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ODING\_Cakrasoft\Web\chs_cloud_frontend\public\report\reports\CAS\"/>
    </mc:Choice>
  </mc:AlternateContent>
  <xr:revisionPtr revIDLastSave="0" documentId="13_ncr:1_{6C21D8D3-A238-4584-A9B0-E236A9A3FEB9}" xr6:coauthVersionLast="47" xr6:coauthVersionMax="47" xr10:uidLastSave="{00000000-0000-0000-0000-000000000000}"/>
  <bookViews>
    <workbookView xWindow="-120" yWindow="-120" windowWidth="29040" windowHeight="15720" tabRatio="810" firstSheet="2" activeTab="4" xr2:uid="{00000000-000D-0000-FFFF-FFFF00000000}"/>
  </bookViews>
  <sheets>
    <sheet name="RSBudget" sheetId="21" state="hidden" r:id="rId1"/>
    <sheet name="RSActual" sheetId="20" state="hidden" r:id="rId2"/>
    <sheet name="DataSource" sheetId="22" r:id="rId3"/>
    <sheet name="HotelInformation" sheetId="23" state="hidden" r:id="rId4"/>
    <sheet name="MACRO" sheetId="1" r:id="rId5"/>
    <sheet name="EX SUMMARY" sheetId="2" r:id="rId6"/>
    <sheet name="GM COMMENT" sheetId="3" r:id="rId7"/>
    <sheet name="BALANCE SHEET" sheetId="4" r:id="rId8"/>
    <sheet name="PL CONSOLIDATE" sheetId="5" r:id="rId9"/>
    <sheet name="PNL" sheetId="6" r:id="rId10"/>
    <sheet name="ROOM DIV" sheetId="7" r:id="rId11"/>
    <sheet name="FO" sheetId="8" r:id="rId12"/>
    <sheet name="HK" sheetId="9" r:id="rId13"/>
    <sheet name="FB DIV" sheetId="10" r:id="rId14"/>
    <sheet name="MOD" sheetId="11" r:id="rId15"/>
    <sheet name="AG" sheetId="12" r:id="rId16"/>
    <sheet name="FA" sheetId="13" r:id="rId17"/>
    <sheet name="HR" sheetId="14" r:id="rId18"/>
    <sheet name="SM" sheetId="15" r:id="rId19"/>
    <sheet name="PMC" sheetId="16" r:id="rId20"/>
    <sheet name="LP" sheetId="17" r:id="rId21"/>
    <sheet name="IT" sheetId="18" r:id="rId22"/>
  </sheets>
  <definedNames>
    <definedName name="_xlnm._FilterDatabase" localSheetId="2" hidden="1">DataSource!$A$1:$P$786</definedName>
    <definedName name="_xlnm._FilterDatabase" localSheetId="1" hidden="1">RSActual!$A$1:$I$59</definedName>
    <definedName name="_xlnm._FilterDatabase" localSheetId="0" hidden="1">RSBudget!$A$1:$H$55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" l="1"/>
  <c r="N2" i="5"/>
  <c r="B2" i="4"/>
  <c r="A2" i="3"/>
  <c r="A1" i="1"/>
  <c r="C10" i="1" l="1"/>
  <c r="C11" i="1"/>
  <c r="C12" i="1"/>
  <c r="C13" i="1"/>
  <c r="C14" i="1"/>
  <c r="C15" i="1"/>
  <c r="C16" i="1"/>
  <c r="C17" i="1"/>
  <c r="C18" i="1"/>
  <c r="C19" i="1"/>
  <c r="C20" i="1"/>
  <c r="C21" i="1"/>
  <c r="C11" i="4" s="1"/>
  <c r="C22" i="1"/>
  <c r="C12" i="4" s="1"/>
  <c r="C23" i="1"/>
  <c r="C13" i="4" s="1"/>
  <c r="C24" i="1"/>
  <c r="C25" i="1"/>
  <c r="C26" i="1"/>
  <c r="C27" i="1"/>
  <c r="C28" i="1"/>
  <c r="C29" i="1"/>
  <c r="C30" i="1"/>
  <c r="C31" i="1"/>
  <c r="C32" i="1"/>
  <c r="C33" i="1"/>
  <c r="C14" i="4" s="1"/>
  <c r="G9" i="1"/>
  <c r="L9" i="1"/>
  <c r="G10" i="1"/>
  <c r="G11" i="1"/>
  <c r="G12" i="1"/>
  <c r="G13" i="1"/>
  <c r="G14" i="1"/>
  <c r="G15" i="1"/>
  <c r="G16" i="1"/>
  <c r="G17" i="1"/>
  <c r="G18" i="1"/>
  <c r="G19" i="1"/>
  <c r="G20" i="1"/>
  <c r="G21" i="1"/>
  <c r="D11" i="4" s="1"/>
  <c r="G22" i="1"/>
  <c r="D12" i="4" s="1"/>
  <c r="G23" i="1"/>
  <c r="D13" i="4" s="1"/>
  <c r="G24" i="1"/>
  <c r="G25" i="1"/>
  <c r="G26" i="1"/>
  <c r="G27" i="1"/>
  <c r="G28" i="1"/>
  <c r="G29" i="1"/>
  <c r="G30" i="1"/>
  <c r="G31" i="1"/>
  <c r="G32" i="1"/>
  <c r="G33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C37" i="1"/>
  <c r="C18" i="4" s="1"/>
  <c r="C38" i="1"/>
  <c r="C19" i="4" s="1"/>
  <c r="C39" i="1"/>
  <c r="C20" i="4" s="1"/>
  <c r="C40" i="1"/>
  <c r="C21" i="4" s="1"/>
  <c r="C41" i="1"/>
  <c r="C42" i="1"/>
  <c r="C43" i="1"/>
  <c r="C44" i="1"/>
  <c r="C45" i="1"/>
  <c r="C46" i="1"/>
  <c r="C47" i="1"/>
  <c r="C25" i="4"/>
  <c r="C26" i="4"/>
  <c r="C28" i="4"/>
  <c r="P5" i="1"/>
  <c r="L936" i="1"/>
  <c r="L8" i="7" s="1"/>
  <c r="P971" i="1"/>
  <c r="P958" i="1"/>
  <c r="P947" i="1"/>
  <c r="N971" i="1"/>
  <c r="N119" i="10"/>
  <c r="N958" i="1"/>
  <c r="N106" i="10" s="1"/>
  <c r="N960" i="1"/>
  <c r="N947" i="1"/>
  <c r="N95" i="10" s="1"/>
  <c r="L960" i="1"/>
  <c r="L108" i="10" s="1"/>
  <c r="B144" i="3" s="1"/>
  <c r="J144" i="3" s="1"/>
  <c r="L958" i="1"/>
  <c r="L106" i="10" s="1"/>
  <c r="L947" i="1"/>
  <c r="L95" i="10" s="1"/>
  <c r="I960" i="1"/>
  <c r="I108" i="10" s="1"/>
  <c r="I958" i="1"/>
  <c r="I106" i="10"/>
  <c r="H128" i="3" s="1"/>
  <c r="I947" i="1"/>
  <c r="I95" i="10" s="1"/>
  <c r="G960" i="1"/>
  <c r="G958" i="1"/>
  <c r="G947" i="1"/>
  <c r="E960" i="1"/>
  <c r="E958" i="1"/>
  <c r="E947" i="1"/>
  <c r="E95" i="10" s="1"/>
  <c r="P944" i="1"/>
  <c r="P14" i="6" s="1"/>
  <c r="U17" i="5" s="1"/>
  <c r="P943" i="1"/>
  <c r="P942" i="1"/>
  <c r="P13" i="6" s="1"/>
  <c r="P941" i="1"/>
  <c r="P12" i="6" s="1"/>
  <c r="U12" i="5" s="1"/>
  <c r="P940" i="1"/>
  <c r="P11" i="6" s="1"/>
  <c r="P939" i="1"/>
  <c r="P938" i="1"/>
  <c r="P945" i="1" s="1"/>
  <c r="P936" i="1"/>
  <c r="P8" i="7"/>
  <c r="N944" i="1"/>
  <c r="L944" i="1"/>
  <c r="L14" i="6" s="1"/>
  <c r="O17" i="5" s="1"/>
  <c r="I944" i="1"/>
  <c r="I14" i="6" s="1"/>
  <c r="L17" i="5" s="1"/>
  <c r="G944" i="1"/>
  <c r="G14" i="6" s="1"/>
  <c r="H17" i="5" s="1"/>
  <c r="E944" i="1"/>
  <c r="E14" i="6"/>
  <c r="D17" i="5" s="1"/>
  <c r="C944" i="1"/>
  <c r="C14" i="6" s="1"/>
  <c r="B17" i="5" s="1"/>
  <c r="N942" i="1"/>
  <c r="N13" i="7"/>
  <c r="N941" i="1"/>
  <c r="N940" i="1"/>
  <c r="N11" i="6"/>
  <c r="N939" i="1"/>
  <c r="N938" i="1"/>
  <c r="N945" i="1" s="1"/>
  <c r="N936" i="1"/>
  <c r="N8" i="7" s="1"/>
  <c r="L943" i="1"/>
  <c r="N943" i="1" s="1"/>
  <c r="L942" i="1"/>
  <c r="L13" i="6"/>
  <c r="L941" i="1"/>
  <c r="L12" i="7" s="1"/>
  <c r="L940" i="1"/>
  <c r="L11" i="7" s="1"/>
  <c r="L939" i="1"/>
  <c r="L938" i="1"/>
  <c r="L10" i="7" s="1"/>
  <c r="I943" i="1"/>
  <c r="I942" i="1"/>
  <c r="I13" i="7"/>
  <c r="I941" i="1"/>
  <c r="I12" i="7" s="1"/>
  <c r="I940" i="1"/>
  <c r="I11" i="6" s="1"/>
  <c r="I939" i="1"/>
  <c r="I938" i="1"/>
  <c r="I10" i="6" s="1"/>
  <c r="L13" i="5" s="1"/>
  <c r="H15" i="3" s="1"/>
  <c r="I936" i="1"/>
  <c r="I8" i="7" s="1"/>
  <c r="G943" i="1"/>
  <c r="G942" i="1"/>
  <c r="G13" i="6" s="1"/>
  <c r="G941" i="1"/>
  <c r="G12" i="7" s="1"/>
  <c r="G940" i="1"/>
  <c r="G11" i="7" s="1"/>
  <c r="G939" i="1"/>
  <c r="G938" i="1"/>
  <c r="G945" i="1" s="1"/>
  <c r="G14" i="7" s="1"/>
  <c r="G15" i="6" s="1"/>
  <c r="H15" i="5" s="1"/>
  <c r="G936" i="1"/>
  <c r="G8" i="7" s="1"/>
  <c r="E943" i="1"/>
  <c r="E942" i="1"/>
  <c r="E13" i="7" s="1"/>
  <c r="E941" i="1"/>
  <c r="E940" i="1"/>
  <c r="E939" i="1"/>
  <c r="E938" i="1"/>
  <c r="E945" i="1" s="1"/>
  <c r="E936" i="1"/>
  <c r="C960" i="1"/>
  <c r="C959" i="1"/>
  <c r="C107" i="10" s="1"/>
  <c r="C958" i="1"/>
  <c r="C947" i="1"/>
  <c r="C95" i="10" s="1"/>
  <c r="C943" i="1"/>
  <c r="C942" i="1"/>
  <c r="C13" i="7" s="1"/>
  <c r="C941" i="1"/>
  <c r="C940" i="1"/>
  <c r="C11" i="7" s="1"/>
  <c r="C938" i="1"/>
  <c r="C936" i="1"/>
  <c r="C8" i="6" s="1"/>
  <c r="B16" i="5" s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34" i="1" s="1"/>
  <c r="P19" i="1"/>
  <c r="P18" i="1"/>
  <c r="P17" i="1"/>
  <c r="P16" i="1"/>
  <c r="P15" i="1"/>
  <c r="P14" i="1"/>
  <c r="P13" i="1"/>
  <c r="P12" i="1"/>
  <c r="P11" i="1"/>
  <c r="P10" i="1"/>
  <c r="P9" i="1"/>
  <c r="P47" i="1"/>
  <c r="P46" i="1"/>
  <c r="P45" i="1"/>
  <c r="P44" i="1"/>
  <c r="P43" i="1"/>
  <c r="P42" i="1"/>
  <c r="P41" i="1"/>
  <c r="P40" i="1"/>
  <c r="P39" i="1"/>
  <c r="P38" i="1"/>
  <c r="P37" i="1"/>
  <c r="P36" i="1"/>
  <c r="P54" i="1"/>
  <c r="P53" i="1"/>
  <c r="P52" i="1"/>
  <c r="P51" i="1"/>
  <c r="P50" i="1"/>
  <c r="P55" i="1" s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82" i="1"/>
  <c r="P83" i="1" s="1"/>
  <c r="P81" i="1"/>
  <c r="P80" i="1"/>
  <c r="P86" i="1"/>
  <c r="P85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114" i="1"/>
  <c r="P113" i="1"/>
  <c r="P112" i="1"/>
  <c r="P111" i="1"/>
  <c r="P110" i="1"/>
  <c r="P115" i="1" s="1"/>
  <c r="P118" i="1"/>
  <c r="P117" i="1"/>
  <c r="P119" i="1" s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60" i="1"/>
  <c r="P159" i="1"/>
  <c r="P158" i="1"/>
  <c r="P157" i="1"/>
  <c r="P156" i="1"/>
  <c r="P155" i="1"/>
  <c r="P154" i="1"/>
  <c r="P153" i="1"/>
  <c r="P152" i="1"/>
  <c r="P151" i="1"/>
  <c r="P150" i="1"/>
  <c r="P165" i="1" s="1"/>
  <c r="P149" i="1"/>
  <c r="P148" i="1"/>
  <c r="P147" i="1"/>
  <c r="P146" i="1"/>
  <c r="P145" i="1"/>
  <c r="P144" i="1"/>
  <c r="P174" i="1"/>
  <c r="P173" i="1"/>
  <c r="P172" i="1"/>
  <c r="P171" i="1"/>
  <c r="P170" i="1"/>
  <c r="P169" i="1"/>
  <c r="P168" i="1"/>
  <c r="P167" i="1"/>
  <c r="P166" i="1"/>
  <c r="O175" i="1" s="1"/>
  <c r="P180" i="1"/>
  <c r="P179" i="1"/>
  <c r="P178" i="1"/>
  <c r="P181" i="1" s="1"/>
  <c r="P177" i="1"/>
  <c r="P176" i="1"/>
  <c r="P192" i="1"/>
  <c r="P191" i="1"/>
  <c r="P190" i="1"/>
  <c r="P189" i="1"/>
  <c r="P188" i="1"/>
  <c r="P187" i="1"/>
  <c r="P186" i="1"/>
  <c r="P185" i="1"/>
  <c r="P184" i="1"/>
  <c r="P183" i="1"/>
  <c r="P193" i="1" s="1"/>
  <c r="P197" i="1"/>
  <c r="P196" i="1"/>
  <c r="P195" i="1"/>
  <c r="P198" i="1" s="1"/>
  <c r="P205" i="1"/>
  <c r="P204" i="1"/>
  <c r="P203" i="1"/>
  <c r="P202" i="1"/>
  <c r="P201" i="1"/>
  <c r="P200" i="1"/>
  <c r="P209" i="1"/>
  <c r="P208" i="1"/>
  <c r="P223" i="1"/>
  <c r="P222" i="1"/>
  <c r="P221" i="1"/>
  <c r="P220" i="1"/>
  <c r="P219" i="1"/>
  <c r="P218" i="1"/>
  <c r="P217" i="1"/>
  <c r="P216" i="1"/>
  <c r="P224" i="1" s="1"/>
  <c r="P215" i="1"/>
  <c r="P214" i="1"/>
  <c r="P213" i="1"/>
  <c r="P212" i="1"/>
  <c r="P227" i="1"/>
  <c r="P226" i="1"/>
  <c r="P233" i="1"/>
  <c r="P232" i="1"/>
  <c r="P231" i="1"/>
  <c r="P230" i="1"/>
  <c r="P238" i="1"/>
  <c r="P237" i="1"/>
  <c r="P236" i="1"/>
  <c r="P239" i="1" s="1"/>
  <c r="P242" i="1"/>
  <c r="P241" i="1"/>
  <c r="P248" i="1"/>
  <c r="P247" i="1"/>
  <c r="P246" i="1"/>
  <c r="P245" i="1"/>
  <c r="P254" i="1"/>
  <c r="P253" i="1"/>
  <c r="P252" i="1"/>
  <c r="P251" i="1"/>
  <c r="P257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77" i="1"/>
  <c r="P290" i="1"/>
  <c r="P289" i="1"/>
  <c r="P288" i="1"/>
  <c r="P287" i="1"/>
  <c r="P286" i="1"/>
  <c r="P285" i="1"/>
  <c r="P284" i="1"/>
  <c r="P283" i="1"/>
  <c r="P282" i="1"/>
  <c r="P281" i="1"/>
  <c r="P280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306" i="1" s="1"/>
  <c r="P309" i="1"/>
  <c r="P310" i="1" s="1"/>
  <c r="P308" i="1"/>
  <c r="P315" i="1"/>
  <c r="P314" i="1"/>
  <c r="P313" i="1"/>
  <c r="P312" i="1"/>
  <c r="P319" i="1"/>
  <c r="P318" i="1"/>
  <c r="P328" i="1"/>
  <c r="P327" i="1"/>
  <c r="P326" i="1"/>
  <c r="P325" i="1"/>
  <c r="P324" i="1"/>
  <c r="P10" i="10" s="1"/>
  <c r="Q28" i="10" s="1"/>
  <c r="P323" i="1"/>
  <c r="P9" i="10" s="1"/>
  <c r="Q27" i="10" s="1"/>
  <c r="P322" i="1"/>
  <c r="P329" i="1" s="1"/>
  <c r="P336" i="1"/>
  <c r="P335" i="1"/>
  <c r="P21" i="10" s="1"/>
  <c r="P334" i="1"/>
  <c r="P333" i="1"/>
  <c r="P332" i="1"/>
  <c r="P331" i="1"/>
  <c r="P342" i="1"/>
  <c r="P341" i="1"/>
  <c r="P340" i="1"/>
  <c r="P339" i="1"/>
  <c r="H8" i="11" s="1"/>
  <c r="I26" i="11" s="1"/>
  <c r="P348" i="1"/>
  <c r="O17" i="11" s="1"/>
  <c r="P35" i="11" s="1"/>
  <c r="P347" i="1"/>
  <c r="P346" i="1"/>
  <c r="P345" i="1"/>
  <c r="O14" i="11" s="1"/>
  <c r="P32" i="11" s="1"/>
  <c r="P353" i="1"/>
  <c r="P352" i="1"/>
  <c r="O21" i="11" s="1"/>
  <c r="P39" i="11" s="1"/>
  <c r="P351" i="1"/>
  <c r="O20" i="11" s="1"/>
  <c r="P365" i="1"/>
  <c r="P364" i="1"/>
  <c r="P31" i="10" s="1"/>
  <c r="P363" i="1"/>
  <c r="P362" i="1"/>
  <c r="P361" i="1"/>
  <c r="P360" i="1"/>
  <c r="P359" i="1"/>
  <c r="P373" i="1"/>
  <c r="P372" i="1"/>
  <c r="P371" i="1"/>
  <c r="P370" i="1"/>
  <c r="P37" i="10" s="1"/>
  <c r="P369" i="1"/>
  <c r="P36" i="10" s="1"/>
  <c r="P41" i="10" s="1"/>
  <c r="P27" i="6" s="1"/>
  <c r="H52" i="3" s="1"/>
  <c r="P368" i="1"/>
  <c r="P374" i="1" s="1"/>
  <c r="P379" i="1"/>
  <c r="O29" i="11"/>
  <c r="P378" i="1"/>
  <c r="P377" i="1"/>
  <c r="P376" i="1"/>
  <c r="P385" i="1"/>
  <c r="P384" i="1"/>
  <c r="O34" i="11" s="1"/>
  <c r="P383" i="1"/>
  <c r="P382" i="1"/>
  <c r="P390" i="1"/>
  <c r="P389" i="1"/>
  <c r="P388" i="1"/>
  <c r="P405" i="1"/>
  <c r="O20" i="8" s="1"/>
  <c r="P35" i="7" s="1"/>
  <c r="P404" i="1"/>
  <c r="O19" i="8" s="1"/>
  <c r="P34" i="7" s="1"/>
  <c r="P403" i="1"/>
  <c r="O18" i="8" s="1"/>
  <c r="P402" i="1"/>
  <c r="P401" i="1"/>
  <c r="P400" i="1"/>
  <c r="P399" i="1"/>
  <c r="P398" i="1"/>
  <c r="P397" i="1"/>
  <c r="P396" i="1"/>
  <c r="P395" i="1"/>
  <c r="O10" i="8" s="1"/>
  <c r="P394" i="1"/>
  <c r="P393" i="1"/>
  <c r="P420" i="1"/>
  <c r="P419" i="1"/>
  <c r="P418" i="1"/>
  <c r="P417" i="1"/>
  <c r="P416" i="1"/>
  <c r="O16" i="9" s="1"/>
  <c r="P415" i="1"/>
  <c r="O15" i="9" s="1"/>
  <c r="P414" i="1"/>
  <c r="O14" i="9" s="1"/>
  <c r="P413" i="1"/>
  <c r="P412" i="1"/>
  <c r="O12" i="9" s="1"/>
  <c r="P411" i="1"/>
  <c r="P410" i="1"/>
  <c r="P409" i="1"/>
  <c r="P408" i="1"/>
  <c r="P435" i="1"/>
  <c r="P434" i="1"/>
  <c r="P433" i="1"/>
  <c r="P432" i="1"/>
  <c r="P431" i="1"/>
  <c r="P430" i="1"/>
  <c r="P429" i="1"/>
  <c r="P50" i="10" s="1"/>
  <c r="P428" i="1"/>
  <c r="P49" i="10" s="1"/>
  <c r="P427" i="1"/>
  <c r="P48" i="10" s="1"/>
  <c r="P426" i="1"/>
  <c r="P425" i="1"/>
  <c r="P424" i="1"/>
  <c r="P423" i="1"/>
  <c r="P450" i="1"/>
  <c r="P449" i="1"/>
  <c r="P448" i="1"/>
  <c r="P447" i="1"/>
  <c r="P446" i="1"/>
  <c r="P445" i="1"/>
  <c r="P444" i="1"/>
  <c r="P443" i="1"/>
  <c r="P442" i="1"/>
  <c r="P441" i="1"/>
  <c r="P440" i="1"/>
  <c r="P46" i="10" s="1"/>
  <c r="P439" i="1"/>
  <c r="P45" i="10" s="1"/>
  <c r="P438" i="1"/>
  <c r="P44" i="10" s="1"/>
  <c r="P465" i="1"/>
  <c r="P56" i="10" s="1"/>
  <c r="P464" i="1"/>
  <c r="P55" i="10" s="1"/>
  <c r="P463" i="1"/>
  <c r="P462" i="1"/>
  <c r="P461" i="1"/>
  <c r="P460" i="1"/>
  <c r="P459" i="1"/>
  <c r="P458" i="1"/>
  <c r="P457" i="1"/>
  <c r="P456" i="1"/>
  <c r="P455" i="1"/>
  <c r="P454" i="1"/>
  <c r="P453" i="1"/>
  <c r="P466" i="1" s="1"/>
  <c r="P480" i="1"/>
  <c r="P479" i="1"/>
  <c r="O19" i="12" s="1"/>
  <c r="P478" i="1"/>
  <c r="O18" i="12" s="1"/>
  <c r="P477" i="1"/>
  <c r="P481" i="1" s="1"/>
  <c r="P476" i="1"/>
  <c r="P475" i="1"/>
  <c r="P474" i="1"/>
  <c r="P473" i="1"/>
  <c r="P472" i="1"/>
  <c r="P471" i="1"/>
  <c r="P470" i="1"/>
  <c r="P469" i="1"/>
  <c r="P468" i="1"/>
  <c r="P495" i="1"/>
  <c r="P494" i="1"/>
  <c r="O19" i="13" s="1"/>
  <c r="P493" i="1"/>
  <c r="P492" i="1"/>
  <c r="P491" i="1"/>
  <c r="O16" i="13" s="1"/>
  <c r="P490" i="1"/>
  <c r="P496" i="1" s="1"/>
  <c r="P489" i="1"/>
  <c r="O14" i="13" s="1"/>
  <c r="P488" i="1"/>
  <c r="P487" i="1"/>
  <c r="P486" i="1"/>
  <c r="P485" i="1"/>
  <c r="P484" i="1"/>
  <c r="P483" i="1"/>
  <c r="O8" i="13"/>
  <c r="P510" i="1"/>
  <c r="O20" i="14"/>
  <c r="P509" i="1"/>
  <c r="P508" i="1"/>
  <c r="P507" i="1"/>
  <c r="O17" i="14" s="1"/>
  <c r="P506" i="1"/>
  <c r="O16" i="14" s="1"/>
  <c r="P505" i="1"/>
  <c r="P504" i="1"/>
  <c r="O14" i="14" s="1"/>
  <c r="P503" i="1"/>
  <c r="P502" i="1"/>
  <c r="P501" i="1"/>
  <c r="P500" i="1"/>
  <c r="P499" i="1"/>
  <c r="P498" i="1"/>
  <c r="P525" i="1"/>
  <c r="O20" i="17"/>
  <c r="P524" i="1"/>
  <c r="P523" i="1"/>
  <c r="O18" i="17"/>
  <c r="P522" i="1"/>
  <c r="O17" i="17"/>
  <c r="P521" i="1"/>
  <c r="O16" i="17" s="1"/>
  <c r="P520" i="1"/>
  <c r="O15" i="17" s="1"/>
  <c r="P519" i="1"/>
  <c r="O14" i="17" s="1"/>
  <c r="O21" i="17" s="1"/>
  <c r="P518" i="1"/>
  <c r="O13" i="17" s="1"/>
  <c r="P517" i="1"/>
  <c r="P516" i="1"/>
  <c r="P515" i="1"/>
  <c r="P514" i="1"/>
  <c r="P513" i="1"/>
  <c r="P540" i="1"/>
  <c r="P539" i="1"/>
  <c r="O19" i="18" s="1"/>
  <c r="P538" i="1"/>
  <c r="O18" i="18"/>
  <c r="P537" i="1"/>
  <c r="P536" i="1"/>
  <c r="O16" i="18"/>
  <c r="P535" i="1"/>
  <c r="O15" i="18" s="1"/>
  <c r="P534" i="1"/>
  <c r="P541" i="1" s="1"/>
  <c r="P533" i="1"/>
  <c r="O13" i="18" s="1"/>
  <c r="P532" i="1"/>
  <c r="O12" i="18" s="1"/>
  <c r="P531" i="1"/>
  <c r="P530" i="1"/>
  <c r="P529" i="1"/>
  <c r="P528" i="1"/>
  <c r="P555" i="1"/>
  <c r="O20" i="15"/>
  <c r="P554" i="1"/>
  <c r="P553" i="1"/>
  <c r="P552" i="1"/>
  <c r="P551" i="1"/>
  <c r="O16" i="15" s="1"/>
  <c r="P550" i="1"/>
  <c r="O15" i="15" s="1"/>
  <c r="P549" i="1"/>
  <c r="O14" i="15" s="1"/>
  <c r="P548" i="1"/>
  <c r="O13" i="15" s="1"/>
  <c r="P547" i="1"/>
  <c r="P546" i="1"/>
  <c r="P545" i="1"/>
  <c r="P544" i="1"/>
  <c r="P543" i="1"/>
  <c r="P570" i="1"/>
  <c r="P569" i="1"/>
  <c r="P568" i="1"/>
  <c r="P567" i="1"/>
  <c r="P566" i="1"/>
  <c r="O16" i="16" s="1"/>
  <c r="P565" i="1"/>
  <c r="O15" i="16" s="1"/>
  <c r="P564" i="1"/>
  <c r="O14" i="16" s="1"/>
  <c r="P563" i="1"/>
  <c r="P562" i="1"/>
  <c r="O12" i="16" s="1"/>
  <c r="P561" i="1"/>
  <c r="O11" i="16" s="1"/>
  <c r="O21" i="16" s="1"/>
  <c r="P560" i="1"/>
  <c r="P559" i="1"/>
  <c r="P558" i="1"/>
  <c r="P596" i="1"/>
  <c r="P595" i="1"/>
  <c r="P594" i="1"/>
  <c r="P593" i="1"/>
  <c r="P592" i="1"/>
  <c r="P591" i="1"/>
  <c r="O41" i="8"/>
  <c r="P56" i="7" s="1"/>
  <c r="P590" i="1"/>
  <c r="O40" i="8" s="1"/>
  <c r="P55" i="7" s="1"/>
  <c r="P589" i="1"/>
  <c r="O39" i="8"/>
  <c r="P54" i="7" s="1"/>
  <c r="P588" i="1"/>
  <c r="O38" i="8" s="1"/>
  <c r="P53" i="7" s="1"/>
  <c r="P587" i="1"/>
  <c r="P586" i="1"/>
  <c r="O36" i="8" s="1"/>
  <c r="P51" i="7" s="1"/>
  <c r="P585" i="1"/>
  <c r="P584" i="1"/>
  <c r="O34" i="8" s="1"/>
  <c r="P49" i="7" s="1"/>
  <c r="P583" i="1"/>
  <c r="P582" i="1"/>
  <c r="P581" i="1"/>
  <c r="O31" i="8"/>
  <c r="P580" i="1"/>
  <c r="P579" i="1"/>
  <c r="P578" i="1"/>
  <c r="P577" i="1"/>
  <c r="O27" i="8" s="1"/>
  <c r="P576" i="1"/>
  <c r="O26" i="8" s="1"/>
  <c r="P41" i="7" s="1"/>
  <c r="P575" i="1"/>
  <c r="O25" i="8" s="1"/>
  <c r="P574" i="1"/>
  <c r="O24" i="8" s="1"/>
  <c r="P573" i="1"/>
  <c r="P597" i="1" s="1"/>
  <c r="P626" i="1"/>
  <c r="P625" i="1"/>
  <c r="P624" i="1"/>
  <c r="P623" i="1"/>
  <c r="P622" i="1"/>
  <c r="P621" i="1"/>
  <c r="O45" i="9"/>
  <c r="P71" i="7"/>
  <c r="P620" i="1"/>
  <c r="O44" i="9"/>
  <c r="P70" i="7" s="1"/>
  <c r="P619" i="1"/>
  <c r="O43" i="9" s="1"/>
  <c r="P69" i="7" s="1"/>
  <c r="P618" i="1"/>
  <c r="O42" i="9" s="1"/>
  <c r="P68" i="7" s="1"/>
  <c r="P617" i="1"/>
  <c r="O41" i="9" s="1"/>
  <c r="P67" i="7" s="1"/>
  <c r="P616" i="1"/>
  <c r="O40" i="9" s="1"/>
  <c r="P66" i="7" s="1"/>
  <c r="P615" i="1"/>
  <c r="P614" i="1"/>
  <c r="P613" i="1"/>
  <c r="P612" i="1"/>
  <c r="P611" i="1"/>
  <c r="P610" i="1"/>
  <c r="P609" i="1"/>
  <c r="O33" i="9"/>
  <c r="P608" i="1"/>
  <c r="P607" i="1"/>
  <c r="P606" i="1"/>
  <c r="P605" i="1"/>
  <c r="O29" i="9" s="1"/>
  <c r="P44" i="7" s="1"/>
  <c r="P604" i="1"/>
  <c r="O28" i="9" s="1"/>
  <c r="P43" i="7" s="1"/>
  <c r="P603" i="1"/>
  <c r="O27" i="9" s="1"/>
  <c r="P602" i="1"/>
  <c r="P601" i="1"/>
  <c r="O25" i="9" s="1"/>
  <c r="P40" i="7" s="1"/>
  <c r="P600" i="1"/>
  <c r="P627" i="1" s="1"/>
  <c r="P599" i="1"/>
  <c r="P659" i="1"/>
  <c r="P658" i="1"/>
  <c r="P657" i="1"/>
  <c r="P656" i="1"/>
  <c r="P655" i="1"/>
  <c r="P654" i="1"/>
  <c r="P653" i="1"/>
  <c r="P652" i="1"/>
  <c r="P651" i="1"/>
  <c r="P650" i="1"/>
  <c r="P649" i="1"/>
  <c r="P79" i="10" s="1"/>
  <c r="P648" i="1"/>
  <c r="P647" i="1"/>
  <c r="P646" i="1"/>
  <c r="P76" i="10" s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2" i="10" s="1"/>
  <c r="P631" i="1"/>
  <c r="P61" i="10" s="1"/>
  <c r="P630" i="1"/>
  <c r="P629" i="1"/>
  <c r="P59" i="10" s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0" i="10" s="1"/>
  <c r="P662" i="1"/>
  <c r="P692" i="1" s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4" i="10" s="1"/>
  <c r="P708" i="1"/>
  <c r="P707" i="1"/>
  <c r="P72" i="10" s="1"/>
  <c r="P706" i="1"/>
  <c r="P71" i="10" s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724" i="1" s="1"/>
  <c r="P750" i="1"/>
  <c r="O47" i="12" s="1"/>
  <c r="P749" i="1"/>
  <c r="O46" i="12" s="1"/>
  <c r="P748" i="1"/>
  <c r="O45" i="12" s="1"/>
  <c r="P747" i="1"/>
  <c r="O44" i="12" s="1"/>
  <c r="P746" i="1"/>
  <c r="O43" i="12" s="1"/>
  <c r="P745" i="1"/>
  <c r="P744" i="1"/>
  <c r="O41" i="12"/>
  <c r="P743" i="1"/>
  <c r="P742" i="1"/>
  <c r="P741" i="1"/>
  <c r="P740" i="1"/>
  <c r="P739" i="1"/>
  <c r="O36" i="12" s="1"/>
  <c r="P738" i="1"/>
  <c r="P737" i="1"/>
  <c r="O34" i="12" s="1"/>
  <c r="P736" i="1"/>
  <c r="O33" i="12" s="1"/>
  <c r="P735" i="1"/>
  <c r="O32" i="12" s="1"/>
  <c r="P734" i="1"/>
  <c r="O31" i="12" s="1"/>
  <c r="P733" i="1"/>
  <c r="O30" i="12" s="1"/>
  <c r="P732" i="1"/>
  <c r="P731" i="1"/>
  <c r="P730" i="1"/>
  <c r="P729" i="1"/>
  <c r="P728" i="1"/>
  <c r="O25" i="12" s="1"/>
  <c r="P727" i="1"/>
  <c r="P726" i="1"/>
  <c r="P777" i="1"/>
  <c r="P776" i="1"/>
  <c r="P775" i="1"/>
  <c r="P774" i="1"/>
  <c r="P773" i="1"/>
  <c r="O43" i="13" s="1"/>
  <c r="P772" i="1"/>
  <c r="O42" i="13" s="1"/>
  <c r="P771" i="1"/>
  <c r="O41" i="13" s="1"/>
  <c r="P770" i="1"/>
  <c r="P769" i="1"/>
  <c r="O39" i="13" s="1"/>
  <c r="P768" i="1"/>
  <c r="P767" i="1"/>
  <c r="O37" i="13" s="1"/>
  <c r="P766" i="1"/>
  <c r="O36" i="13" s="1"/>
  <c r="P765" i="1"/>
  <c r="P764" i="1"/>
  <c r="P763" i="1"/>
  <c r="O33" i="13" s="1"/>
  <c r="P762" i="1"/>
  <c r="O32" i="13" s="1"/>
  <c r="P761" i="1"/>
  <c r="P760" i="1"/>
  <c r="O30" i="13"/>
  <c r="P759" i="1"/>
  <c r="O29" i="13" s="1"/>
  <c r="P758" i="1"/>
  <c r="O28" i="13" s="1"/>
  <c r="P757" i="1"/>
  <c r="P756" i="1"/>
  <c r="P755" i="1"/>
  <c r="P754" i="1"/>
  <c r="P753" i="1"/>
  <c r="P800" i="1"/>
  <c r="P799" i="1"/>
  <c r="P798" i="1"/>
  <c r="O41" i="14"/>
  <c r="P797" i="1"/>
  <c r="O40" i="14"/>
  <c r="P796" i="1"/>
  <c r="O39" i="14" s="1"/>
  <c r="P795" i="1"/>
  <c r="O38" i="14" s="1"/>
  <c r="P794" i="1"/>
  <c r="O37" i="14" s="1"/>
  <c r="P793" i="1"/>
  <c r="P792" i="1"/>
  <c r="O35" i="14" s="1"/>
  <c r="P791" i="1"/>
  <c r="P790" i="1"/>
  <c r="P789" i="1"/>
  <c r="O32" i="14" s="1"/>
  <c r="P788" i="1"/>
  <c r="P787" i="1"/>
  <c r="P786" i="1"/>
  <c r="P785" i="1"/>
  <c r="P784" i="1"/>
  <c r="P783" i="1"/>
  <c r="P782" i="1"/>
  <c r="P781" i="1"/>
  <c r="O24" i="14" s="1"/>
  <c r="P780" i="1"/>
  <c r="O23" i="14" s="1"/>
  <c r="P817" i="1"/>
  <c r="O37" i="17" s="1"/>
  <c r="P816" i="1"/>
  <c r="O36" i="17" s="1"/>
  <c r="P815" i="1"/>
  <c r="O35" i="17" s="1"/>
  <c r="P814" i="1"/>
  <c r="P813" i="1"/>
  <c r="O33" i="17" s="1"/>
  <c r="P812" i="1"/>
  <c r="P811" i="1"/>
  <c r="P810" i="1"/>
  <c r="P809" i="1"/>
  <c r="O29" i="17" s="1"/>
  <c r="P808" i="1"/>
  <c r="O28" i="17"/>
  <c r="P807" i="1"/>
  <c r="O27" i="17" s="1"/>
  <c r="P806" i="1"/>
  <c r="O26" i="17" s="1"/>
  <c r="P805" i="1"/>
  <c r="O25" i="17" s="1"/>
  <c r="P804" i="1"/>
  <c r="P803" i="1"/>
  <c r="P840" i="1"/>
  <c r="P839" i="1"/>
  <c r="P838" i="1"/>
  <c r="O41" i="18" s="1"/>
  <c r="P837" i="1"/>
  <c r="P836" i="1"/>
  <c r="P835" i="1"/>
  <c r="P834" i="1"/>
  <c r="P833" i="1"/>
  <c r="P832" i="1"/>
  <c r="O35" i="18" s="1"/>
  <c r="P831" i="1"/>
  <c r="O34" i="18" s="1"/>
  <c r="P830" i="1"/>
  <c r="O33" i="18" s="1"/>
  <c r="P829" i="1"/>
  <c r="O32" i="18" s="1"/>
  <c r="P828" i="1"/>
  <c r="P827" i="1"/>
  <c r="O30" i="18" s="1"/>
  <c r="P826" i="1"/>
  <c r="O29" i="18" s="1"/>
  <c r="P825" i="1"/>
  <c r="O28" i="18"/>
  <c r="P824" i="1"/>
  <c r="P823" i="1"/>
  <c r="O26" i="18" s="1"/>
  <c r="P822" i="1"/>
  <c r="P821" i="1"/>
  <c r="P820" i="1"/>
  <c r="P862" i="1"/>
  <c r="P861" i="1"/>
  <c r="O41" i="15" s="1"/>
  <c r="P860" i="1"/>
  <c r="O40" i="15" s="1"/>
  <c r="P859" i="1"/>
  <c r="O39" i="15" s="1"/>
  <c r="P858" i="1"/>
  <c r="O38" i="15" s="1"/>
  <c r="P857" i="1"/>
  <c r="O37" i="15" s="1"/>
  <c r="P856" i="1"/>
  <c r="O36" i="15" s="1"/>
  <c r="P855" i="1"/>
  <c r="O35" i="15"/>
  <c r="P854" i="1"/>
  <c r="O34" i="15"/>
  <c r="P853" i="1"/>
  <c r="P852" i="1"/>
  <c r="O32" i="15"/>
  <c r="P851" i="1"/>
  <c r="P850" i="1"/>
  <c r="O30" i="15" s="1"/>
  <c r="P849" i="1"/>
  <c r="O29" i="15"/>
  <c r="P848" i="1"/>
  <c r="P847" i="1"/>
  <c r="O27" i="15" s="1"/>
  <c r="O43" i="15" s="1"/>
  <c r="P62" i="6" s="1"/>
  <c r="U68" i="5" s="1"/>
  <c r="P846" i="1"/>
  <c r="O26" i="15" s="1"/>
  <c r="P845" i="1"/>
  <c r="O25" i="15" s="1"/>
  <c r="P844" i="1"/>
  <c r="P843" i="1"/>
  <c r="P906" i="1"/>
  <c r="O64" i="16" s="1"/>
  <c r="P905" i="1"/>
  <c r="O63" i="16" s="1"/>
  <c r="P904" i="1"/>
  <c r="P903" i="1"/>
  <c r="P902" i="1"/>
  <c r="P901" i="1"/>
  <c r="O59" i="16" s="1"/>
  <c r="P900" i="1"/>
  <c r="O58" i="16" s="1"/>
  <c r="P899" i="1"/>
  <c r="O57" i="16" s="1"/>
  <c r="P898" i="1"/>
  <c r="O56" i="16" s="1"/>
  <c r="P897" i="1"/>
  <c r="O55" i="16" s="1"/>
  <c r="P896" i="1"/>
  <c r="P895" i="1"/>
  <c r="P894" i="1"/>
  <c r="O52" i="16" s="1"/>
  <c r="P893" i="1"/>
  <c r="P892" i="1"/>
  <c r="O50" i="16" s="1"/>
  <c r="P891" i="1"/>
  <c r="O49" i="16" s="1"/>
  <c r="P890" i="1"/>
  <c r="P889" i="1"/>
  <c r="P888" i="1"/>
  <c r="P887" i="1"/>
  <c r="P886" i="1"/>
  <c r="P885" i="1"/>
  <c r="O43" i="16" s="1"/>
  <c r="P884" i="1"/>
  <c r="O42" i="16" s="1"/>
  <c r="P883" i="1"/>
  <c r="O41" i="16" s="1"/>
  <c r="P882" i="1"/>
  <c r="P881" i="1"/>
  <c r="O39" i="16" s="1"/>
  <c r="P880" i="1"/>
  <c r="O38" i="16" s="1"/>
  <c r="P879" i="1"/>
  <c r="P878" i="1"/>
  <c r="P877" i="1"/>
  <c r="P876" i="1"/>
  <c r="O34" i="16" s="1"/>
  <c r="P875" i="1"/>
  <c r="P874" i="1"/>
  <c r="O32" i="16" s="1"/>
  <c r="P873" i="1"/>
  <c r="P872" i="1"/>
  <c r="P871" i="1"/>
  <c r="P870" i="1"/>
  <c r="P869" i="1"/>
  <c r="O27" i="16" s="1"/>
  <c r="P868" i="1"/>
  <c r="O26" i="16" s="1"/>
  <c r="P867" i="1"/>
  <c r="O25" i="16" s="1"/>
  <c r="P866" i="1"/>
  <c r="O24" i="16"/>
  <c r="P865" i="1"/>
  <c r="P907" i="1" s="1"/>
  <c r="P911" i="1"/>
  <c r="P910" i="1"/>
  <c r="P73" i="6" s="1"/>
  <c r="U90" i="5" s="1"/>
  <c r="P909" i="1"/>
  <c r="P932" i="1"/>
  <c r="P931" i="1"/>
  <c r="P930" i="1"/>
  <c r="P929" i="1"/>
  <c r="P928" i="1"/>
  <c r="P927" i="1"/>
  <c r="P926" i="1"/>
  <c r="P925" i="1"/>
  <c r="P924" i="1"/>
  <c r="P82" i="6" s="1"/>
  <c r="U95" i="5" s="1"/>
  <c r="P923" i="1"/>
  <c r="P922" i="1"/>
  <c r="P921" i="1"/>
  <c r="P934" i="1" s="1"/>
  <c r="P986" i="1" s="1"/>
  <c r="P920" i="1"/>
  <c r="P919" i="1"/>
  <c r="P918" i="1"/>
  <c r="P917" i="1"/>
  <c r="P916" i="1"/>
  <c r="P915" i="1"/>
  <c r="P914" i="1"/>
  <c r="P77" i="6"/>
  <c r="N915" i="1"/>
  <c r="N78" i="6" s="1"/>
  <c r="Q80" i="5" s="1"/>
  <c r="T80" i="5" s="1"/>
  <c r="N916" i="1"/>
  <c r="N917" i="1"/>
  <c r="N918" i="1"/>
  <c r="N81" i="6"/>
  <c r="Q94" i="5" s="1"/>
  <c r="T94" i="5" s="1"/>
  <c r="N919" i="1"/>
  <c r="N82" i="6" s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14" i="1"/>
  <c r="N910" i="1"/>
  <c r="N73" i="6" s="1"/>
  <c r="Q90" i="5" s="1"/>
  <c r="T90" i="5" s="1"/>
  <c r="N911" i="1"/>
  <c r="N74" i="6" s="1"/>
  <c r="Q91" i="5" s="1"/>
  <c r="T91" i="5" s="1"/>
  <c r="N909" i="1"/>
  <c r="N72" i="6" s="1"/>
  <c r="N866" i="1"/>
  <c r="N867" i="1"/>
  <c r="N868" i="1"/>
  <c r="N869" i="1"/>
  <c r="N870" i="1"/>
  <c r="N871" i="1"/>
  <c r="M29" i="16"/>
  <c r="N872" i="1"/>
  <c r="M30" i="16" s="1"/>
  <c r="N873" i="1"/>
  <c r="N874" i="1"/>
  <c r="N875" i="1"/>
  <c r="N876" i="1"/>
  <c r="M34" i="16" s="1"/>
  <c r="N877" i="1"/>
  <c r="M35" i="16" s="1"/>
  <c r="N878" i="1"/>
  <c r="M36" i="16" s="1"/>
  <c r="N879" i="1"/>
  <c r="N880" i="1"/>
  <c r="M38" i="16" s="1"/>
  <c r="N881" i="1"/>
  <c r="M39" i="16" s="1"/>
  <c r="N882" i="1"/>
  <c r="N883" i="1"/>
  <c r="N884" i="1"/>
  <c r="M42" i="16" s="1"/>
  <c r="N885" i="1"/>
  <c r="M43" i="16" s="1"/>
  <c r="N886" i="1"/>
  <c r="M44" i="16" s="1"/>
  <c r="N887" i="1"/>
  <c r="N888" i="1"/>
  <c r="M46" i="16" s="1"/>
  <c r="N889" i="1"/>
  <c r="M47" i="16" s="1"/>
  <c r="N890" i="1"/>
  <c r="M48" i="16" s="1"/>
  <c r="N891" i="1"/>
  <c r="N892" i="1"/>
  <c r="M50" i="16" s="1"/>
  <c r="N893" i="1"/>
  <c r="M51" i="16" s="1"/>
  <c r="N894" i="1"/>
  <c r="N895" i="1"/>
  <c r="M53" i="16" s="1"/>
  <c r="N896" i="1"/>
  <c r="M54" i="16"/>
  <c r="N897" i="1"/>
  <c r="M55" i="16"/>
  <c r="N898" i="1"/>
  <c r="M56" i="16" s="1"/>
  <c r="N899" i="1"/>
  <c r="M57" i="16" s="1"/>
  <c r="N900" i="1"/>
  <c r="M58" i="16" s="1"/>
  <c r="N901" i="1"/>
  <c r="N902" i="1"/>
  <c r="M60" i="16" s="1"/>
  <c r="N903" i="1"/>
  <c r="M61" i="16" s="1"/>
  <c r="N904" i="1"/>
  <c r="M62" i="16" s="1"/>
  <c r="N905" i="1"/>
  <c r="M63" i="16"/>
  <c r="N906" i="1"/>
  <c r="M64" i="16"/>
  <c r="N865" i="1"/>
  <c r="N844" i="1"/>
  <c r="M24" i="15"/>
  <c r="N845" i="1"/>
  <c r="M25" i="15"/>
  <c r="N846" i="1"/>
  <c r="M26" i="15"/>
  <c r="N847" i="1"/>
  <c r="N848" i="1"/>
  <c r="M28" i="15" s="1"/>
  <c r="N849" i="1"/>
  <c r="N850" i="1"/>
  <c r="M30" i="15"/>
  <c r="N851" i="1"/>
  <c r="M31" i="15" s="1"/>
  <c r="N852" i="1"/>
  <c r="M32" i="15" s="1"/>
  <c r="N853" i="1"/>
  <c r="N854" i="1"/>
  <c r="N855" i="1"/>
  <c r="M35" i="15"/>
  <c r="N856" i="1"/>
  <c r="M36" i="15" s="1"/>
  <c r="N857" i="1"/>
  <c r="M37" i="15"/>
  <c r="N858" i="1"/>
  <c r="M38" i="15" s="1"/>
  <c r="N859" i="1"/>
  <c r="M39" i="15" s="1"/>
  <c r="N860" i="1"/>
  <c r="N861" i="1"/>
  <c r="M41" i="15" s="1"/>
  <c r="N862" i="1"/>
  <c r="M42" i="15" s="1"/>
  <c r="N843" i="1"/>
  <c r="N863" i="1" s="1"/>
  <c r="M23" i="15"/>
  <c r="N821" i="1"/>
  <c r="M24" i="18" s="1"/>
  <c r="N822" i="1"/>
  <c r="N823" i="1"/>
  <c r="N824" i="1"/>
  <c r="M27" i="18" s="1"/>
  <c r="N825" i="1"/>
  <c r="N826" i="1"/>
  <c r="N827" i="1"/>
  <c r="N828" i="1"/>
  <c r="M31" i="18" s="1"/>
  <c r="N829" i="1"/>
  <c r="M32" i="18" s="1"/>
  <c r="N830" i="1"/>
  <c r="M33" i="18" s="1"/>
  <c r="N831" i="1"/>
  <c r="M34" i="18" s="1"/>
  <c r="N832" i="1"/>
  <c r="M35" i="18" s="1"/>
  <c r="N833" i="1"/>
  <c r="M36" i="18" s="1"/>
  <c r="N834" i="1"/>
  <c r="N835" i="1"/>
  <c r="M38" i="18" s="1"/>
  <c r="N836" i="1"/>
  <c r="M39" i="18" s="1"/>
  <c r="N837" i="1"/>
  <c r="N838" i="1"/>
  <c r="M41" i="18" s="1"/>
  <c r="N839" i="1"/>
  <c r="M42" i="18" s="1"/>
  <c r="N840" i="1"/>
  <c r="N820" i="1"/>
  <c r="N804" i="1"/>
  <c r="M24" i="17" s="1"/>
  <c r="N805" i="1"/>
  <c r="M25" i="17"/>
  <c r="N806" i="1"/>
  <c r="M26" i="17" s="1"/>
  <c r="N807" i="1"/>
  <c r="M27" i="17" s="1"/>
  <c r="M38" i="17" s="1"/>
  <c r="N808" i="1"/>
  <c r="M28" i="17" s="1"/>
  <c r="N809" i="1"/>
  <c r="N810" i="1"/>
  <c r="N811" i="1"/>
  <c r="N812" i="1"/>
  <c r="M32" i="17" s="1"/>
  <c r="N813" i="1"/>
  <c r="M33" i="17"/>
  <c r="N814" i="1"/>
  <c r="M34" i="17" s="1"/>
  <c r="N815" i="1"/>
  <c r="M35" i="17" s="1"/>
  <c r="N816" i="1"/>
  <c r="M36" i="17" s="1"/>
  <c r="N817" i="1"/>
  <c r="N803" i="1"/>
  <c r="N781" i="1"/>
  <c r="M24" i="14" s="1"/>
  <c r="N782" i="1"/>
  <c r="N783" i="1"/>
  <c r="M26" i="14" s="1"/>
  <c r="N784" i="1"/>
  <c r="M27" i="14" s="1"/>
  <c r="N785" i="1"/>
  <c r="M28" i="14" s="1"/>
  <c r="N786" i="1"/>
  <c r="N787" i="1"/>
  <c r="N788" i="1"/>
  <c r="N789" i="1"/>
  <c r="N790" i="1"/>
  <c r="N791" i="1"/>
  <c r="N792" i="1"/>
  <c r="M35" i="14"/>
  <c r="N793" i="1"/>
  <c r="N794" i="1"/>
  <c r="N795" i="1"/>
  <c r="M38" i="14" s="1"/>
  <c r="N796" i="1"/>
  <c r="M39" i="14"/>
  <c r="N797" i="1"/>
  <c r="M40" i="14" s="1"/>
  <c r="N798" i="1"/>
  <c r="M41" i="14" s="1"/>
  <c r="N799" i="1"/>
  <c r="N800" i="1"/>
  <c r="N780" i="1"/>
  <c r="N754" i="1"/>
  <c r="N755" i="1"/>
  <c r="M25" i="13" s="1"/>
  <c r="N756" i="1"/>
  <c r="N757" i="1"/>
  <c r="M27" i="13" s="1"/>
  <c r="N758" i="1"/>
  <c r="N759" i="1"/>
  <c r="M29" i="13" s="1"/>
  <c r="N760" i="1"/>
  <c r="M30" i="13" s="1"/>
  <c r="N761" i="1"/>
  <c r="M31" i="13" s="1"/>
  <c r="N762" i="1"/>
  <c r="N763" i="1"/>
  <c r="M33" i="13" s="1"/>
  <c r="N764" i="1"/>
  <c r="M34" i="13" s="1"/>
  <c r="N765" i="1"/>
  <c r="M35" i="13" s="1"/>
  <c r="N766" i="1"/>
  <c r="M36" i="13" s="1"/>
  <c r="N767" i="1"/>
  <c r="M37" i="13" s="1"/>
  <c r="N768" i="1"/>
  <c r="N769" i="1"/>
  <c r="N770" i="1"/>
  <c r="N771" i="1"/>
  <c r="M41" i="13"/>
  <c r="N772" i="1"/>
  <c r="M42" i="13"/>
  <c r="N773" i="1"/>
  <c r="N774" i="1"/>
  <c r="N775" i="1"/>
  <c r="M45" i="13" s="1"/>
  <c r="N776" i="1"/>
  <c r="M46" i="13" s="1"/>
  <c r="N777" i="1"/>
  <c r="N753" i="1"/>
  <c r="M23" i="13" s="1"/>
  <c r="N727" i="1"/>
  <c r="N728" i="1"/>
  <c r="N729" i="1"/>
  <c r="N730" i="1"/>
  <c r="N731" i="1"/>
  <c r="N732" i="1"/>
  <c r="N733" i="1"/>
  <c r="M30" i="12" s="1"/>
  <c r="N734" i="1"/>
  <c r="M31" i="12" s="1"/>
  <c r="N735" i="1"/>
  <c r="N736" i="1"/>
  <c r="M33" i="12" s="1"/>
  <c r="N737" i="1"/>
  <c r="N738" i="1"/>
  <c r="M35" i="12" s="1"/>
  <c r="N739" i="1"/>
  <c r="M36" i="12" s="1"/>
  <c r="N740" i="1"/>
  <c r="N741" i="1"/>
  <c r="M38" i="12" s="1"/>
  <c r="N742" i="1"/>
  <c r="N743" i="1"/>
  <c r="M40" i="12" s="1"/>
  <c r="N744" i="1"/>
  <c r="N745" i="1"/>
  <c r="N746" i="1"/>
  <c r="N747" i="1"/>
  <c r="N748" i="1"/>
  <c r="M45" i="12"/>
  <c r="N749" i="1"/>
  <c r="M46" i="12" s="1"/>
  <c r="N750" i="1"/>
  <c r="N726" i="1"/>
  <c r="N695" i="1"/>
  <c r="N696" i="1"/>
  <c r="N697" i="1"/>
  <c r="N698" i="1"/>
  <c r="N699" i="1"/>
  <c r="N724" i="1" s="1"/>
  <c r="N700" i="1"/>
  <c r="N65" i="10" s="1"/>
  <c r="N701" i="1"/>
  <c r="N702" i="1"/>
  <c r="N703" i="1"/>
  <c r="N704" i="1"/>
  <c r="N705" i="1"/>
  <c r="N706" i="1"/>
  <c r="N707" i="1"/>
  <c r="N72" i="10" s="1"/>
  <c r="N708" i="1"/>
  <c r="N709" i="1"/>
  <c r="N710" i="1"/>
  <c r="N711" i="1"/>
  <c r="N712" i="1"/>
  <c r="N713" i="1"/>
  <c r="N714" i="1"/>
  <c r="N715" i="1"/>
  <c r="N80" i="10" s="1"/>
  <c r="N716" i="1"/>
  <c r="N717" i="1"/>
  <c r="N718" i="1"/>
  <c r="N719" i="1"/>
  <c r="N720" i="1"/>
  <c r="N721" i="1"/>
  <c r="N722" i="1"/>
  <c r="N87" i="10" s="1"/>
  <c r="N723" i="1"/>
  <c r="N694" i="1"/>
  <c r="N59" i="10" s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73" i="10" s="1"/>
  <c r="N677" i="1"/>
  <c r="N74" i="10" s="1"/>
  <c r="N678" i="1"/>
  <c r="N679" i="1"/>
  <c r="N680" i="1"/>
  <c r="N681" i="1"/>
  <c r="N682" i="1"/>
  <c r="N683" i="1"/>
  <c r="N684" i="1"/>
  <c r="N685" i="1"/>
  <c r="N686" i="1"/>
  <c r="N83" i="10" s="1"/>
  <c r="N687" i="1"/>
  <c r="N688" i="1"/>
  <c r="N689" i="1"/>
  <c r="N690" i="1"/>
  <c r="N691" i="1"/>
  <c r="N662" i="1"/>
  <c r="N630" i="1"/>
  <c r="N60" i="10" s="1"/>
  <c r="N631" i="1"/>
  <c r="N632" i="1"/>
  <c r="N62" i="10" s="1"/>
  <c r="N633" i="1"/>
  <c r="N634" i="1"/>
  <c r="N635" i="1"/>
  <c r="N636" i="1"/>
  <c r="N637" i="1"/>
  <c r="N638" i="1"/>
  <c r="N68" i="10" s="1"/>
  <c r="N639" i="1"/>
  <c r="N69" i="10" s="1"/>
  <c r="N640" i="1"/>
  <c r="N641" i="1"/>
  <c r="N642" i="1"/>
  <c r="N643" i="1"/>
  <c r="N644" i="1"/>
  <c r="N645" i="1"/>
  <c r="N75" i="10" s="1"/>
  <c r="N646" i="1"/>
  <c r="N76" i="10" s="1"/>
  <c r="N647" i="1"/>
  <c r="N648" i="1"/>
  <c r="N649" i="1"/>
  <c r="N650" i="1"/>
  <c r="N651" i="1"/>
  <c r="N652" i="1"/>
  <c r="N653" i="1"/>
  <c r="N654" i="1"/>
  <c r="N84" i="10" s="1"/>
  <c r="N655" i="1"/>
  <c r="N85" i="10" s="1"/>
  <c r="N656" i="1"/>
  <c r="N657" i="1"/>
  <c r="N658" i="1"/>
  <c r="N88" i="10"/>
  <c r="N659" i="1"/>
  <c r="N629" i="1"/>
  <c r="N600" i="1"/>
  <c r="M24" i="9" s="1"/>
  <c r="N601" i="1"/>
  <c r="N602" i="1"/>
  <c r="M26" i="9" s="1"/>
  <c r="N603" i="1"/>
  <c r="N604" i="1"/>
  <c r="N605" i="1"/>
  <c r="M29" i="9" s="1"/>
  <c r="N44" i="7" s="1"/>
  <c r="N606" i="1"/>
  <c r="M30" i="9" s="1"/>
  <c r="N607" i="1"/>
  <c r="M31" i="9" s="1"/>
  <c r="N608" i="1"/>
  <c r="M32" i="9" s="1"/>
  <c r="N47" i="7" s="1"/>
  <c r="N609" i="1"/>
  <c r="N610" i="1"/>
  <c r="N611" i="1"/>
  <c r="N612" i="1"/>
  <c r="M36" i="9"/>
  <c r="N613" i="1"/>
  <c r="M37" i="9" s="1"/>
  <c r="N63" i="7" s="1"/>
  <c r="N614" i="1"/>
  <c r="M38" i="9" s="1"/>
  <c r="N64" i="7" s="1"/>
  <c r="N615" i="1"/>
  <c r="M39" i="9" s="1"/>
  <c r="N65" i="7" s="1"/>
  <c r="N616" i="1"/>
  <c r="N617" i="1"/>
  <c r="N618" i="1"/>
  <c r="M42" i="9" s="1"/>
  <c r="N68" i="7" s="1"/>
  <c r="N619" i="1"/>
  <c r="M43" i="9" s="1"/>
  <c r="N69" i="7" s="1"/>
  <c r="N620" i="1"/>
  <c r="M44" i="9" s="1"/>
  <c r="N70" i="7" s="1"/>
  <c r="N621" i="1"/>
  <c r="M45" i="9" s="1"/>
  <c r="N71" i="7" s="1"/>
  <c r="N622" i="1"/>
  <c r="M46" i="9" s="1"/>
  <c r="N623" i="1"/>
  <c r="N624" i="1"/>
  <c r="M48" i="9"/>
  <c r="N625" i="1"/>
  <c r="M49" i="9" s="1"/>
  <c r="N72" i="7" s="1"/>
  <c r="N626" i="1"/>
  <c r="N599" i="1"/>
  <c r="N627" i="1" s="1"/>
  <c r="N574" i="1"/>
  <c r="N597" i="1" s="1"/>
  <c r="N575" i="1"/>
  <c r="M25" i="8" s="1"/>
  <c r="N576" i="1"/>
  <c r="M26" i="8"/>
  <c r="N577" i="1"/>
  <c r="N578" i="1"/>
  <c r="N579" i="1"/>
  <c r="M29" i="8" s="1"/>
  <c r="N580" i="1"/>
  <c r="M30" i="8" s="1"/>
  <c r="N45" i="7" s="1"/>
  <c r="N581" i="1"/>
  <c r="M31" i="8" s="1"/>
  <c r="N582" i="1"/>
  <c r="M32" i="8" s="1"/>
  <c r="N583" i="1"/>
  <c r="N584" i="1"/>
  <c r="N585" i="1"/>
  <c r="N586" i="1"/>
  <c r="M36" i="8" s="1"/>
  <c r="N587" i="1"/>
  <c r="N588" i="1"/>
  <c r="M38" i="8" s="1"/>
  <c r="N53" i="7" s="1"/>
  <c r="N589" i="1"/>
  <c r="M39" i="8" s="1"/>
  <c r="N54" i="7" s="1"/>
  <c r="N590" i="1"/>
  <c r="N591" i="1"/>
  <c r="N592" i="1"/>
  <c r="N593" i="1"/>
  <c r="N594" i="1"/>
  <c r="M44" i="8" s="1"/>
  <c r="N595" i="1"/>
  <c r="M45" i="8" s="1"/>
  <c r="N60" i="7" s="1"/>
  <c r="N596" i="1"/>
  <c r="N573" i="1"/>
  <c r="M23" i="8"/>
  <c r="N559" i="1"/>
  <c r="N560" i="1"/>
  <c r="N561" i="1"/>
  <c r="M11" i="16" s="1"/>
  <c r="N562" i="1"/>
  <c r="N563" i="1"/>
  <c r="M13" i="16" s="1"/>
  <c r="N564" i="1"/>
  <c r="M14" i="16" s="1"/>
  <c r="N565" i="1"/>
  <c r="N566" i="1"/>
  <c r="M16" i="16"/>
  <c r="N567" i="1"/>
  <c r="M17" i="16" s="1"/>
  <c r="N568" i="1"/>
  <c r="M18" i="16" s="1"/>
  <c r="N569" i="1"/>
  <c r="M19" i="16" s="1"/>
  <c r="N570" i="1"/>
  <c r="M20" i="16" s="1"/>
  <c r="N558" i="1"/>
  <c r="M8" i="16" s="1"/>
  <c r="N544" i="1"/>
  <c r="N545" i="1"/>
  <c r="N546" i="1"/>
  <c r="N547" i="1"/>
  <c r="N548" i="1"/>
  <c r="M13" i="15" s="1"/>
  <c r="N549" i="1"/>
  <c r="M14" i="15" s="1"/>
  <c r="N550" i="1"/>
  <c r="N551" i="1"/>
  <c r="M16" i="15" s="1"/>
  <c r="N552" i="1"/>
  <c r="M17" i="15" s="1"/>
  <c r="N553" i="1"/>
  <c r="N554" i="1"/>
  <c r="N555" i="1"/>
  <c r="N543" i="1"/>
  <c r="M8" i="15" s="1"/>
  <c r="N529" i="1"/>
  <c r="N530" i="1"/>
  <c r="M10" i="18" s="1"/>
  <c r="N531" i="1"/>
  <c r="N532" i="1"/>
  <c r="N533" i="1"/>
  <c r="M13" i="18" s="1"/>
  <c r="N534" i="1"/>
  <c r="M14" i="18"/>
  <c r="N535" i="1"/>
  <c r="M15" i="18" s="1"/>
  <c r="N536" i="1"/>
  <c r="M16" i="18" s="1"/>
  <c r="N537" i="1"/>
  <c r="M17" i="18" s="1"/>
  <c r="N538" i="1"/>
  <c r="M18" i="18" s="1"/>
  <c r="N539" i="1"/>
  <c r="N540" i="1"/>
  <c r="N528" i="1"/>
  <c r="M8" i="18"/>
  <c r="N514" i="1"/>
  <c r="N515" i="1"/>
  <c r="M10" i="17" s="1"/>
  <c r="N516" i="1"/>
  <c r="N517" i="1"/>
  <c r="N518" i="1"/>
  <c r="N519" i="1"/>
  <c r="N520" i="1"/>
  <c r="N521" i="1"/>
  <c r="M16" i="17" s="1"/>
  <c r="N522" i="1"/>
  <c r="M17" i="17" s="1"/>
  <c r="N523" i="1"/>
  <c r="M18" i="17" s="1"/>
  <c r="N524" i="1"/>
  <c r="M19" i="17" s="1"/>
  <c r="N525" i="1"/>
  <c r="M20" i="17" s="1"/>
  <c r="N513" i="1"/>
  <c r="L513" i="1"/>
  <c r="N499" i="1"/>
  <c r="M9" i="14" s="1"/>
  <c r="N500" i="1"/>
  <c r="N501" i="1"/>
  <c r="N502" i="1"/>
  <c r="M12" i="14" s="1"/>
  <c r="N503" i="1"/>
  <c r="M13" i="14" s="1"/>
  <c r="N504" i="1"/>
  <c r="N505" i="1"/>
  <c r="N506" i="1"/>
  <c r="M16" i="14" s="1"/>
  <c r="N507" i="1"/>
  <c r="M17" i="14" s="1"/>
  <c r="N508" i="1"/>
  <c r="N509" i="1"/>
  <c r="M19" i="14" s="1"/>
  <c r="N510" i="1"/>
  <c r="M20" i="14" s="1"/>
  <c r="N498" i="1"/>
  <c r="M8" i="14" s="1"/>
  <c r="N484" i="1"/>
  <c r="M9" i="13" s="1"/>
  <c r="N485" i="1"/>
  <c r="N486" i="1"/>
  <c r="N487" i="1"/>
  <c r="M12" i="13"/>
  <c r="N488" i="1"/>
  <c r="N489" i="1"/>
  <c r="M14" i="13" s="1"/>
  <c r="N490" i="1"/>
  <c r="M15" i="13" s="1"/>
  <c r="N491" i="1"/>
  <c r="N492" i="1"/>
  <c r="N493" i="1"/>
  <c r="N494" i="1"/>
  <c r="M19" i="13" s="1"/>
  <c r="N495" i="1"/>
  <c r="M20" i="13" s="1"/>
  <c r="N483" i="1"/>
  <c r="N496" i="1" s="1"/>
  <c r="N469" i="1"/>
  <c r="N470" i="1"/>
  <c r="M10" i="12" s="1"/>
  <c r="N471" i="1"/>
  <c r="N472" i="1"/>
  <c r="M12" i="12" s="1"/>
  <c r="N473" i="1"/>
  <c r="N474" i="1"/>
  <c r="M14" i="12" s="1"/>
  <c r="N475" i="1"/>
  <c r="M15" i="12" s="1"/>
  <c r="N476" i="1"/>
  <c r="M16" i="12" s="1"/>
  <c r="N477" i="1"/>
  <c r="N478" i="1"/>
  <c r="N479" i="1"/>
  <c r="N480" i="1"/>
  <c r="N468" i="1"/>
  <c r="M8" i="12"/>
  <c r="N454" i="1"/>
  <c r="N455" i="1"/>
  <c r="N456" i="1"/>
  <c r="N47" i="10" s="1"/>
  <c r="N457" i="1"/>
  <c r="N458" i="1"/>
  <c r="N459" i="1"/>
  <c r="N460" i="1"/>
  <c r="N461" i="1"/>
  <c r="N462" i="1"/>
  <c r="N463" i="1"/>
  <c r="N464" i="1"/>
  <c r="N465" i="1"/>
  <c r="N453" i="1"/>
  <c r="L453" i="1"/>
  <c r="N439" i="1"/>
  <c r="N440" i="1"/>
  <c r="N441" i="1"/>
  <c r="N442" i="1"/>
  <c r="N48" i="10" s="1"/>
  <c r="N443" i="1"/>
  <c r="N49" i="10" s="1"/>
  <c r="N444" i="1"/>
  <c r="N445" i="1"/>
  <c r="N51" i="10" s="1"/>
  <c r="N446" i="1"/>
  <c r="N447" i="1"/>
  <c r="N448" i="1"/>
  <c r="N449" i="1"/>
  <c r="N450" i="1"/>
  <c r="N438" i="1"/>
  <c r="L438" i="1"/>
  <c r="N424" i="1"/>
  <c r="N425" i="1"/>
  <c r="N426" i="1"/>
  <c r="N427" i="1"/>
  <c r="N428" i="1"/>
  <c r="N429" i="1"/>
  <c r="N50" i="10" s="1"/>
  <c r="N430" i="1"/>
  <c r="N431" i="1"/>
  <c r="N432" i="1"/>
  <c r="N433" i="1"/>
  <c r="N434" i="1"/>
  <c r="N435" i="1"/>
  <c r="N423" i="1"/>
  <c r="L423" i="1"/>
  <c r="N409" i="1"/>
  <c r="N410" i="1"/>
  <c r="N411" i="1"/>
  <c r="N412" i="1"/>
  <c r="N413" i="1"/>
  <c r="N414" i="1"/>
  <c r="N415" i="1"/>
  <c r="M15" i="9" s="1"/>
  <c r="N30" i="7" s="1"/>
  <c r="N416" i="1"/>
  <c r="M16" i="9" s="1"/>
  <c r="N417" i="1"/>
  <c r="M17" i="9" s="1"/>
  <c r="N32" i="7" s="1"/>
  <c r="N418" i="1"/>
  <c r="N419" i="1"/>
  <c r="N420" i="1"/>
  <c r="M20" i="9" s="1"/>
  <c r="N408" i="1"/>
  <c r="M8" i="9" s="1"/>
  <c r="L408" i="1"/>
  <c r="N394" i="1"/>
  <c r="M9" i="8" s="1"/>
  <c r="N24" i="7" s="1"/>
  <c r="N395" i="1"/>
  <c r="M10" i="8" s="1"/>
  <c r="N25" i="7" s="1"/>
  <c r="N396" i="1"/>
  <c r="N397" i="1"/>
  <c r="N398" i="1"/>
  <c r="N399" i="1"/>
  <c r="N400" i="1"/>
  <c r="M15" i="8" s="1"/>
  <c r="N401" i="1"/>
  <c r="M16" i="8" s="1"/>
  <c r="N402" i="1"/>
  <c r="M17" i="8" s="1"/>
  <c r="N403" i="1"/>
  <c r="N404" i="1"/>
  <c r="M19" i="8" s="1"/>
  <c r="N34" i="7" s="1"/>
  <c r="N405" i="1"/>
  <c r="N393" i="1"/>
  <c r="M8" i="8" s="1"/>
  <c r="L393" i="1"/>
  <c r="K8" i="8" s="1"/>
  <c r="N389" i="1"/>
  <c r="M39" i="11" s="1"/>
  <c r="N390" i="1"/>
  <c r="N388" i="1"/>
  <c r="L388" i="1"/>
  <c r="N383" i="1"/>
  <c r="N384" i="1"/>
  <c r="N385" i="1"/>
  <c r="N382" i="1"/>
  <c r="M32" i="11"/>
  <c r="L382" i="1"/>
  <c r="K32" i="11" s="1"/>
  <c r="N377" i="1"/>
  <c r="N378" i="1"/>
  <c r="M28" i="11" s="1"/>
  <c r="N379" i="1"/>
  <c r="N376" i="1"/>
  <c r="N380" i="1" s="1"/>
  <c r="L376" i="1"/>
  <c r="L380" i="1" s="1"/>
  <c r="N369" i="1"/>
  <c r="N370" i="1"/>
  <c r="N37" i="10" s="1"/>
  <c r="N371" i="1"/>
  <c r="N38" i="10" s="1"/>
  <c r="N372" i="1"/>
  <c r="N373" i="1"/>
  <c r="N40" i="10" s="1"/>
  <c r="N368" i="1"/>
  <c r="L368" i="1"/>
  <c r="N360" i="1"/>
  <c r="N361" i="1"/>
  <c r="N28" i="10"/>
  <c r="N362" i="1"/>
  <c r="N363" i="1"/>
  <c r="N30" i="10" s="1"/>
  <c r="N364" i="1"/>
  <c r="N365" i="1"/>
  <c r="N32" i="10" s="1"/>
  <c r="N359" i="1"/>
  <c r="L359" i="1"/>
  <c r="N261" i="1"/>
  <c r="N262" i="1"/>
  <c r="N263" i="1"/>
  <c r="N275" i="1" s="1"/>
  <c r="N264" i="1"/>
  <c r="N265" i="1"/>
  <c r="N266" i="1"/>
  <c r="N267" i="1"/>
  <c r="N268" i="1"/>
  <c r="N269" i="1"/>
  <c r="N270" i="1"/>
  <c r="N271" i="1"/>
  <c r="N272" i="1"/>
  <c r="N273" i="1"/>
  <c r="N274" i="1"/>
  <c r="N260" i="1"/>
  <c r="N309" i="1"/>
  <c r="N308" i="1"/>
  <c r="N352" i="1"/>
  <c r="N353" i="1"/>
  <c r="N351" i="1"/>
  <c r="N346" i="1"/>
  <c r="M15" i="11" s="1"/>
  <c r="N33" i="11" s="1"/>
  <c r="N347" i="1"/>
  <c r="N348" i="1"/>
  <c r="M17" i="11"/>
  <c r="N345" i="1"/>
  <c r="M14" i="11" s="1"/>
  <c r="N340" i="1"/>
  <c r="M9" i="11" s="1"/>
  <c r="N27" i="11" s="1"/>
  <c r="N341" i="1"/>
  <c r="N342" i="1"/>
  <c r="M11" i="11" s="1"/>
  <c r="N339" i="1"/>
  <c r="M8" i="11" s="1"/>
  <c r="L351" i="1"/>
  <c r="L354" i="1" s="1"/>
  <c r="L345" i="1"/>
  <c r="L339" i="1"/>
  <c r="L343" i="1" s="1"/>
  <c r="N332" i="1"/>
  <c r="N333" i="1"/>
  <c r="N19" i="10" s="1"/>
  <c r="O37" i="10" s="1"/>
  <c r="N334" i="1"/>
  <c r="N20" i="10" s="1"/>
  <c r="N335" i="1"/>
  <c r="N21" i="10" s="1"/>
  <c r="N336" i="1"/>
  <c r="N331" i="1"/>
  <c r="L331" i="1"/>
  <c r="N323" i="1"/>
  <c r="N324" i="1"/>
  <c r="N325" i="1"/>
  <c r="N326" i="1"/>
  <c r="N12" i="10" s="1"/>
  <c r="O30" i="10" s="1"/>
  <c r="N327" i="1"/>
  <c r="N13" i="10" s="1"/>
  <c r="O31" i="10" s="1"/>
  <c r="N328" i="1"/>
  <c r="N14" i="10" s="1"/>
  <c r="O32" i="10" s="1"/>
  <c r="N322" i="1"/>
  <c r="L322" i="1"/>
  <c r="L8" i="10" s="1"/>
  <c r="M26" i="10" s="1"/>
  <c r="N319" i="1"/>
  <c r="N17" i="7" s="1"/>
  <c r="N318" i="1"/>
  <c r="N16" i="7" s="1"/>
  <c r="L318" i="1"/>
  <c r="L16" i="7" s="1"/>
  <c r="N313" i="1"/>
  <c r="N316" i="1" s="1"/>
  <c r="N314" i="1"/>
  <c r="N315" i="1"/>
  <c r="N312" i="1"/>
  <c r="L312" i="1"/>
  <c r="L308" i="1"/>
  <c r="N294" i="1"/>
  <c r="N295" i="1"/>
  <c r="N296" i="1"/>
  <c r="N297" i="1"/>
  <c r="N306" i="1" s="1"/>
  <c r="N298" i="1"/>
  <c r="N299" i="1"/>
  <c r="N300" i="1"/>
  <c r="N301" i="1"/>
  <c r="N302" i="1"/>
  <c r="N303" i="1"/>
  <c r="N304" i="1"/>
  <c r="N305" i="1"/>
  <c r="N293" i="1"/>
  <c r="L293" i="1"/>
  <c r="N281" i="1"/>
  <c r="N282" i="1"/>
  <c r="N283" i="1"/>
  <c r="N284" i="1"/>
  <c r="N285" i="1"/>
  <c r="N286" i="1"/>
  <c r="N287" i="1"/>
  <c r="N288" i="1"/>
  <c r="N289" i="1"/>
  <c r="N290" i="1"/>
  <c r="N280" i="1"/>
  <c r="L280" i="1"/>
  <c r="L291" i="1" s="1"/>
  <c r="N277" i="1"/>
  <c r="L277" i="1"/>
  <c r="L260" i="1"/>
  <c r="N257" i="1"/>
  <c r="N258" i="1" s="1"/>
  <c r="L257" i="1"/>
  <c r="L258" i="1" s="1"/>
  <c r="N252" i="1"/>
  <c r="N253" i="1"/>
  <c r="N254" i="1"/>
  <c r="N251" i="1"/>
  <c r="N255" i="1" s="1"/>
  <c r="L251" i="1"/>
  <c r="N246" i="1"/>
  <c r="N247" i="1"/>
  <c r="N248" i="1"/>
  <c r="N245" i="1"/>
  <c r="L245" i="1"/>
  <c r="L249" i="1" s="1"/>
  <c r="N242" i="1"/>
  <c r="N241" i="1"/>
  <c r="N243" i="1" s="1"/>
  <c r="L241" i="1"/>
  <c r="N237" i="1"/>
  <c r="N238" i="1"/>
  <c r="N236" i="1"/>
  <c r="L236" i="1"/>
  <c r="N231" i="1"/>
  <c r="N232" i="1"/>
  <c r="N233" i="1"/>
  <c r="N230" i="1"/>
  <c r="N234" i="1" s="1"/>
  <c r="L230" i="1"/>
  <c r="L234" i="1" s="1"/>
  <c r="N227" i="1"/>
  <c r="N226" i="1"/>
  <c r="L226" i="1"/>
  <c r="N213" i="1"/>
  <c r="N214" i="1"/>
  <c r="N215" i="1"/>
  <c r="N216" i="1"/>
  <c r="N217" i="1"/>
  <c r="N218" i="1"/>
  <c r="N219" i="1"/>
  <c r="N220" i="1"/>
  <c r="N221" i="1"/>
  <c r="N222" i="1"/>
  <c r="N223" i="1"/>
  <c r="N212" i="1"/>
  <c r="N224" i="1" s="1"/>
  <c r="L212" i="1"/>
  <c r="N209" i="1"/>
  <c r="N208" i="1"/>
  <c r="N210" i="1" s="1"/>
  <c r="L208" i="1"/>
  <c r="L210" i="1" s="1"/>
  <c r="N201" i="1"/>
  <c r="N202" i="1"/>
  <c r="N203" i="1"/>
  <c r="N204" i="1"/>
  <c r="N205" i="1"/>
  <c r="N200" i="1"/>
  <c r="L200" i="1"/>
  <c r="N196" i="1"/>
  <c r="N197" i="1"/>
  <c r="N195" i="1"/>
  <c r="L195" i="1"/>
  <c r="N184" i="1"/>
  <c r="N193" i="1" s="1"/>
  <c r="N185" i="1"/>
  <c r="N186" i="1"/>
  <c r="N187" i="1"/>
  <c r="N188" i="1"/>
  <c r="N189" i="1"/>
  <c r="N190" i="1"/>
  <c r="N191" i="1"/>
  <c r="N192" i="1"/>
  <c r="N183" i="1"/>
  <c r="L183" i="1"/>
  <c r="N178" i="1"/>
  <c r="N179" i="1"/>
  <c r="N180" i="1"/>
  <c r="N177" i="1"/>
  <c r="L177" i="1"/>
  <c r="N176" i="1"/>
  <c r="N181" i="1" s="1"/>
  <c r="L176" i="1"/>
  <c r="L181" i="1" s="1"/>
  <c r="N167" i="1"/>
  <c r="M175" i="1" s="1"/>
  <c r="N168" i="1"/>
  <c r="N169" i="1"/>
  <c r="N170" i="1"/>
  <c r="N171" i="1"/>
  <c r="N172" i="1"/>
  <c r="N173" i="1"/>
  <c r="N174" i="1"/>
  <c r="N166" i="1"/>
  <c r="L166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44" i="1"/>
  <c r="L144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21" i="1"/>
  <c r="N142" i="1" s="1"/>
  <c r="L121" i="1"/>
  <c r="N118" i="1"/>
  <c r="N117" i="1"/>
  <c r="L117" i="1"/>
  <c r="L119" i="1" s="1"/>
  <c r="N111" i="1"/>
  <c r="N115" i="1" s="1"/>
  <c r="N112" i="1"/>
  <c r="N113" i="1"/>
  <c r="N114" i="1"/>
  <c r="N110" i="1"/>
  <c r="L110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89" i="1"/>
  <c r="L89" i="1"/>
  <c r="N86" i="1"/>
  <c r="N81" i="1"/>
  <c r="N82" i="1"/>
  <c r="N80" i="1"/>
  <c r="N83" i="1" s="1"/>
  <c r="N85" i="1"/>
  <c r="L85" i="1"/>
  <c r="L87" i="1" s="1"/>
  <c r="L80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57" i="1"/>
  <c r="L57" i="1"/>
  <c r="N51" i="1"/>
  <c r="N52" i="1"/>
  <c r="N53" i="1"/>
  <c r="N54" i="1"/>
  <c r="N55" i="1" s="1"/>
  <c r="N50" i="1"/>
  <c r="L50" i="1"/>
  <c r="L55" i="1" s="1"/>
  <c r="N37" i="1"/>
  <c r="N38" i="1"/>
  <c r="N39" i="1"/>
  <c r="N40" i="1"/>
  <c r="N41" i="1"/>
  <c r="N42" i="1"/>
  <c r="N43" i="1"/>
  <c r="N44" i="1"/>
  <c r="N45" i="1"/>
  <c r="N46" i="1"/>
  <c r="N47" i="1"/>
  <c r="N36" i="1"/>
  <c r="N48" i="1" s="1"/>
  <c r="L36" i="1"/>
  <c r="N10" i="1"/>
  <c r="N34" i="1" s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9" i="1"/>
  <c r="L915" i="1"/>
  <c r="L916" i="1"/>
  <c r="L79" i="6"/>
  <c r="O81" i="5"/>
  <c r="L917" i="1"/>
  <c r="L918" i="1"/>
  <c r="L919" i="1"/>
  <c r="L920" i="1"/>
  <c r="L921" i="1"/>
  <c r="L923" i="1"/>
  <c r="L934" i="1" s="1"/>
  <c r="L986" i="1" s="1"/>
  <c r="L924" i="1"/>
  <c r="L925" i="1"/>
  <c r="L926" i="1"/>
  <c r="L927" i="1"/>
  <c r="L83" i="6" s="1"/>
  <c r="O96" i="5" s="1"/>
  <c r="L928" i="1"/>
  <c r="L929" i="1"/>
  <c r="L930" i="1"/>
  <c r="L931" i="1"/>
  <c r="L932" i="1"/>
  <c r="L914" i="1"/>
  <c r="L910" i="1"/>
  <c r="L911" i="1"/>
  <c r="L909" i="1"/>
  <c r="L72" i="6"/>
  <c r="O89" i="5" s="1"/>
  <c r="L866" i="1"/>
  <c r="K24" i="16" s="1"/>
  <c r="L867" i="1"/>
  <c r="L868" i="1"/>
  <c r="K26" i="16" s="1"/>
  <c r="L869" i="1"/>
  <c r="K27" i="16" s="1"/>
  <c r="L870" i="1"/>
  <c r="K28" i="16" s="1"/>
  <c r="L871" i="1"/>
  <c r="K29" i="16" s="1"/>
  <c r="L872" i="1"/>
  <c r="K30" i="16" s="1"/>
  <c r="L873" i="1"/>
  <c r="L874" i="1"/>
  <c r="L875" i="1"/>
  <c r="L876" i="1"/>
  <c r="L877" i="1"/>
  <c r="K35" i="16" s="1"/>
  <c r="L878" i="1"/>
  <c r="L879" i="1"/>
  <c r="L880" i="1"/>
  <c r="K38" i="16"/>
  <c r="L881" i="1"/>
  <c r="K39" i="16" s="1"/>
  <c r="L882" i="1"/>
  <c r="K40" i="16" s="1"/>
  <c r="L883" i="1"/>
  <c r="K41" i="16" s="1"/>
  <c r="L884" i="1"/>
  <c r="K42" i="16"/>
  <c r="L885" i="1"/>
  <c r="K43" i="16" s="1"/>
  <c r="L886" i="1"/>
  <c r="L887" i="1"/>
  <c r="K45" i="16"/>
  <c r="L888" i="1"/>
  <c r="L889" i="1"/>
  <c r="L890" i="1"/>
  <c r="K48" i="16" s="1"/>
  <c r="L891" i="1"/>
  <c r="K49" i="16" s="1"/>
  <c r="L892" i="1"/>
  <c r="K50" i="16"/>
  <c r="L893" i="1"/>
  <c r="K51" i="16" s="1"/>
  <c r="L894" i="1"/>
  <c r="K52" i="16" s="1"/>
  <c r="L895" i="1"/>
  <c r="K53" i="16" s="1"/>
  <c r="L896" i="1"/>
  <c r="K54" i="16" s="1"/>
  <c r="L897" i="1"/>
  <c r="K55" i="16" s="1"/>
  <c r="L898" i="1"/>
  <c r="K56" i="16" s="1"/>
  <c r="L899" i="1"/>
  <c r="K57" i="16" s="1"/>
  <c r="L900" i="1"/>
  <c r="L901" i="1"/>
  <c r="K59" i="16" s="1"/>
  <c r="L902" i="1"/>
  <c r="L903" i="1"/>
  <c r="K61" i="16"/>
  <c r="L904" i="1"/>
  <c r="K62" i="16"/>
  <c r="L905" i="1"/>
  <c r="K63" i="16" s="1"/>
  <c r="L906" i="1"/>
  <c r="K64" i="16" s="1"/>
  <c r="L865" i="1"/>
  <c r="K23" i="16" s="1"/>
  <c r="L844" i="1"/>
  <c r="K24" i="15" s="1"/>
  <c r="L845" i="1"/>
  <c r="K25" i="15" s="1"/>
  <c r="L846" i="1"/>
  <c r="K26" i="15" s="1"/>
  <c r="L847" i="1"/>
  <c r="K27" i="15" s="1"/>
  <c r="L848" i="1"/>
  <c r="K28" i="15" s="1"/>
  <c r="L849" i="1"/>
  <c r="L850" i="1"/>
  <c r="K30" i="15" s="1"/>
  <c r="L851" i="1"/>
  <c r="K31" i="15"/>
  <c r="L852" i="1"/>
  <c r="K32" i="15"/>
  <c r="L853" i="1"/>
  <c r="K33" i="15" s="1"/>
  <c r="L854" i="1"/>
  <c r="L855" i="1"/>
  <c r="K35" i="15"/>
  <c r="L856" i="1"/>
  <c r="K36" i="15"/>
  <c r="L857" i="1"/>
  <c r="K37" i="15"/>
  <c r="L858" i="1"/>
  <c r="K38" i="15" s="1"/>
  <c r="L859" i="1"/>
  <c r="K39" i="15"/>
  <c r="L860" i="1"/>
  <c r="L861" i="1"/>
  <c r="K41" i="15"/>
  <c r="L862" i="1"/>
  <c r="L843" i="1"/>
  <c r="K23" i="15" s="1"/>
  <c r="L821" i="1"/>
  <c r="K24" i="18" s="1"/>
  <c r="L822" i="1"/>
  <c r="K25" i="18" s="1"/>
  <c r="L823" i="1"/>
  <c r="L824" i="1"/>
  <c r="K27" i="18" s="1"/>
  <c r="L825" i="1"/>
  <c r="K28" i="18"/>
  <c r="L826" i="1"/>
  <c r="K29" i="18" s="1"/>
  <c r="L827" i="1"/>
  <c r="L828" i="1"/>
  <c r="L829" i="1"/>
  <c r="L830" i="1"/>
  <c r="L831" i="1"/>
  <c r="K34" i="18" s="1"/>
  <c r="L832" i="1"/>
  <c r="L833" i="1"/>
  <c r="K36" i="18" s="1"/>
  <c r="L834" i="1"/>
  <c r="L835" i="1"/>
  <c r="K38" i="18" s="1"/>
  <c r="L836" i="1"/>
  <c r="K39" i="18"/>
  <c r="L837" i="1"/>
  <c r="L838" i="1"/>
  <c r="K41" i="18" s="1"/>
  <c r="L839" i="1"/>
  <c r="K42" i="18" s="1"/>
  <c r="L840" i="1"/>
  <c r="K43" i="18" s="1"/>
  <c r="L820" i="1"/>
  <c r="L804" i="1"/>
  <c r="K24" i="17" s="1"/>
  <c r="L805" i="1"/>
  <c r="K25" i="17" s="1"/>
  <c r="L806" i="1"/>
  <c r="L807" i="1"/>
  <c r="L808" i="1"/>
  <c r="K28" i="17" s="1"/>
  <c r="L809" i="1"/>
  <c r="K29" i="17" s="1"/>
  <c r="L810" i="1"/>
  <c r="L811" i="1"/>
  <c r="K31" i="17" s="1"/>
  <c r="L812" i="1"/>
  <c r="K32" i="17" s="1"/>
  <c r="L813" i="1"/>
  <c r="K33" i="17" s="1"/>
  <c r="L814" i="1"/>
  <c r="L815" i="1"/>
  <c r="K35" i="17" s="1"/>
  <c r="L816" i="1"/>
  <c r="K36" i="17" s="1"/>
  <c r="L817" i="1"/>
  <c r="K37" i="17" s="1"/>
  <c r="L803" i="1"/>
  <c r="K23" i="17" s="1"/>
  <c r="L781" i="1"/>
  <c r="L782" i="1"/>
  <c r="K25" i="14" s="1"/>
  <c r="L783" i="1"/>
  <c r="L784" i="1"/>
  <c r="L785" i="1"/>
  <c r="L786" i="1"/>
  <c r="K29" i="14" s="1"/>
  <c r="L787" i="1"/>
  <c r="L788" i="1"/>
  <c r="K31" i="14" s="1"/>
  <c r="L789" i="1"/>
  <c r="K32" i="14" s="1"/>
  <c r="L790" i="1"/>
  <c r="K33" i="14" s="1"/>
  <c r="L791" i="1"/>
  <c r="L792" i="1"/>
  <c r="K35" i="14" s="1"/>
  <c r="L793" i="1"/>
  <c r="K36" i="14" s="1"/>
  <c r="L794" i="1"/>
  <c r="L795" i="1"/>
  <c r="L796" i="1"/>
  <c r="K39" i="14" s="1"/>
  <c r="L797" i="1"/>
  <c r="L798" i="1"/>
  <c r="L799" i="1"/>
  <c r="L800" i="1"/>
  <c r="L780" i="1"/>
  <c r="K23" i="14" s="1"/>
  <c r="L754" i="1"/>
  <c r="K24" i="13" s="1"/>
  <c r="L755" i="1"/>
  <c r="L756" i="1"/>
  <c r="L757" i="1"/>
  <c r="K27" i="13" s="1"/>
  <c r="L758" i="1"/>
  <c r="K28" i="13" s="1"/>
  <c r="L759" i="1"/>
  <c r="K29" i="13" s="1"/>
  <c r="L760" i="1"/>
  <c r="K30" i="13" s="1"/>
  <c r="L761" i="1"/>
  <c r="K31" i="13" s="1"/>
  <c r="L762" i="1"/>
  <c r="L763" i="1"/>
  <c r="L764" i="1"/>
  <c r="K34" i="13" s="1"/>
  <c r="L765" i="1"/>
  <c r="L766" i="1"/>
  <c r="L767" i="1"/>
  <c r="K37" i="13" s="1"/>
  <c r="L768" i="1"/>
  <c r="K38" i="13"/>
  <c r="L769" i="1"/>
  <c r="K39" i="13"/>
  <c r="L770" i="1"/>
  <c r="L771" i="1"/>
  <c r="K41" i="13" s="1"/>
  <c r="L772" i="1"/>
  <c r="K42" i="13" s="1"/>
  <c r="L773" i="1"/>
  <c r="K43" i="13" s="1"/>
  <c r="L774" i="1"/>
  <c r="L775" i="1"/>
  <c r="K45" i="13"/>
  <c r="L776" i="1"/>
  <c r="K46" i="13"/>
  <c r="L777" i="1"/>
  <c r="K47" i="13" s="1"/>
  <c r="L753" i="1"/>
  <c r="L727" i="1"/>
  <c r="K24" i="12" s="1"/>
  <c r="K48" i="12" s="1"/>
  <c r="L59" i="6" s="1"/>
  <c r="L728" i="1"/>
  <c r="L729" i="1"/>
  <c r="K26" i="12" s="1"/>
  <c r="L730" i="1"/>
  <c r="K27" i="12" s="1"/>
  <c r="L731" i="1"/>
  <c r="K28" i="12" s="1"/>
  <c r="L732" i="1"/>
  <c r="K29" i="12" s="1"/>
  <c r="L733" i="1"/>
  <c r="K30" i="12"/>
  <c r="L734" i="1"/>
  <c r="L735" i="1"/>
  <c r="L736" i="1"/>
  <c r="K33" i="12" s="1"/>
  <c r="L737" i="1"/>
  <c r="L738" i="1"/>
  <c r="L739" i="1"/>
  <c r="L740" i="1"/>
  <c r="L741" i="1"/>
  <c r="K38" i="12"/>
  <c r="L742" i="1"/>
  <c r="K39" i="12" s="1"/>
  <c r="L743" i="1"/>
  <c r="L744" i="1"/>
  <c r="K41" i="12" s="1"/>
  <c r="L745" i="1"/>
  <c r="K42" i="12" s="1"/>
  <c r="L746" i="1"/>
  <c r="L747" i="1"/>
  <c r="K44" i="12" s="1"/>
  <c r="L748" i="1"/>
  <c r="K45" i="12" s="1"/>
  <c r="L749" i="1"/>
  <c r="K46" i="12" s="1"/>
  <c r="L750" i="1"/>
  <c r="L726" i="1"/>
  <c r="L751" i="1" s="1"/>
  <c r="L695" i="1"/>
  <c r="L696" i="1"/>
  <c r="L697" i="1"/>
  <c r="L698" i="1"/>
  <c r="L699" i="1"/>
  <c r="L700" i="1"/>
  <c r="L701" i="1"/>
  <c r="L66" i="10" s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81" i="10" s="1"/>
  <c r="L717" i="1"/>
  <c r="L718" i="1"/>
  <c r="L719" i="1"/>
  <c r="L720" i="1"/>
  <c r="L721" i="1"/>
  <c r="L722" i="1"/>
  <c r="L723" i="1"/>
  <c r="L89" i="10" s="1"/>
  <c r="L694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77" i="10" s="1"/>
  <c r="L681" i="1"/>
  <c r="L682" i="1"/>
  <c r="L683" i="1"/>
  <c r="L684" i="1"/>
  <c r="L685" i="1"/>
  <c r="L686" i="1"/>
  <c r="L83" i="10" s="1"/>
  <c r="L687" i="1"/>
  <c r="L688" i="1"/>
  <c r="L689" i="1"/>
  <c r="L690" i="1"/>
  <c r="L691" i="1"/>
  <c r="L662" i="1"/>
  <c r="L630" i="1"/>
  <c r="L60" i="10" s="1"/>
  <c r="L631" i="1"/>
  <c r="L632" i="1"/>
  <c r="L633" i="1"/>
  <c r="L634" i="1"/>
  <c r="L635" i="1"/>
  <c r="L636" i="1"/>
  <c r="L637" i="1"/>
  <c r="L638" i="1"/>
  <c r="L68" i="10" s="1"/>
  <c r="L639" i="1"/>
  <c r="L640" i="1"/>
  <c r="L70" i="10" s="1"/>
  <c r="L641" i="1"/>
  <c r="L71" i="10" s="1"/>
  <c r="L642" i="1"/>
  <c r="L643" i="1"/>
  <c r="L644" i="1"/>
  <c r="L645" i="1"/>
  <c r="L646" i="1"/>
  <c r="L76" i="10" s="1"/>
  <c r="L647" i="1"/>
  <c r="L648" i="1"/>
  <c r="L649" i="1"/>
  <c r="L650" i="1"/>
  <c r="L651" i="1"/>
  <c r="L652" i="1"/>
  <c r="L653" i="1"/>
  <c r="L654" i="1"/>
  <c r="L84" i="10" s="1"/>
  <c r="L655" i="1"/>
  <c r="L85" i="10" s="1"/>
  <c r="L656" i="1"/>
  <c r="L657" i="1"/>
  <c r="L87" i="10" s="1"/>
  <c r="L658" i="1"/>
  <c r="L88" i="10"/>
  <c r="L659" i="1"/>
  <c r="L629" i="1"/>
  <c r="L600" i="1"/>
  <c r="K24" i="9" s="1"/>
  <c r="L601" i="1"/>
  <c r="K25" i="9" s="1"/>
  <c r="L602" i="1"/>
  <c r="L603" i="1"/>
  <c r="K27" i="9" s="1"/>
  <c r="L604" i="1"/>
  <c r="K28" i="9" s="1"/>
  <c r="L605" i="1"/>
  <c r="L606" i="1"/>
  <c r="L607" i="1"/>
  <c r="K31" i="9"/>
  <c r="L608" i="1"/>
  <c r="K32" i="9" s="1"/>
  <c r="L609" i="1"/>
  <c r="K33" i="9" s="1"/>
  <c r="L610" i="1"/>
  <c r="K34" i="9" s="1"/>
  <c r="L611" i="1"/>
  <c r="K35" i="9" s="1"/>
  <c r="L61" i="7" s="1"/>
  <c r="L612" i="1"/>
  <c r="K36" i="9" s="1"/>
  <c r="L62" i="7" s="1"/>
  <c r="L613" i="1"/>
  <c r="K37" i="9" s="1"/>
  <c r="L63" i="7" s="1"/>
  <c r="L614" i="1"/>
  <c r="K38" i="9"/>
  <c r="L64" i="7" s="1"/>
  <c r="L615" i="1"/>
  <c r="K39" i="9" s="1"/>
  <c r="L616" i="1"/>
  <c r="L617" i="1"/>
  <c r="L618" i="1"/>
  <c r="L619" i="1"/>
  <c r="L620" i="1"/>
  <c r="L621" i="1"/>
  <c r="K45" i="9"/>
  <c r="L622" i="1"/>
  <c r="L623" i="1"/>
  <c r="K47" i="9"/>
  <c r="L624" i="1"/>
  <c r="K48" i="9" s="1"/>
  <c r="L625" i="1"/>
  <c r="L626" i="1"/>
  <c r="L599" i="1"/>
  <c r="L574" i="1"/>
  <c r="K24" i="8" s="1"/>
  <c r="L39" i="7" s="1"/>
  <c r="L575" i="1"/>
  <c r="L576" i="1"/>
  <c r="L577" i="1"/>
  <c r="L578" i="1"/>
  <c r="L579" i="1"/>
  <c r="K29" i="8" s="1"/>
  <c r="L580" i="1"/>
  <c r="L581" i="1"/>
  <c r="K31" i="8"/>
  <c r="L582" i="1"/>
  <c r="K32" i="8" s="1"/>
  <c r="L47" i="7" s="1"/>
  <c r="L583" i="1"/>
  <c r="K33" i="8" s="1"/>
  <c r="L48" i="7" s="1"/>
  <c r="L584" i="1"/>
  <c r="K34" i="8" s="1"/>
  <c r="L585" i="1"/>
  <c r="K35" i="8" s="1"/>
  <c r="L50" i="7" s="1"/>
  <c r="L586" i="1"/>
  <c r="L587" i="1"/>
  <c r="K37" i="8" s="1"/>
  <c r="L52" i="7" s="1"/>
  <c r="L588" i="1"/>
  <c r="K38" i="8"/>
  <c r="L53" i="7" s="1"/>
  <c r="L589" i="1"/>
  <c r="K39" i="8" s="1"/>
  <c r="L590" i="1"/>
  <c r="K40" i="8" s="1"/>
  <c r="L55" i="7" s="1"/>
  <c r="L591" i="1"/>
  <c r="L592" i="1"/>
  <c r="L593" i="1"/>
  <c r="L594" i="1"/>
  <c r="L595" i="1"/>
  <c r="K45" i="8" s="1"/>
  <c r="L60" i="7" s="1"/>
  <c r="L596" i="1"/>
  <c r="K46" i="8" s="1"/>
  <c r="L573" i="1"/>
  <c r="L559" i="1"/>
  <c r="L560" i="1"/>
  <c r="K10" i="16" s="1"/>
  <c r="L561" i="1"/>
  <c r="L562" i="1"/>
  <c r="K12" i="16" s="1"/>
  <c r="L563" i="1"/>
  <c r="K13" i="16" s="1"/>
  <c r="L564" i="1"/>
  <c r="K14" i="16" s="1"/>
  <c r="L565" i="1"/>
  <c r="K15" i="16" s="1"/>
  <c r="L566" i="1"/>
  <c r="K16" i="16" s="1"/>
  <c r="L567" i="1"/>
  <c r="L568" i="1"/>
  <c r="L569" i="1"/>
  <c r="L570" i="1"/>
  <c r="L544" i="1"/>
  <c r="K9" i="15" s="1"/>
  <c r="L545" i="1"/>
  <c r="K10" i="15" s="1"/>
  <c r="K21" i="15" s="1"/>
  <c r="L546" i="1"/>
  <c r="L547" i="1"/>
  <c r="K12" i="15" s="1"/>
  <c r="L548" i="1"/>
  <c r="K13" i="15" s="1"/>
  <c r="L549" i="1"/>
  <c r="K14" i="15" s="1"/>
  <c r="L550" i="1"/>
  <c r="K15" i="15"/>
  <c r="L551" i="1"/>
  <c r="K16" i="15" s="1"/>
  <c r="L552" i="1"/>
  <c r="L553" i="1"/>
  <c r="L554" i="1"/>
  <c r="L555" i="1"/>
  <c r="L543" i="1"/>
  <c r="K8" i="15" s="1"/>
  <c r="L558" i="1"/>
  <c r="L529" i="1"/>
  <c r="L530" i="1"/>
  <c r="K10" i="18" s="1"/>
  <c r="L531" i="1"/>
  <c r="K11" i="18"/>
  <c r="L532" i="1"/>
  <c r="K12" i="18" s="1"/>
  <c r="L533" i="1"/>
  <c r="K13" i="18" s="1"/>
  <c r="L534" i="1"/>
  <c r="K14" i="18" s="1"/>
  <c r="L535" i="1"/>
  <c r="K15" i="18" s="1"/>
  <c r="L536" i="1"/>
  <c r="K16" i="18" s="1"/>
  <c r="L537" i="1"/>
  <c r="L538" i="1"/>
  <c r="L539" i="1"/>
  <c r="K19" i="18" s="1"/>
  <c r="L540" i="1"/>
  <c r="L528" i="1"/>
  <c r="L514" i="1"/>
  <c r="L515" i="1"/>
  <c r="K10" i="17" s="1"/>
  <c r="L516" i="1"/>
  <c r="K11" i="17" s="1"/>
  <c r="L517" i="1"/>
  <c r="K12" i="17" s="1"/>
  <c r="L518" i="1"/>
  <c r="K13" i="17" s="1"/>
  <c r="L519" i="1"/>
  <c r="K14" i="17" s="1"/>
  <c r="L520" i="1"/>
  <c r="K15" i="17" s="1"/>
  <c r="L521" i="1"/>
  <c r="L522" i="1"/>
  <c r="K17" i="17"/>
  <c r="L523" i="1"/>
  <c r="L524" i="1"/>
  <c r="L525" i="1"/>
  <c r="K20" i="17" s="1"/>
  <c r="L499" i="1"/>
  <c r="L500" i="1"/>
  <c r="L501" i="1"/>
  <c r="L502" i="1"/>
  <c r="L503" i="1"/>
  <c r="L504" i="1"/>
  <c r="K14" i="14" s="1"/>
  <c r="L505" i="1"/>
  <c r="K15" i="14" s="1"/>
  <c r="L506" i="1"/>
  <c r="K16" i="14" s="1"/>
  <c r="L507" i="1"/>
  <c r="K17" i="14" s="1"/>
  <c r="L508" i="1"/>
  <c r="K18" i="14" s="1"/>
  <c r="L509" i="1"/>
  <c r="L510" i="1"/>
  <c r="K20" i="14" s="1"/>
  <c r="L498" i="1"/>
  <c r="L484" i="1"/>
  <c r="L485" i="1"/>
  <c r="K10" i="13"/>
  <c r="L486" i="1"/>
  <c r="L487" i="1"/>
  <c r="L488" i="1"/>
  <c r="K13" i="13" s="1"/>
  <c r="L489" i="1"/>
  <c r="L490" i="1"/>
  <c r="L491" i="1"/>
  <c r="K16" i="13" s="1"/>
  <c r="L492" i="1"/>
  <c r="K17" i="13" s="1"/>
  <c r="L493" i="1"/>
  <c r="K18" i="13" s="1"/>
  <c r="L494" i="1"/>
  <c r="K19" i="13" s="1"/>
  <c r="L495" i="1"/>
  <c r="L483" i="1"/>
  <c r="L469" i="1"/>
  <c r="L470" i="1"/>
  <c r="K10" i="12" s="1"/>
  <c r="L471" i="1"/>
  <c r="L472" i="1"/>
  <c r="L473" i="1"/>
  <c r="K13" i="12" s="1"/>
  <c r="L474" i="1"/>
  <c r="L475" i="1"/>
  <c r="L476" i="1"/>
  <c r="L477" i="1"/>
  <c r="L478" i="1"/>
  <c r="L479" i="1"/>
  <c r="K19" i="12" s="1"/>
  <c r="L480" i="1"/>
  <c r="K20" i="12" s="1"/>
  <c r="L468" i="1"/>
  <c r="L454" i="1"/>
  <c r="L466" i="1" s="1"/>
  <c r="L455" i="1"/>
  <c r="L456" i="1"/>
  <c r="L457" i="1"/>
  <c r="L458" i="1"/>
  <c r="L459" i="1"/>
  <c r="L460" i="1"/>
  <c r="L461" i="1"/>
  <c r="L462" i="1"/>
  <c r="L463" i="1"/>
  <c r="L464" i="1"/>
  <c r="L465" i="1"/>
  <c r="L439" i="1"/>
  <c r="L440" i="1"/>
  <c r="L46" i="10" s="1"/>
  <c r="L441" i="1"/>
  <c r="L47" i="10" s="1"/>
  <c r="L442" i="1"/>
  <c r="L451" i="1" s="1"/>
  <c r="L443" i="1"/>
  <c r="L444" i="1"/>
  <c r="L445" i="1"/>
  <c r="L446" i="1"/>
  <c r="L447" i="1"/>
  <c r="L448" i="1"/>
  <c r="L449" i="1"/>
  <c r="L450" i="1"/>
  <c r="L424" i="1"/>
  <c r="L425" i="1"/>
  <c r="L426" i="1"/>
  <c r="L427" i="1"/>
  <c r="L428" i="1"/>
  <c r="L429" i="1"/>
  <c r="L430" i="1"/>
  <c r="L51" i="10" s="1"/>
  <c r="L431" i="1"/>
  <c r="L52" i="10" s="1"/>
  <c r="L432" i="1"/>
  <c r="L53" i="10" s="1"/>
  <c r="L433" i="1"/>
  <c r="L54" i="10" s="1"/>
  <c r="L434" i="1"/>
  <c r="L435" i="1"/>
  <c r="L56" i="10" s="1"/>
  <c r="L409" i="1"/>
  <c r="L410" i="1"/>
  <c r="L411" i="1"/>
  <c r="L412" i="1"/>
  <c r="L413" i="1"/>
  <c r="L414" i="1"/>
  <c r="L415" i="1"/>
  <c r="K15" i="9"/>
  <c r="L416" i="1"/>
  <c r="K16" i="9" s="1"/>
  <c r="L417" i="1"/>
  <c r="K17" i="9" s="1"/>
  <c r="L32" i="7" s="1"/>
  <c r="L418" i="1"/>
  <c r="K18" i="9" s="1"/>
  <c r="L419" i="1"/>
  <c r="K19" i="9" s="1"/>
  <c r="L420" i="1"/>
  <c r="K20" i="9" s="1"/>
  <c r="L394" i="1"/>
  <c r="K9" i="8" s="1"/>
  <c r="L395" i="1"/>
  <c r="L396" i="1"/>
  <c r="K11" i="8" s="1"/>
  <c r="L397" i="1"/>
  <c r="K12" i="8" s="1"/>
  <c r="L398" i="1"/>
  <c r="L399" i="1"/>
  <c r="K14" i="8" s="1"/>
  <c r="L400" i="1"/>
  <c r="L401" i="1"/>
  <c r="L402" i="1"/>
  <c r="L403" i="1"/>
  <c r="L404" i="1"/>
  <c r="L405" i="1"/>
  <c r="K20" i="8" s="1"/>
  <c r="L389" i="1"/>
  <c r="L391" i="1" s="1"/>
  <c r="L390" i="1"/>
  <c r="K40" i="11" s="1"/>
  <c r="L383" i="1"/>
  <c r="K33" i="11" s="1"/>
  <c r="L384" i="1"/>
  <c r="L385" i="1"/>
  <c r="K35" i="11" s="1"/>
  <c r="L377" i="1"/>
  <c r="K27" i="11" s="1"/>
  <c r="L378" i="1"/>
  <c r="K28" i="11" s="1"/>
  <c r="L379" i="1"/>
  <c r="L369" i="1"/>
  <c r="L370" i="1"/>
  <c r="L37" i="10"/>
  <c r="L371" i="1"/>
  <c r="L372" i="1"/>
  <c r="L373" i="1"/>
  <c r="L360" i="1"/>
  <c r="L361" i="1"/>
  <c r="L28" i="10" s="1"/>
  <c r="L362" i="1"/>
  <c r="L363" i="1"/>
  <c r="L30" i="10" s="1"/>
  <c r="L364" i="1"/>
  <c r="L31" i="10"/>
  <c r="L365" i="1"/>
  <c r="L352" i="1"/>
  <c r="L353" i="1"/>
  <c r="K22" i="11" s="1"/>
  <c r="L346" i="1"/>
  <c r="L347" i="1"/>
  <c r="L348" i="1"/>
  <c r="L340" i="1"/>
  <c r="K9" i="11" s="1"/>
  <c r="L27" i="11" s="1"/>
  <c r="L341" i="1"/>
  <c r="K10" i="11" s="1"/>
  <c r="L28" i="11" s="1"/>
  <c r="L342" i="1"/>
  <c r="L332" i="1"/>
  <c r="L333" i="1"/>
  <c r="L334" i="1"/>
  <c r="L337" i="1" s="1"/>
  <c r="L335" i="1"/>
  <c r="L21" i="10" s="1"/>
  <c r="M21" i="10" s="1"/>
  <c r="L336" i="1"/>
  <c r="L323" i="1"/>
  <c r="L9" i="10" s="1"/>
  <c r="M27" i="10" s="1"/>
  <c r="L324" i="1"/>
  <c r="L10" i="10" s="1"/>
  <c r="M28" i="10" s="1"/>
  <c r="L325" i="1"/>
  <c r="L11" i="10" s="1"/>
  <c r="M29" i="10" s="1"/>
  <c r="L326" i="1"/>
  <c r="L327" i="1"/>
  <c r="L13" i="10" s="1"/>
  <c r="L328" i="1"/>
  <c r="L319" i="1"/>
  <c r="L313" i="1"/>
  <c r="L314" i="1"/>
  <c r="L316" i="1" s="1"/>
  <c r="L315" i="1"/>
  <c r="L309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281" i="1"/>
  <c r="L282" i="1"/>
  <c r="L283" i="1"/>
  <c r="L284" i="1"/>
  <c r="L285" i="1"/>
  <c r="L286" i="1"/>
  <c r="L287" i="1"/>
  <c r="L288" i="1"/>
  <c r="L289" i="1"/>
  <c r="L290" i="1"/>
  <c r="L261" i="1"/>
  <c r="L275" i="1" s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52" i="1"/>
  <c r="L253" i="1"/>
  <c r="L254" i="1"/>
  <c r="L246" i="1"/>
  <c r="L247" i="1"/>
  <c r="L248" i="1"/>
  <c r="L242" i="1"/>
  <c r="L237" i="1"/>
  <c r="L238" i="1"/>
  <c r="L231" i="1"/>
  <c r="L232" i="1"/>
  <c r="L233" i="1"/>
  <c r="L227" i="1"/>
  <c r="L196" i="1"/>
  <c r="L197" i="1"/>
  <c r="L184" i="1"/>
  <c r="L185" i="1"/>
  <c r="L186" i="1"/>
  <c r="L187" i="1"/>
  <c r="L188" i="1"/>
  <c r="L189" i="1"/>
  <c r="L190" i="1"/>
  <c r="L191" i="1"/>
  <c r="L192" i="1"/>
  <c r="L178" i="1"/>
  <c r="L179" i="1"/>
  <c r="L180" i="1"/>
  <c r="L213" i="1"/>
  <c r="L214" i="1"/>
  <c r="L215" i="1"/>
  <c r="L216" i="1"/>
  <c r="L217" i="1"/>
  <c r="L218" i="1"/>
  <c r="L219" i="1"/>
  <c r="L220" i="1"/>
  <c r="L221" i="1"/>
  <c r="L222" i="1"/>
  <c r="L223" i="1"/>
  <c r="L209" i="1"/>
  <c r="L201" i="1"/>
  <c r="L202" i="1"/>
  <c r="L203" i="1"/>
  <c r="L206" i="1" s="1"/>
  <c r="L204" i="1"/>
  <c r="L205" i="1"/>
  <c r="L167" i="1"/>
  <c r="L168" i="1"/>
  <c r="L169" i="1"/>
  <c r="L170" i="1"/>
  <c r="L171" i="1"/>
  <c r="L172" i="1"/>
  <c r="K175" i="1" s="1"/>
  <c r="L173" i="1"/>
  <c r="L17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65" i="1" s="1"/>
  <c r="L159" i="1"/>
  <c r="L160" i="1"/>
  <c r="L161" i="1"/>
  <c r="L162" i="1"/>
  <c r="L163" i="1"/>
  <c r="L164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18" i="1"/>
  <c r="L111" i="1"/>
  <c r="L112" i="1"/>
  <c r="L115" i="1" s="1"/>
  <c r="L113" i="1"/>
  <c r="L114" i="1"/>
  <c r="L90" i="1"/>
  <c r="L108" i="1" s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86" i="1"/>
  <c r="L81" i="1"/>
  <c r="L82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51" i="1"/>
  <c r="L52" i="1"/>
  <c r="L53" i="1"/>
  <c r="L54" i="1"/>
  <c r="L37" i="1"/>
  <c r="L38" i="1"/>
  <c r="L39" i="1"/>
  <c r="L40" i="1"/>
  <c r="L41" i="1"/>
  <c r="L42" i="1"/>
  <c r="L43" i="1"/>
  <c r="L44" i="1"/>
  <c r="L45" i="1"/>
  <c r="L46" i="1"/>
  <c r="L47" i="1"/>
  <c r="I915" i="1"/>
  <c r="I916" i="1"/>
  <c r="I917" i="1"/>
  <c r="I80" i="6" s="1"/>
  <c r="I918" i="1"/>
  <c r="I81" i="6" s="1"/>
  <c r="L94" i="5" s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83" i="6" s="1"/>
  <c r="L96" i="5" s="1"/>
  <c r="I931" i="1"/>
  <c r="I932" i="1"/>
  <c r="I914" i="1"/>
  <c r="I934" i="1" s="1"/>
  <c r="I986" i="1" s="1"/>
  <c r="I910" i="1"/>
  <c r="I911" i="1"/>
  <c r="I74" i="6" s="1"/>
  <c r="L91" i="5" s="1"/>
  <c r="I909" i="1"/>
  <c r="I72" i="6"/>
  <c r="L89" i="5" s="1"/>
  <c r="I866" i="1"/>
  <c r="I867" i="1"/>
  <c r="H25" i="16"/>
  <c r="I868" i="1"/>
  <c r="I869" i="1"/>
  <c r="I870" i="1"/>
  <c r="I871" i="1"/>
  <c r="I872" i="1"/>
  <c r="H30" i="16" s="1"/>
  <c r="I873" i="1"/>
  <c r="H31" i="16" s="1"/>
  <c r="I874" i="1"/>
  <c r="I875" i="1"/>
  <c r="H33" i="16"/>
  <c r="I876" i="1"/>
  <c r="H34" i="16" s="1"/>
  <c r="I877" i="1"/>
  <c r="H35" i="16" s="1"/>
  <c r="I878" i="1"/>
  <c r="I879" i="1"/>
  <c r="I880" i="1"/>
  <c r="I881" i="1"/>
  <c r="I882" i="1"/>
  <c r="H40" i="16" s="1"/>
  <c r="I883" i="1"/>
  <c r="I884" i="1"/>
  <c r="H42" i="16" s="1"/>
  <c r="I885" i="1"/>
  <c r="H43" i="16" s="1"/>
  <c r="I886" i="1"/>
  <c r="H44" i="16" s="1"/>
  <c r="I887" i="1"/>
  <c r="I888" i="1"/>
  <c r="I889" i="1"/>
  <c r="H47" i="16" s="1"/>
  <c r="I890" i="1"/>
  <c r="H48" i="16" s="1"/>
  <c r="I891" i="1"/>
  <c r="H49" i="16" s="1"/>
  <c r="I892" i="1"/>
  <c r="I893" i="1"/>
  <c r="I894" i="1"/>
  <c r="H52" i="16"/>
  <c r="I895" i="1"/>
  <c r="I896" i="1"/>
  <c r="H54" i="16" s="1"/>
  <c r="I897" i="1"/>
  <c r="H55" i="16" s="1"/>
  <c r="I898" i="1"/>
  <c r="I899" i="1"/>
  <c r="H57" i="16" s="1"/>
  <c r="I900" i="1"/>
  <c r="H58" i="16" s="1"/>
  <c r="I901" i="1"/>
  <c r="H59" i="16" s="1"/>
  <c r="I902" i="1"/>
  <c r="H60" i="16"/>
  <c r="I903" i="1"/>
  <c r="H61" i="16" s="1"/>
  <c r="I904" i="1"/>
  <c r="I905" i="1"/>
  <c r="H63" i="16" s="1"/>
  <c r="I906" i="1"/>
  <c r="I865" i="1"/>
  <c r="H23" i="16" s="1"/>
  <c r="I844" i="1"/>
  <c r="H24" i="15" s="1"/>
  <c r="I845" i="1"/>
  <c r="H25" i="15"/>
  <c r="I846" i="1"/>
  <c r="H26" i="15" s="1"/>
  <c r="I847" i="1"/>
  <c r="H27" i="15" s="1"/>
  <c r="I848" i="1"/>
  <c r="H28" i="15" s="1"/>
  <c r="I849" i="1"/>
  <c r="I850" i="1"/>
  <c r="H30" i="15" s="1"/>
  <c r="I851" i="1"/>
  <c r="H31" i="15" s="1"/>
  <c r="I852" i="1"/>
  <c r="H32" i="15"/>
  <c r="I853" i="1"/>
  <c r="I854" i="1"/>
  <c r="I855" i="1"/>
  <c r="H35" i="15" s="1"/>
  <c r="I856" i="1"/>
  <c r="I857" i="1"/>
  <c r="I858" i="1"/>
  <c r="H38" i="15" s="1"/>
  <c r="I859" i="1"/>
  <c r="H39" i="15"/>
  <c r="I860" i="1"/>
  <c r="I861" i="1"/>
  <c r="H41" i="15" s="1"/>
  <c r="I862" i="1"/>
  <c r="I843" i="1"/>
  <c r="H23" i="15" s="1"/>
  <c r="I821" i="1"/>
  <c r="H24" i="18" s="1"/>
  <c r="I822" i="1"/>
  <c r="H25" i="18" s="1"/>
  <c r="I823" i="1"/>
  <c r="I824" i="1"/>
  <c r="H27" i="18"/>
  <c r="I825" i="1"/>
  <c r="I826" i="1"/>
  <c r="I827" i="1"/>
  <c r="H30" i="18" s="1"/>
  <c r="I828" i="1"/>
  <c r="H31" i="18" s="1"/>
  <c r="I829" i="1"/>
  <c r="I830" i="1"/>
  <c r="I831" i="1"/>
  <c r="I832" i="1"/>
  <c r="I833" i="1"/>
  <c r="H36" i="18" s="1"/>
  <c r="I834" i="1"/>
  <c r="I835" i="1"/>
  <c r="I836" i="1"/>
  <c r="H39" i="18" s="1"/>
  <c r="I837" i="1"/>
  <c r="H40" i="18" s="1"/>
  <c r="I838" i="1"/>
  <c r="H41" i="18" s="1"/>
  <c r="I839" i="1"/>
  <c r="H42" i="18"/>
  <c r="I840" i="1"/>
  <c r="H43" i="18" s="1"/>
  <c r="I820" i="1"/>
  <c r="I804" i="1"/>
  <c r="I805" i="1"/>
  <c r="H25" i="17" s="1"/>
  <c r="I806" i="1"/>
  <c r="I807" i="1"/>
  <c r="I808" i="1"/>
  <c r="H28" i="17"/>
  <c r="I809" i="1"/>
  <c r="H29" i="17" s="1"/>
  <c r="I810" i="1"/>
  <c r="I811" i="1"/>
  <c r="H31" i="17" s="1"/>
  <c r="I812" i="1"/>
  <c r="H32" i="17" s="1"/>
  <c r="I813" i="1"/>
  <c r="H33" i="17" s="1"/>
  <c r="I814" i="1"/>
  <c r="H34" i="17" s="1"/>
  <c r="I815" i="1"/>
  <c r="H35" i="17" s="1"/>
  <c r="I816" i="1"/>
  <c r="H36" i="17" s="1"/>
  <c r="I817" i="1"/>
  <c r="I803" i="1"/>
  <c r="I781" i="1"/>
  <c r="I782" i="1"/>
  <c r="I783" i="1"/>
  <c r="I784" i="1"/>
  <c r="H27" i="14"/>
  <c r="I785" i="1"/>
  <c r="H28" i="14" s="1"/>
  <c r="I786" i="1"/>
  <c r="H29" i="14"/>
  <c r="I787" i="1"/>
  <c r="H30" i="14" s="1"/>
  <c r="I788" i="1"/>
  <c r="H31" i="14" s="1"/>
  <c r="I789" i="1"/>
  <c r="H32" i="14"/>
  <c r="I790" i="1"/>
  <c r="I791" i="1"/>
  <c r="I792" i="1"/>
  <c r="I793" i="1"/>
  <c r="H36" i="14" s="1"/>
  <c r="I794" i="1"/>
  <c r="I795" i="1"/>
  <c r="I796" i="1"/>
  <c r="H39" i="14" s="1"/>
  <c r="I797" i="1"/>
  <c r="H40" i="14" s="1"/>
  <c r="I798" i="1"/>
  <c r="I799" i="1"/>
  <c r="I800" i="1"/>
  <c r="H43" i="14" s="1"/>
  <c r="I780" i="1"/>
  <c r="I754" i="1"/>
  <c r="H24" i="13" s="1"/>
  <c r="I755" i="1"/>
  <c r="H25" i="13" s="1"/>
  <c r="I756" i="1"/>
  <c r="H26" i="13" s="1"/>
  <c r="I757" i="1"/>
  <c r="I758" i="1"/>
  <c r="H28" i="13" s="1"/>
  <c r="I759" i="1"/>
  <c r="I760" i="1"/>
  <c r="I761" i="1"/>
  <c r="I762" i="1"/>
  <c r="I763" i="1"/>
  <c r="H33" i="13"/>
  <c r="I764" i="1"/>
  <c r="H34" i="13" s="1"/>
  <c r="I765" i="1"/>
  <c r="H35" i="13" s="1"/>
  <c r="I766" i="1"/>
  <c r="I767" i="1"/>
  <c r="H37" i="13" s="1"/>
  <c r="I768" i="1"/>
  <c r="H38" i="13" s="1"/>
  <c r="I769" i="1"/>
  <c r="H39" i="13" s="1"/>
  <c r="I770" i="1"/>
  <c r="H40" i="13"/>
  <c r="I771" i="1"/>
  <c r="I772" i="1"/>
  <c r="H42" i="13"/>
  <c r="I773" i="1"/>
  <c r="I774" i="1"/>
  <c r="I775" i="1"/>
  <c r="I776" i="1"/>
  <c r="H46" i="13" s="1"/>
  <c r="I777" i="1"/>
  <c r="H47" i="13" s="1"/>
  <c r="I753" i="1"/>
  <c r="I727" i="1"/>
  <c r="I728" i="1"/>
  <c r="H25" i="12" s="1"/>
  <c r="I729" i="1"/>
  <c r="H26" i="12" s="1"/>
  <c r="I730" i="1"/>
  <c r="H27" i="12" s="1"/>
  <c r="I731" i="1"/>
  <c r="H28" i="12" s="1"/>
  <c r="I732" i="1"/>
  <c r="I733" i="1"/>
  <c r="H30" i="12" s="1"/>
  <c r="I734" i="1"/>
  <c r="I735" i="1"/>
  <c r="I736" i="1"/>
  <c r="I737" i="1"/>
  <c r="H34" i="12" s="1"/>
  <c r="I738" i="1"/>
  <c r="I739" i="1"/>
  <c r="I740" i="1"/>
  <c r="H37" i="12" s="1"/>
  <c r="I741" i="1"/>
  <c r="H38" i="12"/>
  <c r="I742" i="1"/>
  <c r="I743" i="1"/>
  <c r="H40" i="12" s="1"/>
  <c r="I744" i="1"/>
  <c r="H41" i="12"/>
  <c r="I745" i="1"/>
  <c r="I746" i="1"/>
  <c r="I747" i="1"/>
  <c r="I748" i="1"/>
  <c r="I749" i="1"/>
  <c r="H46" i="12"/>
  <c r="I750" i="1"/>
  <c r="I726" i="1"/>
  <c r="I695" i="1"/>
  <c r="I696" i="1"/>
  <c r="I697" i="1"/>
  <c r="I698" i="1"/>
  <c r="I699" i="1"/>
  <c r="I700" i="1"/>
  <c r="I701" i="1"/>
  <c r="I702" i="1"/>
  <c r="I67" i="10" s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9" i="10" s="1"/>
  <c r="I715" i="1"/>
  <c r="I716" i="1"/>
  <c r="I717" i="1"/>
  <c r="I718" i="1"/>
  <c r="I719" i="1"/>
  <c r="I720" i="1"/>
  <c r="I721" i="1"/>
  <c r="I722" i="1"/>
  <c r="I723" i="1"/>
  <c r="I694" i="1"/>
  <c r="I663" i="1"/>
  <c r="I664" i="1"/>
  <c r="I665" i="1"/>
  <c r="I666" i="1"/>
  <c r="I667" i="1"/>
  <c r="I64" i="10" s="1"/>
  <c r="I668" i="1"/>
  <c r="I669" i="1"/>
  <c r="I670" i="1"/>
  <c r="I671" i="1"/>
  <c r="I672" i="1"/>
  <c r="I692" i="1" s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62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71" i="10" s="1"/>
  <c r="I642" i="1"/>
  <c r="I72" i="10" s="1"/>
  <c r="I643" i="1"/>
  <c r="I644" i="1"/>
  <c r="I645" i="1"/>
  <c r="I646" i="1"/>
  <c r="I647" i="1"/>
  <c r="I648" i="1"/>
  <c r="I649" i="1"/>
  <c r="I650" i="1"/>
  <c r="I651" i="1"/>
  <c r="I81" i="10" s="1"/>
  <c r="I652" i="1"/>
  <c r="I653" i="1"/>
  <c r="I654" i="1"/>
  <c r="I655" i="1"/>
  <c r="I656" i="1"/>
  <c r="I657" i="1"/>
  <c r="I87" i="10" s="1"/>
  <c r="I658" i="1"/>
  <c r="I88" i="10" s="1"/>
  <c r="I659" i="1"/>
  <c r="I629" i="1"/>
  <c r="I600" i="1"/>
  <c r="I601" i="1"/>
  <c r="I602" i="1"/>
  <c r="I603" i="1"/>
  <c r="H27" i="9" s="1"/>
  <c r="I604" i="1"/>
  <c r="I605" i="1"/>
  <c r="I627" i="1" s="1"/>
  <c r="I606" i="1"/>
  <c r="H30" i="9" s="1"/>
  <c r="I607" i="1"/>
  <c r="H31" i="9" s="1"/>
  <c r="I608" i="1"/>
  <c r="I609" i="1"/>
  <c r="H33" i="9" s="1"/>
  <c r="I610" i="1"/>
  <c r="H34" i="9" s="1"/>
  <c r="I611" i="1"/>
  <c r="H35" i="9" s="1"/>
  <c r="I612" i="1"/>
  <c r="I613" i="1"/>
  <c r="I614" i="1"/>
  <c r="I615" i="1"/>
  <c r="H39" i="9"/>
  <c r="I616" i="1"/>
  <c r="I617" i="1"/>
  <c r="I618" i="1"/>
  <c r="I619" i="1"/>
  <c r="H43" i="9"/>
  <c r="I69" i="7"/>
  <c r="I620" i="1"/>
  <c r="H44" i="9" s="1"/>
  <c r="I70" i="7"/>
  <c r="I621" i="1"/>
  <c r="H45" i="9" s="1"/>
  <c r="I71" i="7" s="1"/>
  <c r="I622" i="1"/>
  <c r="H46" i="9" s="1"/>
  <c r="I623" i="1"/>
  <c r="H47" i="9" s="1"/>
  <c r="I624" i="1"/>
  <c r="I625" i="1"/>
  <c r="I626" i="1"/>
  <c r="I599" i="1"/>
  <c r="I574" i="1"/>
  <c r="I575" i="1"/>
  <c r="I576" i="1"/>
  <c r="I577" i="1"/>
  <c r="I578" i="1"/>
  <c r="H28" i="8" s="1"/>
  <c r="I579" i="1"/>
  <c r="H29" i="8" s="1"/>
  <c r="I580" i="1"/>
  <c r="I581" i="1"/>
  <c r="I582" i="1"/>
  <c r="I583" i="1"/>
  <c r="I584" i="1"/>
  <c r="I585" i="1"/>
  <c r="I586" i="1"/>
  <c r="I587" i="1"/>
  <c r="I588" i="1"/>
  <c r="I589" i="1"/>
  <c r="H39" i="8"/>
  <c r="I590" i="1"/>
  <c r="I591" i="1"/>
  <c r="I592" i="1"/>
  <c r="I593" i="1"/>
  <c r="I594" i="1"/>
  <c r="H44" i="8" s="1"/>
  <c r="I59" i="7" s="1"/>
  <c r="I595" i="1"/>
  <c r="H45" i="8" s="1"/>
  <c r="I596" i="1"/>
  <c r="I573" i="1"/>
  <c r="I559" i="1"/>
  <c r="I560" i="1"/>
  <c r="H10" i="16" s="1"/>
  <c r="I561" i="1"/>
  <c r="H11" i="16" s="1"/>
  <c r="I562" i="1"/>
  <c r="I563" i="1"/>
  <c r="H13" i="16" s="1"/>
  <c r="I564" i="1"/>
  <c r="H14" i="16" s="1"/>
  <c r="I565" i="1"/>
  <c r="I566" i="1"/>
  <c r="I567" i="1"/>
  <c r="I568" i="1"/>
  <c r="I569" i="1"/>
  <c r="I570" i="1"/>
  <c r="H20" i="16" s="1"/>
  <c r="I558" i="1"/>
  <c r="I571" i="1" s="1"/>
  <c r="I544" i="1"/>
  <c r="H9" i="15" s="1"/>
  <c r="I545" i="1"/>
  <c r="I546" i="1"/>
  <c r="H11" i="15" s="1"/>
  <c r="I547" i="1"/>
  <c r="H12" i="15" s="1"/>
  <c r="I548" i="1"/>
  <c r="H13" i="15" s="1"/>
  <c r="I549" i="1"/>
  <c r="I550" i="1"/>
  <c r="I551" i="1"/>
  <c r="I552" i="1"/>
  <c r="I553" i="1"/>
  <c r="I554" i="1"/>
  <c r="I555" i="1"/>
  <c r="I543" i="1"/>
  <c r="H8" i="15" s="1"/>
  <c r="H21" i="15" s="1"/>
  <c r="I529" i="1"/>
  <c r="H9" i="18"/>
  <c r="I530" i="1"/>
  <c r="H10" i="18" s="1"/>
  <c r="I531" i="1"/>
  <c r="I532" i="1"/>
  <c r="H12" i="18" s="1"/>
  <c r="I533" i="1"/>
  <c r="H13" i="18"/>
  <c r="I534" i="1"/>
  <c r="H14" i="18" s="1"/>
  <c r="I535" i="1"/>
  <c r="I536" i="1"/>
  <c r="H16" i="18" s="1"/>
  <c r="I537" i="1"/>
  <c r="I538" i="1"/>
  <c r="H18" i="18"/>
  <c r="I539" i="1"/>
  <c r="H19" i="18"/>
  <c r="I540" i="1"/>
  <c r="H20" i="18" s="1"/>
  <c r="I528" i="1"/>
  <c r="I514" i="1"/>
  <c r="I515" i="1"/>
  <c r="H10" i="17"/>
  <c r="I516" i="1"/>
  <c r="H11" i="17" s="1"/>
  <c r="I517" i="1"/>
  <c r="H12" i="17" s="1"/>
  <c r="I518" i="1"/>
  <c r="H13" i="17" s="1"/>
  <c r="I519" i="1"/>
  <c r="I520" i="1"/>
  <c r="I521" i="1"/>
  <c r="H16" i="17" s="1"/>
  <c r="I522" i="1"/>
  <c r="H17" i="17" s="1"/>
  <c r="I523" i="1"/>
  <c r="I524" i="1"/>
  <c r="H19" i="17" s="1"/>
  <c r="I525" i="1"/>
  <c r="H20" i="17" s="1"/>
  <c r="I513" i="1"/>
  <c r="H8" i="17" s="1"/>
  <c r="I499" i="1"/>
  <c r="I500" i="1"/>
  <c r="H10" i="14" s="1"/>
  <c r="I501" i="1"/>
  <c r="I502" i="1"/>
  <c r="H12" i="14" s="1"/>
  <c r="I503" i="1"/>
  <c r="I504" i="1"/>
  <c r="H14" i="14" s="1"/>
  <c r="I505" i="1"/>
  <c r="H15" i="14" s="1"/>
  <c r="I506" i="1"/>
  <c r="H16" i="14"/>
  <c r="I507" i="1"/>
  <c r="I508" i="1"/>
  <c r="I509" i="1"/>
  <c r="I510" i="1"/>
  <c r="I498" i="1"/>
  <c r="I484" i="1"/>
  <c r="I485" i="1"/>
  <c r="I486" i="1"/>
  <c r="I487" i="1"/>
  <c r="H12" i="13" s="1"/>
  <c r="I488" i="1"/>
  <c r="I489" i="1"/>
  <c r="I490" i="1"/>
  <c r="H15" i="13" s="1"/>
  <c r="I491" i="1"/>
  <c r="H16" i="13" s="1"/>
  <c r="I492" i="1"/>
  <c r="H17" i="13" s="1"/>
  <c r="I493" i="1"/>
  <c r="I494" i="1"/>
  <c r="I495" i="1"/>
  <c r="I483" i="1"/>
  <c r="I469" i="1"/>
  <c r="I470" i="1"/>
  <c r="I471" i="1"/>
  <c r="I472" i="1"/>
  <c r="I473" i="1"/>
  <c r="I474" i="1"/>
  <c r="H14" i="12"/>
  <c r="I475" i="1"/>
  <c r="H15" i="12" s="1"/>
  <c r="I476" i="1"/>
  <c r="H16" i="12" s="1"/>
  <c r="I477" i="1"/>
  <c r="H17" i="12" s="1"/>
  <c r="I478" i="1"/>
  <c r="H18" i="12" s="1"/>
  <c r="I479" i="1"/>
  <c r="I480" i="1"/>
  <c r="I468" i="1"/>
  <c r="H8" i="12" s="1"/>
  <c r="I454" i="1"/>
  <c r="I455" i="1"/>
  <c r="I456" i="1"/>
  <c r="I457" i="1"/>
  <c r="I458" i="1"/>
  <c r="I459" i="1"/>
  <c r="I50" i="10" s="1"/>
  <c r="I460" i="1"/>
  <c r="I51" i="10" s="1"/>
  <c r="I461" i="1"/>
  <c r="I52" i="10" s="1"/>
  <c r="I462" i="1"/>
  <c r="I463" i="1"/>
  <c r="I464" i="1"/>
  <c r="I465" i="1"/>
  <c r="I453" i="1"/>
  <c r="I439" i="1"/>
  <c r="I440" i="1"/>
  <c r="I441" i="1"/>
  <c r="I442" i="1"/>
  <c r="I443" i="1"/>
  <c r="I444" i="1"/>
  <c r="I445" i="1"/>
  <c r="I446" i="1"/>
  <c r="I447" i="1"/>
  <c r="I448" i="1"/>
  <c r="I54" i="10" s="1"/>
  <c r="I449" i="1"/>
  <c r="I55" i="10" s="1"/>
  <c r="I450" i="1"/>
  <c r="I438" i="1"/>
  <c r="I424" i="1"/>
  <c r="I45" i="10" s="1"/>
  <c r="I425" i="1"/>
  <c r="I46" i="10" s="1"/>
  <c r="I426" i="1"/>
  <c r="I427" i="1"/>
  <c r="I428" i="1"/>
  <c r="I429" i="1"/>
  <c r="I430" i="1"/>
  <c r="I431" i="1"/>
  <c r="I432" i="1"/>
  <c r="I433" i="1"/>
  <c r="I434" i="1"/>
  <c r="I435" i="1"/>
  <c r="I56" i="10" s="1"/>
  <c r="I423" i="1"/>
  <c r="I409" i="1"/>
  <c r="H9" i="9" s="1"/>
  <c r="I410" i="1"/>
  <c r="H10" i="9" s="1"/>
  <c r="I411" i="1"/>
  <c r="H11" i="9" s="1"/>
  <c r="I412" i="1"/>
  <c r="I413" i="1"/>
  <c r="H13" i="9" s="1"/>
  <c r="I414" i="1"/>
  <c r="H14" i="9" s="1"/>
  <c r="I29" i="7" s="1"/>
  <c r="I415" i="1"/>
  <c r="I416" i="1"/>
  <c r="I417" i="1"/>
  <c r="I418" i="1"/>
  <c r="I419" i="1"/>
  <c r="I420" i="1"/>
  <c r="I408" i="1"/>
  <c r="I394" i="1"/>
  <c r="H9" i="8" s="1"/>
  <c r="H21" i="8" s="1"/>
  <c r="I395" i="1"/>
  <c r="H10" i="8" s="1"/>
  <c r="I25" i="7" s="1"/>
  <c r="I396" i="1"/>
  <c r="H11" i="8" s="1"/>
  <c r="I26" i="7" s="1"/>
  <c r="I397" i="1"/>
  <c r="I398" i="1"/>
  <c r="H13" i="8" s="1"/>
  <c r="I28" i="7" s="1"/>
  <c r="I399" i="1"/>
  <c r="H14" i="8" s="1"/>
  <c r="I400" i="1"/>
  <c r="H15" i="8" s="1"/>
  <c r="I401" i="1"/>
  <c r="I402" i="1"/>
  <c r="I403" i="1"/>
  <c r="I404" i="1"/>
  <c r="I405" i="1"/>
  <c r="H20" i="8" s="1"/>
  <c r="I393" i="1"/>
  <c r="I389" i="1"/>
  <c r="I390" i="1"/>
  <c r="I388" i="1"/>
  <c r="H38" i="11" s="1"/>
  <c r="H41" i="11" s="1"/>
  <c r="I383" i="1"/>
  <c r="H33" i="11" s="1"/>
  <c r="I384" i="1"/>
  <c r="H34" i="11" s="1"/>
  <c r="I385" i="1"/>
  <c r="I382" i="1"/>
  <c r="I377" i="1"/>
  <c r="H27" i="11" s="1"/>
  <c r="I378" i="1"/>
  <c r="H28" i="11" s="1"/>
  <c r="I379" i="1"/>
  <c r="H29" i="11" s="1"/>
  <c r="I376" i="1"/>
  <c r="I369" i="1"/>
  <c r="I370" i="1"/>
  <c r="I371" i="1"/>
  <c r="I372" i="1"/>
  <c r="I39" i="10" s="1"/>
  <c r="I373" i="1"/>
  <c r="I368" i="1"/>
  <c r="I360" i="1"/>
  <c r="I361" i="1"/>
  <c r="I28" i="10" s="1"/>
  <c r="I362" i="1"/>
  <c r="I29" i="10" s="1"/>
  <c r="I363" i="1"/>
  <c r="I364" i="1"/>
  <c r="I365" i="1"/>
  <c r="I32" i="10"/>
  <c r="I359" i="1"/>
  <c r="I26" i="10" s="1"/>
  <c r="I33" i="10" s="1"/>
  <c r="I352" i="1"/>
  <c r="I353" i="1"/>
  <c r="I351" i="1"/>
  <c r="I346" i="1"/>
  <c r="I347" i="1"/>
  <c r="I348" i="1"/>
  <c r="H17" i="11" s="1"/>
  <c r="I35" i="11" s="1"/>
  <c r="I345" i="1"/>
  <c r="I340" i="1"/>
  <c r="I341" i="1"/>
  <c r="I342" i="1"/>
  <c r="H11" i="11" s="1"/>
  <c r="G339" i="1"/>
  <c r="I339" i="1"/>
  <c r="I332" i="1"/>
  <c r="I333" i="1"/>
  <c r="I19" i="10" s="1"/>
  <c r="J19" i="10" s="1"/>
  <c r="I334" i="1"/>
  <c r="I20" i="10" s="1"/>
  <c r="I335" i="1"/>
  <c r="I21" i="10" s="1"/>
  <c r="J21" i="10" s="1"/>
  <c r="I336" i="1"/>
  <c r="I22" i="10" s="1"/>
  <c r="J22" i="10" s="1"/>
  <c r="I331" i="1"/>
  <c r="I323" i="1"/>
  <c r="I324" i="1"/>
  <c r="I325" i="1"/>
  <c r="I326" i="1"/>
  <c r="I327" i="1"/>
  <c r="I13" i="10" s="1"/>
  <c r="J31" i="10" s="1"/>
  <c r="I328" i="1"/>
  <c r="I322" i="1"/>
  <c r="I319" i="1"/>
  <c r="I17" i="7" s="1"/>
  <c r="I318" i="1"/>
  <c r="I313" i="1"/>
  <c r="I314" i="1"/>
  <c r="I315" i="1"/>
  <c r="I312" i="1"/>
  <c r="I309" i="1"/>
  <c r="I308" i="1"/>
  <c r="I294" i="1"/>
  <c r="I295" i="1"/>
  <c r="I296" i="1"/>
  <c r="I297" i="1"/>
  <c r="I298" i="1"/>
  <c r="I299" i="1"/>
  <c r="I300" i="1"/>
  <c r="I301" i="1"/>
  <c r="I302" i="1"/>
  <c r="I303" i="1"/>
  <c r="I306" i="1" s="1"/>
  <c r="I304" i="1"/>
  <c r="I305" i="1"/>
  <c r="I293" i="1"/>
  <c r="I281" i="1"/>
  <c r="I282" i="1"/>
  <c r="I283" i="1"/>
  <c r="I284" i="1"/>
  <c r="I285" i="1"/>
  <c r="I286" i="1"/>
  <c r="I287" i="1"/>
  <c r="I288" i="1"/>
  <c r="I289" i="1"/>
  <c r="I290" i="1"/>
  <c r="I280" i="1"/>
  <c r="I277" i="1"/>
  <c r="I278" i="1" s="1"/>
  <c r="I261" i="1"/>
  <c r="I275" i="1" s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60" i="1"/>
  <c r="I257" i="1"/>
  <c r="I258" i="1" s="1"/>
  <c r="I252" i="1"/>
  <c r="I253" i="1"/>
  <c r="I254" i="1"/>
  <c r="I251" i="1"/>
  <c r="I255" i="1" s="1"/>
  <c r="I246" i="1"/>
  <c r="I247" i="1"/>
  <c r="I248" i="1"/>
  <c r="I245" i="1"/>
  <c r="I242" i="1"/>
  <c r="I241" i="1"/>
  <c r="I237" i="1"/>
  <c r="I238" i="1"/>
  <c r="I236" i="1"/>
  <c r="I231" i="1"/>
  <c r="I232" i="1"/>
  <c r="I233" i="1"/>
  <c r="I230" i="1"/>
  <c r="I227" i="1"/>
  <c r="I228" i="1" s="1"/>
  <c r="I226" i="1"/>
  <c r="I213" i="1"/>
  <c r="I214" i="1"/>
  <c r="I215" i="1"/>
  <c r="I216" i="1"/>
  <c r="I217" i="1"/>
  <c r="I218" i="1"/>
  <c r="I219" i="1"/>
  <c r="I220" i="1"/>
  <c r="I221" i="1"/>
  <c r="I222" i="1"/>
  <c r="I223" i="1"/>
  <c r="I212" i="1"/>
  <c r="I209" i="1"/>
  <c r="I208" i="1"/>
  <c r="I210" i="1" s="1"/>
  <c r="I201" i="1"/>
  <c r="I202" i="1"/>
  <c r="I203" i="1"/>
  <c r="I204" i="1"/>
  <c r="I205" i="1"/>
  <c r="I200" i="1"/>
  <c r="I196" i="1"/>
  <c r="I197" i="1"/>
  <c r="I195" i="1"/>
  <c r="I192" i="1"/>
  <c r="I184" i="1"/>
  <c r="I185" i="1"/>
  <c r="I186" i="1"/>
  <c r="I187" i="1"/>
  <c r="I188" i="1"/>
  <c r="I189" i="1"/>
  <c r="I190" i="1"/>
  <c r="I191" i="1"/>
  <c r="I183" i="1"/>
  <c r="I193" i="1" s="1"/>
  <c r="I178" i="1"/>
  <c r="I179" i="1"/>
  <c r="I180" i="1"/>
  <c r="I177" i="1"/>
  <c r="I176" i="1"/>
  <c r="I167" i="1"/>
  <c r="I168" i="1"/>
  <c r="I169" i="1"/>
  <c r="I170" i="1"/>
  <c r="I171" i="1"/>
  <c r="I172" i="1"/>
  <c r="I173" i="1"/>
  <c r="I174" i="1"/>
  <c r="I166" i="1"/>
  <c r="I175" i="1" s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44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21" i="1"/>
  <c r="I118" i="1"/>
  <c r="I117" i="1"/>
  <c r="I111" i="1"/>
  <c r="I112" i="1"/>
  <c r="I113" i="1"/>
  <c r="I114" i="1"/>
  <c r="I110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89" i="1"/>
  <c r="I86" i="1"/>
  <c r="I85" i="1"/>
  <c r="I81" i="1"/>
  <c r="I82" i="1"/>
  <c r="I80" i="1"/>
  <c r="I58" i="1"/>
  <c r="I59" i="1"/>
  <c r="I60" i="1"/>
  <c r="I61" i="1"/>
  <c r="I62" i="1"/>
  <c r="I63" i="1"/>
  <c r="I64" i="1"/>
  <c r="I65" i="1"/>
  <c r="I66" i="1"/>
  <c r="I77" i="1" s="1"/>
  <c r="I67" i="1"/>
  <c r="I68" i="1"/>
  <c r="I69" i="1"/>
  <c r="I70" i="1"/>
  <c r="I71" i="1"/>
  <c r="I72" i="1"/>
  <c r="I73" i="1"/>
  <c r="I74" i="1"/>
  <c r="I75" i="1"/>
  <c r="I76" i="1"/>
  <c r="I57" i="1"/>
  <c r="I51" i="1"/>
  <c r="I52" i="1"/>
  <c r="I53" i="1"/>
  <c r="I54" i="1"/>
  <c r="I50" i="1"/>
  <c r="I55" i="1" s="1"/>
  <c r="I37" i="1"/>
  <c r="I48" i="1" s="1"/>
  <c r="I38" i="1"/>
  <c r="I39" i="1"/>
  <c r="I40" i="1"/>
  <c r="I41" i="1"/>
  <c r="I42" i="1"/>
  <c r="I43" i="1"/>
  <c r="I44" i="1"/>
  <c r="I45" i="1"/>
  <c r="I46" i="1"/>
  <c r="I47" i="1"/>
  <c r="I36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9" i="1"/>
  <c r="G915" i="1"/>
  <c r="G916" i="1"/>
  <c r="G917" i="1"/>
  <c r="G80" i="6" s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14" i="1"/>
  <c r="G910" i="1"/>
  <c r="G911" i="1"/>
  <c r="G909" i="1"/>
  <c r="G866" i="1"/>
  <c r="G867" i="1"/>
  <c r="G868" i="1"/>
  <c r="G869" i="1"/>
  <c r="G870" i="1"/>
  <c r="G871" i="1"/>
  <c r="G872" i="1"/>
  <c r="G873" i="1"/>
  <c r="G874" i="1"/>
  <c r="G875" i="1"/>
  <c r="F33" i="16" s="1"/>
  <c r="G876" i="1"/>
  <c r="F34" i="16"/>
  <c r="G877" i="1"/>
  <c r="G878" i="1"/>
  <c r="G879" i="1"/>
  <c r="G880" i="1"/>
  <c r="F38" i="16" s="1"/>
  <c r="G881" i="1"/>
  <c r="F39" i="16" s="1"/>
  <c r="G882" i="1"/>
  <c r="G883" i="1"/>
  <c r="F41" i="16"/>
  <c r="G884" i="1"/>
  <c r="G885" i="1"/>
  <c r="G886" i="1"/>
  <c r="G887" i="1"/>
  <c r="G888" i="1"/>
  <c r="F46" i="16"/>
  <c r="G889" i="1"/>
  <c r="G890" i="1"/>
  <c r="F48" i="16" s="1"/>
  <c r="G891" i="1"/>
  <c r="F49" i="16" s="1"/>
  <c r="G892" i="1"/>
  <c r="F50" i="16" s="1"/>
  <c r="G893" i="1"/>
  <c r="G894" i="1"/>
  <c r="G895" i="1"/>
  <c r="G896" i="1"/>
  <c r="F54" i="16"/>
  <c r="G897" i="1"/>
  <c r="F55" i="16"/>
  <c r="G898" i="1"/>
  <c r="F56" i="16"/>
  <c r="G899" i="1"/>
  <c r="G900" i="1"/>
  <c r="G901" i="1"/>
  <c r="G902" i="1"/>
  <c r="F60" i="16" s="1"/>
  <c r="G903" i="1"/>
  <c r="F61" i="16" s="1"/>
  <c r="G904" i="1"/>
  <c r="F62" i="16" s="1"/>
  <c r="G905" i="1"/>
  <c r="G906" i="1"/>
  <c r="F64" i="16"/>
  <c r="G865" i="1"/>
  <c r="G844" i="1"/>
  <c r="F24" i="15"/>
  <c r="G845" i="1"/>
  <c r="F25" i="15"/>
  <c r="G846" i="1"/>
  <c r="F26" i="15"/>
  <c r="G847" i="1"/>
  <c r="G848" i="1"/>
  <c r="F28" i="15" s="1"/>
  <c r="G849" i="1"/>
  <c r="F29" i="15"/>
  <c r="G850" i="1"/>
  <c r="F30" i="15" s="1"/>
  <c r="G851" i="1"/>
  <c r="F31" i="15"/>
  <c r="G852" i="1"/>
  <c r="G853" i="1"/>
  <c r="F33" i="15" s="1"/>
  <c r="G854" i="1"/>
  <c r="G855" i="1"/>
  <c r="F35" i="15" s="1"/>
  <c r="G856" i="1"/>
  <c r="F36" i="15"/>
  <c r="G857" i="1"/>
  <c r="F37" i="15" s="1"/>
  <c r="G858" i="1"/>
  <c r="F38" i="15" s="1"/>
  <c r="G859" i="1"/>
  <c r="F39" i="15" s="1"/>
  <c r="G860" i="1"/>
  <c r="F40" i="15" s="1"/>
  <c r="G861" i="1"/>
  <c r="G862" i="1"/>
  <c r="G843" i="1"/>
  <c r="G821" i="1"/>
  <c r="G822" i="1"/>
  <c r="F25" i="18" s="1"/>
  <c r="G823" i="1"/>
  <c r="F26" i="18" s="1"/>
  <c r="G824" i="1"/>
  <c r="G825" i="1"/>
  <c r="G826" i="1"/>
  <c r="G827" i="1"/>
  <c r="G828" i="1"/>
  <c r="F31" i="18" s="1"/>
  <c r="G829" i="1"/>
  <c r="G830" i="1"/>
  <c r="F33" i="18" s="1"/>
  <c r="G831" i="1"/>
  <c r="G832" i="1"/>
  <c r="G833" i="1"/>
  <c r="F36" i="18" s="1"/>
  <c r="G834" i="1"/>
  <c r="G835" i="1"/>
  <c r="G836" i="1"/>
  <c r="F39" i="18" s="1"/>
  <c r="G837" i="1"/>
  <c r="G838" i="1"/>
  <c r="G839" i="1"/>
  <c r="F42" i="18" s="1"/>
  <c r="G840" i="1"/>
  <c r="G820" i="1"/>
  <c r="F23" i="18" s="1"/>
  <c r="G804" i="1"/>
  <c r="G805" i="1"/>
  <c r="G806" i="1"/>
  <c r="G807" i="1"/>
  <c r="G808" i="1"/>
  <c r="F28" i="17" s="1"/>
  <c r="G809" i="1"/>
  <c r="F29" i="17" s="1"/>
  <c r="G810" i="1"/>
  <c r="G811" i="1"/>
  <c r="F31" i="17"/>
  <c r="G812" i="1"/>
  <c r="F32" i="17" s="1"/>
  <c r="G813" i="1"/>
  <c r="G814" i="1"/>
  <c r="F34" i="17" s="1"/>
  <c r="G815" i="1"/>
  <c r="F35" i="17"/>
  <c r="G816" i="1"/>
  <c r="G817" i="1"/>
  <c r="F37" i="17" s="1"/>
  <c r="G803" i="1"/>
  <c r="G781" i="1"/>
  <c r="G782" i="1"/>
  <c r="G783" i="1"/>
  <c r="G784" i="1"/>
  <c r="G785" i="1"/>
  <c r="F28" i="14" s="1"/>
  <c r="F44" i="14" s="1"/>
  <c r="G786" i="1"/>
  <c r="G787" i="1"/>
  <c r="G788" i="1"/>
  <c r="G789" i="1"/>
  <c r="G790" i="1"/>
  <c r="F33" i="14" s="1"/>
  <c r="G791" i="1"/>
  <c r="G792" i="1"/>
  <c r="G793" i="1"/>
  <c r="G794" i="1"/>
  <c r="G795" i="1"/>
  <c r="F38" i="14"/>
  <c r="G796" i="1"/>
  <c r="F39" i="14"/>
  <c r="G797" i="1"/>
  <c r="G798" i="1"/>
  <c r="F41" i="14" s="1"/>
  <c r="G799" i="1"/>
  <c r="G800" i="1"/>
  <c r="G780" i="1"/>
  <c r="G754" i="1"/>
  <c r="F24" i="13" s="1"/>
  <c r="G755" i="1"/>
  <c r="G756" i="1"/>
  <c r="G757" i="1"/>
  <c r="G758" i="1"/>
  <c r="G759" i="1"/>
  <c r="G760" i="1"/>
  <c r="G761" i="1"/>
  <c r="G762" i="1"/>
  <c r="F32" i="13" s="1"/>
  <c r="F48" i="13" s="1"/>
  <c r="G60" i="6" s="1"/>
  <c r="H66" i="5" s="1"/>
  <c r="G763" i="1"/>
  <c r="F33" i="13" s="1"/>
  <c r="G764" i="1"/>
  <c r="G765" i="1"/>
  <c r="G766" i="1"/>
  <c r="G767" i="1"/>
  <c r="F37" i="13" s="1"/>
  <c r="G768" i="1"/>
  <c r="G769" i="1"/>
  <c r="F39" i="13" s="1"/>
  <c r="G770" i="1"/>
  <c r="G771" i="1"/>
  <c r="G772" i="1"/>
  <c r="G773" i="1"/>
  <c r="G774" i="1"/>
  <c r="G775" i="1"/>
  <c r="G776" i="1"/>
  <c r="G777" i="1"/>
  <c r="F47" i="13" s="1"/>
  <c r="G753" i="1"/>
  <c r="G727" i="1"/>
  <c r="G728" i="1"/>
  <c r="F25" i="12" s="1"/>
  <c r="G729" i="1"/>
  <c r="G730" i="1"/>
  <c r="G731" i="1"/>
  <c r="G732" i="1"/>
  <c r="G733" i="1"/>
  <c r="G734" i="1"/>
  <c r="G735" i="1"/>
  <c r="G736" i="1"/>
  <c r="G737" i="1"/>
  <c r="G738" i="1"/>
  <c r="G739" i="1"/>
  <c r="F36" i="12"/>
  <c r="G740" i="1"/>
  <c r="G741" i="1"/>
  <c r="G742" i="1"/>
  <c r="F39" i="12" s="1"/>
  <c r="G743" i="1"/>
  <c r="G744" i="1"/>
  <c r="G745" i="1"/>
  <c r="G746" i="1"/>
  <c r="F43" i="12" s="1"/>
  <c r="G747" i="1"/>
  <c r="G748" i="1"/>
  <c r="G749" i="1"/>
  <c r="G750" i="1"/>
  <c r="F47" i="12" s="1"/>
  <c r="G726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694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62" i="1"/>
  <c r="G59" i="10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29" i="1"/>
  <c r="G600" i="1"/>
  <c r="F24" i="9" s="1"/>
  <c r="G601" i="1"/>
  <c r="F25" i="9" s="1"/>
  <c r="G602" i="1"/>
  <c r="G603" i="1"/>
  <c r="G604" i="1"/>
  <c r="G605" i="1"/>
  <c r="G606" i="1"/>
  <c r="F30" i="9" s="1"/>
  <c r="G45" i="7" s="1"/>
  <c r="G607" i="1"/>
  <c r="F31" i="9"/>
  <c r="G608" i="1"/>
  <c r="F32" i="9" s="1"/>
  <c r="G609" i="1"/>
  <c r="G610" i="1"/>
  <c r="G611" i="1"/>
  <c r="G612" i="1"/>
  <c r="G613" i="1"/>
  <c r="F37" i="9" s="1"/>
  <c r="G63" i="7" s="1"/>
  <c r="G614" i="1"/>
  <c r="F38" i="9" s="1"/>
  <c r="G64" i="7" s="1"/>
  <c r="G615" i="1"/>
  <c r="F39" i="9" s="1"/>
  <c r="G65" i="7" s="1"/>
  <c r="G616" i="1"/>
  <c r="F40" i="9"/>
  <c r="G617" i="1"/>
  <c r="G618" i="1"/>
  <c r="F42" i="9"/>
  <c r="G68" i="7" s="1"/>
  <c r="G619" i="1"/>
  <c r="G620" i="1"/>
  <c r="F44" i="9" s="1"/>
  <c r="G70" i="7" s="1"/>
  <c r="G621" i="1"/>
  <c r="G622" i="1"/>
  <c r="F46" i="9"/>
  <c r="G623" i="1"/>
  <c r="F47" i="9" s="1"/>
  <c r="G59" i="7" s="1"/>
  <c r="G624" i="1"/>
  <c r="F48" i="9" s="1"/>
  <c r="G625" i="1"/>
  <c r="G626" i="1"/>
  <c r="G599" i="1"/>
  <c r="G574" i="1"/>
  <c r="G575" i="1"/>
  <c r="G576" i="1"/>
  <c r="G577" i="1"/>
  <c r="F27" i="8"/>
  <c r="G578" i="1"/>
  <c r="G579" i="1"/>
  <c r="G580" i="1"/>
  <c r="G581" i="1"/>
  <c r="G582" i="1"/>
  <c r="G583" i="1"/>
  <c r="G584" i="1"/>
  <c r="G585" i="1"/>
  <c r="G586" i="1"/>
  <c r="F36" i="8" s="1"/>
  <c r="G51" i="7" s="1"/>
  <c r="G587" i="1"/>
  <c r="G588" i="1"/>
  <c r="G589" i="1"/>
  <c r="F39" i="8" s="1"/>
  <c r="G54" i="7" s="1"/>
  <c r="G590" i="1"/>
  <c r="G591" i="1"/>
  <c r="F41" i="8" s="1"/>
  <c r="G592" i="1"/>
  <c r="F42" i="8" s="1"/>
  <c r="G57" i="7" s="1"/>
  <c r="G593" i="1"/>
  <c r="G594" i="1"/>
  <c r="G595" i="1"/>
  <c r="G596" i="1"/>
  <c r="G573" i="1"/>
  <c r="G559" i="1"/>
  <c r="F9" i="16" s="1"/>
  <c r="G560" i="1"/>
  <c r="G561" i="1"/>
  <c r="G562" i="1"/>
  <c r="G563" i="1"/>
  <c r="F13" i="16" s="1"/>
  <c r="G564" i="1"/>
  <c r="G565" i="1"/>
  <c r="G566" i="1"/>
  <c r="F16" i="16"/>
  <c r="G567" i="1"/>
  <c r="F17" i="16" s="1"/>
  <c r="G568" i="1"/>
  <c r="F18" i="16" s="1"/>
  <c r="G569" i="1"/>
  <c r="G570" i="1"/>
  <c r="G558" i="1"/>
  <c r="F8" i="16" s="1"/>
  <c r="G544" i="1"/>
  <c r="G545" i="1"/>
  <c r="G546" i="1"/>
  <c r="G547" i="1"/>
  <c r="G548" i="1"/>
  <c r="F13" i="15" s="1"/>
  <c r="G549" i="1"/>
  <c r="G550" i="1"/>
  <c r="F15" i="15" s="1"/>
  <c r="G551" i="1"/>
  <c r="F16" i="15"/>
  <c r="G552" i="1"/>
  <c r="G553" i="1"/>
  <c r="G554" i="1"/>
  <c r="F19" i="15" s="1"/>
  <c r="G555" i="1"/>
  <c r="G543" i="1"/>
  <c r="F8" i="15" s="1"/>
  <c r="G529" i="1"/>
  <c r="F9" i="18" s="1"/>
  <c r="G530" i="1"/>
  <c r="F10" i="18"/>
  <c r="G531" i="1"/>
  <c r="G532" i="1"/>
  <c r="F12" i="18"/>
  <c r="G533" i="1"/>
  <c r="G534" i="1"/>
  <c r="G535" i="1"/>
  <c r="F15" i="18" s="1"/>
  <c r="F21" i="18" s="1"/>
  <c r="G536" i="1"/>
  <c r="F16" i="18" s="1"/>
  <c r="G537" i="1"/>
  <c r="F17" i="18" s="1"/>
  <c r="G538" i="1"/>
  <c r="F18" i="18" s="1"/>
  <c r="G539" i="1"/>
  <c r="F19" i="18" s="1"/>
  <c r="G540" i="1"/>
  <c r="F20" i="18" s="1"/>
  <c r="G528" i="1"/>
  <c r="G514" i="1"/>
  <c r="G515" i="1"/>
  <c r="F10" i="17" s="1"/>
  <c r="G516" i="1"/>
  <c r="F11" i="17" s="1"/>
  <c r="G517" i="1"/>
  <c r="G518" i="1"/>
  <c r="G519" i="1"/>
  <c r="G520" i="1"/>
  <c r="G521" i="1"/>
  <c r="G522" i="1"/>
  <c r="G523" i="1"/>
  <c r="G524" i="1"/>
  <c r="F19" i="17" s="1"/>
  <c r="G525" i="1"/>
  <c r="G513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F20" i="14" s="1"/>
  <c r="G498" i="1"/>
  <c r="G484" i="1"/>
  <c r="G485" i="1"/>
  <c r="F10" i="13" s="1"/>
  <c r="G486" i="1"/>
  <c r="G487" i="1"/>
  <c r="G488" i="1"/>
  <c r="G489" i="1"/>
  <c r="G490" i="1"/>
  <c r="G491" i="1"/>
  <c r="G492" i="1"/>
  <c r="G493" i="1"/>
  <c r="F18" i="13"/>
  <c r="G494" i="1"/>
  <c r="G495" i="1"/>
  <c r="G483" i="1"/>
  <c r="G469" i="1"/>
  <c r="G470" i="1"/>
  <c r="G471" i="1"/>
  <c r="F11" i="12" s="1"/>
  <c r="G472" i="1"/>
  <c r="F12" i="12" s="1"/>
  <c r="G473" i="1"/>
  <c r="F13" i="12" s="1"/>
  <c r="G474" i="1"/>
  <c r="G475" i="1"/>
  <c r="F15" i="12" s="1"/>
  <c r="G476" i="1"/>
  <c r="G477" i="1"/>
  <c r="G478" i="1"/>
  <c r="G479" i="1"/>
  <c r="G480" i="1"/>
  <c r="F20" i="12"/>
  <c r="G468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53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38" i="1"/>
  <c r="G424" i="1"/>
  <c r="G425" i="1"/>
  <c r="G426" i="1"/>
  <c r="G427" i="1"/>
  <c r="G428" i="1"/>
  <c r="G429" i="1"/>
  <c r="G430" i="1"/>
  <c r="G431" i="1"/>
  <c r="G432" i="1"/>
  <c r="G433" i="1"/>
  <c r="G434" i="1"/>
  <c r="G436" i="1" s="1"/>
  <c r="G435" i="1"/>
  <c r="G423" i="1"/>
  <c r="G409" i="1"/>
  <c r="G410" i="1"/>
  <c r="F10" i="9"/>
  <c r="G411" i="1"/>
  <c r="G412" i="1"/>
  <c r="G413" i="1"/>
  <c r="G414" i="1"/>
  <c r="F14" i="9"/>
  <c r="G415" i="1"/>
  <c r="G416" i="1"/>
  <c r="G417" i="1"/>
  <c r="G418" i="1"/>
  <c r="F18" i="9" s="1"/>
  <c r="G419" i="1"/>
  <c r="G421" i="1" s="1"/>
  <c r="G420" i="1"/>
  <c r="G408" i="1"/>
  <c r="G394" i="1"/>
  <c r="G395" i="1"/>
  <c r="G396" i="1"/>
  <c r="G397" i="1"/>
  <c r="G398" i="1"/>
  <c r="G399" i="1"/>
  <c r="G400" i="1"/>
  <c r="G401" i="1"/>
  <c r="G402" i="1"/>
  <c r="F17" i="8"/>
  <c r="G403" i="1"/>
  <c r="G404" i="1"/>
  <c r="G405" i="1"/>
  <c r="G393" i="1"/>
  <c r="F8" i="8" s="1"/>
  <c r="G389" i="1"/>
  <c r="F39" i="11" s="1"/>
  <c r="G390" i="1"/>
  <c r="G388" i="1"/>
  <c r="F38" i="11" s="1"/>
  <c r="F41" i="11" s="1"/>
  <c r="G30" i="6" s="1"/>
  <c r="G383" i="1"/>
  <c r="G384" i="1"/>
  <c r="G385" i="1"/>
  <c r="G382" i="1"/>
  <c r="G377" i="1"/>
  <c r="G378" i="1"/>
  <c r="G379" i="1"/>
  <c r="G376" i="1"/>
  <c r="G369" i="1"/>
  <c r="G370" i="1"/>
  <c r="G371" i="1"/>
  <c r="G372" i="1"/>
  <c r="G373" i="1"/>
  <c r="G368" i="1"/>
  <c r="G374" i="1" s="1"/>
  <c r="G360" i="1"/>
  <c r="G27" i="10" s="1"/>
  <c r="G361" i="1"/>
  <c r="G362" i="1"/>
  <c r="G363" i="1"/>
  <c r="G364" i="1"/>
  <c r="G365" i="1"/>
  <c r="G32" i="10" s="1"/>
  <c r="G359" i="1"/>
  <c r="G26" i="10" s="1"/>
  <c r="G352" i="1"/>
  <c r="G353" i="1"/>
  <c r="G351" i="1"/>
  <c r="G346" i="1"/>
  <c r="G347" i="1"/>
  <c r="G348" i="1"/>
  <c r="G345" i="1"/>
  <c r="F14" i="11" s="1"/>
  <c r="G32" i="11" s="1"/>
  <c r="G340" i="1"/>
  <c r="F9" i="11" s="1"/>
  <c r="G341" i="1"/>
  <c r="F10" i="11" s="1"/>
  <c r="G28" i="11" s="1"/>
  <c r="G342" i="1"/>
  <c r="F11" i="11" s="1"/>
  <c r="G29" i="11" s="1"/>
  <c r="G332" i="1"/>
  <c r="G333" i="1"/>
  <c r="G334" i="1"/>
  <c r="G335" i="1"/>
  <c r="G21" i="10" s="1"/>
  <c r="H39" i="10" s="1"/>
  <c r="G336" i="1"/>
  <c r="G331" i="1"/>
  <c r="G17" i="10" s="1"/>
  <c r="G323" i="1"/>
  <c r="G324" i="1"/>
  <c r="G325" i="1"/>
  <c r="G326" i="1"/>
  <c r="G327" i="1"/>
  <c r="G328" i="1"/>
  <c r="G322" i="1"/>
  <c r="G319" i="1"/>
  <c r="G318" i="1"/>
  <c r="G16" i="7" s="1"/>
  <c r="G18" i="7" s="1"/>
  <c r="G313" i="1"/>
  <c r="G314" i="1"/>
  <c r="G315" i="1"/>
  <c r="G312" i="1"/>
  <c r="G309" i="1"/>
  <c r="G308" i="1"/>
  <c r="G294" i="1"/>
  <c r="G295" i="1"/>
  <c r="G296" i="1"/>
  <c r="G297" i="1"/>
  <c r="G298" i="1"/>
  <c r="G299" i="1"/>
  <c r="G300" i="1"/>
  <c r="G301" i="1"/>
  <c r="G302" i="1"/>
  <c r="G303" i="1"/>
  <c r="G306" i="1" s="1"/>
  <c r="G304" i="1"/>
  <c r="D269" i="4" s="1"/>
  <c r="G305" i="1"/>
  <c r="D270" i="4"/>
  <c r="G293" i="1"/>
  <c r="D258" i="4" s="1"/>
  <c r="G281" i="1"/>
  <c r="D246" i="4" s="1"/>
  <c r="G282" i="1"/>
  <c r="G283" i="1"/>
  <c r="G284" i="1"/>
  <c r="G285" i="1"/>
  <c r="D250" i="4" s="1"/>
  <c r="G286" i="1"/>
  <c r="G287" i="1"/>
  <c r="D252" i="4"/>
  <c r="G288" i="1"/>
  <c r="G291" i="1" s="1"/>
  <c r="G289" i="1"/>
  <c r="G290" i="1"/>
  <c r="G280" i="1"/>
  <c r="G277" i="1"/>
  <c r="G261" i="1"/>
  <c r="D226" i="4"/>
  <c r="G262" i="1"/>
  <c r="D227" i="4" s="1"/>
  <c r="G263" i="1"/>
  <c r="D228" i="4" s="1"/>
  <c r="G264" i="1"/>
  <c r="D229" i="4" s="1"/>
  <c r="G265" i="1"/>
  <c r="G266" i="1"/>
  <c r="G267" i="1"/>
  <c r="G268" i="1"/>
  <c r="D233" i="4" s="1"/>
  <c r="G269" i="1"/>
  <c r="D234" i="4" s="1"/>
  <c r="G270" i="1"/>
  <c r="D235" i="4" s="1"/>
  <c r="G271" i="1"/>
  <c r="G272" i="1"/>
  <c r="G273" i="1"/>
  <c r="D238" i="4" s="1"/>
  <c r="G274" i="1"/>
  <c r="G260" i="1"/>
  <c r="G257" i="1"/>
  <c r="D224" i="4" s="1"/>
  <c r="G252" i="1"/>
  <c r="G253" i="1"/>
  <c r="G254" i="1"/>
  <c r="D223" i="4"/>
  <c r="G251" i="1"/>
  <c r="G246" i="1"/>
  <c r="D217" i="4" s="1"/>
  <c r="G247" i="1"/>
  <c r="G249" i="1" s="1"/>
  <c r="G248" i="1"/>
  <c r="D219" i="4" s="1"/>
  <c r="G245" i="1"/>
  <c r="D216" i="4" s="1"/>
  <c r="G242" i="1"/>
  <c r="G241" i="1"/>
  <c r="G237" i="1"/>
  <c r="D212" i="4"/>
  <c r="G238" i="1"/>
  <c r="G236" i="1"/>
  <c r="G231" i="1"/>
  <c r="G232" i="1"/>
  <c r="D209" i="4" s="1"/>
  <c r="G233" i="1"/>
  <c r="D210" i="4"/>
  <c r="G230" i="1"/>
  <c r="G227" i="1"/>
  <c r="G226" i="1"/>
  <c r="G213" i="1"/>
  <c r="D190" i="4" s="1"/>
  <c r="D201" i="4" s="1"/>
  <c r="G214" i="1"/>
  <c r="G224" i="1" s="1"/>
  <c r="G215" i="1"/>
  <c r="D192" i="4" s="1"/>
  <c r="G216" i="1"/>
  <c r="G217" i="1"/>
  <c r="D194" i="4"/>
  <c r="G218" i="1"/>
  <c r="G219" i="1"/>
  <c r="G220" i="1"/>
  <c r="D197" i="4" s="1"/>
  <c r="G221" i="1"/>
  <c r="D198" i="4"/>
  <c r="G222" i="1"/>
  <c r="G223" i="1"/>
  <c r="G212" i="1"/>
  <c r="D189" i="4"/>
  <c r="G209" i="1"/>
  <c r="G208" i="1"/>
  <c r="G210" i="1" s="1"/>
  <c r="G201" i="1"/>
  <c r="D178" i="4" s="1"/>
  <c r="G202" i="1"/>
  <c r="G203" i="1"/>
  <c r="G204" i="1"/>
  <c r="G205" i="1"/>
  <c r="G200" i="1"/>
  <c r="G196" i="1"/>
  <c r="G197" i="1"/>
  <c r="G195" i="1"/>
  <c r="G184" i="1"/>
  <c r="D160" i="4" s="1"/>
  <c r="G185" i="1"/>
  <c r="G186" i="1"/>
  <c r="G187" i="1"/>
  <c r="G188" i="1"/>
  <c r="G189" i="1"/>
  <c r="G190" i="1"/>
  <c r="G193" i="1" s="1"/>
  <c r="G191" i="1"/>
  <c r="D167" i="4" s="1"/>
  <c r="G192" i="1"/>
  <c r="G183" i="1"/>
  <c r="G178" i="1"/>
  <c r="G179" i="1"/>
  <c r="G180" i="1"/>
  <c r="G177" i="1"/>
  <c r="G176" i="1"/>
  <c r="G174" i="1"/>
  <c r="G167" i="1"/>
  <c r="G168" i="1"/>
  <c r="G169" i="1"/>
  <c r="G170" i="1"/>
  <c r="D146" i="4"/>
  <c r="G171" i="1"/>
  <c r="D147" i="4" s="1"/>
  <c r="G172" i="1"/>
  <c r="G173" i="1"/>
  <c r="G166" i="1"/>
  <c r="G145" i="1"/>
  <c r="G146" i="1"/>
  <c r="G147" i="1"/>
  <c r="G148" i="1"/>
  <c r="G149" i="1"/>
  <c r="G150" i="1"/>
  <c r="G151" i="1"/>
  <c r="D130" i="4"/>
  <c r="G152" i="1"/>
  <c r="G153" i="1"/>
  <c r="G154" i="1"/>
  <c r="D133" i="4"/>
  <c r="G155" i="1"/>
  <c r="D134" i="4" s="1"/>
  <c r="G156" i="1"/>
  <c r="D135" i="4" s="1"/>
  <c r="G157" i="1"/>
  <c r="D136" i="4" s="1"/>
  <c r="G158" i="1"/>
  <c r="D137" i="4" s="1"/>
  <c r="G159" i="1"/>
  <c r="G160" i="1"/>
  <c r="G144" i="1"/>
  <c r="G122" i="1"/>
  <c r="G123" i="1"/>
  <c r="G124" i="1"/>
  <c r="G125" i="1"/>
  <c r="D104" i="4" s="1"/>
  <c r="G126" i="1"/>
  <c r="G127" i="1"/>
  <c r="D106" i="4" s="1"/>
  <c r="G128" i="1"/>
  <c r="G129" i="1"/>
  <c r="D108" i="4" s="1"/>
  <c r="G130" i="1"/>
  <c r="G142" i="1" s="1"/>
  <c r="G131" i="1"/>
  <c r="G132" i="1"/>
  <c r="D111" i="4" s="1"/>
  <c r="G133" i="1"/>
  <c r="G134" i="1"/>
  <c r="G135" i="1"/>
  <c r="G136" i="1"/>
  <c r="G137" i="1"/>
  <c r="D116" i="4" s="1"/>
  <c r="G138" i="1"/>
  <c r="G139" i="1"/>
  <c r="D118" i="4"/>
  <c r="G140" i="1"/>
  <c r="G141" i="1"/>
  <c r="G121" i="1"/>
  <c r="G118" i="1"/>
  <c r="G117" i="1"/>
  <c r="D96" i="4" s="1"/>
  <c r="D98" i="4" s="1"/>
  <c r="G111" i="1"/>
  <c r="G112" i="1"/>
  <c r="G113" i="1"/>
  <c r="G114" i="1"/>
  <c r="G110" i="1"/>
  <c r="G90" i="1"/>
  <c r="G91" i="1"/>
  <c r="G92" i="1"/>
  <c r="D71" i="4" s="1"/>
  <c r="G93" i="1"/>
  <c r="G94" i="1"/>
  <c r="D73" i="4"/>
  <c r="G95" i="1"/>
  <c r="G96" i="1"/>
  <c r="G97" i="1"/>
  <c r="D76" i="4"/>
  <c r="G98" i="1"/>
  <c r="D77" i="4" s="1"/>
  <c r="G99" i="1"/>
  <c r="D78" i="4" s="1"/>
  <c r="G100" i="1"/>
  <c r="D79" i="4" s="1"/>
  <c r="G101" i="1"/>
  <c r="G102" i="1"/>
  <c r="D81" i="4"/>
  <c r="G103" i="1"/>
  <c r="G104" i="1"/>
  <c r="D83" i="4" s="1"/>
  <c r="G105" i="1"/>
  <c r="G106" i="1"/>
  <c r="D85" i="4" s="1"/>
  <c r="G107" i="1"/>
  <c r="G89" i="1"/>
  <c r="G86" i="1"/>
  <c r="G85" i="1"/>
  <c r="D64" i="4" s="1"/>
  <c r="D66" i="4" s="1"/>
  <c r="G81" i="1"/>
  <c r="D60" i="4" s="1"/>
  <c r="G82" i="1"/>
  <c r="D61" i="4" s="1"/>
  <c r="G80" i="1"/>
  <c r="G58" i="1"/>
  <c r="G59" i="1"/>
  <c r="G60" i="1"/>
  <c r="D41" i="4"/>
  <c r="G61" i="1"/>
  <c r="G62" i="1"/>
  <c r="G63" i="1"/>
  <c r="G64" i="1"/>
  <c r="D45" i="4" s="1"/>
  <c r="G65" i="1"/>
  <c r="G66" i="1"/>
  <c r="G67" i="1"/>
  <c r="D48" i="4"/>
  <c r="G68" i="1"/>
  <c r="D49" i="4" s="1"/>
  <c r="G69" i="1"/>
  <c r="G70" i="1"/>
  <c r="D51" i="4" s="1"/>
  <c r="G71" i="1"/>
  <c r="D52" i="4" s="1"/>
  <c r="G72" i="1"/>
  <c r="G73" i="1"/>
  <c r="G74" i="1"/>
  <c r="G75" i="1"/>
  <c r="G76" i="1"/>
  <c r="G57" i="1"/>
  <c r="G51" i="1"/>
  <c r="G52" i="1"/>
  <c r="G53" i="1"/>
  <c r="G54" i="1"/>
  <c r="G50" i="1"/>
  <c r="D31" i="4" s="1"/>
  <c r="G37" i="1"/>
  <c r="D18" i="4" s="1"/>
  <c r="G38" i="1"/>
  <c r="D19" i="4" s="1"/>
  <c r="G39" i="1"/>
  <c r="D20" i="4" s="1"/>
  <c r="G40" i="1"/>
  <c r="G41" i="1"/>
  <c r="D22" i="4" s="1"/>
  <c r="G42" i="1"/>
  <c r="D23" i="4"/>
  <c r="G43" i="1"/>
  <c r="D24" i="4" s="1"/>
  <c r="G44" i="1"/>
  <c r="D25" i="4" s="1"/>
  <c r="G45" i="1"/>
  <c r="G46" i="1"/>
  <c r="G47" i="1"/>
  <c r="D21" i="4" s="1"/>
  <c r="G36" i="1"/>
  <c r="D10" i="4"/>
  <c r="D14" i="4"/>
  <c r="E915" i="1"/>
  <c r="E78" i="6" s="1"/>
  <c r="D80" i="5" s="1"/>
  <c r="E916" i="1"/>
  <c r="E917" i="1"/>
  <c r="E918" i="1"/>
  <c r="E919" i="1"/>
  <c r="E920" i="1"/>
  <c r="E921" i="1"/>
  <c r="E922" i="1"/>
  <c r="E923" i="1"/>
  <c r="E924" i="1"/>
  <c r="E925" i="1"/>
  <c r="E926" i="1"/>
  <c r="E934" i="1" s="1"/>
  <c r="E986" i="1" s="1"/>
  <c r="E927" i="1"/>
  <c r="E83" i="6" s="1"/>
  <c r="D96" i="5" s="1"/>
  <c r="E928" i="1"/>
  <c r="E929" i="1"/>
  <c r="E930" i="1"/>
  <c r="E931" i="1"/>
  <c r="E932" i="1"/>
  <c r="E914" i="1"/>
  <c r="E910" i="1"/>
  <c r="E911" i="1"/>
  <c r="E909" i="1"/>
  <c r="E866" i="1"/>
  <c r="D24" i="16" s="1"/>
  <c r="E867" i="1"/>
  <c r="E868" i="1"/>
  <c r="E869" i="1"/>
  <c r="E870" i="1"/>
  <c r="E871" i="1"/>
  <c r="D29" i="16" s="1"/>
  <c r="E872" i="1"/>
  <c r="D30" i="16" s="1"/>
  <c r="E873" i="1"/>
  <c r="D31" i="16" s="1"/>
  <c r="E874" i="1"/>
  <c r="D32" i="16" s="1"/>
  <c r="E875" i="1"/>
  <c r="E876" i="1"/>
  <c r="E877" i="1"/>
  <c r="E878" i="1"/>
  <c r="E879" i="1"/>
  <c r="D37" i="16" s="1"/>
  <c r="E880" i="1"/>
  <c r="D38" i="16" s="1"/>
  <c r="E881" i="1"/>
  <c r="D39" i="16" s="1"/>
  <c r="E882" i="1"/>
  <c r="E883" i="1"/>
  <c r="E884" i="1"/>
  <c r="D42" i="16" s="1"/>
  <c r="E885" i="1"/>
  <c r="D43" i="16" s="1"/>
  <c r="E886" i="1"/>
  <c r="D44" i="16" s="1"/>
  <c r="E887" i="1"/>
  <c r="E888" i="1"/>
  <c r="D46" i="16" s="1"/>
  <c r="E889" i="1"/>
  <c r="D47" i="16"/>
  <c r="E890" i="1"/>
  <c r="D48" i="16" s="1"/>
  <c r="E891" i="1"/>
  <c r="E892" i="1"/>
  <c r="D50" i="16"/>
  <c r="E893" i="1"/>
  <c r="D51" i="16" s="1"/>
  <c r="E894" i="1"/>
  <c r="E895" i="1"/>
  <c r="E896" i="1"/>
  <c r="D54" i="16" s="1"/>
  <c r="E897" i="1"/>
  <c r="D55" i="16" s="1"/>
  <c r="E898" i="1"/>
  <c r="D56" i="16" s="1"/>
  <c r="E899" i="1"/>
  <c r="D57" i="16" s="1"/>
  <c r="E900" i="1"/>
  <c r="D58" i="16"/>
  <c r="E901" i="1"/>
  <c r="E902" i="1"/>
  <c r="D60" i="16" s="1"/>
  <c r="E903" i="1"/>
  <c r="D61" i="16"/>
  <c r="E904" i="1"/>
  <c r="D62" i="16" s="1"/>
  <c r="E905" i="1"/>
  <c r="D63" i="16" s="1"/>
  <c r="E906" i="1"/>
  <c r="D64" i="16" s="1"/>
  <c r="D35" i="3" s="1"/>
  <c r="E865" i="1"/>
  <c r="E907" i="1" s="1"/>
  <c r="E844" i="1"/>
  <c r="E845" i="1"/>
  <c r="D25" i="15" s="1"/>
  <c r="E846" i="1"/>
  <c r="D26" i="15" s="1"/>
  <c r="E847" i="1"/>
  <c r="D27" i="15"/>
  <c r="E848" i="1"/>
  <c r="E849" i="1"/>
  <c r="D29" i="15" s="1"/>
  <c r="E850" i="1"/>
  <c r="D30" i="15"/>
  <c r="E851" i="1"/>
  <c r="D31" i="15"/>
  <c r="E852" i="1"/>
  <c r="D32" i="15"/>
  <c r="E853" i="1"/>
  <c r="D33" i="15" s="1"/>
  <c r="E854" i="1"/>
  <c r="E863" i="1" s="1"/>
  <c r="E855" i="1"/>
  <c r="D35" i="15" s="1"/>
  <c r="E856" i="1"/>
  <c r="D36" i="15" s="1"/>
  <c r="E857" i="1"/>
  <c r="D37" i="15" s="1"/>
  <c r="E858" i="1"/>
  <c r="D38" i="15" s="1"/>
  <c r="E859" i="1"/>
  <c r="D39" i="15" s="1"/>
  <c r="E860" i="1"/>
  <c r="D40" i="15"/>
  <c r="E861" i="1"/>
  <c r="D41" i="15"/>
  <c r="E862" i="1"/>
  <c r="D42" i="15"/>
  <c r="E843" i="1"/>
  <c r="E821" i="1"/>
  <c r="E822" i="1"/>
  <c r="D25" i="18" s="1"/>
  <c r="E823" i="1"/>
  <c r="D26" i="18"/>
  <c r="E824" i="1"/>
  <c r="E825" i="1"/>
  <c r="D28" i="18" s="1"/>
  <c r="E826" i="1"/>
  <c r="D29" i="18" s="1"/>
  <c r="E827" i="1"/>
  <c r="D30" i="18" s="1"/>
  <c r="E828" i="1"/>
  <c r="D31" i="18"/>
  <c r="E829" i="1"/>
  <c r="D32" i="18" s="1"/>
  <c r="E830" i="1"/>
  <c r="D33" i="18" s="1"/>
  <c r="E831" i="1"/>
  <c r="D34" i="18" s="1"/>
  <c r="E832" i="1"/>
  <c r="D35" i="18" s="1"/>
  <c r="E833" i="1"/>
  <c r="D36" i="18" s="1"/>
  <c r="E834" i="1"/>
  <c r="D37" i="18" s="1"/>
  <c r="E835" i="1"/>
  <c r="D38" i="18" s="1"/>
  <c r="E836" i="1"/>
  <c r="D39" i="18" s="1"/>
  <c r="E837" i="1"/>
  <c r="D40" i="18" s="1"/>
  <c r="E838" i="1"/>
  <c r="E839" i="1"/>
  <c r="E840" i="1"/>
  <c r="D43" i="18" s="1"/>
  <c r="E820" i="1"/>
  <c r="D23" i="18" s="1"/>
  <c r="E804" i="1"/>
  <c r="E805" i="1"/>
  <c r="D25" i="17" s="1"/>
  <c r="E806" i="1"/>
  <c r="E807" i="1"/>
  <c r="D27" i="17" s="1"/>
  <c r="D38" i="17" s="1"/>
  <c r="E808" i="1"/>
  <c r="E809" i="1"/>
  <c r="E810" i="1"/>
  <c r="D30" i="17" s="1"/>
  <c r="E811" i="1"/>
  <c r="D31" i="17" s="1"/>
  <c r="E812" i="1"/>
  <c r="D32" i="17" s="1"/>
  <c r="E813" i="1"/>
  <c r="D33" i="17" s="1"/>
  <c r="E814" i="1"/>
  <c r="E815" i="1"/>
  <c r="E816" i="1"/>
  <c r="D36" i="17"/>
  <c r="E817" i="1"/>
  <c r="E803" i="1"/>
  <c r="D23" i="17"/>
  <c r="E781" i="1"/>
  <c r="D24" i="14" s="1"/>
  <c r="E782" i="1"/>
  <c r="E783" i="1"/>
  <c r="D26" i="14"/>
  <c r="E784" i="1"/>
  <c r="E801" i="1" s="1"/>
  <c r="E785" i="1"/>
  <c r="D28" i="14" s="1"/>
  <c r="E786" i="1"/>
  <c r="D29" i="14" s="1"/>
  <c r="E787" i="1"/>
  <c r="D30" i="14" s="1"/>
  <c r="E788" i="1"/>
  <c r="D31" i="14" s="1"/>
  <c r="E789" i="1"/>
  <c r="E790" i="1"/>
  <c r="D33" i="14"/>
  <c r="E791" i="1"/>
  <c r="E792" i="1"/>
  <c r="E793" i="1"/>
  <c r="E794" i="1"/>
  <c r="E795" i="1"/>
  <c r="D38" i="14" s="1"/>
  <c r="E796" i="1"/>
  <c r="D39" i="14" s="1"/>
  <c r="E797" i="1"/>
  <c r="D40" i="14" s="1"/>
  <c r="E798" i="1"/>
  <c r="E799" i="1"/>
  <c r="D42" i="14" s="1"/>
  <c r="E800" i="1"/>
  <c r="D43" i="14"/>
  <c r="E780" i="1"/>
  <c r="E754" i="1"/>
  <c r="E755" i="1"/>
  <c r="E756" i="1"/>
  <c r="D26" i="13"/>
  <c r="E757" i="1"/>
  <c r="E758" i="1"/>
  <c r="D28" i="13" s="1"/>
  <c r="E759" i="1"/>
  <c r="E760" i="1"/>
  <c r="E761" i="1"/>
  <c r="D31" i="13" s="1"/>
  <c r="E762" i="1"/>
  <c r="D32" i="13" s="1"/>
  <c r="E763" i="1"/>
  <c r="D33" i="13" s="1"/>
  <c r="E764" i="1"/>
  <c r="D34" i="13" s="1"/>
  <c r="E765" i="1"/>
  <c r="D35" i="13" s="1"/>
  <c r="E766" i="1"/>
  <c r="D36" i="13" s="1"/>
  <c r="E767" i="1"/>
  <c r="E768" i="1"/>
  <c r="D38" i="13" s="1"/>
  <c r="E769" i="1"/>
  <c r="D39" i="13" s="1"/>
  <c r="E770" i="1"/>
  <c r="E771" i="1"/>
  <c r="D41" i="13" s="1"/>
  <c r="E772" i="1"/>
  <c r="E773" i="1"/>
  <c r="E774" i="1"/>
  <c r="E775" i="1"/>
  <c r="D45" i="13"/>
  <c r="E776" i="1"/>
  <c r="D46" i="13" s="1"/>
  <c r="E777" i="1"/>
  <c r="D47" i="13" s="1"/>
  <c r="E753" i="1"/>
  <c r="D23" i="13" s="1"/>
  <c r="E727" i="1"/>
  <c r="E728" i="1"/>
  <c r="D25" i="12" s="1"/>
  <c r="E729" i="1"/>
  <c r="E730" i="1"/>
  <c r="E731" i="1"/>
  <c r="E732" i="1"/>
  <c r="E733" i="1"/>
  <c r="E734" i="1"/>
  <c r="D31" i="12"/>
  <c r="E735" i="1"/>
  <c r="D32" i="12"/>
  <c r="E736" i="1"/>
  <c r="D33" i="12" s="1"/>
  <c r="E737" i="1"/>
  <c r="D34" i="12" s="1"/>
  <c r="E738" i="1"/>
  <c r="D35" i="12" s="1"/>
  <c r="E739" i="1"/>
  <c r="D36" i="12" s="1"/>
  <c r="E740" i="1"/>
  <c r="E741" i="1"/>
  <c r="D38" i="12" s="1"/>
  <c r="E742" i="1"/>
  <c r="D39" i="12" s="1"/>
  <c r="E743" i="1"/>
  <c r="D40" i="12" s="1"/>
  <c r="E744" i="1"/>
  <c r="E745" i="1"/>
  <c r="E746" i="1"/>
  <c r="E747" i="1"/>
  <c r="E748" i="1"/>
  <c r="E749" i="1"/>
  <c r="D46" i="12" s="1"/>
  <c r="E750" i="1"/>
  <c r="D47" i="12" s="1"/>
  <c r="E726" i="1"/>
  <c r="E695" i="1"/>
  <c r="E60" i="10" s="1"/>
  <c r="E696" i="1"/>
  <c r="E61" i="10" s="1"/>
  <c r="E697" i="1"/>
  <c r="E698" i="1"/>
  <c r="E699" i="1"/>
  <c r="E700" i="1"/>
  <c r="E701" i="1"/>
  <c r="E702" i="1"/>
  <c r="E703" i="1"/>
  <c r="E704" i="1"/>
  <c r="E705" i="1"/>
  <c r="E706" i="1"/>
  <c r="E707" i="1"/>
  <c r="E72" i="10" s="1"/>
  <c r="E708" i="1"/>
  <c r="E709" i="1"/>
  <c r="E710" i="1"/>
  <c r="E711" i="1"/>
  <c r="E76" i="10" s="1"/>
  <c r="E712" i="1"/>
  <c r="E713" i="1"/>
  <c r="E714" i="1"/>
  <c r="E715" i="1"/>
  <c r="E716" i="1"/>
  <c r="E717" i="1"/>
  <c r="E718" i="1"/>
  <c r="E719" i="1"/>
  <c r="E720" i="1"/>
  <c r="E721" i="1"/>
  <c r="E86" i="10" s="1"/>
  <c r="E722" i="1"/>
  <c r="E723" i="1"/>
  <c r="E89" i="10" s="1"/>
  <c r="E694" i="1"/>
  <c r="E663" i="1"/>
  <c r="E664" i="1"/>
  <c r="E665" i="1"/>
  <c r="E692" i="1" s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74" i="10" s="1"/>
  <c r="E678" i="1"/>
  <c r="E679" i="1"/>
  <c r="E680" i="1"/>
  <c r="E77" i="10" s="1"/>
  <c r="E681" i="1"/>
  <c r="E78" i="10" s="1"/>
  <c r="E682" i="1"/>
  <c r="E683" i="1"/>
  <c r="E684" i="1"/>
  <c r="E685" i="1"/>
  <c r="E686" i="1"/>
  <c r="E687" i="1"/>
  <c r="E688" i="1"/>
  <c r="E689" i="1"/>
  <c r="E690" i="1"/>
  <c r="E691" i="1"/>
  <c r="E662" i="1"/>
  <c r="E630" i="1"/>
  <c r="E631" i="1"/>
  <c r="E632" i="1"/>
  <c r="E633" i="1"/>
  <c r="E63" i="10" s="1"/>
  <c r="E634" i="1"/>
  <c r="E64" i="10" s="1"/>
  <c r="E635" i="1"/>
  <c r="E65" i="10" s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79" i="10" s="1"/>
  <c r="E650" i="1"/>
  <c r="E80" i="10" s="1"/>
  <c r="E651" i="1"/>
  <c r="E652" i="1"/>
  <c r="E653" i="1"/>
  <c r="E654" i="1"/>
  <c r="E655" i="1"/>
  <c r="E656" i="1"/>
  <c r="E657" i="1"/>
  <c r="E658" i="1"/>
  <c r="E659" i="1"/>
  <c r="E629" i="1"/>
  <c r="E600" i="1"/>
  <c r="E601" i="1"/>
  <c r="E602" i="1"/>
  <c r="D26" i="9" s="1"/>
  <c r="E603" i="1"/>
  <c r="D27" i="9" s="1"/>
  <c r="E604" i="1"/>
  <c r="D28" i="9" s="1"/>
  <c r="E605" i="1"/>
  <c r="E606" i="1"/>
  <c r="D30" i="9"/>
  <c r="E607" i="1"/>
  <c r="D31" i="9" s="1"/>
  <c r="E608" i="1"/>
  <c r="D32" i="9"/>
  <c r="E609" i="1"/>
  <c r="D33" i="9"/>
  <c r="E610" i="1"/>
  <c r="E611" i="1"/>
  <c r="D35" i="9" s="1"/>
  <c r="E612" i="1"/>
  <c r="D36" i="9" s="1"/>
  <c r="E613" i="1"/>
  <c r="D37" i="9"/>
  <c r="E63" i="7" s="1"/>
  <c r="E614" i="1"/>
  <c r="D38" i="9" s="1"/>
  <c r="E64" i="7" s="1"/>
  <c r="E615" i="1"/>
  <c r="D39" i="9" s="1"/>
  <c r="E65" i="7" s="1"/>
  <c r="E616" i="1"/>
  <c r="D40" i="9" s="1"/>
  <c r="E66" i="7" s="1"/>
  <c r="E617" i="1"/>
  <c r="E618" i="1"/>
  <c r="E619" i="1"/>
  <c r="D43" i="9" s="1"/>
  <c r="E69" i="7" s="1"/>
  <c r="E620" i="1"/>
  <c r="D44" i="9"/>
  <c r="E621" i="1"/>
  <c r="E622" i="1"/>
  <c r="D46" i="9" s="1"/>
  <c r="E623" i="1"/>
  <c r="D47" i="9"/>
  <c r="E624" i="1"/>
  <c r="D48" i="9" s="1"/>
  <c r="E625" i="1"/>
  <c r="D49" i="9" s="1"/>
  <c r="E72" i="7" s="1"/>
  <c r="E626" i="1"/>
  <c r="D50" i="9" s="1"/>
  <c r="E73" i="7" s="1"/>
  <c r="E599" i="1"/>
  <c r="E574" i="1"/>
  <c r="E575" i="1"/>
  <c r="E576" i="1"/>
  <c r="D26" i="8" s="1"/>
  <c r="E41" i="7" s="1"/>
  <c r="E577" i="1"/>
  <c r="D27" i="8" s="1"/>
  <c r="E42" i="7" s="1"/>
  <c r="E578" i="1"/>
  <c r="E579" i="1"/>
  <c r="E580" i="1"/>
  <c r="E581" i="1"/>
  <c r="E582" i="1"/>
  <c r="D32" i="8" s="1"/>
  <c r="E47" i="7" s="1"/>
  <c r="E583" i="1"/>
  <c r="E584" i="1"/>
  <c r="E585" i="1"/>
  <c r="D35" i="8" s="1"/>
  <c r="E50" i="7" s="1"/>
  <c r="E586" i="1"/>
  <c r="D36" i="8"/>
  <c r="E51" i="7" s="1"/>
  <c r="E587" i="1"/>
  <c r="E588" i="1"/>
  <c r="E589" i="1"/>
  <c r="D39" i="8" s="1"/>
  <c r="E54" i="7" s="1"/>
  <c r="E590" i="1"/>
  <c r="D40" i="8" s="1"/>
  <c r="E591" i="1"/>
  <c r="D41" i="8" s="1"/>
  <c r="E56" i="7" s="1"/>
  <c r="E592" i="1"/>
  <c r="E593" i="1"/>
  <c r="E594" i="1"/>
  <c r="D44" i="8"/>
  <c r="E595" i="1"/>
  <c r="E596" i="1"/>
  <c r="D46" i="8"/>
  <c r="E573" i="1"/>
  <c r="E597" i="1" s="1"/>
  <c r="D23" i="8"/>
  <c r="E559" i="1"/>
  <c r="E560" i="1"/>
  <c r="D10" i="16" s="1"/>
  <c r="E561" i="1"/>
  <c r="D11" i="16"/>
  <c r="E562" i="1"/>
  <c r="D12" i="16" s="1"/>
  <c r="E563" i="1"/>
  <c r="E564" i="1"/>
  <c r="D14" i="16" s="1"/>
  <c r="E565" i="1"/>
  <c r="D15" i="16"/>
  <c r="E566" i="1"/>
  <c r="D16" i="16" s="1"/>
  <c r="E567" i="1"/>
  <c r="E568" i="1"/>
  <c r="E569" i="1"/>
  <c r="E570" i="1"/>
  <c r="D20" i="16"/>
  <c r="E558" i="1"/>
  <c r="D8" i="16" s="1"/>
  <c r="E544" i="1"/>
  <c r="D9" i="15" s="1"/>
  <c r="D21" i="15" s="1"/>
  <c r="E545" i="1"/>
  <c r="D10" i="15" s="1"/>
  <c r="E546" i="1"/>
  <c r="E547" i="1"/>
  <c r="D12" i="15" s="1"/>
  <c r="E548" i="1"/>
  <c r="D13" i="15"/>
  <c r="E549" i="1"/>
  <c r="D14" i="15" s="1"/>
  <c r="E550" i="1"/>
  <c r="D15" i="15"/>
  <c r="E551" i="1"/>
  <c r="E552" i="1"/>
  <c r="E553" i="1"/>
  <c r="E554" i="1"/>
  <c r="D19" i="15" s="1"/>
  <c r="E555" i="1"/>
  <c r="D20" i="15"/>
  <c r="E543" i="1"/>
  <c r="E529" i="1"/>
  <c r="D9" i="18" s="1"/>
  <c r="E530" i="1"/>
  <c r="D10" i="18" s="1"/>
  <c r="E531" i="1"/>
  <c r="D11" i="18" s="1"/>
  <c r="E532" i="1"/>
  <c r="D12" i="18" s="1"/>
  <c r="E533" i="1"/>
  <c r="D13" i="18"/>
  <c r="E534" i="1"/>
  <c r="D14" i="18" s="1"/>
  <c r="E535" i="1"/>
  <c r="D15" i="18"/>
  <c r="E536" i="1"/>
  <c r="D16" i="18" s="1"/>
  <c r="E537" i="1"/>
  <c r="D17" i="18"/>
  <c r="E538" i="1"/>
  <c r="E541" i="1" s="1"/>
  <c r="D18" i="18"/>
  <c r="E539" i="1"/>
  <c r="D19" i="18" s="1"/>
  <c r="E540" i="1"/>
  <c r="D20" i="18" s="1"/>
  <c r="E528" i="1"/>
  <c r="D8" i="18" s="1"/>
  <c r="E514" i="1"/>
  <c r="E515" i="1"/>
  <c r="D10" i="17" s="1"/>
  <c r="E516" i="1"/>
  <c r="D11" i="17" s="1"/>
  <c r="E517" i="1"/>
  <c r="D12" i="17" s="1"/>
  <c r="E518" i="1"/>
  <c r="D13" i="17" s="1"/>
  <c r="E519" i="1"/>
  <c r="D14" i="17"/>
  <c r="E520" i="1"/>
  <c r="D15" i="17" s="1"/>
  <c r="E521" i="1"/>
  <c r="D16" i="17" s="1"/>
  <c r="E522" i="1"/>
  <c r="D17" i="17" s="1"/>
  <c r="E523" i="1"/>
  <c r="E524" i="1"/>
  <c r="E526" i="1" s="1"/>
  <c r="D19" i="17"/>
  <c r="E525" i="1"/>
  <c r="D20" i="17" s="1"/>
  <c r="E513" i="1"/>
  <c r="D8" i="17" s="1"/>
  <c r="E499" i="1"/>
  <c r="E500" i="1"/>
  <c r="E501" i="1"/>
  <c r="D11" i="14" s="1"/>
  <c r="E502" i="1"/>
  <c r="E503" i="1"/>
  <c r="D13" i="14" s="1"/>
  <c r="E504" i="1"/>
  <c r="E505" i="1"/>
  <c r="D15" i="14" s="1"/>
  <c r="E506" i="1"/>
  <c r="E507" i="1"/>
  <c r="D17" i="14"/>
  <c r="E508" i="1"/>
  <c r="D18" i="14"/>
  <c r="E509" i="1"/>
  <c r="D19" i="14" s="1"/>
  <c r="E510" i="1"/>
  <c r="D20" i="14" s="1"/>
  <c r="E498" i="1"/>
  <c r="E511" i="1" s="1"/>
  <c r="E484" i="1"/>
  <c r="E485" i="1"/>
  <c r="D10" i="13" s="1"/>
  <c r="E486" i="1"/>
  <c r="E487" i="1"/>
  <c r="E488" i="1"/>
  <c r="D13" i="13" s="1"/>
  <c r="E489" i="1"/>
  <c r="D14" i="13"/>
  <c r="E490" i="1"/>
  <c r="D15" i="13"/>
  <c r="E491" i="1"/>
  <c r="E492" i="1"/>
  <c r="D17" i="13" s="1"/>
  <c r="E493" i="1"/>
  <c r="D18" i="13" s="1"/>
  <c r="E494" i="1"/>
  <c r="E495" i="1"/>
  <c r="E483" i="1"/>
  <c r="E496" i="1" s="1"/>
  <c r="E480" i="1"/>
  <c r="D20" i="12" s="1"/>
  <c r="E469" i="1"/>
  <c r="E470" i="1"/>
  <c r="E471" i="1"/>
  <c r="D11" i="12"/>
  <c r="E472" i="1"/>
  <c r="E473" i="1"/>
  <c r="E474" i="1"/>
  <c r="E475" i="1"/>
  <c r="E476" i="1"/>
  <c r="D16" i="12" s="1"/>
  <c r="E477" i="1"/>
  <c r="D17" i="12" s="1"/>
  <c r="E478" i="1"/>
  <c r="D18" i="12" s="1"/>
  <c r="E479" i="1"/>
  <c r="E468" i="1"/>
  <c r="D8" i="12" s="1"/>
  <c r="E465" i="1"/>
  <c r="E56" i="10" s="1"/>
  <c r="E454" i="1"/>
  <c r="E466" i="1" s="1"/>
  <c r="E455" i="1"/>
  <c r="E456" i="1"/>
  <c r="E457" i="1"/>
  <c r="E458" i="1"/>
  <c r="E459" i="1"/>
  <c r="E460" i="1"/>
  <c r="E461" i="1"/>
  <c r="E462" i="1"/>
  <c r="E463" i="1"/>
  <c r="E464" i="1"/>
  <c r="E453" i="1"/>
  <c r="E439" i="1"/>
  <c r="E440" i="1"/>
  <c r="E441" i="1"/>
  <c r="E442" i="1"/>
  <c r="E451" i="1" s="1"/>
  <c r="E443" i="1"/>
  <c r="E49" i="10" s="1"/>
  <c r="E444" i="1"/>
  <c r="E50" i="10" s="1"/>
  <c r="E445" i="1"/>
  <c r="E446" i="1"/>
  <c r="E447" i="1"/>
  <c r="E448" i="1"/>
  <c r="E449" i="1"/>
  <c r="E450" i="1"/>
  <c r="E438" i="1"/>
  <c r="E424" i="1"/>
  <c r="E425" i="1"/>
  <c r="E436" i="1" s="1"/>
  <c r="E426" i="1"/>
  <c r="E427" i="1"/>
  <c r="E48" i="10" s="1"/>
  <c r="E428" i="1"/>
  <c r="E429" i="1"/>
  <c r="E430" i="1"/>
  <c r="E51" i="10" s="1"/>
  <c r="E431" i="1"/>
  <c r="E52" i="10" s="1"/>
  <c r="E432" i="1"/>
  <c r="E53" i="10" s="1"/>
  <c r="E433" i="1"/>
  <c r="E54" i="10" s="1"/>
  <c r="E434" i="1"/>
  <c r="E435" i="1"/>
  <c r="E423" i="1"/>
  <c r="E409" i="1"/>
  <c r="E410" i="1"/>
  <c r="E411" i="1"/>
  <c r="E412" i="1"/>
  <c r="D12" i="9" s="1"/>
  <c r="E413" i="1"/>
  <c r="E421" i="1" s="1"/>
  <c r="E414" i="1"/>
  <c r="D14" i="9" s="1"/>
  <c r="E29" i="7" s="1"/>
  <c r="E415" i="1"/>
  <c r="D15" i="9" s="1"/>
  <c r="E30" i="7" s="1"/>
  <c r="E416" i="1"/>
  <c r="D16" i="9" s="1"/>
  <c r="E417" i="1"/>
  <c r="D17" i="9" s="1"/>
  <c r="E418" i="1"/>
  <c r="D18" i="9" s="1"/>
  <c r="E419" i="1"/>
  <c r="D19" i="9" s="1"/>
  <c r="E420" i="1"/>
  <c r="D20" i="9" s="1"/>
  <c r="E408" i="1"/>
  <c r="E394" i="1"/>
  <c r="E395" i="1"/>
  <c r="E396" i="1"/>
  <c r="E397" i="1"/>
  <c r="E398" i="1"/>
  <c r="D13" i="8" s="1"/>
  <c r="E399" i="1"/>
  <c r="D14" i="8" s="1"/>
  <c r="E400" i="1"/>
  <c r="D15" i="8" s="1"/>
  <c r="E401" i="1"/>
  <c r="D16" i="8" s="1"/>
  <c r="E31" i="7" s="1"/>
  <c r="E402" i="1"/>
  <c r="D17" i="8" s="1"/>
  <c r="E32" i="7" s="1"/>
  <c r="E403" i="1"/>
  <c r="E404" i="1"/>
  <c r="E405" i="1"/>
  <c r="E393" i="1"/>
  <c r="D8" i="8" s="1"/>
  <c r="E389" i="1"/>
  <c r="D39" i="11" s="1"/>
  <c r="E390" i="1"/>
  <c r="D40" i="11" s="1"/>
  <c r="D41" i="11" s="1"/>
  <c r="E30" i="6" s="1"/>
  <c r="E388" i="1"/>
  <c r="E383" i="1"/>
  <c r="E384" i="1"/>
  <c r="D34" i="11" s="1"/>
  <c r="E385" i="1"/>
  <c r="D35" i="11" s="1"/>
  <c r="E382" i="1"/>
  <c r="E377" i="1"/>
  <c r="E378" i="1"/>
  <c r="D28" i="11" s="1"/>
  <c r="E379" i="1"/>
  <c r="E376" i="1"/>
  <c r="E380" i="1" s="1"/>
  <c r="E369" i="1"/>
  <c r="E370" i="1"/>
  <c r="E37" i="10" s="1"/>
  <c r="E371" i="1"/>
  <c r="E372" i="1"/>
  <c r="E39" i="10"/>
  <c r="E373" i="1"/>
  <c r="E40" i="10" s="1"/>
  <c r="E368" i="1"/>
  <c r="E360" i="1"/>
  <c r="E361" i="1"/>
  <c r="E28" i="10"/>
  <c r="E362" i="1"/>
  <c r="E363" i="1"/>
  <c r="E364" i="1"/>
  <c r="E365" i="1"/>
  <c r="E359" i="1"/>
  <c r="E26" i="10" s="1"/>
  <c r="E33" i="10" s="1"/>
  <c r="E352" i="1"/>
  <c r="D21" i="11" s="1"/>
  <c r="E39" i="11" s="1"/>
  <c r="E353" i="1"/>
  <c r="D22" i="11" s="1"/>
  <c r="E40" i="11" s="1"/>
  <c r="E351" i="1"/>
  <c r="E346" i="1"/>
  <c r="E349" i="1" s="1"/>
  <c r="E347" i="1"/>
  <c r="D16" i="11" s="1"/>
  <c r="E34" i="11" s="1"/>
  <c r="E348" i="1"/>
  <c r="D17" i="11" s="1"/>
  <c r="E35" i="11" s="1"/>
  <c r="E345" i="1"/>
  <c r="E340" i="1"/>
  <c r="E341" i="1"/>
  <c r="E342" i="1"/>
  <c r="D11" i="11" s="1"/>
  <c r="E339" i="1"/>
  <c r="E332" i="1"/>
  <c r="E333" i="1"/>
  <c r="E334" i="1"/>
  <c r="E335" i="1"/>
  <c r="E331" i="1"/>
  <c r="C331" i="1"/>
  <c r="E323" i="1"/>
  <c r="E324" i="1"/>
  <c r="E325" i="1"/>
  <c r="E329" i="1" s="1"/>
  <c r="E980" i="1" s="1"/>
  <c r="E326" i="1"/>
  <c r="E12" i="10" s="1"/>
  <c r="F30" i="10" s="1"/>
  <c r="E327" i="1"/>
  <c r="E13" i="10" s="1"/>
  <c r="F31" i="10" s="1"/>
  <c r="E328" i="1"/>
  <c r="E14" i="10" s="1"/>
  <c r="F32" i="10" s="1"/>
  <c r="E322" i="1"/>
  <c r="C322" i="1"/>
  <c r="C329" i="1" s="1"/>
  <c r="E319" i="1"/>
  <c r="E320" i="1" s="1"/>
  <c r="E318" i="1"/>
  <c r="C318" i="1"/>
  <c r="E313" i="1"/>
  <c r="E314" i="1"/>
  <c r="E315" i="1"/>
  <c r="E316" i="1" s="1"/>
  <c r="E312" i="1"/>
  <c r="C312" i="1"/>
  <c r="C277" i="4" s="1"/>
  <c r="E309" i="1"/>
  <c r="E308" i="1"/>
  <c r="C308" i="1"/>
  <c r="C273" i="4" s="1"/>
  <c r="C275" i="4" s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293" i="1"/>
  <c r="E306" i="1" s="1"/>
  <c r="C293" i="1"/>
  <c r="E281" i="1"/>
  <c r="E282" i="1"/>
  <c r="E283" i="1"/>
  <c r="E284" i="1"/>
  <c r="E285" i="1"/>
  <c r="E286" i="1"/>
  <c r="E287" i="1"/>
  <c r="E288" i="1"/>
  <c r="E289" i="1"/>
  <c r="E290" i="1"/>
  <c r="E280" i="1"/>
  <c r="C280" i="1"/>
  <c r="E277" i="1"/>
  <c r="E278" i="1" s="1"/>
  <c r="C277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60" i="1"/>
  <c r="E275" i="1" s="1"/>
  <c r="C260" i="1"/>
  <c r="E257" i="1"/>
  <c r="E258" i="1" s="1"/>
  <c r="C257" i="1"/>
  <c r="C224" i="4" s="1"/>
  <c r="E252" i="1"/>
  <c r="E253" i="1"/>
  <c r="E254" i="1"/>
  <c r="E251" i="1"/>
  <c r="E255" i="1" s="1"/>
  <c r="C251" i="1"/>
  <c r="C220" i="4" s="1"/>
  <c r="E246" i="1"/>
  <c r="E247" i="1"/>
  <c r="E248" i="1"/>
  <c r="E245" i="1"/>
  <c r="C245" i="1"/>
  <c r="E242" i="1"/>
  <c r="E241" i="1"/>
  <c r="C241" i="1"/>
  <c r="E237" i="1"/>
  <c r="E238" i="1"/>
  <c r="E236" i="1"/>
  <c r="C236" i="1"/>
  <c r="E231" i="1"/>
  <c r="E232" i="1"/>
  <c r="E234" i="1" s="1"/>
  <c r="E233" i="1"/>
  <c r="E230" i="1"/>
  <c r="C230" i="1"/>
  <c r="C234" i="1" s="1"/>
  <c r="E227" i="1"/>
  <c r="E226" i="1"/>
  <c r="C226" i="1"/>
  <c r="E213" i="1"/>
  <c r="E214" i="1"/>
  <c r="E215" i="1"/>
  <c r="E224" i="1" s="1"/>
  <c r="E216" i="1"/>
  <c r="E217" i="1"/>
  <c r="E218" i="1"/>
  <c r="E219" i="1"/>
  <c r="E220" i="1"/>
  <c r="E221" i="1"/>
  <c r="E222" i="1"/>
  <c r="E223" i="1"/>
  <c r="E212" i="1"/>
  <c r="C212" i="1"/>
  <c r="C189" i="4" s="1"/>
  <c r="C201" i="4" s="1"/>
  <c r="E209" i="1"/>
  <c r="E208" i="1"/>
  <c r="C208" i="1"/>
  <c r="E201" i="1"/>
  <c r="E202" i="1"/>
  <c r="E203" i="1"/>
  <c r="E206" i="1" s="1"/>
  <c r="E204" i="1"/>
  <c r="E205" i="1"/>
  <c r="E200" i="1"/>
  <c r="C200" i="1"/>
  <c r="C177" i="4" s="1"/>
  <c r="C183" i="4" s="1"/>
  <c r="E196" i="1"/>
  <c r="E197" i="1"/>
  <c r="E195" i="1"/>
  <c r="E198" i="1" s="1"/>
  <c r="C195" i="1"/>
  <c r="C172" i="4" s="1"/>
  <c r="C183" i="1"/>
  <c r="C159" i="4"/>
  <c r="E178" i="1"/>
  <c r="E179" i="1"/>
  <c r="E180" i="1"/>
  <c r="E177" i="1"/>
  <c r="C177" i="1"/>
  <c r="E184" i="1"/>
  <c r="E185" i="1"/>
  <c r="E186" i="1"/>
  <c r="E187" i="1"/>
  <c r="E188" i="1"/>
  <c r="E189" i="1"/>
  <c r="E190" i="1"/>
  <c r="E191" i="1"/>
  <c r="E193" i="1" s="1"/>
  <c r="E192" i="1"/>
  <c r="E183" i="1"/>
  <c r="E176" i="1"/>
  <c r="C176" i="1"/>
  <c r="E167" i="1"/>
  <c r="E168" i="1"/>
  <c r="E169" i="1"/>
  <c r="E170" i="1"/>
  <c r="E171" i="1"/>
  <c r="E175" i="1" s="1"/>
  <c r="E172" i="1"/>
  <c r="E173" i="1"/>
  <c r="E174" i="1"/>
  <c r="E166" i="1"/>
  <c r="C166" i="1"/>
  <c r="C142" i="4" s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44" i="1"/>
  <c r="E165" i="1" s="1"/>
  <c r="C144" i="1"/>
  <c r="C123" i="4" s="1"/>
  <c r="E122" i="1"/>
  <c r="E123" i="1"/>
  <c r="E124" i="1"/>
  <c r="E125" i="1"/>
  <c r="E126" i="1"/>
  <c r="E127" i="1"/>
  <c r="E128" i="1"/>
  <c r="E129" i="1"/>
  <c r="E130" i="1"/>
  <c r="E142" i="1" s="1"/>
  <c r="E131" i="1"/>
  <c r="E132" i="1"/>
  <c r="E133" i="1"/>
  <c r="E134" i="1"/>
  <c r="E135" i="1"/>
  <c r="E136" i="1"/>
  <c r="E137" i="1"/>
  <c r="E138" i="1"/>
  <c r="E139" i="1"/>
  <c r="E140" i="1"/>
  <c r="E141" i="1"/>
  <c r="E121" i="1"/>
  <c r="C121" i="1"/>
  <c r="E118" i="1"/>
  <c r="E117" i="1"/>
  <c r="C117" i="1"/>
  <c r="C96" i="4"/>
  <c r="E111" i="1"/>
  <c r="E112" i="1"/>
  <c r="E113" i="1"/>
  <c r="E114" i="1"/>
  <c r="E110" i="1"/>
  <c r="C110" i="1"/>
  <c r="C89" i="4" s="1"/>
  <c r="C94" i="4" s="1"/>
  <c r="E90" i="1"/>
  <c r="E91" i="1"/>
  <c r="E92" i="1"/>
  <c r="E93" i="1"/>
  <c r="E94" i="1"/>
  <c r="E95" i="1"/>
  <c r="E96" i="1"/>
  <c r="E97" i="1"/>
  <c r="E98" i="1"/>
  <c r="E108" i="1" s="1"/>
  <c r="E99" i="1"/>
  <c r="E100" i="1"/>
  <c r="E101" i="1"/>
  <c r="E102" i="1"/>
  <c r="E103" i="1"/>
  <c r="E104" i="1"/>
  <c r="E105" i="1"/>
  <c r="E106" i="1"/>
  <c r="E107" i="1"/>
  <c r="E89" i="1"/>
  <c r="C89" i="1"/>
  <c r="C68" i="4" s="1"/>
  <c r="E86" i="1"/>
  <c r="E85" i="1"/>
  <c r="C85" i="1"/>
  <c r="E81" i="1"/>
  <c r="E83" i="1" s="1"/>
  <c r="E82" i="1"/>
  <c r="E80" i="1"/>
  <c r="C80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57" i="1"/>
  <c r="E77" i="1" s="1"/>
  <c r="C57" i="1"/>
  <c r="C38" i="4" s="1"/>
  <c r="E51" i="1"/>
  <c r="E52" i="1"/>
  <c r="E53" i="1"/>
  <c r="E54" i="1"/>
  <c r="E50" i="1"/>
  <c r="C50" i="1"/>
  <c r="E37" i="1"/>
  <c r="E38" i="1"/>
  <c r="E39" i="1"/>
  <c r="E40" i="1"/>
  <c r="E41" i="1"/>
  <c r="E42" i="1"/>
  <c r="E43" i="1"/>
  <c r="E44" i="1"/>
  <c r="E48" i="1" s="1"/>
  <c r="E45" i="1"/>
  <c r="E46" i="1"/>
  <c r="E47" i="1"/>
  <c r="E36" i="1"/>
  <c r="C36" i="1"/>
  <c r="C17" i="4" s="1"/>
  <c r="E10" i="1"/>
  <c r="E11" i="1"/>
  <c r="E12" i="1"/>
  <c r="E13" i="1"/>
  <c r="E14" i="1"/>
  <c r="E15" i="1"/>
  <c r="E16" i="1"/>
  <c r="E17" i="1"/>
  <c r="E18" i="1"/>
  <c r="E19" i="1"/>
  <c r="E34" i="1" s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9" i="1"/>
  <c r="C915" i="1"/>
  <c r="C78" i="6" s="1"/>
  <c r="B80" i="5" s="1"/>
  <c r="C916" i="1"/>
  <c r="C917" i="1"/>
  <c r="C80" i="6" s="1"/>
  <c r="B82" i="5" s="1"/>
  <c r="F82" i="5" s="1"/>
  <c r="C918" i="1"/>
  <c r="C81" i="6" s="1"/>
  <c r="B94" i="5" s="1"/>
  <c r="C919" i="1"/>
  <c r="C920" i="1"/>
  <c r="C921" i="1"/>
  <c r="C923" i="1"/>
  <c r="C924" i="1"/>
  <c r="C925" i="1"/>
  <c r="C926" i="1"/>
  <c r="C927" i="1"/>
  <c r="C928" i="1"/>
  <c r="C929" i="1"/>
  <c r="C83" i="6" s="1"/>
  <c r="B96" i="5" s="1"/>
  <c r="J96" i="5" s="1"/>
  <c r="C930" i="1"/>
  <c r="C931" i="1"/>
  <c r="C932" i="1"/>
  <c r="C914" i="1"/>
  <c r="C910" i="1"/>
  <c r="C73" i="6" s="1"/>
  <c r="B90" i="5" s="1"/>
  <c r="C911" i="1"/>
  <c r="C74" i="6" s="1"/>
  <c r="B91" i="5" s="1"/>
  <c r="F91" i="5" s="1"/>
  <c r="C909" i="1"/>
  <c r="C72" i="6" s="1"/>
  <c r="C866" i="1"/>
  <c r="B24" i="16"/>
  <c r="C867" i="1"/>
  <c r="B25" i="16" s="1"/>
  <c r="C868" i="1"/>
  <c r="C869" i="1"/>
  <c r="B27" i="16" s="1"/>
  <c r="C870" i="1"/>
  <c r="B28" i="16" s="1"/>
  <c r="C871" i="1"/>
  <c r="B29" i="16" s="1"/>
  <c r="C872" i="1"/>
  <c r="C873" i="1"/>
  <c r="B31" i="16" s="1"/>
  <c r="C874" i="1"/>
  <c r="B32" i="16" s="1"/>
  <c r="C875" i="1"/>
  <c r="B33" i="16" s="1"/>
  <c r="C876" i="1"/>
  <c r="C877" i="1"/>
  <c r="B35" i="16" s="1"/>
  <c r="C878" i="1"/>
  <c r="B36" i="16" s="1"/>
  <c r="C879" i="1"/>
  <c r="B37" i="16"/>
  <c r="C880" i="1"/>
  <c r="B38" i="16" s="1"/>
  <c r="C881" i="1"/>
  <c r="B39" i="16"/>
  <c r="C882" i="1"/>
  <c r="B40" i="16" s="1"/>
  <c r="C883" i="1"/>
  <c r="C884" i="1"/>
  <c r="B42" i="16" s="1"/>
  <c r="C885" i="1"/>
  <c r="B43" i="16"/>
  <c r="C886" i="1"/>
  <c r="B44" i="16" s="1"/>
  <c r="C887" i="1"/>
  <c r="B45" i="16" s="1"/>
  <c r="C888" i="1"/>
  <c r="C889" i="1"/>
  <c r="C890" i="1"/>
  <c r="C891" i="1"/>
  <c r="B49" i="16" s="1"/>
  <c r="C892" i="1"/>
  <c r="B50" i="16" s="1"/>
  <c r="C893" i="1"/>
  <c r="B51" i="16" s="1"/>
  <c r="C894" i="1"/>
  <c r="B52" i="16"/>
  <c r="C895" i="1"/>
  <c r="B53" i="16" s="1"/>
  <c r="C896" i="1"/>
  <c r="B54" i="16"/>
  <c r="C897" i="1"/>
  <c r="B55" i="16" s="1"/>
  <c r="C898" i="1"/>
  <c r="B56" i="16" s="1"/>
  <c r="C899" i="1"/>
  <c r="B57" i="16" s="1"/>
  <c r="C900" i="1"/>
  <c r="C901" i="1"/>
  <c r="B59" i="16" s="1"/>
  <c r="C902" i="1"/>
  <c r="B60" i="16"/>
  <c r="C903" i="1"/>
  <c r="B61" i="16" s="1"/>
  <c r="C904" i="1"/>
  <c r="B62" i="16" s="1"/>
  <c r="C905" i="1"/>
  <c r="C906" i="1"/>
  <c r="B64" i="16" s="1"/>
  <c r="C865" i="1"/>
  <c r="B23" i="16"/>
  <c r="C844" i="1"/>
  <c r="B24" i="15" s="1"/>
  <c r="C845" i="1"/>
  <c r="B25" i="15" s="1"/>
  <c r="C846" i="1"/>
  <c r="B26" i="15" s="1"/>
  <c r="C847" i="1"/>
  <c r="B27" i="15"/>
  <c r="C848" i="1"/>
  <c r="B28" i="15" s="1"/>
  <c r="C849" i="1"/>
  <c r="B29" i="15" s="1"/>
  <c r="C850" i="1"/>
  <c r="C851" i="1"/>
  <c r="B31" i="15" s="1"/>
  <c r="C852" i="1"/>
  <c r="C853" i="1"/>
  <c r="B33" i="15" s="1"/>
  <c r="C854" i="1"/>
  <c r="B34" i="15" s="1"/>
  <c r="C855" i="1"/>
  <c r="C856" i="1"/>
  <c r="B36" i="15" s="1"/>
  <c r="C857" i="1"/>
  <c r="B37" i="15" s="1"/>
  <c r="C858" i="1"/>
  <c r="B38" i="15" s="1"/>
  <c r="C859" i="1"/>
  <c r="B39" i="15" s="1"/>
  <c r="C860" i="1"/>
  <c r="B40" i="15"/>
  <c r="C861" i="1"/>
  <c r="B41" i="15" s="1"/>
  <c r="C862" i="1"/>
  <c r="C843" i="1"/>
  <c r="B23" i="15" s="1"/>
  <c r="C821" i="1"/>
  <c r="B24" i="18" s="1"/>
  <c r="C822" i="1"/>
  <c r="B25" i="18"/>
  <c r="C823" i="1"/>
  <c r="C824" i="1"/>
  <c r="B27" i="18" s="1"/>
  <c r="C825" i="1"/>
  <c r="B28" i="18" s="1"/>
  <c r="C826" i="1"/>
  <c r="B29" i="18" s="1"/>
  <c r="C827" i="1"/>
  <c r="B30" i="18" s="1"/>
  <c r="C828" i="1"/>
  <c r="B31" i="18" s="1"/>
  <c r="C829" i="1"/>
  <c r="B32" i="18" s="1"/>
  <c r="C830" i="1"/>
  <c r="B33" i="18" s="1"/>
  <c r="C831" i="1"/>
  <c r="B34" i="18" s="1"/>
  <c r="C832" i="1"/>
  <c r="B35" i="18" s="1"/>
  <c r="C833" i="1"/>
  <c r="B36" i="18" s="1"/>
  <c r="C834" i="1"/>
  <c r="B37" i="18" s="1"/>
  <c r="C835" i="1"/>
  <c r="B38" i="18" s="1"/>
  <c r="C836" i="1"/>
  <c r="B39" i="18" s="1"/>
  <c r="C837" i="1"/>
  <c r="B40" i="18"/>
  <c r="C838" i="1"/>
  <c r="B41" i="18" s="1"/>
  <c r="C839" i="1"/>
  <c r="C840" i="1"/>
  <c r="B43" i="18"/>
  <c r="C820" i="1"/>
  <c r="B23" i="18" s="1"/>
  <c r="C804" i="1"/>
  <c r="B24" i="17" s="1"/>
  <c r="C805" i="1"/>
  <c r="C806" i="1"/>
  <c r="B26" i="17" s="1"/>
  <c r="C807" i="1"/>
  <c r="B27" i="17" s="1"/>
  <c r="C808" i="1"/>
  <c r="B28" i="17"/>
  <c r="C809" i="1"/>
  <c r="B29" i="17" s="1"/>
  <c r="C810" i="1"/>
  <c r="C811" i="1"/>
  <c r="C812" i="1"/>
  <c r="B32" i="17" s="1"/>
  <c r="C813" i="1"/>
  <c r="B33" i="17" s="1"/>
  <c r="B38" i="17" s="1"/>
  <c r="C814" i="1"/>
  <c r="B34" i="17"/>
  <c r="C815" i="1"/>
  <c r="B35" i="17" s="1"/>
  <c r="C816" i="1"/>
  <c r="B36" i="17" s="1"/>
  <c r="C817" i="1"/>
  <c r="B37" i="17"/>
  <c r="C803" i="1"/>
  <c r="C781" i="1"/>
  <c r="B24" i="14"/>
  <c r="C782" i="1"/>
  <c r="B25" i="14" s="1"/>
  <c r="C783" i="1"/>
  <c r="B26" i="14" s="1"/>
  <c r="C784" i="1"/>
  <c r="B27" i="14"/>
  <c r="C785" i="1"/>
  <c r="B28" i="14" s="1"/>
  <c r="C786" i="1"/>
  <c r="C787" i="1"/>
  <c r="C788" i="1"/>
  <c r="B31" i="14" s="1"/>
  <c r="C789" i="1"/>
  <c r="B32" i="14" s="1"/>
  <c r="C790" i="1"/>
  <c r="B33" i="14"/>
  <c r="C791" i="1"/>
  <c r="B34" i="14" s="1"/>
  <c r="C792" i="1"/>
  <c r="B35" i="14" s="1"/>
  <c r="C793" i="1"/>
  <c r="B36" i="14" s="1"/>
  <c r="C794" i="1"/>
  <c r="B37" i="14" s="1"/>
  <c r="C795" i="1"/>
  <c r="B38" i="14"/>
  <c r="C796" i="1"/>
  <c r="B39" i="14" s="1"/>
  <c r="C797" i="1"/>
  <c r="B40" i="14" s="1"/>
  <c r="C798" i="1"/>
  <c r="B41" i="14"/>
  <c r="C799" i="1"/>
  <c r="C800" i="1"/>
  <c r="C780" i="1"/>
  <c r="B23" i="14" s="1"/>
  <c r="C754" i="1"/>
  <c r="B24" i="13" s="1"/>
  <c r="C755" i="1"/>
  <c r="B25" i="13"/>
  <c r="C756" i="1"/>
  <c r="B26" i="13" s="1"/>
  <c r="C757" i="1"/>
  <c r="B27" i="13" s="1"/>
  <c r="C758" i="1"/>
  <c r="B28" i="13" s="1"/>
  <c r="C759" i="1"/>
  <c r="B29" i="13" s="1"/>
  <c r="C760" i="1"/>
  <c r="C761" i="1"/>
  <c r="B31" i="13" s="1"/>
  <c r="C762" i="1"/>
  <c r="B32" i="13"/>
  <c r="C763" i="1"/>
  <c r="B33" i="13" s="1"/>
  <c r="C764" i="1"/>
  <c r="C765" i="1"/>
  <c r="B35" i="13" s="1"/>
  <c r="C766" i="1"/>
  <c r="B36" i="13" s="1"/>
  <c r="C767" i="1"/>
  <c r="B37" i="13" s="1"/>
  <c r="C768" i="1"/>
  <c r="B38" i="13" s="1"/>
  <c r="C769" i="1"/>
  <c r="B39" i="13"/>
  <c r="C770" i="1"/>
  <c r="B40" i="13" s="1"/>
  <c r="C771" i="1"/>
  <c r="B41" i="13" s="1"/>
  <c r="C772" i="1"/>
  <c r="B42" i="13"/>
  <c r="C773" i="1"/>
  <c r="B43" i="13" s="1"/>
  <c r="C774" i="1"/>
  <c r="B44" i="13"/>
  <c r="C775" i="1"/>
  <c r="C776" i="1"/>
  <c r="B46" i="13" s="1"/>
  <c r="C777" i="1"/>
  <c r="B47" i="13"/>
  <c r="C753" i="1"/>
  <c r="B23" i="13" s="1"/>
  <c r="C727" i="1"/>
  <c r="B24" i="12"/>
  <c r="C728" i="1"/>
  <c r="C751" i="1" s="1"/>
  <c r="C729" i="1"/>
  <c r="B26" i="12" s="1"/>
  <c r="C730" i="1"/>
  <c r="C731" i="1"/>
  <c r="B28" i="12" s="1"/>
  <c r="C732" i="1"/>
  <c r="B29" i="12"/>
  <c r="C733" i="1"/>
  <c r="B30" i="12" s="1"/>
  <c r="C734" i="1"/>
  <c r="B31" i="12" s="1"/>
  <c r="C735" i="1"/>
  <c r="B32" i="12"/>
  <c r="C736" i="1"/>
  <c r="B33" i="12"/>
  <c r="C737" i="1"/>
  <c r="B34" i="12" s="1"/>
  <c r="C738" i="1"/>
  <c r="B35" i="12" s="1"/>
  <c r="C739" i="1"/>
  <c r="B36" i="12" s="1"/>
  <c r="C740" i="1"/>
  <c r="B37" i="12" s="1"/>
  <c r="C741" i="1"/>
  <c r="B38" i="12" s="1"/>
  <c r="C742" i="1"/>
  <c r="B39" i="12" s="1"/>
  <c r="C743" i="1"/>
  <c r="B40" i="12" s="1"/>
  <c r="C744" i="1"/>
  <c r="C745" i="1"/>
  <c r="B42" i="12" s="1"/>
  <c r="C746" i="1"/>
  <c r="C747" i="1"/>
  <c r="B44" i="12" s="1"/>
  <c r="C748" i="1"/>
  <c r="B45" i="12"/>
  <c r="C749" i="1"/>
  <c r="B46" i="12" s="1"/>
  <c r="C750" i="1"/>
  <c r="B47" i="12" s="1"/>
  <c r="C726" i="1"/>
  <c r="B23" i="12"/>
  <c r="C695" i="1"/>
  <c r="C696" i="1"/>
  <c r="C697" i="1"/>
  <c r="C698" i="1"/>
  <c r="C699" i="1"/>
  <c r="C700" i="1"/>
  <c r="C701" i="1"/>
  <c r="C702" i="1"/>
  <c r="C703" i="1"/>
  <c r="C704" i="1"/>
  <c r="C705" i="1"/>
  <c r="C706" i="1"/>
  <c r="C71" i="10" s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694" i="1"/>
  <c r="C724" i="1" s="1"/>
  <c r="C663" i="1"/>
  <c r="C664" i="1"/>
  <c r="C61" i="10" s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89" i="10" s="1"/>
  <c r="C662" i="1"/>
  <c r="C692" i="1" s="1"/>
  <c r="C630" i="1"/>
  <c r="C60" i="10" s="1"/>
  <c r="C631" i="1"/>
  <c r="C632" i="1"/>
  <c r="C633" i="1"/>
  <c r="C63" i="10" s="1"/>
  <c r="C634" i="1"/>
  <c r="C64" i="10" s="1"/>
  <c r="C635" i="1"/>
  <c r="C65" i="10" s="1"/>
  <c r="C636" i="1"/>
  <c r="C637" i="1"/>
  <c r="C638" i="1"/>
  <c r="C639" i="1"/>
  <c r="C640" i="1"/>
  <c r="C641" i="1"/>
  <c r="C642" i="1"/>
  <c r="C643" i="1"/>
  <c r="C644" i="1"/>
  <c r="C74" i="10" s="1"/>
  <c r="C645" i="1"/>
  <c r="C75" i="10" s="1"/>
  <c r="C646" i="1"/>
  <c r="C647" i="1"/>
  <c r="C648" i="1"/>
  <c r="C78" i="10" s="1"/>
  <c r="C649" i="1"/>
  <c r="C79" i="10" s="1"/>
  <c r="C650" i="1"/>
  <c r="C80" i="10" s="1"/>
  <c r="C651" i="1"/>
  <c r="C652" i="1"/>
  <c r="C653" i="1"/>
  <c r="C654" i="1"/>
  <c r="C655" i="1"/>
  <c r="C656" i="1"/>
  <c r="C657" i="1"/>
  <c r="C658" i="1"/>
  <c r="C659" i="1"/>
  <c r="C629" i="1"/>
  <c r="C626" i="1"/>
  <c r="B50" i="9" s="1"/>
  <c r="C73" i="7" s="1"/>
  <c r="C600" i="1"/>
  <c r="B24" i="9" s="1"/>
  <c r="C601" i="1"/>
  <c r="B25" i="9"/>
  <c r="C40" i="7" s="1"/>
  <c r="C602" i="1"/>
  <c r="B26" i="9" s="1"/>
  <c r="C41" i="7" s="1"/>
  <c r="C603" i="1"/>
  <c r="B27" i="9" s="1"/>
  <c r="C604" i="1"/>
  <c r="B28" i="9" s="1"/>
  <c r="C605" i="1"/>
  <c r="B29" i="9"/>
  <c r="C606" i="1"/>
  <c r="B30" i="9" s="1"/>
  <c r="C45" i="7" s="1"/>
  <c r="C607" i="1"/>
  <c r="B31" i="9" s="1"/>
  <c r="C608" i="1"/>
  <c r="B32" i="9" s="1"/>
  <c r="C609" i="1"/>
  <c r="C610" i="1"/>
  <c r="B34" i="9" s="1"/>
  <c r="C611" i="1"/>
  <c r="B35" i="9" s="1"/>
  <c r="C61" i="7" s="1"/>
  <c r="C612" i="1"/>
  <c r="B36" i="9" s="1"/>
  <c r="C62" i="7" s="1"/>
  <c r="C613" i="1"/>
  <c r="B37" i="9" s="1"/>
  <c r="C614" i="1"/>
  <c r="B38" i="9" s="1"/>
  <c r="C64" i="7" s="1"/>
  <c r="C615" i="1"/>
  <c r="B39" i="9" s="1"/>
  <c r="C65" i="7" s="1"/>
  <c r="C616" i="1"/>
  <c r="B40" i="9" s="1"/>
  <c r="C66" i="7" s="1"/>
  <c r="C617" i="1"/>
  <c r="B41" i="9" s="1"/>
  <c r="C67" i="7" s="1"/>
  <c r="C618" i="1"/>
  <c r="C619" i="1"/>
  <c r="B43" i="9" s="1"/>
  <c r="C69" i="7" s="1"/>
  <c r="C620" i="1"/>
  <c r="C621" i="1"/>
  <c r="B45" i="9" s="1"/>
  <c r="C71" i="7" s="1"/>
  <c r="C622" i="1"/>
  <c r="B46" i="9" s="1"/>
  <c r="C623" i="1"/>
  <c r="B47" i="9"/>
  <c r="C624" i="1"/>
  <c r="B48" i="9" s="1"/>
  <c r="C625" i="1"/>
  <c r="B49" i="9"/>
  <c r="C72" i="7" s="1"/>
  <c r="C599" i="1"/>
  <c r="B23" i="9" s="1"/>
  <c r="C574" i="1"/>
  <c r="B24" i="8" s="1"/>
  <c r="C575" i="1"/>
  <c r="B25" i="8" s="1"/>
  <c r="C576" i="1"/>
  <c r="B26" i="8" s="1"/>
  <c r="C577" i="1"/>
  <c r="C578" i="1"/>
  <c r="B28" i="8" s="1"/>
  <c r="C579" i="1"/>
  <c r="B29" i="8"/>
  <c r="C580" i="1"/>
  <c r="B30" i="8" s="1"/>
  <c r="C581" i="1"/>
  <c r="B31" i="8"/>
  <c r="C46" i="7" s="1"/>
  <c r="C582" i="1"/>
  <c r="B32" i="8" s="1"/>
  <c r="C47" i="7" s="1"/>
  <c r="C583" i="1"/>
  <c r="B33" i="8" s="1"/>
  <c r="C48" i="7" s="1"/>
  <c r="C584" i="1"/>
  <c r="B34" i="8"/>
  <c r="C49" i="7" s="1"/>
  <c r="C585" i="1"/>
  <c r="B35" i="8"/>
  <c r="C50" i="7" s="1"/>
  <c r="C586" i="1"/>
  <c r="B36" i="8" s="1"/>
  <c r="C51" i="7" s="1"/>
  <c r="C587" i="1"/>
  <c r="C588" i="1"/>
  <c r="B38" i="8" s="1"/>
  <c r="C589" i="1"/>
  <c r="B39" i="8" s="1"/>
  <c r="C54" i="7" s="1"/>
  <c r="C590" i="1"/>
  <c r="B40" i="8" s="1"/>
  <c r="C55" i="7" s="1"/>
  <c r="C591" i="1"/>
  <c r="B41" i="8"/>
  <c r="C56" i="7" s="1"/>
  <c r="C592" i="1"/>
  <c r="B42" i="8"/>
  <c r="C593" i="1"/>
  <c r="B43" i="8"/>
  <c r="C58" i="7" s="1"/>
  <c r="C594" i="1"/>
  <c r="B44" i="8" s="1"/>
  <c r="C59" i="7" s="1"/>
  <c r="C595" i="1"/>
  <c r="C596" i="1"/>
  <c r="B46" i="8" s="1"/>
  <c r="C573" i="1"/>
  <c r="B23" i="8" s="1"/>
  <c r="C439" i="1"/>
  <c r="C45" i="10" s="1"/>
  <c r="C440" i="1"/>
  <c r="C46" i="10" s="1"/>
  <c r="C441" i="1"/>
  <c r="C442" i="1"/>
  <c r="C443" i="1"/>
  <c r="C444" i="1"/>
  <c r="C445" i="1"/>
  <c r="C446" i="1"/>
  <c r="C447" i="1"/>
  <c r="C448" i="1"/>
  <c r="C449" i="1"/>
  <c r="C450" i="1"/>
  <c r="C438" i="1"/>
  <c r="C559" i="1"/>
  <c r="B9" i="16" s="1"/>
  <c r="C560" i="1"/>
  <c r="B10" i="16"/>
  <c r="C561" i="1"/>
  <c r="B11" i="16" s="1"/>
  <c r="C562" i="1"/>
  <c r="B12" i="16" s="1"/>
  <c r="C563" i="1"/>
  <c r="B13" i="16" s="1"/>
  <c r="C564" i="1"/>
  <c r="C565" i="1"/>
  <c r="B15" i="16" s="1"/>
  <c r="C566" i="1"/>
  <c r="B16" i="16"/>
  <c r="C567" i="1"/>
  <c r="B17" i="16"/>
  <c r="C568" i="1"/>
  <c r="B18" i="16" s="1"/>
  <c r="C569" i="1"/>
  <c r="B19" i="16" s="1"/>
  <c r="C570" i="1"/>
  <c r="B20" i="16" s="1"/>
  <c r="C558" i="1"/>
  <c r="B8" i="16" s="1"/>
  <c r="B21" i="16" s="1"/>
  <c r="C544" i="1"/>
  <c r="B9" i="15" s="1"/>
  <c r="C545" i="1"/>
  <c r="B10" i="15" s="1"/>
  <c r="C546" i="1"/>
  <c r="B11" i="15" s="1"/>
  <c r="C547" i="1"/>
  <c r="B12" i="15"/>
  <c r="C548" i="1"/>
  <c r="B13" i="15" s="1"/>
  <c r="C549" i="1"/>
  <c r="B14" i="15" s="1"/>
  <c r="C550" i="1"/>
  <c r="B15" i="15"/>
  <c r="C551" i="1"/>
  <c r="C552" i="1"/>
  <c r="B17" i="15" s="1"/>
  <c r="C553" i="1"/>
  <c r="B18" i="15" s="1"/>
  <c r="C554" i="1"/>
  <c r="B19" i="15" s="1"/>
  <c r="C555" i="1"/>
  <c r="B20" i="15" s="1"/>
  <c r="C543" i="1"/>
  <c r="C556" i="1" s="1"/>
  <c r="C529" i="1"/>
  <c r="B9" i="18" s="1"/>
  <c r="C530" i="1"/>
  <c r="B10" i="18" s="1"/>
  <c r="C531" i="1"/>
  <c r="B11" i="18" s="1"/>
  <c r="C532" i="1"/>
  <c r="B12" i="18" s="1"/>
  <c r="C533" i="1"/>
  <c r="B13" i="18" s="1"/>
  <c r="C534" i="1"/>
  <c r="B14" i="18" s="1"/>
  <c r="C535" i="1"/>
  <c r="B15" i="18"/>
  <c r="C536" i="1"/>
  <c r="B16" i="18" s="1"/>
  <c r="C537" i="1"/>
  <c r="B17" i="18"/>
  <c r="C538" i="1"/>
  <c r="B18" i="18" s="1"/>
  <c r="C539" i="1"/>
  <c r="B19" i="18" s="1"/>
  <c r="C540" i="1"/>
  <c r="B20" i="18" s="1"/>
  <c r="C528" i="1"/>
  <c r="B8" i="18" s="1"/>
  <c r="C514" i="1"/>
  <c r="C515" i="1"/>
  <c r="B10" i="17" s="1"/>
  <c r="C516" i="1"/>
  <c r="B11" i="17" s="1"/>
  <c r="C517" i="1"/>
  <c r="B12" i="17" s="1"/>
  <c r="C518" i="1"/>
  <c r="B13" i="17" s="1"/>
  <c r="C519" i="1"/>
  <c r="B14" i="17" s="1"/>
  <c r="C520" i="1"/>
  <c r="B15" i="17" s="1"/>
  <c r="C521" i="1"/>
  <c r="B16" i="17" s="1"/>
  <c r="C522" i="1"/>
  <c r="B17" i="17" s="1"/>
  <c r="C523" i="1"/>
  <c r="B18" i="17" s="1"/>
  <c r="C524" i="1"/>
  <c r="B19" i="17"/>
  <c r="C525" i="1"/>
  <c r="B20" i="17" s="1"/>
  <c r="C513" i="1"/>
  <c r="B8" i="17" s="1"/>
  <c r="C499" i="1"/>
  <c r="B9" i="14" s="1"/>
  <c r="B21" i="14" s="1"/>
  <c r="C500" i="1"/>
  <c r="B10" i="14" s="1"/>
  <c r="C501" i="1"/>
  <c r="C502" i="1"/>
  <c r="B12" i="14" s="1"/>
  <c r="C503" i="1"/>
  <c r="B13" i="14" s="1"/>
  <c r="C504" i="1"/>
  <c r="B14" i="14" s="1"/>
  <c r="C505" i="1"/>
  <c r="B15" i="14"/>
  <c r="C506" i="1"/>
  <c r="B16" i="14" s="1"/>
  <c r="C507" i="1"/>
  <c r="B17" i="14" s="1"/>
  <c r="C508" i="1"/>
  <c r="B18" i="14" s="1"/>
  <c r="C509" i="1"/>
  <c r="B19" i="14" s="1"/>
  <c r="C510" i="1"/>
  <c r="B20" i="14" s="1"/>
  <c r="C498" i="1"/>
  <c r="B8" i="14" s="1"/>
  <c r="C484" i="1"/>
  <c r="B9" i="13"/>
  <c r="C485" i="1"/>
  <c r="C486" i="1"/>
  <c r="B11" i="13" s="1"/>
  <c r="C487" i="1"/>
  <c r="B12" i="13"/>
  <c r="C488" i="1"/>
  <c r="B13" i="13" s="1"/>
  <c r="C489" i="1"/>
  <c r="B14" i="13" s="1"/>
  <c r="C490" i="1"/>
  <c r="B15" i="13"/>
  <c r="C491" i="1"/>
  <c r="B16" i="13"/>
  <c r="C492" i="1"/>
  <c r="B17" i="13" s="1"/>
  <c r="C493" i="1"/>
  <c r="B18" i="13" s="1"/>
  <c r="C494" i="1"/>
  <c r="B19" i="13"/>
  <c r="C495" i="1"/>
  <c r="B20" i="13" s="1"/>
  <c r="C483" i="1"/>
  <c r="C496" i="1" s="1"/>
  <c r="C469" i="1"/>
  <c r="B9" i="12" s="1"/>
  <c r="C470" i="1"/>
  <c r="B10" i="12" s="1"/>
  <c r="C471" i="1"/>
  <c r="B11" i="12"/>
  <c r="C472" i="1"/>
  <c r="B12" i="12" s="1"/>
  <c r="B21" i="12" s="1"/>
  <c r="C473" i="1"/>
  <c r="B13" i="12"/>
  <c r="C474" i="1"/>
  <c r="C481" i="1" s="1"/>
  <c r="C475" i="1"/>
  <c r="C476" i="1"/>
  <c r="B16" i="12" s="1"/>
  <c r="C477" i="1"/>
  <c r="B17" i="12"/>
  <c r="C478" i="1"/>
  <c r="B18" i="12" s="1"/>
  <c r="C479" i="1"/>
  <c r="B19" i="12" s="1"/>
  <c r="C480" i="1"/>
  <c r="B20" i="12" s="1"/>
  <c r="C468" i="1"/>
  <c r="B8" i="12"/>
  <c r="C454" i="1"/>
  <c r="C455" i="1"/>
  <c r="C456" i="1"/>
  <c r="C457" i="1"/>
  <c r="C458" i="1"/>
  <c r="C459" i="1"/>
  <c r="C50" i="10" s="1"/>
  <c r="C460" i="1"/>
  <c r="C51" i="10" s="1"/>
  <c r="C461" i="1"/>
  <c r="C52" i="10" s="1"/>
  <c r="C462" i="1"/>
  <c r="C463" i="1"/>
  <c r="C464" i="1"/>
  <c r="C465" i="1"/>
  <c r="C453" i="1"/>
  <c r="C466" i="1" s="1"/>
  <c r="C424" i="1"/>
  <c r="C425" i="1"/>
  <c r="C426" i="1"/>
  <c r="C427" i="1"/>
  <c r="C428" i="1"/>
  <c r="C429" i="1"/>
  <c r="C430" i="1"/>
  <c r="C431" i="1"/>
  <c r="C432" i="1"/>
  <c r="C433" i="1"/>
  <c r="C54" i="10" s="1"/>
  <c r="C434" i="1"/>
  <c r="C55" i="10" s="1"/>
  <c r="C435" i="1"/>
  <c r="C56" i="10" s="1"/>
  <c r="C423" i="1"/>
  <c r="C44" i="10" s="1"/>
  <c r="C409" i="1"/>
  <c r="B9" i="9" s="1"/>
  <c r="C410" i="1"/>
  <c r="B10" i="9" s="1"/>
  <c r="C25" i="7" s="1"/>
  <c r="C411" i="1"/>
  <c r="C412" i="1"/>
  <c r="B12" i="9"/>
  <c r="C413" i="1"/>
  <c r="B13" i="9" s="1"/>
  <c r="C414" i="1"/>
  <c r="B14" i="9" s="1"/>
  <c r="C415" i="1"/>
  <c r="C416" i="1"/>
  <c r="C417" i="1"/>
  <c r="B17" i="9" s="1"/>
  <c r="C418" i="1"/>
  <c r="B18" i="9" s="1"/>
  <c r="C419" i="1"/>
  <c r="B19" i="9" s="1"/>
  <c r="C420" i="1"/>
  <c r="B20" i="9"/>
  <c r="C408" i="1"/>
  <c r="B8" i="9" s="1"/>
  <c r="C394" i="1"/>
  <c r="B9" i="8" s="1"/>
  <c r="C395" i="1"/>
  <c r="B10" i="8" s="1"/>
  <c r="C396" i="1"/>
  <c r="C397" i="1"/>
  <c r="B12" i="8" s="1"/>
  <c r="C398" i="1"/>
  <c r="B13" i="8" s="1"/>
  <c r="C28" i="7" s="1"/>
  <c r="C399" i="1"/>
  <c r="C400" i="1"/>
  <c r="B15" i="8" s="1"/>
  <c r="C401" i="1"/>
  <c r="C402" i="1"/>
  <c r="B17" i="8"/>
  <c r="C403" i="1"/>
  <c r="B18" i="8" s="1"/>
  <c r="C33" i="7" s="1"/>
  <c r="C404" i="1"/>
  <c r="C405" i="1"/>
  <c r="B20" i="8"/>
  <c r="C393" i="1"/>
  <c r="B8" i="8" s="1"/>
  <c r="C389" i="1"/>
  <c r="B39" i="11" s="1"/>
  <c r="C390" i="1"/>
  <c r="B40" i="11"/>
  <c r="C388" i="1"/>
  <c r="C383" i="1"/>
  <c r="B33" i="11" s="1"/>
  <c r="C384" i="1"/>
  <c r="B34" i="11" s="1"/>
  <c r="C385" i="1"/>
  <c r="C382" i="1"/>
  <c r="B32" i="11"/>
  <c r="B36" i="11" s="1"/>
  <c r="C29" i="6" s="1"/>
  <c r="C377" i="1"/>
  <c r="B27" i="11" s="1"/>
  <c r="B30" i="11" s="1"/>
  <c r="C378" i="1"/>
  <c r="B28" i="11" s="1"/>
  <c r="C379" i="1"/>
  <c r="C376" i="1"/>
  <c r="B26" i="11"/>
  <c r="C369" i="1"/>
  <c r="C374" i="1" s="1"/>
  <c r="C370" i="1"/>
  <c r="C37" i="10" s="1"/>
  <c r="C371" i="1"/>
  <c r="C38" i="10" s="1"/>
  <c r="C372" i="1"/>
  <c r="C373" i="1"/>
  <c r="C40" i="10" s="1"/>
  <c r="C368" i="1"/>
  <c r="C360" i="1"/>
  <c r="C27" i="10" s="1"/>
  <c r="C361" i="1"/>
  <c r="C28" i="10" s="1"/>
  <c r="C362" i="1"/>
  <c r="C29" i="10"/>
  <c r="C363" i="1"/>
  <c r="C30" i="10" s="1"/>
  <c r="C364" i="1"/>
  <c r="C31" i="10" s="1"/>
  <c r="C365" i="1"/>
  <c r="C359" i="1"/>
  <c r="C26" i="10" s="1"/>
  <c r="N5" i="1"/>
  <c r="P4" i="1"/>
  <c r="B3" i="15"/>
  <c r="C352" i="1"/>
  <c r="B21" i="11"/>
  <c r="C353" i="1"/>
  <c r="B22" i="11" s="1"/>
  <c r="C351" i="1"/>
  <c r="C346" i="1"/>
  <c r="C347" i="1"/>
  <c r="B16" i="11" s="1"/>
  <c r="C34" i="11" s="1"/>
  <c r="C348" i="1"/>
  <c r="B17" i="11" s="1"/>
  <c r="C35" i="11" s="1"/>
  <c r="C345" i="1"/>
  <c r="C349" i="1" s="1"/>
  <c r="C340" i="1"/>
  <c r="B9" i="11" s="1"/>
  <c r="C341" i="1"/>
  <c r="B10" i="11" s="1"/>
  <c r="C342" i="1"/>
  <c r="C339" i="1"/>
  <c r="C332" i="1"/>
  <c r="C18" i="10" s="1"/>
  <c r="D36" i="10" s="1"/>
  <c r="C333" i="1"/>
  <c r="C334" i="1"/>
  <c r="C335" i="1"/>
  <c r="C21" i="10"/>
  <c r="D21" i="10" s="1"/>
  <c r="C336" i="1"/>
  <c r="C323" i="1"/>
  <c r="C948" i="1"/>
  <c r="C96" i="10"/>
  <c r="C324" i="1"/>
  <c r="C10" i="10"/>
  <c r="D28" i="10" s="1"/>
  <c r="C325" i="1"/>
  <c r="C11" i="10" s="1"/>
  <c r="D29" i="10" s="1"/>
  <c r="C326" i="1"/>
  <c r="C327" i="1"/>
  <c r="C13" i="10" s="1"/>
  <c r="D31" i="10" s="1"/>
  <c r="C328" i="1"/>
  <c r="C14" i="10" s="1"/>
  <c r="D32" i="10"/>
  <c r="C319" i="1"/>
  <c r="C320" i="1" s="1"/>
  <c r="C980" i="1" s="1"/>
  <c r="C16" i="7"/>
  <c r="C313" i="1"/>
  <c r="C278" i="4" s="1"/>
  <c r="C314" i="1"/>
  <c r="C315" i="1"/>
  <c r="C309" i="1"/>
  <c r="C294" i="1"/>
  <c r="C259" i="4" s="1"/>
  <c r="C295" i="1"/>
  <c r="C260" i="4" s="1"/>
  <c r="C296" i="1"/>
  <c r="C306" i="1" s="1"/>
  <c r="C297" i="1"/>
  <c r="C262" i="4" s="1"/>
  <c r="C298" i="1"/>
  <c r="C263" i="4" s="1"/>
  <c r="C299" i="1"/>
  <c r="C300" i="1"/>
  <c r="C265" i="4" s="1"/>
  <c r="C301" i="1"/>
  <c r="C266" i="4" s="1"/>
  <c r="C302" i="1"/>
  <c r="C267" i="4" s="1"/>
  <c r="C303" i="1"/>
  <c r="C268" i="4" s="1"/>
  <c r="C304" i="1"/>
  <c r="C269" i="4" s="1"/>
  <c r="C305" i="1"/>
  <c r="C281" i="1"/>
  <c r="C282" i="1"/>
  <c r="C247" i="4"/>
  <c r="C283" i="1"/>
  <c r="C248" i="4" s="1"/>
  <c r="C284" i="1"/>
  <c r="C249" i="4" s="1"/>
  <c r="C285" i="1"/>
  <c r="C250" i="4"/>
  <c r="C286" i="1"/>
  <c r="C251" i="4" s="1"/>
  <c r="C256" i="4" s="1"/>
  <c r="C287" i="1"/>
  <c r="C252" i="4" s="1"/>
  <c r="C288" i="1"/>
  <c r="C253" i="4" s="1"/>
  <c r="C289" i="1"/>
  <c r="C290" i="1"/>
  <c r="C255" i="4" s="1"/>
  <c r="C261" i="1"/>
  <c r="C226" i="4"/>
  <c r="C262" i="1"/>
  <c r="C227" i="4" s="1"/>
  <c r="C263" i="1"/>
  <c r="C264" i="1"/>
  <c r="C229" i="4" s="1"/>
  <c r="C265" i="1"/>
  <c r="C266" i="1"/>
  <c r="C231" i="4"/>
  <c r="C267" i="1"/>
  <c r="C232" i="4" s="1"/>
  <c r="C268" i="1"/>
  <c r="C233" i="4"/>
  <c r="C269" i="1"/>
  <c r="C234" i="4"/>
  <c r="C270" i="1"/>
  <c r="C235" i="4" s="1"/>
  <c r="C271" i="1"/>
  <c r="C236" i="4" s="1"/>
  <c r="C272" i="1"/>
  <c r="C237" i="4"/>
  <c r="C273" i="1"/>
  <c r="C238" i="4" s="1"/>
  <c r="C274" i="1"/>
  <c r="C239" i="4"/>
  <c r="C252" i="1"/>
  <c r="C221" i="4" s="1"/>
  <c r="C253" i="1"/>
  <c r="C254" i="1"/>
  <c r="C223" i="4" s="1"/>
  <c r="C246" i="1"/>
  <c r="C217" i="4" s="1"/>
  <c r="C247" i="1"/>
  <c r="C248" i="1"/>
  <c r="C219" i="4" s="1"/>
  <c r="C242" i="1"/>
  <c r="C215" i="4"/>
  <c r="C237" i="1"/>
  <c r="C212" i="4" s="1"/>
  <c r="C238" i="1"/>
  <c r="C213" i="4" s="1"/>
  <c r="C231" i="1"/>
  <c r="C208" i="4" s="1"/>
  <c r="C232" i="1"/>
  <c r="C209" i="4" s="1"/>
  <c r="C233" i="1"/>
  <c r="C227" i="1"/>
  <c r="C204" i="4"/>
  <c r="C213" i="1"/>
  <c r="C214" i="1"/>
  <c r="C191" i="4" s="1"/>
  <c r="C215" i="1"/>
  <c r="C192" i="4" s="1"/>
  <c r="C216" i="1"/>
  <c r="C193" i="4"/>
  <c r="C217" i="1"/>
  <c r="C218" i="1"/>
  <c r="C195" i="4" s="1"/>
  <c r="C219" i="1"/>
  <c r="C196" i="4" s="1"/>
  <c r="C220" i="1"/>
  <c r="C197" i="4" s="1"/>
  <c r="C221" i="1"/>
  <c r="C198" i="4" s="1"/>
  <c r="C222" i="1"/>
  <c r="C199" i="4"/>
  <c r="C223" i="1"/>
  <c r="C200" i="4" s="1"/>
  <c r="C209" i="1"/>
  <c r="C201" i="1"/>
  <c r="C178" i="4"/>
  <c r="C202" i="1"/>
  <c r="C179" i="4" s="1"/>
  <c r="C203" i="1"/>
  <c r="C180" i="4" s="1"/>
  <c r="C204" i="1"/>
  <c r="C181" i="4" s="1"/>
  <c r="C205" i="1"/>
  <c r="C182" i="4"/>
  <c r="C196" i="1"/>
  <c r="C173" i="4" s="1"/>
  <c r="C197" i="1"/>
  <c r="C184" i="1"/>
  <c r="C185" i="1"/>
  <c r="C161" i="4" s="1"/>
  <c r="C186" i="1"/>
  <c r="C162" i="4"/>
  <c r="C187" i="1"/>
  <c r="C188" i="1"/>
  <c r="C164" i="4"/>
  <c r="C189" i="1"/>
  <c r="C165" i="4" s="1"/>
  <c r="C190" i="1"/>
  <c r="C166" i="4" s="1"/>
  <c r="C191" i="1"/>
  <c r="C192" i="1"/>
  <c r="C178" i="1"/>
  <c r="C181" i="1" s="1"/>
  <c r="C179" i="1"/>
  <c r="C155" i="4" s="1"/>
  <c r="C180" i="1"/>
  <c r="C156" i="4" s="1"/>
  <c r="C167" i="1"/>
  <c r="C168" i="1"/>
  <c r="C169" i="1"/>
  <c r="C145" i="4"/>
  <c r="C170" i="1"/>
  <c r="C146" i="4"/>
  <c r="C171" i="1"/>
  <c r="C172" i="1"/>
  <c r="C148" i="4" s="1"/>
  <c r="C173" i="1"/>
  <c r="C149" i="4" s="1"/>
  <c r="C174" i="1"/>
  <c r="C150" i="4"/>
  <c r="C145" i="1"/>
  <c r="C124" i="4" s="1"/>
  <c r="C146" i="1"/>
  <c r="C125" i="4" s="1"/>
  <c r="C147" i="1"/>
  <c r="C148" i="1"/>
  <c r="C127" i="4" s="1"/>
  <c r="C149" i="1"/>
  <c r="C128" i="4" s="1"/>
  <c r="C150" i="1"/>
  <c r="C129" i="4"/>
  <c r="C151" i="1"/>
  <c r="C130" i="4"/>
  <c r="C152" i="1"/>
  <c r="C131" i="4" s="1"/>
  <c r="C153" i="1"/>
  <c r="C132" i="4" s="1"/>
  <c r="C154" i="1"/>
  <c r="C155" i="1"/>
  <c r="C134" i="4"/>
  <c r="C156" i="1"/>
  <c r="C135" i="4" s="1"/>
  <c r="C157" i="1"/>
  <c r="C136" i="4" s="1"/>
  <c r="C158" i="1"/>
  <c r="C137" i="4" s="1"/>
  <c r="C159" i="1"/>
  <c r="C138" i="4" s="1"/>
  <c r="C160" i="1"/>
  <c r="C139" i="4"/>
  <c r="C122" i="1"/>
  <c r="C123" i="1"/>
  <c r="C102" i="4" s="1"/>
  <c r="C124" i="1"/>
  <c r="C125" i="1"/>
  <c r="C126" i="1"/>
  <c r="C105" i="4" s="1"/>
  <c r="C127" i="1"/>
  <c r="C106" i="4"/>
  <c r="C128" i="1"/>
  <c r="C107" i="4"/>
  <c r="C129" i="1"/>
  <c r="C108" i="4" s="1"/>
  <c r="C130" i="1"/>
  <c r="C109" i="4" s="1"/>
  <c r="C131" i="1"/>
  <c r="C110" i="4" s="1"/>
  <c r="C132" i="1"/>
  <c r="C111" i="4" s="1"/>
  <c r="C133" i="1"/>
  <c r="C112" i="4" s="1"/>
  <c r="C121" i="4" s="1"/>
  <c r="C134" i="1"/>
  <c r="C113" i="4"/>
  <c r="C135" i="1"/>
  <c r="C136" i="1"/>
  <c r="C115" i="4"/>
  <c r="C137" i="1"/>
  <c r="C116" i="4" s="1"/>
  <c r="C138" i="1"/>
  <c r="C117" i="4" s="1"/>
  <c r="C139" i="1"/>
  <c r="C118" i="4"/>
  <c r="C140" i="1"/>
  <c r="C119" i="4" s="1"/>
  <c r="C141" i="1"/>
  <c r="C120" i="4" s="1"/>
  <c r="C118" i="1"/>
  <c r="C97" i="4" s="1"/>
  <c r="C111" i="1"/>
  <c r="C90" i="4"/>
  <c r="C112" i="1"/>
  <c r="C113" i="1"/>
  <c r="C114" i="1"/>
  <c r="C90" i="1"/>
  <c r="C91" i="1"/>
  <c r="C108" i="1" s="1"/>
  <c r="C70" i="4"/>
  <c r="C92" i="1"/>
  <c r="C71" i="4" s="1"/>
  <c r="C93" i="1"/>
  <c r="C72" i="4" s="1"/>
  <c r="C94" i="1"/>
  <c r="C73" i="4"/>
  <c r="C95" i="1"/>
  <c r="C74" i="4"/>
  <c r="C96" i="1"/>
  <c r="C75" i="4" s="1"/>
  <c r="C97" i="1"/>
  <c r="C76" i="4" s="1"/>
  <c r="C98" i="1"/>
  <c r="C99" i="1"/>
  <c r="C78" i="4" s="1"/>
  <c r="C100" i="1"/>
  <c r="C79" i="4"/>
  <c r="C101" i="1"/>
  <c r="C80" i="4" s="1"/>
  <c r="C102" i="1"/>
  <c r="C81" i="4" s="1"/>
  <c r="C103" i="1"/>
  <c r="C82" i="4"/>
  <c r="C104" i="1"/>
  <c r="C83" i="4" s="1"/>
  <c r="C105" i="1"/>
  <c r="C84" i="4"/>
  <c r="C106" i="1"/>
  <c r="C85" i="4" s="1"/>
  <c r="C107" i="1"/>
  <c r="C86" i="4" s="1"/>
  <c r="C86" i="1"/>
  <c r="C81" i="1"/>
  <c r="C82" i="1"/>
  <c r="C61" i="4" s="1"/>
  <c r="C58" i="1"/>
  <c r="C59" i="1"/>
  <c r="C40" i="4" s="1"/>
  <c r="C60" i="1"/>
  <c r="C41" i="4" s="1"/>
  <c r="C61" i="1"/>
  <c r="C42" i="4" s="1"/>
  <c r="C62" i="1"/>
  <c r="C43" i="4" s="1"/>
  <c r="C63" i="1"/>
  <c r="C64" i="1"/>
  <c r="C45" i="4" s="1"/>
  <c r="C65" i="1"/>
  <c r="C46" i="4" s="1"/>
  <c r="C66" i="1"/>
  <c r="C47" i="4" s="1"/>
  <c r="C67" i="1"/>
  <c r="C48" i="4"/>
  <c r="C68" i="1"/>
  <c r="C49" i="4" s="1"/>
  <c r="C69" i="1"/>
  <c r="C50" i="4" s="1"/>
  <c r="C70" i="1"/>
  <c r="C51" i="4"/>
  <c r="C71" i="1"/>
  <c r="C52" i="4"/>
  <c r="C72" i="1"/>
  <c r="C73" i="1"/>
  <c r="C54" i="4" s="1"/>
  <c r="C74" i="1"/>
  <c r="C55" i="4" s="1"/>
  <c r="C75" i="1"/>
  <c r="C76" i="1"/>
  <c r="C56" i="4" s="1"/>
  <c r="C51" i="1"/>
  <c r="C32" i="4"/>
  <c r="C52" i="1"/>
  <c r="C33" i="4" s="1"/>
  <c r="C53" i="1"/>
  <c r="C34" i="4" s="1"/>
  <c r="C54" i="1"/>
  <c r="C35" i="4" s="1"/>
  <c r="C22" i="4"/>
  <c r="C23" i="4"/>
  <c r="C24" i="4"/>
  <c r="C27" i="4"/>
  <c r="C9" i="4"/>
  <c r="C10" i="4"/>
  <c r="M43" i="18"/>
  <c r="J43" i="18"/>
  <c r="F43" i="18"/>
  <c r="O42" i="18"/>
  <c r="J42" i="18"/>
  <c r="D42" i="18"/>
  <c r="B42" i="18"/>
  <c r="J41" i="18"/>
  <c r="F41" i="18"/>
  <c r="D41" i="18"/>
  <c r="O40" i="18"/>
  <c r="M40" i="18"/>
  <c r="K40" i="18"/>
  <c r="J40" i="18"/>
  <c r="F40" i="18"/>
  <c r="O39" i="18"/>
  <c r="J39" i="18"/>
  <c r="O38" i="18"/>
  <c r="J38" i="18"/>
  <c r="H38" i="18"/>
  <c r="F38" i="18"/>
  <c r="O37" i="18"/>
  <c r="M37" i="18"/>
  <c r="K37" i="18"/>
  <c r="J37" i="18"/>
  <c r="H37" i="18"/>
  <c r="F37" i="18"/>
  <c r="O36" i="18"/>
  <c r="J36" i="18"/>
  <c r="K35" i="18"/>
  <c r="J35" i="18"/>
  <c r="H35" i="18"/>
  <c r="F35" i="18"/>
  <c r="J34" i="18"/>
  <c r="H34" i="18"/>
  <c r="F34" i="18"/>
  <c r="K33" i="18"/>
  <c r="J33" i="18"/>
  <c r="H33" i="18"/>
  <c r="K32" i="18"/>
  <c r="J32" i="18"/>
  <c r="H32" i="18"/>
  <c r="F32" i="18"/>
  <c r="O31" i="18"/>
  <c r="K31" i="18"/>
  <c r="J31" i="18"/>
  <c r="M30" i="18"/>
  <c r="K30" i="18"/>
  <c r="J30" i="18"/>
  <c r="F30" i="18"/>
  <c r="M29" i="18"/>
  <c r="J29" i="18"/>
  <c r="H29" i="18"/>
  <c r="F29" i="18"/>
  <c r="M28" i="18"/>
  <c r="J28" i="18"/>
  <c r="H28" i="18"/>
  <c r="F28" i="18"/>
  <c r="O27" i="18"/>
  <c r="J27" i="18"/>
  <c r="F27" i="18"/>
  <c r="D27" i="18"/>
  <c r="M26" i="18"/>
  <c r="K26" i="18"/>
  <c r="J26" i="18"/>
  <c r="H26" i="18"/>
  <c r="O25" i="18"/>
  <c r="M25" i="18"/>
  <c r="J25" i="18"/>
  <c r="O24" i="18"/>
  <c r="J24" i="18"/>
  <c r="F24" i="18"/>
  <c r="D24" i="18"/>
  <c r="O23" i="18"/>
  <c r="K23" i="18"/>
  <c r="J23" i="18"/>
  <c r="H23" i="18"/>
  <c r="O20" i="18"/>
  <c r="M20" i="18"/>
  <c r="K20" i="18"/>
  <c r="J20" i="18"/>
  <c r="M19" i="18"/>
  <c r="J19" i="18"/>
  <c r="K18" i="18"/>
  <c r="J18" i="18"/>
  <c r="O17" i="18"/>
  <c r="K17" i="18"/>
  <c r="J17" i="18"/>
  <c r="H17" i="18"/>
  <c r="J16" i="18"/>
  <c r="J15" i="18"/>
  <c r="H15" i="18"/>
  <c r="J14" i="18"/>
  <c r="J13" i="18"/>
  <c r="M12" i="18"/>
  <c r="J12" i="18"/>
  <c r="O11" i="18"/>
  <c r="J11" i="18"/>
  <c r="H11" i="18"/>
  <c r="F11" i="18"/>
  <c r="O10" i="18"/>
  <c r="J10" i="18"/>
  <c r="K9" i="18"/>
  <c r="J9" i="18"/>
  <c r="K8" i="18"/>
  <c r="J8" i="18"/>
  <c r="H8" i="18"/>
  <c r="F8" i="18"/>
  <c r="M37" i="17"/>
  <c r="J37" i="17"/>
  <c r="H37" i="17"/>
  <c r="D37" i="17"/>
  <c r="J36" i="17"/>
  <c r="F36" i="17"/>
  <c r="J35" i="17"/>
  <c r="D35" i="17"/>
  <c r="O34" i="17"/>
  <c r="K34" i="17"/>
  <c r="J34" i="17"/>
  <c r="D34" i="17"/>
  <c r="J33" i="17"/>
  <c r="F33" i="17"/>
  <c r="O32" i="17"/>
  <c r="J32" i="17"/>
  <c r="O31" i="17"/>
  <c r="M31" i="17"/>
  <c r="J31" i="17"/>
  <c r="O30" i="17"/>
  <c r="K30" i="17"/>
  <c r="J30" i="17"/>
  <c r="H30" i="17"/>
  <c r="F30" i="17"/>
  <c r="B30" i="17"/>
  <c r="M29" i="17"/>
  <c r="J29" i="17"/>
  <c r="D29" i="17"/>
  <c r="J28" i="17"/>
  <c r="D28" i="17"/>
  <c r="K27" i="17"/>
  <c r="J27" i="17"/>
  <c r="H27" i="17"/>
  <c r="F27" i="17"/>
  <c r="F38" i="17" s="1"/>
  <c r="K26" i="17"/>
  <c r="J26" i="17"/>
  <c r="H26" i="17"/>
  <c r="F26" i="17"/>
  <c r="D26" i="17"/>
  <c r="J25" i="17"/>
  <c r="F25" i="17"/>
  <c r="O24" i="17"/>
  <c r="O38" i="17" s="1"/>
  <c r="J24" i="17"/>
  <c r="H24" i="17"/>
  <c r="F24" i="17"/>
  <c r="D24" i="17"/>
  <c r="O23" i="17"/>
  <c r="M23" i="17"/>
  <c r="J23" i="17"/>
  <c r="F23" i="17"/>
  <c r="J20" i="17"/>
  <c r="O19" i="17"/>
  <c r="K19" i="17"/>
  <c r="J19" i="17"/>
  <c r="K18" i="17"/>
  <c r="J18" i="17"/>
  <c r="H18" i="17"/>
  <c r="F18" i="17"/>
  <c r="D18" i="17"/>
  <c r="J17" i="17"/>
  <c r="F17" i="17"/>
  <c r="K16" i="17"/>
  <c r="J16" i="17"/>
  <c r="F16" i="17"/>
  <c r="M15" i="17"/>
  <c r="J15" i="17"/>
  <c r="F15" i="17"/>
  <c r="M14" i="17"/>
  <c r="J14" i="17"/>
  <c r="H14" i="17"/>
  <c r="F14" i="17"/>
  <c r="M13" i="17"/>
  <c r="J13" i="17"/>
  <c r="F13" i="17"/>
  <c r="O12" i="17"/>
  <c r="M12" i="17"/>
  <c r="J12" i="17"/>
  <c r="O11" i="17"/>
  <c r="M11" i="17"/>
  <c r="J11" i="17"/>
  <c r="O10" i="17"/>
  <c r="J10" i="17"/>
  <c r="O9" i="17"/>
  <c r="K9" i="17"/>
  <c r="J9" i="17"/>
  <c r="H9" i="17"/>
  <c r="F9" i="17"/>
  <c r="B9" i="17"/>
  <c r="O8" i="17"/>
  <c r="M8" i="17"/>
  <c r="J8" i="17"/>
  <c r="F8" i="17"/>
  <c r="J64" i="16"/>
  <c r="H64" i="16"/>
  <c r="J63" i="16"/>
  <c r="F63" i="16"/>
  <c r="B63" i="16"/>
  <c r="O62" i="16"/>
  <c r="J62" i="16"/>
  <c r="H62" i="16"/>
  <c r="O61" i="16"/>
  <c r="J61" i="16"/>
  <c r="O60" i="16"/>
  <c r="K60" i="16"/>
  <c r="J60" i="16"/>
  <c r="M59" i="16"/>
  <c r="J59" i="16"/>
  <c r="F59" i="16"/>
  <c r="D59" i="16"/>
  <c r="K58" i="16"/>
  <c r="J58" i="16"/>
  <c r="F58" i="16"/>
  <c r="B58" i="16"/>
  <c r="B35" i="3" s="1"/>
  <c r="C35" i="3" s="1"/>
  <c r="J57" i="16"/>
  <c r="F57" i="16"/>
  <c r="J56" i="16"/>
  <c r="H56" i="16"/>
  <c r="J55" i="16"/>
  <c r="O54" i="16"/>
  <c r="J54" i="16"/>
  <c r="O53" i="16"/>
  <c r="J53" i="16"/>
  <c r="H53" i="16"/>
  <c r="F53" i="16"/>
  <c r="D53" i="16"/>
  <c r="M52" i="16"/>
  <c r="J52" i="16"/>
  <c r="F52" i="16"/>
  <c r="D52" i="16"/>
  <c r="O51" i="16"/>
  <c r="J51" i="16"/>
  <c r="H51" i="16"/>
  <c r="F51" i="16"/>
  <c r="J50" i="16"/>
  <c r="H50" i="16"/>
  <c r="M49" i="16"/>
  <c r="J49" i="16"/>
  <c r="D49" i="16"/>
  <c r="O48" i="16"/>
  <c r="J48" i="16"/>
  <c r="B48" i="16"/>
  <c r="O47" i="16"/>
  <c r="K47" i="16"/>
  <c r="J47" i="16"/>
  <c r="F47" i="16"/>
  <c r="B47" i="16"/>
  <c r="O46" i="16"/>
  <c r="K46" i="16"/>
  <c r="J46" i="16"/>
  <c r="H46" i="16"/>
  <c r="O45" i="16"/>
  <c r="J45" i="16"/>
  <c r="D45" i="16"/>
  <c r="K44" i="16"/>
  <c r="J44" i="16"/>
  <c r="F44" i="16"/>
  <c r="J43" i="16"/>
  <c r="F43" i="16"/>
  <c r="J42" i="16"/>
  <c r="M41" i="16"/>
  <c r="J41" i="16"/>
  <c r="H41" i="16"/>
  <c r="D41" i="16"/>
  <c r="B41" i="16"/>
  <c r="O40" i="16"/>
  <c r="M40" i="16"/>
  <c r="J40" i="16"/>
  <c r="F40" i="16"/>
  <c r="D40" i="16"/>
  <c r="J39" i="16"/>
  <c r="H39" i="16"/>
  <c r="J38" i="16"/>
  <c r="H38" i="16"/>
  <c r="O37" i="16"/>
  <c r="M37" i="16"/>
  <c r="K37" i="16"/>
  <c r="J37" i="16"/>
  <c r="H37" i="16"/>
  <c r="F37" i="16"/>
  <c r="O36" i="16"/>
  <c r="K36" i="16"/>
  <c r="J36" i="16"/>
  <c r="H36" i="16"/>
  <c r="F36" i="16"/>
  <c r="D36" i="16"/>
  <c r="O35" i="16"/>
  <c r="J35" i="16"/>
  <c r="F35" i="16"/>
  <c r="D35" i="16"/>
  <c r="K34" i="16"/>
  <c r="J34" i="16"/>
  <c r="D34" i="16"/>
  <c r="B34" i="16"/>
  <c r="O33" i="16"/>
  <c r="M33" i="16"/>
  <c r="K33" i="16"/>
  <c r="J33" i="16"/>
  <c r="D33" i="16"/>
  <c r="M32" i="16"/>
  <c r="K32" i="16"/>
  <c r="J32" i="16"/>
  <c r="H32" i="16"/>
  <c r="F32" i="16"/>
  <c r="O31" i="16"/>
  <c r="M31" i="16"/>
  <c r="K31" i="16"/>
  <c r="J31" i="16"/>
  <c r="F31" i="16"/>
  <c r="O30" i="16"/>
  <c r="J30" i="16"/>
  <c r="F30" i="16"/>
  <c r="O29" i="16"/>
  <c r="J29" i="16"/>
  <c r="F29" i="16"/>
  <c r="O28" i="16"/>
  <c r="M28" i="16"/>
  <c r="J28" i="16"/>
  <c r="F28" i="16"/>
  <c r="D28" i="16"/>
  <c r="M27" i="16"/>
  <c r="J27" i="16"/>
  <c r="H27" i="16"/>
  <c r="F27" i="16"/>
  <c r="F65" i="16" s="1"/>
  <c r="G63" i="6" s="1"/>
  <c r="H69" i="5" s="1"/>
  <c r="D27" i="16"/>
  <c r="M26" i="16"/>
  <c r="J26" i="16"/>
  <c r="H26" i="16"/>
  <c r="F26" i="16"/>
  <c r="B26" i="16"/>
  <c r="M25" i="16"/>
  <c r="K25" i="16"/>
  <c r="J25" i="16"/>
  <c r="F25" i="16"/>
  <c r="D25" i="16"/>
  <c r="M24" i="16"/>
  <c r="J24" i="16"/>
  <c r="H24" i="16"/>
  <c r="F24" i="16"/>
  <c r="O23" i="16"/>
  <c r="M23" i="16"/>
  <c r="J23" i="16"/>
  <c r="F23" i="16"/>
  <c r="O20" i="16"/>
  <c r="K20" i="16"/>
  <c r="J20" i="16"/>
  <c r="F20" i="16"/>
  <c r="O19" i="16"/>
  <c r="K19" i="16"/>
  <c r="J19" i="16"/>
  <c r="H19" i="16"/>
  <c r="F19" i="16"/>
  <c r="D19" i="16"/>
  <c r="O18" i="16"/>
  <c r="K18" i="16"/>
  <c r="J18" i="16"/>
  <c r="H18" i="16"/>
  <c r="D18" i="16"/>
  <c r="O17" i="16"/>
  <c r="K17" i="16"/>
  <c r="J17" i="16"/>
  <c r="H17" i="16"/>
  <c r="D17" i="16"/>
  <c r="J16" i="16"/>
  <c r="H16" i="16"/>
  <c r="M15" i="16"/>
  <c r="J15" i="16"/>
  <c r="H15" i="16"/>
  <c r="F15" i="16"/>
  <c r="J14" i="16"/>
  <c r="F14" i="16"/>
  <c r="B14" i="16"/>
  <c r="O13" i="16"/>
  <c r="J13" i="16"/>
  <c r="D13" i="16"/>
  <c r="M12" i="16"/>
  <c r="J12" i="16"/>
  <c r="H12" i="16"/>
  <c r="F12" i="16"/>
  <c r="K11" i="16"/>
  <c r="J11" i="16"/>
  <c r="F11" i="16"/>
  <c r="O10" i="16"/>
  <c r="M10" i="16"/>
  <c r="J10" i="16"/>
  <c r="F10" i="16"/>
  <c r="O9" i="16"/>
  <c r="M9" i="16"/>
  <c r="J9" i="16"/>
  <c r="H9" i="16"/>
  <c r="D9" i="16"/>
  <c r="O8" i="16"/>
  <c r="K8" i="16"/>
  <c r="J8" i="16"/>
  <c r="O42" i="15"/>
  <c r="K42" i="15"/>
  <c r="J42" i="15"/>
  <c r="H42" i="15"/>
  <c r="F42" i="15"/>
  <c r="B42" i="15"/>
  <c r="J41" i="15"/>
  <c r="F41" i="15"/>
  <c r="M40" i="15"/>
  <c r="K40" i="15"/>
  <c r="J40" i="15"/>
  <c r="H40" i="15"/>
  <c r="J39" i="15"/>
  <c r="J38" i="15"/>
  <c r="J37" i="15"/>
  <c r="H37" i="15"/>
  <c r="J36" i="15"/>
  <c r="H36" i="15"/>
  <c r="J35" i="15"/>
  <c r="M34" i="15"/>
  <c r="K34" i="15"/>
  <c r="J34" i="15"/>
  <c r="H34" i="15"/>
  <c r="F34" i="15"/>
  <c r="O33" i="15"/>
  <c r="M33" i="15"/>
  <c r="J33" i="15"/>
  <c r="H33" i="15"/>
  <c r="J32" i="15"/>
  <c r="F32" i="15"/>
  <c r="B32" i="15"/>
  <c r="O31" i="15"/>
  <c r="J31" i="15"/>
  <c r="J30" i="15"/>
  <c r="B30" i="15"/>
  <c r="K29" i="15"/>
  <c r="J29" i="15"/>
  <c r="J28" i="15"/>
  <c r="D28" i="15"/>
  <c r="M27" i="15"/>
  <c r="J27" i="15"/>
  <c r="F27" i="15"/>
  <c r="J26" i="15"/>
  <c r="J25" i="15"/>
  <c r="O24" i="15"/>
  <c r="J24" i="15"/>
  <c r="D24" i="15"/>
  <c r="J23" i="15"/>
  <c r="F23" i="15"/>
  <c r="D23" i="15"/>
  <c r="M20" i="15"/>
  <c r="K20" i="15"/>
  <c r="J20" i="15"/>
  <c r="H20" i="15"/>
  <c r="F20" i="15"/>
  <c r="O19" i="15"/>
  <c r="M19" i="15"/>
  <c r="K19" i="15"/>
  <c r="J19" i="15"/>
  <c r="H19" i="15"/>
  <c r="O18" i="15"/>
  <c r="M18" i="15"/>
  <c r="K18" i="15"/>
  <c r="J18" i="15"/>
  <c r="H18" i="15"/>
  <c r="F18" i="15"/>
  <c r="D18" i="15"/>
  <c r="O17" i="15"/>
  <c r="K17" i="15"/>
  <c r="J17" i="15"/>
  <c r="H17" i="15"/>
  <c r="F17" i="15"/>
  <c r="D17" i="15"/>
  <c r="J16" i="15"/>
  <c r="H16" i="15"/>
  <c r="D16" i="15"/>
  <c r="J15" i="15"/>
  <c r="J14" i="15"/>
  <c r="H14" i="15"/>
  <c r="F14" i="15"/>
  <c r="J13" i="15"/>
  <c r="O12" i="15"/>
  <c r="M12" i="15"/>
  <c r="J12" i="15"/>
  <c r="F12" i="15"/>
  <c r="O11" i="15"/>
  <c r="M11" i="15"/>
  <c r="K11" i="15"/>
  <c r="J11" i="15"/>
  <c r="F11" i="15"/>
  <c r="D11" i="15"/>
  <c r="O10" i="15"/>
  <c r="M10" i="15"/>
  <c r="J10" i="15"/>
  <c r="H10" i="15"/>
  <c r="F10" i="15"/>
  <c r="O9" i="15"/>
  <c r="M9" i="15"/>
  <c r="J9" i="15"/>
  <c r="F9" i="15"/>
  <c r="O8" i="15"/>
  <c r="J8" i="15"/>
  <c r="O43" i="14"/>
  <c r="M43" i="14"/>
  <c r="J43" i="14"/>
  <c r="F43" i="14"/>
  <c r="B43" i="14"/>
  <c r="O42" i="14"/>
  <c r="M42" i="14"/>
  <c r="K42" i="14"/>
  <c r="J42" i="14"/>
  <c r="H42" i="14"/>
  <c r="F42" i="14"/>
  <c r="B42" i="14"/>
  <c r="K41" i="14"/>
  <c r="J41" i="14"/>
  <c r="H41" i="14"/>
  <c r="D41" i="14"/>
  <c r="K40" i="14"/>
  <c r="J40" i="14"/>
  <c r="J39" i="14"/>
  <c r="K38" i="14"/>
  <c r="J38" i="14"/>
  <c r="H38" i="14"/>
  <c r="M37" i="14"/>
  <c r="K37" i="14"/>
  <c r="J37" i="14"/>
  <c r="H37" i="14"/>
  <c r="F37" i="14"/>
  <c r="D37" i="14"/>
  <c r="O36" i="14"/>
  <c r="M36" i="14"/>
  <c r="J36" i="14"/>
  <c r="F36" i="14"/>
  <c r="D36" i="14"/>
  <c r="J35" i="14"/>
  <c r="H35" i="14"/>
  <c r="F35" i="14"/>
  <c r="D35" i="14"/>
  <c r="O34" i="14"/>
  <c r="M34" i="14"/>
  <c r="K34" i="14"/>
  <c r="J34" i="14"/>
  <c r="H34" i="14"/>
  <c r="F34" i="14"/>
  <c r="D34" i="14"/>
  <c r="O33" i="14"/>
  <c r="M33" i="14"/>
  <c r="J33" i="14"/>
  <c r="H33" i="14"/>
  <c r="M32" i="14"/>
  <c r="J32" i="14"/>
  <c r="F32" i="14"/>
  <c r="D32" i="14"/>
  <c r="O31" i="14"/>
  <c r="M31" i="14"/>
  <c r="J31" i="14"/>
  <c r="O30" i="14"/>
  <c r="K30" i="14"/>
  <c r="J30" i="14"/>
  <c r="F30" i="14"/>
  <c r="O29" i="14"/>
  <c r="M29" i="14"/>
  <c r="J29" i="14"/>
  <c r="F29" i="14"/>
  <c r="O28" i="14"/>
  <c r="K28" i="14"/>
  <c r="J28" i="14"/>
  <c r="O27" i="14"/>
  <c r="K27" i="14"/>
  <c r="J27" i="14"/>
  <c r="F27" i="14"/>
  <c r="O26" i="14"/>
  <c r="K26" i="14"/>
  <c r="J26" i="14"/>
  <c r="H26" i="14"/>
  <c r="O25" i="14"/>
  <c r="M25" i="14"/>
  <c r="J25" i="14"/>
  <c r="H25" i="14"/>
  <c r="F25" i="14"/>
  <c r="D25" i="14"/>
  <c r="K24" i="14"/>
  <c r="J24" i="14"/>
  <c r="H24" i="14"/>
  <c r="F24" i="14"/>
  <c r="M23" i="14"/>
  <c r="J23" i="14"/>
  <c r="J20" i="14"/>
  <c r="H20" i="14"/>
  <c r="O19" i="14"/>
  <c r="K19" i="14"/>
  <c r="J19" i="14"/>
  <c r="H19" i="14"/>
  <c r="F19" i="14"/>
  <c r="O18" i="14"/>
  <c r="M18" i="14"/>
  <c r="J18" i="14"/>
  <c r="H18" i="14"/>
  <c r="F18" i="14"/>
  <c r="J17" i="14"/>
  <c r="H17" i="14"/>
  <c r="F17" i="14"/>
  <c r="J16" i="14"/>
  <c r="F16" i="14"/>
  <c r="D16" i="14"/>
  <c r="O15" i="14"/>
  <c r="M15" i="14"/>
  <c r="J15" i="14"/>
  <c r="F15" i="14"/>
  <c r="M14" i="14"/>
  <c r="J14" i="14"/>
  <c r="F14" i="14"/>
  <c r="D14" i="14"/>
  <c r="K13" i="14"/>
  <c r="J13" i="14"/>
  <c r="H13" i="14"/>
  <c r="F13" i="14"/>
  <c r="O12" i="14"/>
  <c r="K12" i="14"/>
  <c r="J12" i="14"/>
  <c r="F12" i="14"/>
  <c r="O11" i="14"/>
  <c r="O21" i="14" s="1"/>
  <c r="M11" i="14"/>
  <c r="K11" i="14"/>
  <c r="J11" i="14"/>
  <c r="H11" i="14"/>
  <c r="F11" i="14"/>
  <c r="O10" i="14"/>
  <c r="J10" i="14"/>
  <c r="F10" i="14"/>
  <c r="F21" i="14" s="1"/>
  <c r="G52" i="6" s="1"/>
  <c r="H57" i="5" s="1"/>
  <c r="D10" i="14"/>
  <c r="O9" i="14"/>
  <c r="K9" i="14"/>
  <c r="J9" i="14"/>
  <c r="F9" i="14"/>
  <c r="D9" i="14"/>
  <c r="O8" i="14"/>
  <c r="J8" i="14"/>
  <c r="H8" i="14"/>
  <c r="F8" i="14"/>
  <c r="O47" i="13"/>
  <c r="M47" i="13"/>
  <c r="J47" i="13"/>
  <c r="O46" i="13"/>
  <c r="J46" i="13"/>
  <c r="F46" i="13"/>
  <c r="O45" i="13"/>
  <c r="J45" i="13"/>
  <c r="H45" i="13"/>
  <c r="F45" i="13"/>
  <c r="B45" i="13"/>
  <c r="O44" i="13"/>
  <c r="M44" i="13"/>
  <c r="K44" i="13"/>
  <c r="J44" i="13"/>
  <c r="H44" i="13"/>
  <c r="F44" i="13"/>
  <c r="D44" i="13"/>
  <c r="M43" i="13"/>
  <c r="J43" i="13"/>
  <c r="H43" i="13"/>
  <c r="F43" i="13"/>
  <c r="D43" i="13"/>
  <c r="J42" i="13"/>
  <c r="F42" i="13"/>
  <c r="D42" i="13"/>
  <c r="J41" i="13"/>
  <c r="H41" i="13"/>
  <c r="F41" i="13"/>
  <c r="O40" i="13"/>
  <c r="M40" i="13"/>
  <c r="K40" i="13"/>
  <c r="J40" i="13"/>
  <c r="F40" i="13"/>
  <c r="D40" i="13"/>
  <c r="M39" i="13"/>
  <c r="J39" i="13"/>
  <c r="O38" i="13"/>
  <c r="M38" i="13"/>
  <c r="J38" i="13"/>
  <c r="F38" i="13"/>
  <c r="J37" i="13"/>
  <c r="D37" i="13"/>
  <c r="K36" i="13"/>
  <c r="J36" i="13"/>
  <c r="H36" i="13"/>
  <c r="F36" i="13"/>
  <c r="O35" i="13"/>
  <c r="K35" i="13"/>
  <c r="J35" i="13"/>
  <c r="F35" i="13"/>
  <c r="O34" i="13"/>
  <c r="J34" i="13"/>
  <c r="F34" i="13"/>
  <c r="B34" i="13"/>
  <c r="K33" i="13"/>
  <c r="J33" i="13"/>
  <c r="M32" i="13"/>
  <c r="K32" i="13"/>
  <c r="J32" i="13"/>
  <c r="H32" i="13"/>
  <c r="O31" i="13"/>
  <c r="J31" i="13"/>
  <c r="H31" i="13"/>
  <c r="J30" i="13"/>
  <c r="F30" i="13"/>
  <c r="B30" i="13"/>
  <c r="J29" i="13"/>
  <c r="H29" i="13"/>
  <c r="D29" i="13"/>
  <c r="M28" i="13"/>
  <c r="J28" i="13"/>
  <c r="F28" i="13"/>
  <c r="O27" i="13"/>
  <c r="J27" i="13"/>
  <c r="H27" i="13"/>
  <c r="F27" i="13"/>
  <c r="D27" i="13"/>
  <c r="O26" i="13"/>
  <c r="M26" i="13"/>
  <c r="K26" i="13"/>
  <c r="J26" i="13"/>
  <c r="J25" i="13"/>
  <c r="F25" i="13"/>
  <c r="D25" i="13"/>
  <c r="O24" i="13"/>
  <c r="M24" i="13"/>
  <c r="J24" i="13"/>
  <c r="D24" i="13"/>
  <c r="O23" i="13"/>
  <c r="K23" i="13"/>
  <c r="J23" i="13"/>
  <c r="F23" i="13"/>
  <c r="O20" i="13"/>
  <c r="K20" i="13"/>
  <c r="J20" i="13"/>
  <c r="H20" i="13"/>
  <c r="F20" i="13"/>
  <c r="D20" i="13"/>
  <c r="J19" i="13"/>
  <c r="H19" i="13"/>
  <c r="F19" i="13"/>
  <c r="D19" i="13"/>
  <c r="O18" i="13"/>
  <c r="M18" i="13"/>
  <c r="J18" i="13"/>
  <c r="H18" i="13"/>
  <c r="O17" i="13"/>
  <c r="M17" i="13"/>
  <c r="J17" i="13"/>
  <c r="F17" i="13"/>
  <c r="M16" i="13"/>
  <c r="J16" i="13"/>
  <c r="F16" i="13"/>
  <c r="K15" i="13"/>
  <c r="J15" i="13"/>
  <c r="K14" i="13"/>
  <c r="J14" i="13"/>
  <c r="H14" i="13"/>
  <c r="F14" i="13"/>
  <c r="O13" i="13"/>
  <c r="M13" i="13"/>
  <c r="J13" i="13"/>
  <c r="H13" i="13"/>
  <c r="F13" i="13"/>
  <c r="O12" i="13"/>
  <c r="K12" i="13"/>
  <c r="J12" i="13"/>
  <c r="F12" i="13"/>
  <c r="D12" i="13"/>
  <c r="O11" i="13"/>
  <c r="M11" i="13"/>
  <c r="K11" i="13"/>
  <c r="J11" i="13"/>
  <c r="H11" i="13"/>
  <c r="F11" i="13"/>
  <c r="D11" i="13"/>
  <c r="O10" i="13"/>
  <c r="M10" i="13"/>
  <c r="J10" i="13"/>
  <c r="O9" i="13"/>
  <c r="K9" i="13"/>
  <c r="J9" i="13"/>
  <c r="H9" i="13"/>
  <c r="F9" i="13"/>
  <c r="F21" i="13" s="1"/>
  <c r="D9" i="13"/>
  <c r="J8" i="13"/>
  <c r="H8" i="13"/>
  <c r="F8" i="13"/>
  <c r="B8" i="13"/>
  <c r="B21" i="13" s="1"/>
  <c r="M47" i="12"/>
  <c r="K47" i="12"/>
  <c r="J47" i="12"/>
  <c r="H47" i="12"/>
  <c r="J46" i="12"/>
  <c r="F46" i="12"/>
  <c r="J45" i="12"/>
  <c r="H45" i="12"/>
  <c r="F45" i="12"/>
  <c r="D45" i="12"/>
  <c r="M44" i="12"/>
  <c r="J44" i="12"/>
  <c r="H44" i="12"/>
  <c r="F44" i="12"/>
  <c r="D44" i="12"/>
  <c r="M43" i="12"/>
  <c r="K43" i="12"/>
  <c r="J43" i="12"/>
  <c r="H43" i="12"/>
  <c r="D43" i="12"/>
  <c r="B43" i="12"/>
  <c r="O42" i="12"/>
  <c r="M42" i="12"/>
  <c r="J42" i="12"/>
  <c r="H42" i="12"/>
  <c r="F42" i="12"/>
  <c r="D42" i="12"/>
  <c r="M41" i="12"/>
  <c r="J41" i="12"/>
  <c r="F41" i="12"/>
  <c r="D41" i="12"/>
  <c r="B41" i="12"/>
  <c r="O40" i="12"/>
  <c r="K40" i="12"/>
  <c r="J40" i="12"/>
  <c r="F40" i="12"/>
  <c r="O39" i="12"/>
  <c r="M39" i="12"/>
  <c r="J39" i="12"/>
  <c r="H39" i="12"/>
  <c r="O38" i="12"/>
  <c r="J38" i="12"/>
  <c r="F38" i="12"/>
  <c r="O37" i="12"/>
  <c r="M37" i="12"/>
  <c r="K37" i="12"/>
  <c r="J37" i="12"/>
  <c r="F37" i="12"/>
  <c r="D37" i="12"/>
  <c r="K36" i="12"/>
  <c r="J36" i="12"/>
  <c r="H36" i="12"/>
  <c r="O35" i="12"/>
  <c r="K35" i="12"/>
  <c r="J35" i="12"/>
  <c r="H35" i="12"/>
  <c r="F35" i="12"/>
  <c r="M34" i="12"/>
  <c r="K34" i="12"/>
  <c r="J34" i="12"/>
  <c r="F34" i="12"/>
  <c r="J33" i="12"/>
  <c r="H33" i="12"/>
  <c r="F33" i="12"/>
  <c r="M32" i="12"/>
  <c r="K32" i="12"/>
  <c r="J32" i="12"/>
  <c r="H32" i="12"/>
  <c r="F32" i="12"/>
  <c r="J31" i="12"/>
  <c r="H31" i="12"/>
  <c r="J30" i="12"/>
  <c r="F30" i="12"/>
  <c r="D30" i="12"/>
  <c r="M29" i="12"/>
  <c r="J29" i="12"/>
  <c r="H29" i="12"/>
  <c r="D29" i="12"/>
  <c r="O28" i="12"/>
  <c r="J28" i="12"/>
  <c r="F28" i="12"/>
  <c r="D28" i="12"/>
  <c r="O27" i="12"/>
  <c r="M27" i="12"/>
  <c r="J27" i="12"/>
  <c r="F27" i="12"/>
  <c r="D27" i="12"/>
  <c r="B27" i="12"/>
  <c r="O26" i="12"/>
  <c r="M26" i="12"/>
  <c r="J26" i="12"/>
  <c r="F26" i="12"/>
  <c r="D26" i="12"/>
  <c r="M25" i="12"/>
  <c r="K25" i="12"/>
  <c r="J25" i="12"/>
  <c r="O24" i="12"/>
  <c r="J24" i="12"/>
  <c r="H24" i="12"/>
  <c r="F24" i="12"/>
  <c r="D24" i="12"/>
  <c r="O23" i="12"/>
  <c r="M23" i="12"/>
  <c r="K23" i="12"/>
  <c r="J23" i="12"/>
  <c r="H23" i="12"/>
  <c r="F23" i="12"/>
  <c r="D23" i="12"/>
  <c r="O20" i="12"/>
  <c r="M20" i="12"/>
  <c r="J20" i="12"/>
  <c r="H20" i="12"/>
  <c r="M19" i="12"/>
  <c r="J19" i="12"/>
  <c r="H19" i="12"/>
  <c r="F19" i="12"/>
  <c r="D19" i="12"/>
  <c r="M18" i="12"/>
  <c r="K18" i="12"/>
  <c r="J18" i="12"/>
  <c r="F18" i="12"/>
  <c r="M17" i="12"/>
  <c r="K17" i="12"/>
  <c r="J17" i="12"/>
  <c r="F17" i="12"/>
  <c r="O16" i="12"/>
  <c r="K16" i="12"/>
  <c r="J16" i="12"/>
  <c r="F16" i="12"/>
  <c r="O15" i="12"/>
  <c r="J15" i="12"/>
  <c r="O14" i="12"/>
  <c r="K14" i="12"/>
  <c r="J14" i="12"/>
  <c r="F14" i="12"/>
  <c r="D14" i="12"/>
  <c r="M13" i="12"/>
  <c r="J13" i="12"/>
  <c r="H13" i="12"/>
  <c r="O12" i="12"/>
  <c r="K12" i="12"/>
  <c r="J12" i="12"/>
  <c r="H12" i="12"/>
  <c r="D12" i="12"/>
  <c r="O11" i="12"/>
  <c r="M11" i="12"/>
  <c r="K11" i="12"/>
  <c r="J11" i="12"/>
  <c r="H11" i="12"/>
  <c r="O10" i="12"/>
  <c r="J10" i="12"/>
  <c r="H10" i="12"/>
  <c r="F10" i="12"/>
  <c r="D10" i="12"/>
  <c r="D21" i="12" s="1"/>
  <c r="O9" i="12"/>
  <c r="K9" i="12"/>
  <c r="J9" i="12"/>
  <c r="H9" i="12"/>
  <c r="F9" i="12"/>
  <c r="D9" i="12"/>
  <c r="O8" i="12"/>
  <c r="J8" i="12"/>
  <c r="F8" i="12"/>
  <c r="O57" i="11"/>
  <c r="M57" i="11"/>
  <c r="K57" i="11"/>
  <c r="H57" i="11"/>
  <c r="F57" i="11"/>
  <c r="D57" i="11"/>
  <c r="B57" i="11"/>
  <c r="O56" i="11"/>
  <c r="M56" i="11"/>
  <c r="N56" i="11"/>
  <c r="L56" i="11"/>
  <c r="K56" i="11"/>
  <c r="H56" i="11"/>
  <c r="I56" i="11"/>
  <c r="F56" i="11"/>
  <c r="G56" i="11" s="1"/>
  <c r="D56" i="11"/>
  <c r="E56" i="11" s="1"/>
  <c r="C56" i="11"/>
  <c r="B56" i="11"/>
  <c r="O55" i="11"/>
  <c r="M55" i="11"/>
  <c r="N55" i="11" s="1"/>
  <c r="K55" i="11"/>
  <c r="L55" i="11"/>
  <c r="H55" i="11"/>
  <c r="I55" i="11"/>
  <c r="G55" i="11"/>
  <c r="F55" i="11"/>
  <c r="D55" i="11"/>
  <c r="E55" i="11"/>
  <c r="B55" i="11"/>
  <c r="C55" i="11"/>
  <c r="O54" i="11"/>
  <c r="N54" i="11"/>
  <c r="M54" i="11"/>
  <c r="K54" i="11"/>
  <c r="L54" i="11"/>
  <c r="H54" i="11"/>
  <c r="I54" i="11" s="1"/>
  <c r="F54" i="11"/>
  <c r="G54" i="11"/>
  <c r="E54" i="11"/>
  <c r="D54" i="11"/>
  <c r="B54" i="11"/>
  <c r="C54" i="11"/>
  <c r="O53" i="11"/>
  <c r="M53" i="11"/>
  <c r="N53" i="11"/>
  <c r="K53" i="11"/>
  <c r="L53" i="11" s="1"/>
  <c r="H53" i="11"/>
  <c r="I53" i="11" s="1"/>
  <c r="F53" i="11"/>
  <c r="G53" i="11" s="1"/>
  <c r="D53" i="11"/>
  <c r="E53" i="11"/>
  <c r="B53" i="11"/>
  <c r="C53" i="11"/>
  <c r="O52" i="11"/>
  <c r="M52" i="11"/>
  <c r="N52" i="11"/>
  <c r="K52" i="11"/>
  <c r="L52" i="11" s="1"/>
  <c r="H52" i="11"/>
  <c r="I52" i="11" s="1"/>
  <c r="G52" i="11"/>
  <c r="F52" i="11"/>
  <c r="D52" i="11"/>
  <c r="E52" i="11"/>
  <c r="B52" i="11"/>
  <c r="C52" i="11" s="1"/>
  <c r="O51" i="11"/>
  <c r="M51" i="11"/>
  <c r="N51" i="11" s="1"/>
  <c r="L51" i="11"/>
  <c r="K51" i="11"/>
  <c r="H51" i="11"/>
  <c r="I51" i="11"/>
  <c r="F51" i="11"/>
  <c r="G51" i="11"/>
  <c r="D51" i="11"/>
  <c r="E51" i="11" s="1"/>
  <c r="B51" i="11"/>
  <c r="C51" i="11" s="1"/>
  <c r="O50" i="11"/>
  <c r="M50" i="11"/>
  <c r="N50" i="11" s="1"/>
  <c r="K50" i="11"/>
  <c r="L50" i="11"/>
  <c r="I50" i="11"/>
  <c r="H50" i="11"/>
  <c r="F50" i="11"/>
  <c r="G50" i="11"/>
  <c r="D50" i="11"/>
  <c r="E50" i="11" s="1"/>
  <c r="B50" i="11"/>
  <c r="C50" i="11"/>
  <c r="O49" i="11"/>
  <c r="M49" i="11"/>
  <c r="N49" i="11" s="1"/>
  <c r="K49" i="11"/>
  <c r="L49" i="11" s="1"/>
  <c r="H49" i="11"/>
  <c r="I49" i="11"/>
  <c r="F49" i="11"/>
  <c r="G49" i="11"/>
  <c r="E49" i="11"/>
  <c r="D49" i="11"/>
  <c r="B49" i="11"/>
  <c r="C49" i="11"/>
  <c r="O48" i="11"/>
  <c r="M48" i="11"/>
  <c r="N48" i="11" s="1"/>
  <c r="L48" i="11"/>
  <c r="K48" i="11"/>
  <c r="H48" i="11"/>
  <c r="I48" i="11"/>
  <c r="F48" i="11"/>
  <c r="G48" i="11" s="1"/>
  <c r="D48" i="11"/>
  <c r="E48" i="11"/>
  <c r="C48" i="11"/>
  <c r="B48" i="11"/>
  <c r="O47" i="11"/>
  <c r="M47" i="11"/>
  <c r="N47" i="11"/>
  <c r="K47" i="11"/>
  <c r="L47" i="11"/>
  <c r="H47" i="11"/>
  <c r="I47" i="11" s="1"/>
  <c r="F47" i="11"/>
  <c r="G47" i="11" s="1"/>
  <c r="D47" i="11"/>
  <c r="E47" i="11" s="1"/>
  <c r="B47" i="11"/>
  <c r="C47" i="11"/>
  <c r="M40" i="11"/>
  <c r="J40" i="11"/>
  <c r="H40" i="11"/>
  <c r="F40" i="11"/>
  <c r="O39" i="11"/>
  <c r="O41" i="11" s="1"/>
  <c r="P30" i="6" s="1"/>
  <c r="H53" i="3" s="1"/>
  <c r="K39" i="11"/>
  <c r="J39" i="11"/>
  <c r="H39" i="11"/>
  <c r="O38" i="11"/>
  <c r="M38" i="11"/>
  <c r="K38" i="11"/>
  <c r="J38" i="11"/>
  <c r="D38" i="11"/>
  <c r="O35" i="11"/>
  <c r="M35" i="11"/>
  <c r="J35" i="11"/>
  <c r="H35" i="11"/>
  <c r="B35" i="11"/>
  <c r="M34" i="11"/>
  <c r="K34" i="11"/>
  <c r="K36" i="11" s="1"/>
  <c r="J34" i="11"/>
  <c r="F34" i="11"/>
  <c r="O33" i="11"/>
  <c r="M33" i="11"/>
  <c r="M36" i="11" s="1"/>
  <c r="N29" i="6" s="1"/>
  <c r="J33" i="11"/>
  <c r="F33" i="11"/>
  <c r="F36" i="11" s="1"/>
  <c r="D33" i="11"/>
  <c r="O32" i="11"/>
  <c r="J32" i="11"/>
  <c r="F32" i="11"/>
  <c r="D32" i="11"/>
  <c r="D36" i="11" s="1"/>
  <c r="E29" i="6" s="1"/>
  <c r="M29" i="11"/>
  <c r="K29" i="11"/>
  <c r="J29" i="11"/>
  <c r="F29" i="11"/>
  <c r="D29" i="11"/>
  <c r="B29" i="11"/>
  <c r="O28" i="11"/>
  <c r="O30" i="11" s="1"/>
  <c r="J28" i="11"/>
  <c r="O27" i="11"/>
  <c r="M27" i="11"/>
  <c r="J27" i="11"/>
  <c r="F27" i="11"/>
  <c r="D27" i="11"/>
  <c r="O26" i="11"/>
  <c r="M26" i="11"/>
  <c r="M30" i="11" s="1"/>
  <c r="K26" i="11"/>
  <c r="K30" i="11" s="1"/>
  <c r="L28" i="6" s="1"/>
  <c r="J26" i="11"/>
  <c r="H26" i="11"/>
  <c r="F26" i="11"/>
  <c r="O22" i="11"/>
  <c r="P40" i="11" s="1"/>
  <c r="M22" i="11"/>
  <c r="J22" i="11"/>
  <c r="H22" i="11"/>
  <c r="I40" i="11" s="1"/>
  <c r="M21" i="11"/>
  <c r="N39" i="11" s="1"/>
  <c r="K21" i="11"/>
  <c r="L39" i="11" s="1"/>
  <c r="J21" i="11"/>
  <c r="F21" i="11"/>
  <c r="G39" i="11" s="1"/>
  <c r="J20" i="11"/>
  <c r="H20" i="11"/>
  <c r="F20" i="11"/>
  <c r="G38" i="11" s="1"/>
  <c r="K17" i="11"/>
  <c r="L35" i="11"/>
  <c r="J17" i="11"/>
  <c r="M16" i="11"/>
  <c r="N34" i="11" s="1"/>
  <c r="J16" i="11"/>
  <c r="K15" i="11"/>
  <c r="L33" i="11"/>
  <c r="J15" i="11"/>
  <c r="H15" i="11"/>
  <c r="I33" i="11" s="1"/>
  <c r="F15" i="11"/>
  <c r="G33" i="11" s="1"/>
  <c r="J14" i="11"/>
  <c r="H14" i="11"/>
  <c r="I32" i="11" s="1"/>
  <c r="D14" i="11"/>
  <c r="O11" i="11"/>
  <c r="P29" i="11"/>
  <c r="J11" i="11"/>
  <c r="M10" i="11"/>
  <c r="N28" i="11"/>
  <c r="J10" i="11"/>
  <c r="H10" i="11"/>
  <c r="I28" i="11" s="1"/>
  <c r="D10" i="11"/>
  <c r="O9" i="11"/>
  <c r="P27" i="11" s="1"/>
  <c r="J9" i="11"/>
  <c r="D9" i="11"/>
  <c r="O8" i="11"/>
  <c r="P26" i="11" s="1"/>
  <c r="J8" i="11"/>
  <c r="P120" i="10"/>
  <c r="N120" i="10"/>
  <c r="L120" i="10"/>
  <c r="K120" i="10"/>
  <c r="I120" i="10"/>
  <c r="G120" i="10"/>
  <c r="E120" i="10"/>
  <c r="C120" i="10"/>
  <c r="P119" i="10"/>
  <c r="L119" i="10"/>
  <c r="K119" i="10"/>
  <c r="I119" i="10"/>
  <c r="G119" i="10"/>
  <c r="E119" i="10"/>
  <c r="C119" i="10"/>
  <c r="P118" i="10"/>
  <c r="N118" i="10"/>
  <c r="L118" i="10"/>
  <c r="K118" i="10"/>
  <c r="I118" i="10"/>
  <c r="G118" i="10"/>
  <c r="E118" i="10"/>
  <c r="C118" i="10"/>
  <c r="P117" i="10"/>
  <c r="N117" i="10"/>
  <c r="L117" i="10"/>
  <c r="K117" i="10"/>
  <c r="I117" i="10"/>
  <c r="G117" i="10"/>
  <c r="E117" i="10"/>
  <c r="C117" i="10"/>
  <c r="P116" i="10"/>
  <c r="N116" i="10"/>
  <c r="L116" i="10"/>
  <c r="K116" i="10"/>
  <c r="I116" i="10"/>
  <c r="G116" i="10"/>
  <c r="E116" i="10"/>
  <c r="C116" i="10"/>
  <c r="P115" i="10"/>
  <c r="N115" i="10"/>
  <c r="L115" i="10"/>
  <c r="K115" i="10"/>
  <c r="I115" i="10"/>
  <c r="G115" i="10"/>
  <c r="E115" i="10"/>
  <c r="C115" i="10"/>
  <c r="P114" i="10"/>
  <c r="N114" i="10"/>
  <c r="L114" i="10"/>
  <c r="K114" i="10"/>
  <c r="I114" i="10"/>
  <c r="G114" i="10"/>
  <c r="E114" i="10"/>
  <c r="C114" i="10"/>
  <c r="P113" i="10"/>
  <c r="N113" i="10"/>
  <c r="L113" i="10"/>
  <c r="K113" i="10"/>
  <c r="I113" i="10"/>
  <c r="G113" i="10"/>
  <c r="E113" i="10"/>
  <c r="C113" i="10"/>
  <c r="P112" i="10"/>
  <c r="N112" i="10"/>
  <c r="L112" i="10"/>
  <c r="K112" i="10"/>
  <c r="I112" i="10"/>
  <c r="G112" i="10"/>
  <c r="E112" i="10"/>
  <c r="C112" i="10"/>
  <c r="P111" i="10"/>
  <c r="N111" i="10"/>
  <c r="L111" i="10"/>
  <c r="K111" i="10"/>
  <c r="I111" i="10"/>
  <c r="G111" i="10"/>
  <c r="E111" i="10"/>
  <c r="C111" i="10"/>
  <c r="P110" i="10"/>
  <c r="N110" i="10"/>
  <c r="L110" i="10"/>
  <c r="K110" i="10"/>
  <c r="I110" i="10"/>
  <c r="G110" i="10"/>
  <c r="E110" i="10"/>
  <c r="C110" i="10"/>
  <c r="P109" i="10"/>
  <c r="N109" i="10"/>
  <c r="L109" i="10"/>
  <c r="K109" i="10"/>
  <c r="I109" i="10"/>
  <c r="G109" i="10"/>
  <c r="E109" i="10"/>
  <c r="C109" i="10"/>
  <c r="P108" i="10"/>
  <c r="H144" i="3" s="1"/>
  <c r="N108" i="10"/>
  <c r="K108" i="10"/>
  <c r="G108" i="10"/>
  <c r="E108" i="10"/>
  <c r="D129" i="3"/>
  <c r="C108" i="10"/>
  <c r="B129" i="3" s="1"/>
  <c r="P107" i="10"/>
  <c r="N107" i="10"/>
  <c r="L107" i="10"/>
  <c r="K107" i="10"/>
  <c r="I107" i="10"/>
  <c r="G107" i="10"/>
  <c r="E107" i="10"/>
  <c r="P106" i="10"/>
  <c r="U20" i="5" s="1"/>
  <c r="K106" i="10"/>
  <c r="G106" i="10"/>
  <c r="E106" i="10"/>
  <c r="C106" i="10"/>
  <c r="B20" i="5" s="1"/>
  <c r="P105" i="10"/>
  <c r="N105" i="10"/>
  <c r="L105" i="10"/>
  <c r="K105" i="10"/>
  <c r="I105" i="10"/>
  <c r="G105" i="10"/>
  <c r="E105" i="10"/>
  <c r="C105" i="10"/>
  <c r="P104" i="10"/>
  <c r="N104" i="10"/>
  <c r="L104" i="10"/>
  <c r="K104" i="10"/>
  <c r="I104" i="10"/>
  <c r="G104" i="10"/>
  <c r="E104" i="10"/>
  <c r="C104" i="10"/>
  <c r="P103" i="10"/>
  <c r="N103" i="10"/>
  <c r="L103" i="10"/>
  <c r="K103" i="10"/>
  <c r="I103" i="10"/>
  <c r="G103" i="10"/>
  <c r="E103" i="10"/>
  <c r="C103" i="10"/>
  <c r="P102" i="10"/>
  <c r="N102" i="10"/>
  <c r="L102" i="10"/>
  <c r="K102" i="10"/>
  <c r="I102" i="10"/>
  <c r="G102" i="10"/>
  <c r="E102" i="10"/>
  <c r="C102" i="10"/>
  <c r="P101" i="10"/>
  <c r="N101" i="10"/>
  <c r="L101" i="10"/>
  <c r="K101" i="10"/>
  <c r="I101" i="10"/>
  <c r="G101" i="10"/>
  <c r="E101" i="10"/>
  <c r="C101" i="10"/>
  <c r="P100" i="10"/>
  <c r="N100" i="10"/>
  <c r="L100" i="10"/>
  <c r="K100" i="10"/>
  <c r="I100" i="10"/>
  <c r="G100" i="10"/>
  <c r="E100" i="10"/>
  <c r="C100" i="10"/>
  <c r="P99" i="10"/>
  <c r="N99" i="10"/>
  <c r="L99" i="10"/>
  <c r="K99" i="10"/>
  <c r="I99" i="10"/>
  <c r="G99" i="10"/>
  <c r="E99" i="10"/>
  <c r="C99" i="10"/>
  <c r="P98" i="10"/>
  <c r="N98" i="10"/>
  <c r="L98" i="10"/>
  <c r="K98" i="10"/>
  <c r="I98" i="10"/>
  <c r="G98" i="10"/>
  <c r="E98" i="10"/>
  <c r="C98" i="10"/>
  <c r="P97" i="10"/>
  <c r="N97" i="10"/>
  <c r="L97" i="10"/>
  <c r="K97" i="10"/>
  <c r="I97" i="10"/>
  <c r="G97" i="10"/>
  <c r="E97" i="10"/>
  <c r="C97" i="10"/>
  <c r="P96" i="10"/>
  <c r="H143" i="3" s="1"/>
  <c r="N96" i="10"/>
  <c r="L96" i="10"/>
  <c r="K96" i="10"/>
  <c r="I96" i="10"/>
  <c r="G96" i="10"/>
  <c r="E96" i="10"/>
  <c r="P95" i="10"/>
  <c r="K95" i="10"/>
  <c r="G95" i="10"/>
  <c r="P88" i="10"/>
  <c r="G88" i="10"/>
  <c r="E88" i="10"/>
  <c r="C88" i="10"/>
  <c r="G87" i="10"/>
  <c r="P86" i="10"/>
  <c r="L86" i="10"/>
  <c r="G86" i="10"/>
  <c r="C86" i="10"/>
  <c r="G85" i="10"/>
  <c r="P84" i="10"/>
  <c r="P81" i="10"/>
  <c r="E81" i="10"/>
  <c r="N79" i="10"/>
  <c r="L79" i="10"/>
  <c r="G79" i="10"/>
  <c r="P78" i="10"/>
  <c r="L78" i="10"/>
  <c r="I78" i="10"/>
  <c r="P77" i="10"/>
  <c r="N77" i="10"/>
  <c r="G77" i="10"/>
  <c r="I76" i="10"/>
  <c r="G72" i="10"/>
  <c r="N70" i="10"/>
  <c r="P69" i="10"/>
  <c r="G69" i="10"/>
  <c r="G68" i="10"/>
  <c r="P66" i="10"/>
  <c r="G65" i="10"/>
  <c r="P64" i="10"/>
  <c r="G64" i="10"/>
  <c r="L63" i="10"/>
  <c r="I63" i="10"/>
  <c r="I62" i="10"/>
  <c r="N61" i="10"/>
  <c r="G61" i="10"/>
  <c r="I60" i="10"/>
  <c r="I59" i="10"/>
  <c r="E55" i="10"/>
  <c r="G54" i="10"/>
  <c r="P53" i="10"/>
  <c r="I53" i="10"/>
  <c r="G53" i="10"/>
  <c r="G49" i="10"/>
  <c r="P47" i="10"/>
  <c r="I47" i="10"/>
  <c r="G47" i="10"/>
  <c r="E47" i="10"/>
  <c r="G46" i="10"/>
  <c r="G45" i="10"/>
  <c r="P40" i="10"/>
  <c r="L40" i="10"/>
  <c r="K40" i="10"/>
  <c r="I40" i="10"/>
  <c r="G40" i="10"/>
  <c r="P39" i="10"/>
  <c r="N39" i="10"/>
  <c r="L39" i="10"/>
  <c r="K39" i="10"/>
  <c r="G39" i="10"/>
  <c r="P38" i="10"/>
  <c r="L38" i="10"/>
  <c r="K38" i="10"/>
  <c r="I38" i="10"/>
  <c r="E38" i="10"/>
  <c r="K37" i="10"/>
  <c r="I37" i="10"/>
  <c r="G37" i="10"/>
  <c r="N36" i="10"/>
  <c r="K36" i="10"/>
  <c r="I36" i="10"/>
  <c r="I41" i="10" s="1"/>
  <c r="G36" i="10"/>
  <c r="E36" i="10"/>
  <c r="P35" i="10"/>
  <c r="L35" i="10"/>
  <c r="K35" i="10"/>
  <c r="I35" i="10"/>
  <c r="E35" i="10"/>
  <c r="P32" i="10"/>
  <c r="K32" i="10"/>
  <c r="E32" i="10"/>
  <c r="K31" i="10"/>
  <c r="E31" i="10"/>
  <c r="K30" i="10"/>
  <c r="I30" i="10"/>
  <c r="G30" i="10"/>
  <c r="P29" i="10"/>
  <c r="P33" i="10" s="1"/>
  <c r="N29" i="10"/>
  <c r="L29" i="10"/>
  <c r="K29" i="10"/>
  <c r="G29" i="10"/>
  <c r="E29" i="10"/>
  <c r="P28" i="10"/>
  <c r="K28" i="10"/>
  <c r="G28" i="10"/>
  <c r="P27" i="10"/>
  <c r="L27" i="10"/>
  <c r="K27" i="10"/>
  <c r="I27" i="10"/>
  <c r="N26" i="10"/>
  <c r="K26" i="10"/>
  <c r="P22" i="10"/>
  <c r="Q22" i="10" s="1"/>
  <c r="N22" i="10"/>
  <c r="L22" i="10"/>
  <c r="M22" i="10" s="1"/>
  <c r="K22" i="10"/>
  <c r="G22" i="10"/>
  <c r="H40" i="10" s="1"/>
  <c r="E22" i="10"/>
  <c r="F40" i="10" s="1"/>
  <c r="K21" i="10"/>
  <c r="E21" i="10"/>
  <c r="F39" i="10" s="1"/>
  <c r="P20" i="10"/>
  <c r="L20" i="10"/>
  <c r="K20" i="10"/>
  <c r="G20" i="10"/>
  <c r="E20" i="10"/>
  <c r="P19" i="10"/>
  <c r="Q19" i="10" s="1"/>
  <c r="L19" i="10"/>
  <c r="K19" i="10"/>
  <c r="G19" i="10"/>
  <c r="E19" i="10"/>
  <c r="F19" i="10" s="1"/>
  <c r="C19" i="10"/>
  <c r="P18" i="10"/>
  <c r="Q18" i="10" s="1"/>
  <c r="L18" i="10"/>
  <c r="M18" i="10" s="1"/>
  <c r="K18" i="10"/>
  <c r="I18" i="10"/>
  <c r="J18" i="10" s="1"/>
  <c r="G18" i="10"/>
  <c r="H36" i="10" s="1"/>
  <c r="E18" i="10"/>
  <c r="E23" i="10" s="1"/>
  <c r="P17" i="10"/>
  <c r="N17" i="10"/>
  <c r="L17" i="10"/>
  <c r="M35" i="10"/>
  <c r="K17" i="10"/>
  <c r="I17" i="10"/>
  <c r="J37" i="10" s="1"/>
  <c r="E17" i="10"/>
  <c r="F35" i="10" s="1"/>
  <c r="C17" i="10"/>
  <c r="D17" i="10" s="1"/>
  <c r="P14" i="10"/>
  <c r="Q32" i="10" s="1"/>
  <c r="L14" i="10"/>
  <c r="M32" i="10" s="1"/>
  <c r="K14" i="10"/>
  <c r="I14" i="10"/>
  <c r="J32" i="10" s="1"/>
  <c r="G14" i="10"/>
  <c r="H32" i="10" s="1"/>
  <c r="P13" i="10"/>
  <c r="K13" i="10"/>
  <c r="G13" i="10"/>
  <c r="H31" i="10" s="1"/>
  <c r="P12" i="10"/>
  <c r="Q30" i="10"/>
  <c r="L12" i="10"/>
  <c r="M30" i="10" s="1"/>
  <c r="K12" i="10"/>
  <c r="I12" i="10"/>
  <c r="J30" i="10" s="1"/>
  <c r="G12" i="10"/>
  <c r="H30" i="10" s="1"/>
  <c r="P11" i="10"/>
  <c r="Q29" i="10" s="1"/>
  <c r="N11" i="10"/>
  <c r="O29" i="10" s="1"/>
  <c r="K11" i="10"/>
  <c r="I11" i="10"/>
  <c r="G11" i="10"/>
  <c r="H29" i="10" s="1"/>
  <c r="N10" i="10"/>
  <c r="O28" i="10" s="1"/>
  <c r="K10" i="10"/>
  <c r="I10" i="10"/>
  <c r="J28" i="10" s="1"/>
  <c r="G10" i="10"/>
  <c r="H28" i="10" s="1"/>
  <c r="E10" i="10"/>
  <c r="F28" i="10" s="1"/>
  <c r="N9" i="10"/>
  <c r="O27" i="10" s="1"/>
  <c r="K9" i="10"/>
  <c r="I9" i="10"/>
  <c r="G9" i="10"/>
  <c r="H27" i="10"/>
  <c r="P8" i="10"/>
  <c r="Q26" i="10" s="1"/>
  <c r="N8" i="10"/>
  <c r="O26" i="10"/>
  <c r="K8" i="10"/>
  <c r="I8" i="10"/>
  <c r="J26" i="10"/>
  <c r="G8" i="10"/>
  <c r="H26" i="10" s="1"/>
  <c r="E8" i="10"/>
  <c r="F26" i="10"/>
  <c r="C8" i="10"/>
  <c r="O50" i="9"/>
  <c r="M50" i="9"/>
  <c r="J50" i="9"/>
  <c r="H50" i="9"/>
  <c r="F50" i="9"/>
  <c r="O49" i="9"/>
  <c r="P72" i="7" s="1"/>
  <c r="K49" i="9"/>
  <c r="L72" i="7" s="1"/>
  <c r="J49" i="9"/>
  <c r="H49" i="9"/>
  <c r="I72" i="7" s="1"/>
  <c r="F49" i="9"/>
  <c r="G72" i="7"/>
  <c r="O48" i="9"/>
  <c r="J48" i="9"/>
  <c r="H48" i="9"/>
  <c r="I60" i="7" s="1"/>
  <c r="O47" i="9"/>
  <c r="M47" i="9"/>
  <c r="J47" i="9"/>
  <c r="O46" i="9"/>
  <c r="K46" i="9"/>
  <c r="J46" i="9"/>
  <c r="J45" i="9"/>
  <c r="F45" i="9"/>
  <c r="G71" i="7" s="1"/>
  <c r="D45" i="9"/>
  <c r="E71" i="7" s="1"/>
  <c r="K44" i="9"/>
  <c r="L70" i="7" s="1"/>
  <c r="J44" i="9"/>
  <c r="B44" i="9"/>
  <c r="C70" i="7" s="1"/>
  <c r="K43" i="9"/>
  <c r="L69" i="7" s="1"/>
  <c r="J43" i="9"/>
  <c r="F43" i="9"/>
  <c r="G69" i="7" s="1"/>
  <c r="K42" i="9"/>
  <c r="L68" i="7"/>
  <c r="J42" i="9"/>
  <c r="H42" i="9"/>
  <c r="I68" i="7" s="1"/>
  <c r="D42" i="9"/>
  <c r="E68" i="7" s="1"/>
  <c r="B42" i="9"/>
  <c r="C68" i="7" s="1"/>
  <c r="M41" i="9"/>
  <c r="N67" i="7" s="1"/>
  <c r="K41" i="9"/>
  <c r="L67" i="7" s="1"/>
  <c r="J41" i="9"/>
  <c r="H41" i="9"/>
  <c r="I67" i="7" s="1"/>
  <c r="F41" i="9"/>
  <c r="G67" i="7"/>
  <c r="D41" i="9"/>
  <c r="E67" i="7" s="1"/>
  <c r="M40" i="9"/>
  <c r="N66" i="7"/>
  <c r="K40" i="9"/>
  <c r="L66" i="7"/>
  <c r="J40" i="9"/>
  <c r="H40" i="9"/>
  <c r="I66" i="7" s="1"/>
  <c r="O39" i="9"/>
  <c r="P65" i="7" s="1"/>
  <c r="J39" i="9"/>
  <c r="O38" i="9"/>
  <c r="P64" i="7" s="1"/>
  <c r="J38" i="9"/>
  <c r="H38" i="9"/>
  <c r="I64" i="7" s="1"/>
  <c r="O37" i="9"/>
  <c r="P63" i="7" s="1"/>
  <c r="J37" i="9"/>
  <c r="H37" i="9"/>
  <c r="I63" i="7" s="1"/>
  <c r="O36" i="9"/>
  <c r="P62" i="7" s="1"/>
  <c r="J36" i="9"/>
  <c r="H36" i="9"/>
  <c r="I62" i="7" s="1"/>
  <c r="F36" i="9"/>
  <c r="G62" i="7" s="1"/>
  <c r="O35" i="9"/>
  <c r="P61" i="7"/>
  <c r="M35" i="9"/>
  <c r="N61" i="7" s="1"/>
  <c r="J35" i="9"/>
  <c r="I61" i="7"/>
  <c r="F35" i="9"/>
  <c r="G61" i="7"/>
  <c r="O34" i="9"/>
  <c r="M34" i="9"/>
  <c r="N49" i="7" s="1"/>
  <c r="J34" i="9"/>
  <c r="F34" i="9"/>
  <c r="D34" i="9"/>
  <c r="M33" i="9"/>
  <c r="J33" i="9"/>
  <c r="F33" i="9"/>
  <c r="G48" i="7" s="1"/>
  <c r="B33" i="9"/>
  <c r="O32" i="9"/>
  <c r="J32" i="9"/>
  <c r="H32" i="9"/>
  <c r="O31" i="9"/>
  <c r="P46" i="7" s="1"/>
  <c r="J31" i="9"/>
  <c r="O30" i="9"/>
  <c r="P45" i="7" s="1"/>
  <c r="J30" i="9"/>
  <c r="K29" i="9"/>
  <c r="J29" i="9"/>
  <c r="F29" i="9"/>
  <c r="M28" i="9"/>
  <c r="J28" i="9"/>
  <c r="H28" i="9"/>
  <c r="F28" i="9"/>
  <c r="M27" i="9"/>
  <c r="J27" i="9"/>
  <c r="F27" i="9"/>
  <c r="O26" i="9"/>
  <c r="K26" i="9"/>
  <c r="L41" i="7" s="1"/>
  <c r="J26" i="9"/>
  <c r="H26" i="9"/>
  <c r="F26" i="9"/>
  <c r="G41" i="7" s="1"/>
  <c r="M25" i="9"/>
  <c r="J25" i="9"/>
  <c r="H25" i="9"/>
  <c r="D25" i="9"/>
  <c r="J24" i="9"/>
  <c r="H24" i="9"/>
  <c r="D24" i="9"/>
  <c r="O23" i="9"/>
  <c r="K23" i="9"/>
  <c r="J23" i="9"/>
  <c r="H23" i="9"/>
  <c r="F23" i="9"/>
  <c r="D23" i="9"/>
  <c r="O20" i="9"/>
  <c r="J20" i="9"/>
  <c r="H20" i="9"/>
  <c r="F20" i="9"/>
  <c r="O19" i="9"/>
  <c r="M19" i="9"/>
  <c r="J19" i="9"/>
  <c r="H19" i="9"/>
  <c r="F19" i="9"/>
  <c r="G34" i="7" s="1"/>
  <c r="O18" i="9"/>
  <c r="M18" i="9"/>
  <c r="J18" i="9"/>
  <c r="H18" i="9"/>
  <c r="O17" i="9"/>
  <c r="P32" i="7" s="1"/>
  <c r="J17" i="9"/>
  <c r="H17" i="9"/>
  <c r="F17" i="9"/>
  <c r="J16" i="9"/>
  <c r="H16" i="9"/>
  <c r="I31" i="7" s="1"/>
  <c r="B16" i="9"/>
  <c r="J15" i="9"/>
  <c r="F15" i="9"/>
  <c r="M14" i="9"/>
  <c r="K14" i="9"/>
  <c r="J14" i="9"/>
  <c r="O13" i="9"/>
  <c r="M13" i="9"/>
  <c r="K13" i="9"/>
  <c r="J13" i="9"/>
  <c r="F13" i="9"/>
  <c r="D13" i="9"/>
  <c r="M12" i="9"/>
  <c r="K12" i="9"/>
  <c r="J12" i="9"/>
  <c r="H12" i="9"/>
  <c r="I27" i="7" s="1"/>
  <c r="F12" i="9"/>
  <c r="O11" i="9"/>
  <c r="M11" i="9"/>
  <c r="M21" i="9" s="1"/>
  <c r="K11" i="9"/>
  <c r="J11" i="9"/>
  <c r="F11" i="9"/>
  <c r="D11" i="9"/>
  <c r="B11" i="9"/>
  <c r="O10" i="9"/>
  <c r="M10" i="9"/>
  <c r="K10" i="9"/>
  <c r="J10" i="9"/>
  <c r="D10" i="9"/>
  <c r="O9" i="9"/>
  <c r="P24" i="7" s="1"/>
  <c r="M9" i="9"/>
  <c r="K9" i="9"/>
  <c r="J9" i="9"/>
  <c r="F9" i="9"/>
  <c r="D9" i="9"/>
  <c r="O8" i="9"/>
  <c r="J8" i="9"/>
  <c r="H8" i="9"/>
  <c r="F8" i="9"/>
  <c r="F21" i="9" s="1"/>
  <c r="D8" i="9"/>
  <c r="O46" i="8"/>
  <c r="P73" i="7" s="1"/>
  <c r="M46" i="8"/>
  <c r="J46" i="8"/>
  <c r="H46" i="8"/>
  <c r="I73" i="7" s="1"/>
  <c r="F46" i="8"/>
  <c r="O45" i="8"/>
  <c r="J45" i="8"/>
  <c r="F45" i="8"/>
  <c r="G60" i="7" s="1"/>
  <c r="D45" i="8"/>
  <c r="E60" i="7" s="1"/>
  <c r="B45" i="8"/>
  <c r="O44" i="8"/>
  <c r="P59" i="7" s="1"/>
  <c r="K44" i="8"/>
  <c r="J44" i="8"/>
  <c r="F44" i="8"/>
  <c r="O43" i="8"/>
  <c r="M43" i="8"/>
  <c r="K43" i="8"/>
  <c r="J43" i="8"/>
  <c r="H43" i="8"/>
  <c r="F43" i="8"/>
  <c r="D43" i="8"/>
  <c r="O42" i="8"/>
  <c r="P57" i="7" s="1"/>
  <c r="M42" i="8"/>
  <c r="N57" i="7" s="1"/>
  <c r="K42" i="8"/>
  <c r="L57" i="7" s="1"/>
  <c r="J42" i="8"/>
  <c r="H42" i="8"/>
  <c r="I57" i="7"/>
  <c r="D42" i="8"/>
  <c r="E57" i="7" s="1"/>
  <c r="M41" i="8"/>
  <c r="N56" i="7" s="1"/>
  <c r="K41" i="8"/>
  <c r="L56" i="7"/>
  <c r="J41" i="8"/>
  <c r="H41" i="8"/>
  <c r="I56" i="7" s="1"/>
  <c r="M40" i="8"/>
  <c r="N55" i="7"/>
  <c r="J40" i="8"/>
  <c r="H40" i="8"/>
  <c r="I55" i="7" s="1"/>
  <c r="F40" i="8"/>
  <c r="G55" i="7"/>
  <c r="J39" i="8"/>
  <c r="J38" i="8"/>
  <c r="H38" i="8"/>
  <c r="I53" i="7" s="1"/>
  <c r="F38" i="8"/>
  <c r="G53" i="7"/>
  <c r="D38" i="8"/>
  <c r="E53" i="7"/>
  <c r="O37" i="8"/>
  <c r="P52" i="7" s="1"/>
  <c r="M37" i="8"/>
  <c r="N52" i="7"/>
  <c r="J37" i="8"/>
  <c r="H37" i="8"/>
  <c r="I52" i="7"/>
  <c r="F37" i="8"/>
  <c r="G52" i="7" s="1"/>
  <c r="D37" i="8"/>
  <c r="E52" i="7" s="1"/>
  <c r="B37" i="8"/>
  <c r="C52" i="7" s="1"/>
  <c r="K36" i="8"/>
  <c r="L51" i="7" s="1"/>
  <c r="J36" i="8"/>
  <c r="H36" i="8"/>
  <c r="I51" i="7" s="1"/>
  <c r="O35" i="8"/>
  <c r="P50" i="7" s="1"/>
  <c r="M35" i="8"/>
  <c r="N50" i="7"/>
  <c r="J35" i="8"/>
  <c r="H35" i="8"/>
  <c r="I50" i="7" s="1"/>
  <c r="F35" i="8"/>
  <c r="G50" i="7"/>
  <c r="M34" i="8"/>
  <c r="J34" i="8"/>
  <c r="H34" i="8"/>
  <c r="I49" i="7" s="1"/>
  <c r="F34" i="8"/>
  <c r="O33" i="8"/>
  <c r="M33" i="8"/>
  <c r="N48" i="7" s="1"/>
  <c r="J33" i="8"/>
  <c r="F33" i="8"/>
  <c r="D33" i="8"/>
  <c r="O32" i="8"/>
  <c r="P47" i="7" s="1"/>
  <c r="J32" i="8"/>
  <c r="H32" i="8"/>
  <c r="I47" i="7" s="1"/>
  <c r="F32" i="8"/>
  <c r="J31" i="8"/>
  <c r="F31" i="8"/>
  <c r="G46" i="7" s="1"/>
  <c r="D31" i="8"/>
  <c r="O30" i="8"/>
  <c r="J30" i="8"/>
  <c r="H30" i="8"/>
  <c r="I45" i="7" s="1"/>
  <c r="F30" i="8"/>
  <c r="D30" i="8"/>
  <c r="E45" i="7" s="1"/>
  <c r="O29" i="8"/>
  <c r="J29" i="8"/>
  <c r="F29" i="8"/>
  <c r="G44" i="7" s="1"/>
  <c r="D29" i="8"/>
  <c r="O28" i="8"/>
  <c r="M28" i="8"/>
  <c r="K28" i="8"/>
  <c r="L43" i="7" s="1"/>
  <c r="J28" i="8"/>
  <c r="F28" i="8"/>
  <c r="D28" i="8"/>
  <c r="E43" i="7" s="1"/>
  <c r="M27" i="8"/>
  <c r="N42" i="7" s="1"/>
  <c r="K27" i="8"/>
  <c r="J27" i="8"/>
  <c r="B27" i="8"/>
  <c r="K26" i="8"/>
  <c r="J26" i="8"/>
  <c r="H26" i="8"/>
  <c r="F26" i="8"/>
  <c r="K25" i="8"/>
  <c r="J25" i="8"/>
  <c r="H25" i="8"/>
  <c r="F25" i="8"/>
  <c r="D25" i="8"/>
  <c r="J24" i="8"/>
  <c r="H24" i="8"/>
  <c r="F24" i="8"/>
  <c r="D24" i="8"/>
  <c r="K23" i="8"/>
  <c r="J23" i="8"/>
  <c r="F23" i="8"/>
  <c r="M20" i="8"/>
  <c r="J20" i="8"/>
  <c r="F20" i="8"/>
  <c r="G35" i="7" s="1"/>
  <c r="D20" i="8"/>
  <c r="K19" i="8"/>
  <c r="J19" i="8"/>
  <c r="H19" i="8"/>
  <c r="I34" i="7" s="1"/>
  <c r="F19" i="8"/>
  <c r="D19" i="8"/>
  <c r="B19" i="8"/>
  <c r="M18" i="8"/>
  <c r="N33" i="7" s="1"/>
  <c r="K18" i="8"/>
  <c r="L33" i="7" s="1"/>
  <c r="J18" i="8"/>
  <c r="H18" i="8"/>
  <c r="I33" i="7" s="1"/>
  <c r="F18" i="8"/>
  <c r="G33" i="7" s="1"/>
  <c r="D18" i="8"/>
  <c r="E33" i="7" s="1"/>
  <c r="O17" i="8"/>
  <c r="K17" i="8"/>
  <c r="J17" i="8"/>
  <c r="H17" i="8"/>
  <c r="O16" i="8"/>
  <c r="J16" i="8"/>
  <c r="H16" i="8"/>
  <c r="O15" i="8"/>
  <c r="K15" i="8"/>
  <c r="L30" i="7" s="1"/>
  <c r="J15" i="8"/>
  <c r="F15" i="8"/>
  <c r="O14" i="8"/>
  <c r="M14" i="8"/>
  <c r="J14" i="8"/>
  <c r="F14" i="8"/>
  <c r="O13" i="8"/>
  <c r="M13" i="8"/>
  <c r="N28" i="7" s="1"/>
  <c r="K13" i="8"/>
  <c r="J13" i="8"/>
  <c r="O12" i="8"/>
  <c r="M12" i="8"/>
  <c r="J12" i="8"/>
  <c r="H12" i="8"/>
  <c r="F12" i="8"/>
  <c r="D12" i="8"/>
  <c r="O11" i="8"/>
  <c r="P26" i="7" s="1"/>
  <c r="M11" i="8"/>
  <c r="J11" i="8"/>
  <c r="F11" i="8"/>
  <c r="D11" i="8"/>
  <c r="B11" i="8"/>
  <c r="C26" i="7" s="1"/>
  <c r="K10" i="8"/>
  <c r="L25" i="7" s="1"/>
  <c r="J10" i="8"/>
  <c r="F10" i="8"/>
  <c r="G25" i="7" s="1"/>
  <c r="D10" i="8"/>
  <c r="O9" i="8"/>
  <c r="J9" i="8"/>
  <c r="F9" i="8"/>
  <c r="D9" i="8"/>
  <c r="J8" i="8"/>
  <c r="H8" i="8"/>
  <c r="I23" i="7" s="1"/>
  <c r="P89" i="7"/>
  <c r="N89" i="7"/>
  <c r="L89" i="7"/>
  <c r="I89" i="7"/>
  <c r="G89" i="7"/>
  <c r="E89" i="7"/>
  <c r="C89" i="7"/>
  <c r="P88" i="7"/>
  <c r="N88" i="7"/>
  <c r="O88" i="7"/>
  <c r="L88" i="7"/>
  <c r="M88" i="7" s="1"/>
  <c r="I88" i="7"/>
  <c r="J88" i="7" s="1"/>
  <c r="G88" i="7"/>
  <c r="H88" i="7" s="1"/>
  <c r="E88" i="7"/>
  <c r="F88" i="7"/>
  <c r="C88" i="7"/>
  <c r="D88" i="7" s="1"/>
  <c r="P87" i="7"/>
  <c r="N87" i="7"/>
  <c r="O87" i="7"/>
  <c r="L87" i="7"/>
  <c r="M87" i="7" s="1"/>
  <c r="I87" i="7"/>
  <c r="J87" i="7"/>
  <c r="G87" i="7"/>
  <c r="H87" i="7"/>
  <c r="E87" i="7"/>
  <c r="F87" i="7"/>
  <c r="D87" i="7"/>
  <c r="C87" i="7"/>
  <c r="P86" i="7"/>
  <c r="N86" i="7"/>
  <c r="O86" i="7" s="1"/>
  <c r="L86" i="7"/>
  <c r="M86" i="7"/>
  <c r="I86" i="7"/>
  <c r="J86" i="7"/>
  <c r="G86" i="7"/>
  <c r="H86" i="7" s="1"/>
  <c r="E86" i="7"/>
  <c r="F86" i="7" s="1"/>
  <c r="C86" i="7"/>
  <c r="D86" i="7" s="1"/>
  <c r="P85" i="7"/>
  <c r="N85" i="7"/>
  <c r="O85" i="7" s="1"/>
  <c r="L85" i="7"/>
  <c r="M85" i="7" s="1"/>
  <c r="I85" i="7"/>
  <c r="J85" i="7" s="1"/>
  <c r="G85" i="7"/>
  <c r="H85" i="7" s="1"/>
  <c r="E85" i="7"/>
  <c r="F85" i="7" s="1"/>
  <c r="C85" i="7"/>
  <c r="D85" i="7"/>
  <c r="P84" i="7"/>
  <c r="N84" i="7"/>
  <c r="O84" i="7" s="1"/>
  <c r="L84" i="7"/>
  <c r="M84" i="7" s="1"/>
  <c r="I84" i="7"/>
  <c r="J84" i="7"/>
  <c r="G84" i="7"/>
  <c r="H84" i="7"/>
  <c r="E84" i="7"/>
  <c r="F84" i="7" s="1"/>
  <c r="C84" i="7"/>
  <c r="D84" i="7" s="1"/>
  <c r="P83" i="7"/>
  <c r="N83" i="7"/>
  <c r="O83" i="7" s="1"/>
  <c r="L83" i="7"/>
  <c r="M83" i="7"/>
  <c r="I83" i="7"/>
  <c r="J83" i="7"/>
  <c r="H83" i="7"/>
  <c r="G83" i="7"/>
  <c r="E83" i="7"/>
  <c r="F83" i="7" s="1"/>
  <c r="C83" i="7"/>
  <c r="D83" i="7" s="1"/>
  <c r="P82" i="7"/>
  <c r="N82" i="7"/>
  <c r="O82" i="7"/>
  <c r="L82" i="7"/>
  <c r="M82" i="7"/>
  <c r="I82" i="7"/>
  <c r="J82" i="7" s="1"/>
  <c r="G82" i="7"/>
  <c r="H82" i="7" s="1"/>
  <c r="E82" i="7"/>
  <c r="F82" i="7" s="1"/>
  <c r="C82" i="7"/>
  <c r="D82" i="7"/>
  <c r="P81" i="7"/>
  <c r="N81" i="7"/>
  <c r="O81" i="7" s="1"/>
  <c r="L81" i="7"/>
  <c r="M81" i="7"/>
  <c r="I81" i="7"/>
  <c r="J81" i="7"/>
  <c r="G81" i="7"/>
  <c r="H81" i="7" s="1"/>
  <c r="E81" i="7"/>
  <c r="F81" i="7" s="1"/>
  <c r="C81" i="7"/>
  <c r="D81" i="7"/>
  <c r="P80" i="7"/>
  <c r="N80" i="7"/>
  <c r="O80" i="7"/>
  <c r="L80" i="7"/>
  <c r="M80" i="7" s="1"/>
  <c r="I80" i="7"/>
  <c r="J80" i="7" s="1"/>
  <c r="G80" i="7"/>
  <c r="H80" i="7" s="1"/>
  <c r="E80" i="7"/>
  <c r="F80" i="7" s="1"/>
  <c r="C80" i="7"/>
  <c r="D80" i="7"/>
  <c r="P79" i="7"/>
  <c r="N79" i="7"/>
  <c r="O79" i="7"/>
  <c r="L79" i="7"/>
  <c r="M79" i="7" s="1"/>
  <c r="I79" i="7"/>
  <c r="J79" i="7" s="1"/>
  <c r="G79" i="7"/>
  <c r="H79" i="7" s="1"/>
  <c r="E79" i="7"/>
  <c r="F79" i="7" s="1"/>
  <c r="C79" i="7"/>
  <c r="D79" i="7" s="1"/>
  <c r="P17" i="7"/>
  <c r="L17" i="7"/>
  <c r="K17" i="7"/>
  <c r="G17" i="7"/>
  <c r="P16" i="7"/>
  <c r="K16" i="7"/>
  <c r="I16" i="7"/>
  <c r="I18" i="7" s="1"/>
  <c r="I46" i="9" s="1"/>
  <c r="E16" i="7"/>
  <c r="K14" i="7"/>
  <c r="P13" i="7"/>
  <c r="K13" i="7"/>
  <c r="G13" i="7"/>
  <c r="N12" i="7"/>
  <c r="K12" i="7"/>
  <c r="E12" i="7"/>
  <c r="K11" i="7"/>
  <c r="E11" i="7"/>
  <c r="P10" i="7"/>
  <c r="N10" i="7"/>
  <c r="K10" i="7"/>
  <c r="P9" i="7"/>
  <c r="N9" i="7"/>
  <c r="L9" i="7"/>
  <c r="K9" i="7"/>
  <c r="I9" i="7"/>
  <c r="G9" i="7"/>
  <c r="E9" i="7"/>
  <c r="C9" i="7"/>
  <c r="K8" i="7"/>
  <c r="E8" i="7"/>
  <c r="L81" i="6"/>
  <c r="O94" i="5"/>
  <c r="G81" i="6"/>
  <c r="E81" i="6"/>
  <c r="D94" i="5"/>
  <c r="G94" i="5" s="1"/>
  <c r="P80" i="6"/>
  <c r="U82" i="5" s="1"/>
  <c r="L80" i="6"/>
  <c r="O82" i="5" s="1"/>
  <c r="L82" i="5"/>
  <c r="E80" i="6"/>
  <c r="D82" i="5" s="1"/>
  <c r="P79" i="6"/>
  <c r="U81" i="5" s="1"/>
  <c r="N79" i="6"/>
  <c r="Q81" i="5" s="1"/>
  <c r="I79" i="6"/>
  <c r="G79" i="6"/>
  <c r="H81" i="5" s="1"/>
  <c r="E79" i="6"/>
  <c r="D81" i="5" s="1"/>
  <c r="C79" i="6"/>
  <c r="B81" i="5" s="1"/>
  <c r="P78" i="6"/>
  <c r="U80" i="5" s="1"/>
  <c r="L78" i="6"/>
  <c r="O80" i="5"/>
  <c r="I78" i="6"/>
  <c r="L80" i="5"/>
  <c r="G78" i="6"/>
  <c r="H80" i="5" s="1"/>
  <c r="L77" i="6"/>
  <c r="O79" i="5" s="1"/>
  <c r="I77" i="6"/>
  <c r="L79" i="5" s="1"/>
  <c r="G77" i="6"/>
  <c r="H79" i="5"/>
  <c r="E77" i="6"/>
  <c r="D79" i="5" s="1"/>
  <c r="G79" i="5" s="1"/>
  <c r="C77" i="6"/>
  <c r="B79" i="5"/>
  <c r="F79" i="5" s="1"/>
  <c r="P74" i="6"/>
  <c r="U91" i="5"/>
  <c r="L74" i="6"/>
  <c r="O91" i="5" s="1"/>
  <c r="G74" i="6"/>
  <c r="H91" i="5" s="1"/>
  <c r="K91" i="5" s="1"/>
  <c r="L73" i="6"/>
  <c r="G73" i="6"/>
  <c r="H90" i="5" s="1"/>
  <c r="E73" i="6"/>
  <c r="D90" i="5" s="1"/>
  <c r="D92" i="5" s="1"/>
  <c r="G92" i="5" s="1"/>
  <c r="P72" i="6"/>
  <c r="U89" i="5" s="1"/>
  <c r="U92" i="5" s="1"/>
  <c r="G72" i="6"/>
  <c r="H89" i="5" s="1"/>
  <c r="E72" i="6"/>
  <c r="D89" i="5" s="1"/>
  <c r="P25" i="6"/>
  <c r="N25" i="6"/>
  <c r="Q30" i="5" s="1"/>
  <c r="T30" i="5" s="1"/>
  <c r="L25" i="6"/>
  <c r="O30" i="5" s="1"/>
  <c r="I25" i="6"/>
  <c r="G25" i="6"/>
  <c r="E25" i="6"/>
  <c r="C25" i="6"/>
  <c r="B30" i="5"/>
  <c r="K15" i="6"/>
  <c r="N14" i="6"/>
  <c r="Q17" i="5" s="1"/>
  <c r="K14" i="6"/>
  <c r="K13" i="6"/>
  <c r="N12" i="6"/>
  <c r="K12" i="6"/>
  <c r="E12" i="6"/>
  <c r="D12" i="5" s="1"/>
  <c r="L11" i="6"/>
  <c r="K11" i="6"/>
  <c r="E11" i="6"/>
  <c r="P10" i="6"/>
  <c r="U13" i="5"/>
  <c r="H43" i="3" s="1"/>
  <c r="K10" i="6"/>
  <c r="P9" i="6"/>
  <c r="N9" i="6"/>
  <c r="L9" i="6"/>
  <c r="K9" i="6"/>
  <c r="I9" i="6"/>
  <c r="G9" i="6"/>
  <c r="E9" i="6"/>
  <c r="C9" i="6"/>
  <c r="K8" i="6"/>
  <c r="E8" i="6"/>
  <c r="D14" i="5" s="1"/>
  <c r="D11" i="5"/>
  <c r="D98" i="3" s="1"/>
  <c r="U30" i="5"/>
  <c r="L30" i="5"/>
  <c r="H30" i="5"/>
  <c r="K30" i="5"/>
  <c r="D30" i="5"/>
  <c r="G30" i="5" s="1"/>
  <c r="D280" i="4"/>
  <c r="C280" i="4"/>
  <c r="B280" i="4"/>
  <c r="D279" i="4"/>
  <c r="C279" i="4"/>
  <c r="C281" i="4" s="1"/>
  <c r="C282" i="4" s="1"/>
  <c r="B279" i="4"/>
  <c r="D278" i="4"/>
  <c r="B278" i="4"/>
  <c r="D277" i="4"/>
  <c r="B277" i="4"/>
  <c r="D274" i="4"/>
  <c r="C274" i="4"/>
  <c r="B274" i="4"/>
  <c r="D273" i="4"/>
  <c r="D275" i="4" s="1"/>
  <c r="B273" i="4"/>
  <c r="C270" i="4"/>
  <c r="B270" i="4"/>
  <c r="B269" i="4"/>
  <c r="B268" i="4"/>
  <c r="D267" i="4"/>
  <c r="B267" i="4"/>
  <c r="D266" i="4"/>
  <c r="B266" i="4"/>
  <c r="B265" i="4"/>
  <c r="D264" i="4"/>
  <c r="C264" i="4"/>
  <c r="B264" i="4"/>
  <c r="B263" i="4"/>
  <c r="B262" i="4"/>
  <c r="B261" i="4"/>
  <c r="D260" i="4"/>
  <c r="B260" i="4"/>
  <c r="D259" i="4"/>
  <c r="B259" i="4"/>
  <c r="B258" i="4"/>
  <c r="D255" i="4"/>
  <c r="B255" i="4"/>
  <c r="D254" i="4"/>
  <c r="C254" i="4"/>
  <c r="B254" i="4"/>
  <c r="B253" i="4"/>
  <c r="B252" i="4"/>
  <c r="B251" i="4"/>
  <c r="B250" i="4"/>
  <c r="D249" i="4"/>
  <c r="B249" i="4"/>
  <c r="D248" i="4"/>
  <c r="B248" i="4"/>
  <c r="D247" i="4"/>
  <c r="B247" i="4"/>
  <c r="B246" i="4"/>
  <c r="D245" i="4"/>
  <c r="B245" i="4"/>
  <c r="D242" i="4"/>
  <c r="D243" i="4" s="1"/>
  <c r="C242" i="4"/>
  <c r="C243" i="4" s="1"/>
  <c r="B242" i="4"/>
  <c r="D239" i="4"/>
  <c r="B239" i="4"/>
  <c r="B238" i="4"/>
  <c r="D237" i="4"/>
  <c r="B237" i="4"/>
  <c r="D236" i="4"/>
  <c r="B236" i="4"/>
  <c r="B235" i="4"/>
  <c r="B234" i="4"/>
  <c r="B233" i="4"/>
  <c r="D232" i="4"/>
  <c r="B232" i="4"/>
  <c r="D231" i="4"/>
  <c r="B231" i="4"/>
  <c r="C230" i="4"/>
  <c r="B230" i="4"/>
  <c r="B229" i="4"/>
  <c r="B228" i="4"/>
  <c r="B227" i="4"/>
  <c r="B226" i="4"/>
  <c r="B225" i="4"/>
  <c r="B224" i="4"/>
  <c r="B223" i="4"/>
  <c r="C222" i="4"/>
  <c r="B222" i="4"/>
  <c r="D221" i="4"/>
  <c r="B221" i="4"/>
  <c r="D220" i="4"/>
  <c r="B220" i="4"/>
  <c r="B219" i="4"/>
  <c r="D218" i="4"/>
  <c r="B218" i="4"/>
  <c r="B217" i="4"/>
  <c r="B216" i="4"/>
  <c r="D215" i="4"/>
  <c r="B215" i="4"/>
  <c r="B214" i="4"/>
  <c r="D213" i="4"/>
  <c r="B213" i="4"/>
  <c r="B212" i="4"/>
  <c r="D211" i="4"/>
  <c r="B211" i="4"/>
  <c r="B210" i="4"/>
  <c r="B209" i="4"/>
  <c r="D208" i="4"/>
  <c r="B208" i="4"/>
  <c r="B207" i="4"/>
  <c r="D204" i="4"/>
  <c r="B204" i="4"/>
  <c r="D203" i="4"/>
  <c r="D205" i="4" s="1"/>
  <c r="B203" i="4"/>
  <c r="D200" i="4"/>
  <c r="B200" i="4"/>
  <c r="D199" i="4"/>
  <c r="B199" i="4"/>
  <c r="B198" i="4"/>
  <c r="B197" i="4"/>
  <c r="D196" i="4"/>
  <c r="B196" i="4"/>
  <c r="D195" i="4"/>
  <c r="B195" i="4"/>
  <c r="B194" i="4"/>
  <c r="B193" i="4"/>
  <c r="B192" i="4"/>
  <c r="D191" i="4"/>
  <c r="B191" i="4"/>
  <c r="B190" i="4"/>
  <c r="B189" i="4"/>
  <c r="B186" i="4"/>
  <c r="B185" i="4"/>
  <c r="D182" i="4"/>
  <c r="B182" i="4"/>
  <c r="D181" i="4"/>
  <c r="B181" i="4"/>
  <c r="D180" i="4"/>
  <c r="B180" i="4"/>
  <c r="B179" i="4"/>
  <c r="B178" i="4"/>
  <c r="D177" i="4"/>
  <c r="B177" i="4"/>
  <c r="D174" i="4"/>
  <c r="B174" i="4"/>
  <c r="D173" i="4"/>
  <c r="B173" i="4"/>
  <c r="D172" i="4"/>
  <c r="B172" i="4"/>
  <c r="D168" i="4"/>
  <c r="C168" i="4"/>
  <c r="B168" i="4"/>
  <c r="C167" i="4"/>
  <c r="B167" i="4"/>
  <c r="D166" i="4"/>
  <c r="B166" i="4"/>
  <c r="D165" i="4"/>
  <c r="B165" i="4"/>
  <c r="D164" i="4"/>
  <c r="B164" i="4"/>
  <c r="D163" i="4"/>
  <c r="B163" i="4"/>
  <c r="D162" i="4"/>
  <c r="B162" i="4"/>
  <c r="B161" i="4"/>
  <c r="C160" i="4"/>
  <c r="B160" i="4"/>
  <c r="D159" i="4"/>
  <c r="B159" i="4"/>
  <c r="D156" i="4"/>
  <c r="B156" i="4"/>
  <c r="D155" i="4"/>
  <c r="D157" i="4" s="1"/>
  <c r="B155" i="4"/>
  <c r="D154" i="4"/>
  <c r="C154" i="4"/>
  <c r="B154" i="4"/>
  <c r="D153" i="4"/>
  <c r="B153" i="4"/>
  <c r="D150" i="4"/>
  <c r="B150" i="4"/>
  <c r="B149" i="4"/>
  <c r="B148" i="4"/>
  <c r="C147" i="4"/>
  <c r="B147" i="4"/>
  <c r="B146" i="4"/>
  <c r="B145" i="4"/>
  <c r="D144" i="4"/>
  <c r="D151" i="4" s="1"/>
  <c r="C144" i="4"/>
  <c r="B144" i="4"/>
  <c r="D143" i="4"/>
  <c r="B143" i="4"/>
  <c r="D142" i="4"/>
  <c r="B142" i="4"/>
  <c r="D139" i="4"/>
  <c r="B139" i="4"/>
  <c r="D138" i="4"/>
  <c r="B138" i="4"/>
  <c r="B137" i="4"/>
  <c r="B136" i="4"/>
  <c r="B135" i="4"/>
  <c r="B134" i="4"/>
  <c r="C133" i="4"/>
  <c r="B133" i="4"/>
  <c r="D132" i="4"/>
  <c r="B132" i="4"/>
  <c r="D131" i="4"/>
  <c r="B131" i="4"/>
  <c r="B130" i="4"/>
  <c r="D129" i="4"/>
  <c r="B129" i="4"/>
  <c r="D128" i="4"/>
  <c r="B128" i="4"/>
  <c r="D127" i="4"/>
  <c r="B127" i="4"/>
  <c r="C126" i="4"/>
  <c r="B126" i="4"/>
  <c r="D125" i="4"/>
  <c r="B125" i="4"/>
  <c r="D124" i="4"/>
  <c r="B124" i="4"/>
  <c r="D123" i="4"/>
  <c r="B123" i="4"/>
  <c r="D120" i="4"/>
  <c r="B120" i="4"/>
  <c r="D119" i="4"/>
  <c r="B119" i="4"/>
  <c r="B118" i="4"/>
  <c r="D117" i="4"/>
  <c r="B117" i="4"/>
  <c r="B116" i="4"/>
  <c r="D115" i="4"/>
  <c r="B115" i="4"/>
  <c r="D114" i="4"/>
  <c r="C114" i="4"/>
  <c r="B114" i="4"/>
  <c r="D113" i="4"/>
  <c r="B113" i="4"/>
  <c r="D112" i="4"/>
  <c r="B112" i="4"/>
  <c r="B111" i="4"/>
  <c r="D110" i="4"/>
  <c r="B110" i="4"/>
  <c r="B109" i="4"/>
  <c r="B108" i="4"/>
  <c r="D107" i="4"/>
  <c r="B107" i="4"/>
  <c r="B106" i="4"/>
  <c r="D105" i="4"/>
  <c r="B105" i="4"/>
  <c r="C104" i="4"/>
  <c r="B104" i="4"/>
  <c r="D103" i="4"/>
  <c r="B103" i="4"/>
  <c r="D102" i="4"/>
  <c r="B102" i="4"/>
  <c r="D101" i="4"/>
  <c r="C101" i="4"/>
  <c r="B101" i="4"/>
  <c r="D100" i="4"/>
  <c r="C100" i="4"/>
  <c r="B100" i="4"/>
  <c r="B97" i="4"/>
  <c r="B96" i="4"/>
  <c r="D93" i="4"/>
  <c r="D94" i="4" s="1"/>
  <c r="B93" i="4"/>
  <c r="B92" i="4"/>
  <c r="D91" i="4"/>
  <c r="C91" i="4"/>
  <c r="B91" i="4"/>
  <c r="D90" i="4"/>
  <c r="B90" i="4"/>
  <c r="D89" i="4"/>
  <c r="B89" i="4"/>
  <c r="D86" i="4"/>
  <c r="B86" i="4"/>
  <c r="B85" i="4"/>
  <c r="D84" i="4"/>
  <c r="B84" i="4"/>
  <c r="B83" i="4"/>
  <c r="D82" i="4"/>
  <c r="B82" i="4"/>
  <c r="B81" i="4"/>
  <c r="D80" i="4"/>
  <c r="B80" i="4"/>
  <c r="B79" i="4"/>
  <c r="B78" i="4"/>
  <c r="C77" i="4"/>
  <c r="B77" i="4"/>
  <c r="B76" i="4"/>
  <c r="D75" i="4"/>
  <c r="B75" i="4"/>
  <c r="D74" i="4"/>
  <c r="B74" i="4"/>
  <c r="B73" i="4"/>
  <c r="D72" i="4"/>
  <c r="D87" i="4" s="1"/>
  <c r="B72" i="4"/>
  <c r="B71" i="4"/>
  <c r="D70" i="4"/>
  <c r="B70" i="4"/>
  <c r="D69" i="4"/>
  <c r="B69" i="4"/>
  <c r="D68" i="4"/>
  <c r="B68" i="4"/>
  <c r="D65" i="4"/>
  <c r="B65" i="4"/>
  <c r="B64" i="4"/>
  <c r="B61" i="4"/>
  <c r="B60" i="4"/>
  <c r="C59" i="4"/>
  <c r="C62" i="4" s="1"/>
  <c r="B59" i="4"/>
  <c r="B56" i="4"/>
  <c r="D55" i="4"/>
  <c r="B55" i="4"/>
  <c r="D54" i="4"/>
  <c r="B54" i="4"/>
  <c r="D53" i="4"/>
  <c r="C53" i="4"/>
  <c r="B53" i="4"/>
  <c r="B52" i="4"/>
  <c r="B51" i="4"/>
  <c r="D50" i="4"/>
  <c r="B50" i="4"/>
  <c r="B49" i="4"/>
  <c r="B48" i="4"/>
  <c r="D47" i="4"/>
  <c r="B47" i="4"/>
  <c r="D46" i="4"/>
  <c r="B46" i="4"/>
  <c r="B45" i="4"/>
  <c r="D44" i="4"/>
  <c r="C44" i="4"/>
  <c r="B44" i="4"/>
  <c r="D43" i="4"/>
  <c r="B43" i="4"/>
  <c r="D42" i="4"/>
  <c r="B42" i="4"/>
  <c r="B41" i="4"/>
  <c r="D40" i="4"/>
  <c r="B40" i="4"/>
  <c r="D39" i="4"/>
  <c r="D57" i="4" s="1"/>
  <c r="B39" i="4"/>
  <c r="D38" i="4"/>
  <c r="B38" i="4"/>
  <c r="D35" i="4"/>
  <c r="B35" i="4"/>
  <c r="D34" i="4"/>
  <c r="B34" i="4"/>
  <c r="B33" i="4"/>
  <c r="D32" i="4"/>
  <c r="B32" i="4"/>
  <c r="B31" i="4"/>
  <c r="D28" i="4"/>
  <c r="B28" i="4"/>
  <c r="D27" i="4"/>
  <c r="B27" i="4"/>
  <c r="B26" i="4"/>
  <c r="B25" i="4"/>
  <c r="B24" i="4"/>
  <c r="B23" i="4"/>
  <c r="B22" i="4"/>
  <c r="B21" i="4"/>
  <c r="B20" i="4"/>
  <c r="B19" i="4"/>
  <c r="B18" i="4"/>
  <c r="B17" i="4"/>
  <c r="B14" i="4"/>
  <c r="B13" i="4"/>
  <c r="B12" i="4"/>
  <c r="B11" i="4"/>
  <c r="B10" i="4"/>
  <c r="B9" i="4"/>
  <c r="D8" i="4"/>
  <c r="B8" i="4"/>
  <c r="J237" i="3"/>
  <c r="K237" i="3" s="1"/>
  <c r="F237" i="3"/>
  <c r="G237" i="3" s="1"/>
  <c r="J227" i="3"/>
  <c r="K227" i="3"/>
  <c r="F227" i="3"/>
  <c r="G227" i="3" s="1"/>
  <c r="J184" i="3"/>
  <c r="K184" i="3" s="1"/>
  <c r="I184" i="3"/>
  <c r="F184" i="3"/>
  <c r="E184" i="3"/>
  <c r="C184" i="3"/>
  <c r="J183" i="3"/>
  <c r="K183" i="3"/>
  <c r="I183" i="3"/>
  <c r="G183" i="3"/>
  <c r="F183" i="3"/>
  <c r="G184" i="3"/>
  <c r="E183" i="3"/>
  <c r="C183" i="3"/>
  <c r="J182" i="3"/>
  <c r="K182" i="3" s="1"/>
  <c r="I182" i="3"/>
  <c r="F182" i="3"/>
  <c r="G182" i="3"/>
  <c r="E182" i="3"/>
  <c r="C182" i="3"/>
  <c r="K181" i="3"/>
  <c r="J181" i="3"/>
  <c r="I181" i="3"/>
  <c r="F181" i="3"/>
  <c r="G181" i="3" s="1"/>
  <c r="E181" i="3"/>
  <c r="C181" i="3"/>
  <c r="J180" i="3"/>
  <c r="K180" i="3"/>
  <c r="I180" i="3"/>
  <c r="F180" i="3"/>
  <c r="G180" i="3"/>
  <c r="E180" i="3"/>
  <c r="C180" i="3"/>
  <c r="K179" i="3"/>
  <c r="J179" i="3"/>
  <c r="I179" i="3"/>
  <c r="F179" i="3"/>
  <c r="G179" i="3"/>
  <c r="E179" i="3"/>
  <c r="C179" i="3"/>
  <c r="K178" i="3"/>
  <c r="J178" i="3"/>
  <c r="I178" i="3"/>
  <c r="G178" i="3"/>
  <c r="F178" i="3"/>
  <c r="E178" i="3"/>
  <c r="C178" i="3"/>
  <c r="J177" i="3"/>
  <c r="K177" i="3" s="1"/>
  <c r="I177" i="3"/>
  <c r="F177" i="3"/>
  <c r="G177" i="3"/>
  <c r="E177" i="3"/>
  <c r="C177" i="3"/>
  <c r="J176" i="3"/>
  <c r="K176" i="3" s="1"/>
  <c r="I176" i="3"/>
  <c r="G176" i="3"/>
  <c r="F176" i="3"/>
  <c r="E176" i="3"/>
  <c r="C176" i="3"/>
  <c r="J175" i="3"/>
  <c r="K175" i="3"/>
  <c r="I175" i="3"/>
  <c r="G175" i="3"/>
  <c r="F175" i="3"/>
  <c r="E175" i="3"/>
  <c r="C175" i="3"/>
  <c r="H174" i="3"/>
  <c r="I174" i="3" s="1"/>
  <c r="J171" i="3"/>
  <c r="K171" i="3" s="1"/>
  <c r="I171" i="3"/>
  <c r="F171" i="3"/>
  <c r="E171" i="3"/>
  <c r="C171" i="3"/>
  <c r="J170" i="3"/>
  <c r="K170" i="3" s="1"/>
  <c r="I170" i="3"/>
  <c r="F170" i="3"/>
  <c r="G170" i="3" s="1"/>
  <c r="G171" i="3"/>
  <c r="E170" i="3"/>
  <c r="C170" i="3"/>
  <c r="J169" i="3"/>
  <c r="K169" i="3" s="1"/>
  <c r="I169" i="3"/>
  <c r="F169" i="3"/>
  <c r="G169" i="3"/>
  <c r="E169" i="3"/>
  <c r="C169" i="3"/>
  <c r="J168" i="3"/>
  <c r="K168" i="3" s="1"/>
  <c r="I168" i="3"/>
  <c r="F168" i="3"/>
  <c r="G168" i="3" s="1"/>
  <c r="E168" i="3"/>
  <c r="C168" i="3"/>
  <c r="J167" i="3"/>
  <c r="K167" i="3" s="1"/>
  <c r="I167" i="3"/>
  <c r="F167" i="3"/>
  <c r="G167" i="3" s="1"/>
  <c r="E167" i="3"/>
  <c r="C167" i="3"/>
  <c r="J166" i="3"/>
  <c r="K166" i="3" s="1"/>
  <c r="I166" i="3"/>
  <c r="F166" i="3"/>
  <c r="G166" i="3"/>
  <c r="E166" i="3"/>
  <c r="C166" i="3"/>
  <c r="J165" i="3"/>
  <c r="K165" i="3" s="1"/>
  <c r="I165" i="3"/>
  <c r="F165" i="3"/>
  <c r="G165" i="3" s="1"/>
  <c r="E165" i="3"/>
  <c r="C165" i="3"/>
  <c r="J164" i="3"/>
  <c r="K164" i="3"/>
  <c r="I164" i="3"/>
  <c r="F164" i="3"/>
  <c r="G164" i="3" s="1"/>
  <c r="E164" i="3"/>
  <c r="C164" i="3"/>
  <c r="J163" i="3"/>
  <c r="K163" i="3" s="1"/>
  <c r="I163" i="3"/>
  <c r="G163" i="3"/>
  <c r="F163" i="3"/>
  <c r="E163" i="3"/>
  <c r="C163" i="3"/>
  <c r="J162" i="3"/>
  <c r="K162" i="3" s="1"/>
  <c r="I162" i="3"/>
  <c r="F162" i="3"/>
  <c r="G162" i="3" s="1"/>
  <c r="E162" i="3"/>
  <c r="C162" i="3"/>
  <c r="J140" i="3"/>
  <c r="F140" i="3"/>
  <c r="J125" i="3"/>
  <c r="F125" i="3"/>
  <c r="K75" i="3"/>
  <c r="F74" i="3"/>
  <c r="J74" i="3"/>
  <c r="H68" i="3"/>
  <c r="D68" i="3"/>
  <c r="B68" i="3"/>
  <c r="F67" i="3"/>
  <c r="J67" i="3"/>
  <c r="K67" i="3"/>
  <c r="F66" i="3"/>
  <c r="J66" i="3" s="1"/>
  <c r="K66" i="3" s="1"/>
  <c r="J65" i="3"/>
  <c r="K65" i="3" s="1"/>
  <c r="F65" i="3"/>
  <c r="F64" i="3"/>
  <c r="J64" i="3" s="1"/>
  <c r="K64" i="3" s="1"/>
  <c r="K63" i="3"/>
  <c r="K62" i="3"/>
  <c r="F62" i="3"/>
  <c r="J62" i="3" s="1"/>
  <c r="K74" i="3" s="1"/>
  <c r="F61" i="3"/>
  <c r="J61" i="3"/>
  <c r="D987" i="1"/>
  <c r="M983" i="1"/>
  <c r="K983" i="1"/>
  <c r="D983" i="1"/>
  <c r="D984" i="1"/>
  <c r="M982" i="1"/>
  <c r="M984" i="1" s="1"/>
  <c r="M987" i="1" s="1"/>
  <c r="K982" i="1"/>
  <c r="K984" i="1" s="1"/>
  <c r="K987" i="1" s="1"/>
  <c r="O974" i="1"/>
  <c r="M974" i="1"/>
  <c r="K974" i="1"/>
  <c r="J974" i="1"/>
  <c r="H974" i="1"/>
  <c r="F974" i="1"/>
  <c r="O934" i="1"/>
  <c r="J934" i="1"/>
  <c r="H934" i="1"/>
  <c r="F934" i="1"/>
  <c r="O912" i="1"/>
  <c r="J912" i="1"/>
  <c r="H912" i="1"/>
  <c r="G912" i="1"/>
  <c r="G985" i="1" s="1"/>
  <c r="F912" i="1"/>
  <c r="J907" i="1"/>
  <c r="O863" i="1"/>
  <c r="J863" i="1"/>
  <c r="H863" i="1"/>
  <c r="F863" i="1"/>
  <c r="O841" i="1"/>
  <c r="J841" i="1"/>
  <c r="H841" i="1"/>
  <c r="F841" i="1"/>
  <c r="O818" i="1"/>
  <c r="J818" i="1"/>
  <c r="H818" i="1"/>
  <c r="F818" i="1"/>
  <c r="J801" i="1"/>
  <c r="O778" i="1"/>
  <c r="O801" i="1"/>
  <c r="J778" i="1"/>
  <c r="H778" i="1"/>
  <c r="F778" i="1"/>
  <c r="O751" i="1"/>
  <c r="J751" i="1"/>
  <c r="H751" i="1"/>
  <c r="F751" i="1"/>
  <c r="J724" i="1"/>
  <c r="O692" i="1"/>
  <c r="J692" i="1"/>
  <c r="H692" i="1"/>
  <c r="F692" i="1"/>
  <c r="O660" i="1"/>
  <c r="J660" i="1"/>
  <c r="J983" i="1" s="1"/>
  <c r="H660" i="1"/>
  <c r="F660" i="1"/>
  <c r="O627" i="1"/>
  <c r="J627" i="1"/>
  <c r="H627" i="1"/>
  <c r="F627" i="1"/>
  <c r="O597" i="1"/>
  <c r="J597" i="1"/>
  <c r="H597" i="1"/>
  <c r="F597" i="1"/>
  <c r="O571" i="1"/>
  <c r="J571" i="1"/>
  <c r="H571" i="1"/>
  <c r="F571" i="1"/>
  <c r="O556" i="1"/>
  <c r="J556" i="1"/>
  <c r="H556" i="1"/>
  <c r="F556" i="1"/>
  <c r="O541" i="1"/>
  <c r="J541" i="1"/>
  <c r="H541" i="1"/>
  <c r="F541" i="1"/>
  <c r="O526" i="1"/>
  <c r="J526" i="1"/>
  <c r="H526" i="1"/>
  <c r="F526" i="1"/>
  <c r="O511" i="1"/>
  <c r="J511" i="1"/>
  <c r="H511" i="1"/>
  <c r="F511" i="1"/>
  <c r="O496" i="1"/>
  <c r="O982" i="1" s="1"/>
  <c r="J496" i="1"/>
  <c r="H496" i="1"/>
  <c r="F496" i="1"/>
  <c r="O481" i="1"/>
  <c r="J481" i="1"/>
  <c r="H481" i="1"/>
  <c r="F481" i="1"/>
  <c r="O466" i="1"/>
  <c r="J466" i="1"/>
  <c r="H466" i="1"/>
  <c r="F466" i="1"/>
  <c r="O451" i="1"/>
  <c r="J451" i="1"/>
  <c r="H451" i="1"/>
  <c r="F451" i="1"/>
  <c r="O436" i="1"/>
  <c r="J436" i="1"/>
  <c r="J982" i="1" s="1"/>
  <c r="J984" i="1" s="1"/>
  <c r="J987" i="1" s="1"/>
  <c r="H436" i="1"/>
  <c r="H982" i="1" s="1"/>
  <c r="F436" i="1"/>
  <c r="O421" i="1"/>
  <c r="J421" i="1"/>
  <c r="H421" i="1"/>
  <c r="F421" i="1"/>
  <c r="O406" i="1"/>
  <c r="J406" i="1"/>
  <c r="H406" i="1"/>
  <c r="F406" i="1"/>
  <c r="O391" i="1"/>
  <c r="J391" i="1"/>
  <c r="H391" i="1"/>
  <c r="F391" i="1"/>
  <c r="O386" i="1"/>
  <c r="J386" i="1"/>
  <c r="H386" i="1"/>
  <c r="F386" i="1"/>
  <c r="P380" i="1"/>
  <c r="O380" i="1"/>
  <c r="J380" i="1"/>
  <c r="H380" i="1"/>
  <c r="F380" i="1"/>
  <c r="O374" i="1"/>
  <c r="J374" i="1"/>
  <c r="I374" i="1"/>
  <c r="H374" i="1"/>
  <c r="F374" i="1"/>
  <c r="O366" i="1"/>
  <c r="J366" i="1"/>
  <c r="H366" i="1"/>
  <c r="F366" i="1"/>
  <c r="O354" i="1"/>
  <c r="J354" i="1"/>
  <c r="H354" i="1"/>
  <c r="F354" i="1"/>
  <c r="O349" i="1"/>
  <c r="J349" i="1"/>
  <c r="H349" i="1"/>
  <c r="F349" i="1"/>
  <c r="O343" i="1"/>
  <c r="J343" i="1"/>
  <c r="H343" i="1"/>
  <c r="F343" i="1"/>
  <c r="O337" i="1"/>
  <c r="J337" i="1"/>
  <c r="I337" i="1"/>
  <c r="H337" i="1"/>
  <c r="G337" i="1"/>
  <c r="F337" i="1"/>
  <c r="E337" i="1"/>
  <c r="D337" i="1"/>
  <c r="O329" i="1"/>
  <c r="J329" i="1"/>
  <c r="I329" i="1"/>
  <c r="H329" i="1"/>
  <c r="G329" i="1"/>
  <c r="F329" i="1"/>
  <c r="P320" i="1"/>
  <c r="O320" i="1"/>
  <c r="J320" i="1"/>
  <c r="I320" i="1"/>
  <c r="H320" i="1"/>
  <c r="G320" i="1"/>
  <c r="F320" i="1"/>
  <c r="P316" i="1"/>
  <c r="O316" i="1"/>
  <c r="J316" i="1"/>
  <c r="H316" i="1"/>
  <c r="G316" i="1"/>
  <c r="F316" i="1"/>
  <c r="C316" i="1"/>
  <c r="O310" i="1"/>
  <c r="M310" i="1"/>
  <c r="K310" i="1"/>
  <c r="J310" i="1"/>
  <c r="I310" i="1"/>
  <c r="H310" i="1"/>
  <c r="G310" i="1"/>
  <c r="F310" i="1"/>
  <c r="C310" i="1"/>
  <c r="O306" i="1"/>
  <c r="J306" i="1"/>
  <c r="H306" i="1"/>
  <c r="F306" i="1"/>
  <c r="O291" i="1"/>
  <c r="J291" i="1"/>
  <c r="H291" i="1"/>
  <c r="F291" i="1"/>
  <c r="P278" i="1"/>
  <c r="O278" i="1"/>
  <c r="N278" i="1"/>
  <c r="L278" i="1"/>
  <c r="J278" i="1"/>
  <c r="H278" i="1"/>
  <c r="G278" i="1"/>
  <c r="F278" i="1"/>
  <c r="C278" i="1"/>
  <c r="O275" i="1"/>
  <c r="J275" i="1"/>
  <c r="H275" i="1"/>
  <c r="F275" i="1"/>
  <c r="P258" i="1"/>
  <c r="O258" i="1"/>
  <c r="J258" i="1"/>
  <c r="H258" i="1"/>
  <c r="F258" i="1"/>
  <c r="O255" i="1"/>
  <c r="M255" i="1"/>
  <c r="K255" i="1"/>
  <c r="J255" i="1"/>
  <c r="H255" i="1"/>
  <c r="F255" i="1"/>
  <c r="J249" i="1"/>
  <c r="O243" i="1"/>
  <c r="J243" i="1"/>
  <c r="H243" i="1"/>
  <c r="F243" i="1"/>
  <c r="O239" i="1"/>
  <c r="N239" i="1"/>
  <c r="J239" i="1"/>
  <c r="H239" i="1"/>
  <c r="F239" i="1"/>
  <c r="O234" i="1"/>
  <c r="J234" i="1"/>
  <c r="H234" i="1"/>
  <c r="F234" i="1"/>
  <c r="O228" i="1"/>
  <c r="J228" i="1"/>
  <c r="H228" i="1"/>
  <c r="G228" i="1"/>
  <c r="F228" i="1"/>
  <c r="O224" i="1"/>
  <c r="J224" i="1"/>
  <c r="H224" i="1"/>
  <c r="F224" i="1"/>
  <c r="O210" i="1"/>
  <c r="M210" i="1"/>
  <c r="K210" i="1"/>
  <c r="J210" i="1"/>
  <c r="H210" i="1"/>
  <c r="F210" i="1"/>
  <c r="E210" i="1"/>
  <c r="O206" i="1"/>
  <c r="J206" i="1"/>
  <c r="H206" i="1"/>
  <c r="F206" i="1"/>
  <c r="O198" i="1"/>
  <c r="N198" i="1"/>
  <c r="L198" i="1"/>
  <c r="J198" i="1"/>
  <c r="I198" i="1"/>
  <c r="H198" i="1"/>
  <c r="G198" i="1"/>
  <c r="F198" i="1"/>
  <c r="O193" i="1"/>
  <c r="J193" i="1"/>
  <c r="H193" i="1"/>
  <c r="F193" i="1"/>
  <c r="O181" i="1"/>
  <c r="J181" i="1"/>
  <c r="H181" i="1"/>
  <c r="G181" i="1"/>
  <c r="F181" i="1"/>
  <c r="J175" i="1"/>
  <c r="O165" i="1"/>
  <c r="M165" i="1"/>
  <c r="K165" i="1"/>
  <c r="J165" i="1"/>
  <c r="H165" i="1"/>
  <c r="F165" i="1"/>
  <c r="O142" i="1"/>
  <c r="J142" i="1"/>
  <c r="H142" i="1"/>
  <c r="F142" i="1"/>
  <c r="O119" i="1"/>
  <c r="J119" i="1"/>
  <c r="I119" i="1"/>
  <c r="H119" i="1"/>
  <c r="F119" i="1"/>
  <c r="E119" i="1"/>
  <c r="O115" i="1"/>
  <c r="M115" i="1"/>
  <c r="K115" i="1"/>
  <c r="J115" i="1"/>
  <c r="H115" i="1"/>
  <c r="F115" i="1"/>
  <c r="O108" i="1"/>
  <c r="J108" i="1"/>
  <c r="H108" i="1"/>
  <c r="F108" i="1"/>
  <c r="O87" i="1"/>
  <c r="J87" i="1"/>
  <c r="I87" i="1"/>
  <c r="H87" i="1"/>
  <c r="F87" i="1"/>
  <c r="O83" i="1"/>
  <c r="J83" i="1"/>
  <c r="I83" i="1"/>
  <c r="H83" i="1"/>
  <c r="F83" i="1"/>
  <c r="O77" i="1"/>
  <c r="J77" i="1"/>
  <c r="H77" i="1"/>
  <c r="F77" i="1"/>
  <c r="O55" i="1"/>
  <c r="M55" i="1"/>
  <c r="K55" i="1"/>
  <c r="J55" i="1"/>
  <c r="H55" i="1"/>
  <c r="F55" i="1"/>
  <c r="O48" i="1"/>
  <c r="M48" i="1"/>
  <c r="K48" i="1"/>
  <c r="J48" i="1"/>
  <c r="H48" i="1"/>
  <c r="F48" i="1"/>
  <c r="O34" i="1"/>
  <c r="J34" i="1"/>
  <c r="H34" i="1"/>
  <c r="F34" i="1"/>
  <c r="K61" i="3"/>
  <c r="M17" i="10"/>
  <c r="Q37" i="10"/>
  <c r="N5" i="5"/>
  <c r="C31" i="4"/>
  <c r="C8" i="4"/>
  <c r="B30" i="16"/>
  <c r="B31" i="17"/>
  <c r="B30" i="14"/>
  <c r="C83" i="10"/>
  <c r="B16" i="15"/>
  <c r="C186" i="4"/>
  <c r="B25" i="17"/>
  <c r="C35" i="10"/>
  <c r="C245" i="4"/>
  <c r="C39" i="4"/>
  <c r="C49" i="10"/>
  <c r="D35" i="10"/>
  <c r="C20" i="10"/>
  <c r="D20" i="10" s="1"/>
  <c r="C153" i="4"/>
  <c r="C157" i="4" s="1"/>
  <c r="O28" i="15"/>
  <c r="P81" i="6"/>
  <c r="U94" i="5" s="1"/>
  <c r="M30" i="17"/>
  <c r="M30" i="14"/>
  <c r="N66" i="10"/>
  <c r="M15" i="15"/>
  <c r="L75" i="10"/>
  <c r="L67" i="10"/>
  <c r="K30" i="9"/>
  <c r="K30" i="8"/>
  <c r="K15" i="12"/>
  <c r="K16" i="8"/>
  <c r="H30" i="13"/>
  <c r="H31" i="8"/>
  <c r="I46" i="7" s="1"/>
  <c r="H15" i="15"/>
  <c r="H15" i="9"/>
  <c r="F31" i="14"/>
  <c r="F31" i="12"/>
  <c r="G82" i="10"/>
  <c r="G74" i="10"/>
  <c r="F15" i="13"/>
  <c r="F16" i="9"/>
  <c r="F16" i="8"/>
  <c r="D265" i="4"/>
  <c r="D230" i="4"/>
  <c r="D161" i="4"/>
  <c r="D149" i="4"/>
  <c r="E83" i="10"/>
  <c r="E82" i="10"/>
  <c r="D16" i="13"/>
  <c r="D13" i="12"/>
  <c r="E27" i="11"/>
  <c r="E181" i="1"/>
  <c r="H21" i="10"/>
  <c r="C93" i="4"/>
  <c r="P65" i="10"/>
  <c r="G496" i="1"/>
  <c r="E87" i="10"/>
  <c r="G380" i="1"/>
  <c r="I82" i="6"/>
  <c r="L95" i="5" s="1"/>
  <c r="E70" i="10"/>
  <c r="G67" i="10"/>
  <c r="I75" i="10"/>
  <c r="L69" i="10"/>
  <c r="L61" i="10"/>
  <c r="N80" i="6"/>
  <c r="Q82" i="5" s="1"/>
  <c r="T82" i="5" s="1"/>
  <c r="P67" i="10"/>
  <c r="P75" i="10"/>
  <c r="P73" i="10"/>
  <c r="I82" i="10"/>
  <c r="G75" i="10"/>
  <c r="P68" i="10"/>
  <c r="F42" i="16"/>
  <c r="D26" i="16"/>
  <c r="H28" i="16"/>
  <c r="F26" i="14"/>
  <c r="F31" i="13"/>
  <c r="K25" i="13"/>
  <c r="K31" i="12"/>
  <c r="O29" i="12"/>
  <c r="F29" i="12"/>
  <c r="P556" i="1"/>
  <c r="I556" i="1"/>
  <c r="O8" i="18"/>
  <c r="H15" i="17"/>
  <c r="G481" i="1"/>
  <c r="B15" i="12"/>
  <c r="D15" i="12"/>
  <c r="C39" i="10"/>
  <c r="F28" i="11"/>
  <c r="O40" i="11"/>
  <c r="H32" i="11"/>
  <c r="H36" i="11" s="1"/>
  <c r="I29" i="6" s="1"/>
  <c r="G391" i="1"/>
  <c r="C32" i="10"/>
  <c r="E27" i="10"/>
  <c r="G354" i="1"/>
  <c r="F22" i="11"/>
  <c r="G40" i="11" s="1"/>
  <c r="H9" i="11"/>
  <c r="I27" i="11" s="1"/>
  <c r="L32" i="10"/>
  <c r="K20" i="11"/>
  <c r="N31" i="10"/>
  <c r="P26" i="10"/>
  <c r="D261" i="4"/>
  <c r="C218" i="4"/>
  <c r="D145" i="4"/>
  <c r="C12" i="6"/>
  <c r="J36" i="10"/>
  <c r="G406" i="1"/>
  <c r="G83" i="10"/>
  <c r="G82" i="6"/>
  <c r="H95" i="5" s="1"/>
  <c r="N391" i="1"/>
  <c r="P391" i="1"/>
  <c r="L912" i="1"/>
  <c r="L985" i="1"/>
  <c r="P912" i="1"/>
  <c r="P985" i="1"/>
  <c r="E74" i="6"/>
  <c r="D91" i="5" s="1"/>
  <c r="G91" i="5" s="1"/>
  <c r="N51" i="7"/>
  <c r="F13" i="8"/>
  <c r="G28" i="7" s="1"/>
  <c r="B14" i="8"/>
  <c r="C55" i="1"/>
  <c r="E10" i="6"/>
  <c r="P841" i="1"/>
  <c r="E912" i="1"/>
  <c r="E985" i="1" s="1"/>
  <c r="P87" i="10"/>
  <c r="G60" i="10"/>
  <c r="M29" i="15"/>
  <c r="O43" i="18"/>
  <c r="P60" i="7"/>
  <c r="G39" i="7"/>
  <c r="D9" i="4"/>
  <c r="F30" i="5"/>
  <c r="J30" i="5"/>
  <c r="K70" i="3"/>
  <c r="K76" i="3"/>
  <c r="K68" i="3"/>
  <c r="F22" i="10"/>
  <c r="C65" i="4"/>
  <c r="N13" i="6"/>
  <c r="E13" i="6"/>
  <c r="G43" i="7"/>
  <c r="E66" i="10"/>
  <c r="D29" i="9"/>
  <c r="I43" i="7"/>
  <c r="F13" i="18"/>
  <c r="C3" i="6"/>
  <c r="B3" i="17"/>
  <c r="B3" i="10"/>
  <c r="B3" i="11"/>
  <c r="B3" i="2"/>
  <c r="B3" i="7"/>
  <c r="B3" i="9"/>
  <c r="B3" i="13"/>
  <c r="B3" i="18"/>
  <c r="B3" i="8"/>
  <c r="H3" i="12"/>
  <c r="B3" i="16"/>
  <c r="B4" i="4"/>
  <c r="B3" i="14"/>
  <c r="G26" i="7"/>
  <c r="H20" i="10"/>
  <c r="H38" i="10"/>
  <c r="C22" i="10"/>
  <c r="D22" i="10" s="1"/>
  <c r="P83" i="6"/>
  <c r="U96" i="5"/>
  <c r="P82" i="10"/>
  <c r="E556" i="1"/>
  <c r="L62" i="10"/>
  <c r="G80" i="10"/>
  <c r="G62" i="10"/>
  <c r="P85" i="10"/>
  <c r="H45" i="16"/>
  <c r="M45" i="16"/>
  <c r="O23" i="15"/>
  <c r="H29" i="15"/>
  <c r="D8" i="15"/>
  <c r="F20" i="17"/>
  <c r="M9" i="18"/>
  <c r="O9" i="18"/>
  <c r="G56" i="10"/>
  <c r="C85" i="10"/>
  <c r="I77" i="10"/>
  <c r="H27" i="8"/>
  <c r="O13" i="12"/>
  <c r="P8" i="6"/>
  <c r="U16" i="5"/>
  <c r="H46" i="3"/>
  <c r="E10" i="7"/>
  <c r="J27" i="10"/>
  <c r="C69" i="4"/>
  <c r="G73" i="7"/>
  <c r="B14" i="11"/>
  <c r="B18" i="11" s="1"/>
  <c r="G51" i="10"/>
  <c r="P228" i="1"/>
  <c r="P291" i="1"/>
  <c r="N310" i="1"/>
  <c r="C84" i="10"/>
  <c r="E44" i="10"/>
  <c r="I89" i="10"/>
  <c r="P83" i="10"/>
  <c r="M28" i="12"/>
  <c r="G76" i="10"/>
  <c r="G751" i="1"/>
  <c r="G556" i="1"/>
  <c r="F14" i="18"/>
  <c r="N556" i="1"/>
  <c r="P30" i="10"/>
  <c r="O16" i="11"/>
  <c r="P34" i="11" s="1"/>
  <c r="B8" i="11"/>
  <c r="C26" i="11" s="1"/>
  <c r="D20" i="11"/>
  <c r="E354" i="1"/>
  <c r="N27" i="10"/>
  <c r="F16" i="11"/>
  <c r="E28" i="11"/>
  <c r="B20" i="11"/>
  <c r="C38" i="11"/>
  <c r="C354" i="1"/>
  <c r="L310" i="1"/>
  <c r="D263" i="4"/>
  <c r="C261" i="4"/>
  <c r="L228" i="1"/>
  <c r="C225" i="4"/>
  <c r="C203" i="4"/>
  <c r="C205" i="4" s="1"/>
  <c r="C190" i="4"/>
  <c r="D179" i="4"/>
  <c r="C185" i="4"/>
  <c r="D17" i="4"/>
  <c r="C210" i="4"/>
  <c r="O19" i="10"/>
  <c r="E239" i="1"/>
  <c r="P206" i="1"/>
  <c r="E249" i="1"/>
  <c r="C210" i="1"/>
  <c r="G55" i="10"/>
  <c r="G52" i="10"/>
  <c r="G466" i="1"/>
  <c r="G386" i="1"/>
  <c r="G44" i="10"/>
  <c r="L29" i="7"/>
  <c r="I406" i="1"/>
  <c r="P386" i="1"/>
  <c r="G38" i="10"/>
  <c r="F35" i="11"/>
  <c r="L40" i="11"/>
  <c r="C380" i="1"/>
  <c r="N386" i="1"/>
  <c r="N35" i="11"/>
  <c r="C246" i="4"/>
  <c r="G258" i="1"/>
  <c r="C228" i="1"/>
  <c r="C258" i="1"/>
  <c r="D186" i="4"/>
  <c r="C119" i="1"/>
  <c r="D97" i="4"/>
  <c r="D59" i="4"/>
  <c r="L8" i="6"/>
  <c r="O11" i="5" s="1"/>
  <c r="H108" i="3" s="1"/>
  <c r="G27" i="7"/>
  <c r="G30" i="7"/>
  <c r="C9" i="10"/>
  <c r="D27" i="10" s="1"/>
  <c r="N78" i="10"/>
  <c r="G81" i="10"/>
  <c r="G818" i="1"/>
  <c r="N86" i="10"/>
  <c r="L64" i="10"/>
  <c r="L82" i="10"/>
  <c r="P89" i="10"/>
  <c r="H23" i="17"/>
  <c r="K43" i="14"/>
  <c r="G627" i="1"/>
  <c r="C24" i="7"/>
  <c r="D214" i="4"/>
  <c r="C214" i="4"/>
  <c r="H94" i="5"/>
  <c r="K94" i="5" s="1"/>
  <c r="L28" i="7"/>
  <c r="L26" i="7"/>
  <c r="O90" i="5"/>
  <c r="P255" i="1"/>
  <c r="P243" i="1"/>
  <c r="P234" i="1"/>
  <c r="C243" i="1"/>
  <c r="G255" i="1"/>
  <c r="N71" i="10"/>
  <c r="K41" i="11"/>
  <c r="L30" i="6" s="1"/>
  <c r="B53" i="3"/>
  <c r="C68" i="10"/>
  <c r="I239" i="1"/>
  <c r="G863" i="1"/>
  <c r="F29" i="13"/>
  <c r="G660" i="1"/>
  <c r="P63" i="10"/>
  <c r="L65" i="10"/>
  <c r="K50" i="9"/>
  <c r="L73" i="7" s="1"/>
  <c r="P275" i="1"/>
  <c r="D222" i="4"/>
  <c r="B4" i="11"/>
  <c r="B4" i="14"/>
  <c r="B4" i="17"/>
  <c r="B4" i="10"/>
  <c r="B4" i="18"/>
  <c r="B4" i="8"/>
  <c r="C4" i="6"/>
  <c r="B4" i="15"/>
  <c r="B4" i="13"/>
  <c r="B4" i="7"/>
  <c r="B4" i="16"/>
  <c r="G24" i="7"/>
  <c r="J17" i="10"/>
  <c r="E386" i="1"/>
  <c r="C66" i="10"/>
  <c r="H18" i="10"/>
  <c r="E243" i="1"/>
  <c r="L46" i="7"/>
  <c r="L80" i="10"/>
  <c r="L841" i="1"/>
  <c r="G206" i="1"/>
  <c r="G243" i="1"/>
  <c r="E310" i="1"/>
  <c r="I73" i="10"/>
  <c r="L72" i="10"/>
  <c r="G724" i="1"/>
  <c r="F724" i="1"/>
  <c r="G841" i="1"/>
  <c r="C27" i="7"/>
  <c r="D193" i="4"/>
  <c r="B14" i="12"/>
  <c r="F17" i="10"/>
  <c r="B11" i="14"/>
  <c r="C526" i="1"/>
  <c r="H4" i="12"/>
  <c r="B4" i="9"/>
  <c r="J20" i="10"/>
  <c r="B38" i="11"/>
  <c r="B41" i="11" s="1"/>
  <c r="C30" i="6" s="1"/>
  <c r="C391" i="1"/>
  <c r="B8" i="15"/>
  <c r="D39" i="10"/>
  <c r="C343" i="1"/>
  <c r="B11" i="11"/>
  <c r="C29" i="11" s="1"/>
  <c r="E17" i="7"/>
  <c r="E18" i="7"/>
  <c r="E10" i="9" s="1"/>
  <c r="E9" i="10"/>
  <c r="F27" i="10" s="1"/>
  <c r="D12" i="14"/>
  <c r="E69" i="10"/>
  <c r="C72" i="10"/>
  <c r="F30" i="11"/>
  <c r="P210" i="1"/>
  <c r="N77" i="1"/>
  <c r="N108" i="1"/>
  <c r="N119" i="1"/>
  <c r="G78" i="10"/>
  <c r="G907" i="1"/>
  <c r="I115" i="1"/>
  <c r="I74" i="10"/>
  <c r="I66" i="10"/>
  <c r="G71" i="10"/>
  <c r="G115" i="1"/>
  <c r="P70" i="10"/>
  <c r="E85" i="10"/>
  <c r="G63" i="10"/>
  <c r="B46" i="16"/>
  <c r="F45" i="16"/>
  <c r="O44" i="16"/>
  <c r="F907" i="1"/>
  <c r="L65" i="7"/>
  <c r="G49" i="7"/>
  <c r="D34" i="8"/>
  <c r="E49" i="7"/>
  <c r="G597" i="1"/>
  <c r="E40" i="7"/>
  <c r="H33" i="8"/>
  <c r="I48" i="7" s="1"/>
  <c r="E38" i="7"/>
  <c r="C258" i="4"/>
  <c r="D262" i="4"/>
  <c r="H175" i="1"/>
  <c r="D148" i="4"/>
  <c r="P175" i="1"/>
  <c r="D92" i="4"/>
  <c r="C12" i="7"/>
  <c r="L13" i="7"/>
  <c r="C67" i="10"/>
  <c r="J40" i="10"/>
  <c r="J39" i="10"/>
  <c r="J38" i="10"/>
  <c r="G38" i="7"/>
  <c r="C224" i="1"/>
  <c r="C818" i="1"/>
  <c r="C48" i="10"/>
  <c r="C82" i="6"/>
  <c r="B95" i="5" s="1"/>
  <c r="E55" i="1"/>
  <c r="G234" i="1"/>
  <c r="P77" i="1"/>
  <c r="P48" i="1"/>
  <c r="E228" i="1"/>
  <c r="E291" i="1"/>
  <c r="G77" i="1"/>
  <c r="G83" i="1"/>
  <c r="I234" i="1"/>
  <c r="L239" i="1"/>
  <c r="P87" i="1"/>
  <c r="C82" i="10"/>
  <c r="C87" i="1"/>
  <c r="O249" i="1"/>
  <c r="F40" i="14"/>
  <c r="B23" i="17"/>
  <c r="G801" i="1"/>
  <c r="G29" i="7"/>
  <c r="E37" i="8"/>
  <c r="E49" i="9"/>
  <c r="D40" i="10"/>
  <c r="G275" i="1"/>
  <c r="P249" i="1"/>
  <c r="G239" i="1"/>
  <c r="D225" i="4"/>
  <c r="D207" i="4"/>
  <c r="C211" i="4"/>
  <c r="C216" i="4"/>
  <c r="C194" i="4"/>
  <c r="P108" i="1"/>
  <c r="C64" i="4"/>
  <c r="C66" i="4" s="1"/>
  <c r="D56" i="4"/>
  <c r="P14" i="7"/>
  <c r="P15" i="6" s="1"/>
  <c r="U15" i="5" s="1"/>
  <c r="H45" i="3" s="1"/>
  <c r="E25" i="7"/>
  <c r="I41" i="7"/>
  <c r="C62" i="10"/>
  <c r="I40" i="7"/>
  <c r="C451" i="1"/>
  <c r="G89" i="10"/>
  <c r="G83" i="6"/>
  <c r="H96" i="5"/>
  <c r="G451" i="1"/>
  <c r="I48" i="10"/>
  <c r="P366" i="1"/>
  <c r="E87" i="1"/>
  <c r="G87" i="1"/>
  <c r="N249" i="1"/>
  <c r="N343" i="1"/>
  <c r="C47" i="10"/>
  <c r="E84" i="10"/>
  <c r="G934" i="1"/>
  <c r="G986" i="1" s="1"/>
  <c r="F801" i="1"/>
  <c r="F983" i="1" s="1"/>
  <c r="D23" i="14"/>
  <c r="F23" i="14"/>
  <c r="C43" i="7"/>
  <c r="L49" i="7"/>
  <c r="L54" i="7"/>
  <c r="G40" i="7"/>
  <c r="L40" i="7"/>
  <c r="G42" i="7"/>
  <c r="P51" i="10"/>
  <c r="C53" i="10"/>
  <c r="G50" i="10"/>
  <c r="P451" i="1"/>
  <c r="C571" i="1"/>
  <c r="G571" i="1"/>
  <c r="B15" i="11"/>
  <c r="C33" i="11"/>
  <c r="C366" i="1"/>
  <c r="D8" i="11"/>
  <c r="E26" i="11" s="1"/>
  <c r="E343" i="1"/>
  <c r="I38" i="11"/>
  <c r="E30" i="10"/>
  <c r="O10" i="11"/>
  <c r="O12" i="11"/>
  <c r="P9" i="11" s="1"/>
  <c r="P20" i="6"/>
  <c r="P343" i="1"/>
  <c r="P349" i="1"/>
  <c r="O15" i="11"/>
  <c r="P33" i="11" s="1"/>
  <c r="N374" i="1"/>
  <c r="N35" i="10"/>
  <c r="N41" i="10" s="1"/>
  <c r="K16" i="11"/>
  <c r="L374" i="1"/>
  <c r="L36" i="10"/>
  <c r="H16" i="11"/>
  <c r="I349" i="1"/>
  <c r="I31" i="10"/>
  <c r="K11" i="11"/>
  <c r="L29" i="11" s="1"/>
  <c r="F17" i="11"/>
  <c r="G349" i="1"/>
  <c r="G366" i="1"/>
  <c r="G31" i="10"/>
  <c r="L34" i="11"/>
  <c r="I11" i="7"/>
  <c r="C11" i="6"/>
  <c r="N8" i="6"/>
  <c r="Q14" i="5" s="1"/>
  <c r="Q11" i="5"/>
  <c r="D42" i="3" s="1"/>
  <c r="F42" i="3" s="1"/>
  <c r="J29" i="10"/>
  <c r="F20" i="10"/>
  <c r="F38" i="10"/>
  <c r="C337" i="1"/>
  <c r="B16" i="8"/>
  <c r="C31" i="7" s="1"/>
  <c r="B15" i="9"/>
  <c r="B35" i="15"/>
  <c r="E71" i="10"/>
  <c r="D33" i="4"/>
  <c r="D26" i="4"/>
  <c r="G55" i="1"/>
  <c r="D251" i="4"/>
  <c r="O35" i="10"/>
  <c r="O17" i="10"/>
  <c r="C174" i="4"/>
  <c r="B26" i="18"/>
  <c r="C841" i="1"/>
  <c r="Q31" i="10"/>
  <c r="K90" i="5"/>
  <c r="C143" i="4"/>
  <c r="N29" i="11"/>
  <c r="O21" i="10"/>
  <c r="O39" i="10"/>
  <c r="C275" i="1"/>
  <c r="C228" i="4"/>
  <c r="E26" i="7"/>
  <c r="E68" i="10"/>
  <c r="F23" i="11"/>
  <c r="G20" i="11" s="1"/>
  <c r="K79" i="5"/>
  <c r="U79" i="5"/>
  <c r="U83" i="5" s="1"/>
  <c r="E70" i="7"/>
  <c r="F70" i="7"/>
  <c r="F47" i="8"/>
  <c r="G56" i="7"/>
  <c r="C28" i="11"/>
  <c r="C39" i="11"/>
  <c r="P28" i="11"/>
  <c r="E43" i="8"/>
  <c r="E18" i="9"/>
  <c r="E19" i="9"/>
  <c r="E25" i="8"/>
  <c r="E45" i="8"/>
  <c r="E27" i="8"/>
  <c r="E13" i="9"/>
  <c r="E28" i="8"/>
  <c r="E12" i="9"/>
  <c r="E42" i="9"/>
  <c r="F38" i="7"/>
  <c r="E42" i="8"/>
  <c r="E38" i="9"/>
  <c r="E29" i="9"/>
  <c r="E25" i="9"/>
  <c r="F32" i="7"/>
  <c r="F34" i="7"/>
  <c r="E41" i="9"/>
  <c r="E45" i="9"/>
  <c r="E14" i="9"/>
  <c r="F18" i="7"/>
  <c r="E27" i="9"/>
  <c r="E21" i="9"/>
  <c r="E17" i="9"/>
  <c r="I13" i="6"/>
  <c r="E38" i="11"/>
  <c r="Q20" i="10"/>
  <c r="Q38" i="10"/>
  <c r="D93" i="3"/>
  <c r="E14" i="7"/>
  <c r="E15" i="6" s="1"/>
  <c r="D15" i="5" s="1"/>
  <c r="C92" i="4"/>
  <c r="C83" i="1"/>
  <c r="C60" i="4"/>
  <c r="C103" i="4"/>
  <c r="C193" i="1"/>
  <c r="C163" i="4"/>
  <c r="H37" i="10"/>
  <c r="H19" i="10"/>
  <c r="C12" i="10"/>
  <c r="B10" i="13"/>
  <c r="G511" i="1"/>
  <c r="D281" i="4"/>
  <c r="D282" i="4" s="1"/>
  <c r="E24" i="7"/>
  <c r="C386" i="1"/>
  <c r="G31" i="7"/>
  <c r="N26" i="7"/>
  <c r="C934" i="1"/>
  <c r="C986" i="1"/>
  <c r="F60" i="7"/>
  <c r="C87" i="10"/>
  <c r="E58" i="7"/>
  <c r="C59" i="10"/>
  <c r="I243" i="1"/>
  <c r="I541" i="1"/>
  <c r="C81" i="10"/>
  <c r="C863" i="1"/>
  <c r="C801" i="1"/>
  <c r="B29" i="14"/>
  <c r="G778" i="1"/>
  <c r="G983" i="1" s="1"/>
  <c r="P778" i="1"/>
  <c r="D30" i="13"/>
  <c r="O25" i="13"/>
  <c r="F26" i="13"/>
  <c r="C778" i="1"/>
  <c r="E62" i="7"/>
  <c r="C63" i="7"/>
  <c r="G47" i="7"/>
  <c r="E39" i="9"/>
  <c r="F73" i="7"/>
  <c r="G526" i="1"/>
  <c r="G541" i="1"/>
  <c r="M11" i="18"/>
  <c r="C511" i="1"/>
  <c r="K10" i="14"/>
  <c r="O13" i="14"/>
  <c r="F12" i="17"/>
  <c r="M10" i="14"/>
  <c r="D9" i="17"/>
  <c r="P526" i="1"/>
  <c r="E13" i="8"/>
  <c r="P25" i="7"/>
  <c r="G28" i="6"/>
  <c r="P12" i="11"/>
  <c r="G35" i="11"/>
  <c r="F42" i="7"/>
  <c r="E26" i="8"/>
  <c r="E20" i="9"/>
  <c r="F57" i="7"/>
  <c r="E44" i="9"/>
  <c r="F51" i="7"/>
  <c r="F53" i="7"/>
  <c r="E19" i="8"/>
  <c r="E16" i="8"/>
  <c r="F25" i="7"/>
  <c r="F47" i="7"/>
  <c r="F24" i="7"/>
  <c r="F26" i="7"/>
  <c r="F16" i="7"/>
  <c r="B93" i="3"/>
  <c r="F93" i="3" s="1"/>
  <c r="E21" i="8"/>
  <c r="J73" i="7"/>
  <c r="U11" i="5"/>
  <c r="H42" i="3" s="1"/>
  <c r="H20" i="5"/>
  <c r="U14" i="5"/>
  <c r="H44" i="3" s="1"/>
  <c r="B108" i="3"/>
  <c r="B42" i="3"/>
  <c r="L12" i="6"/>
  <c r="P11" i="7"/>
  <c r="I8" i="6"/>
  <c r="L11" i="5" s="1"/>
  <c r="L16" i="5"/>
  <c r="H99" i="3" s="1"/>
  <c r="C939" i="1"/>
  <c r="C945" i="1"/>
  <c r="C14" i="7" s="1"/>
  <c r="C15" i="6" s="1"/>
  <c r="B15" i="5" s="1"/>
  <c r="G24" i="2" s="1"/>
  <c r="O14" i="5"/>
  <c r="B106" i="3" s="1"/>
  <c r="L14" i="5"/>
  <c r="H16" i="3" s="1"/>
  <c r="N11" i="7"/>
  <c r="P18" i="7"/>
  <c r="Q28" i="7" s="1"/>
  <c r="J35" i="10"/>
  <c r="E27" i="7"/>
  <c r="I65" i="10"/>
  <c r="F52" i="7"/>
  <c r="I142" i="1"/>
  <c r="D175" i="4"/>
  <c r="N40" i="11"/>
  <c r="C42" i="7"/>
  <c r="C69" i="10"/>
  <c r="N35" i="7"/>
  <c r="F68" i="7"/>
  <c r="F69" i="7"/>
  <c r="I61" i="10"/>
  <c r="G73" i="10"/>
  <c r="E75" i="10"/>
  <c r="E67" i="10"/>
  <c r="P80" i="10"/>
  <c r="G58" i="7"/>
  <c r="N64" i="10"/>
  <c r="P142" i="1"/>
  <c r="O36" i="11"/>
  <c r="P29" i="6" s="1"/>
  <c r="L142" i="1"/>
  <c r="G82" i="5"/>
  <c r="H82" i="5"/>
  <c r="K96" i="5"/>
  <c r="J79" i="5"/>
  <c r="G89" i="5"/>
  <c r="G692" i="1"/>
  <c r="H35" i="3"/>
  <c r="I35" i="3" s="1"/>
  <c r="N62" i="7"/>
  <c r="E46" i="7"/>
  <c r="F46" i="7"/>
  <c r="E31" i="9"/>
  <c r="I65" i="7"/>
  <c r="C44" i="7"/>
  <c r="G66" i="7"/>
  <c r="L59" i="7"/>
  <c r="P48" i="7"/>
  <c r="E61" i="7"/>
  <c r="F61" i="7"/>
  <c r="E35" i="9"/>
  <c r="E28" i="9"/>
  <c r="F43" i="7"/>
  <c r="L71" i="7"/>
  <c r="E48" i="7"/>
  <c r="F48" i="7"/>
  <c r="C57" i="7"/>
  <c r="C53" i="7"/>
  <c r="E40" i="8"/>
  <c r="E55" i="7"/>
  <c r="E39" i="8"/>
  <c r="E47" i="8"/>
  <c r="I54" i="7"/>
  <c r="E59" i="7"/>
  <c r="E44" i="8"/>
  <c r="C35" i="7"/>
  <c r="G32" i="7"/>
  <c r="C30" i="7"/>
  <c r="D12" i="11"/>
  <c r="E9" i="11" s="1"/>
  <c r="E29" i="11"/>
  <c r="N32" i="11"/>
  <c r="M18" i="11"/>
  <c r="L38" i="11"/>
  <c r="P12" i="9"/>
  <c r="P30" i="8"/>
  <c r="P30" i="9"/>
  <c r="Q36" i="7"/>
  <c r="Q48" i="7"/>
  <c r="Q44" i="7"/>
  <c r="P23" i="8"/>
  <c r="P14" i="8"/>
  <c r="P45" i="9"/>
  <c r="Q26" i="7"/>
  <c r="Q62" i="7"/>
  <c r="Q33" i="7"/>
  <c r="Q51" i="7"/>
  <c r="P20" i="9"/>
  <c r="Q63" i="7"/>
  <c r="P36" i="9"/>
  <c r="P27" i="9"/>
  <c r="Q23" i="7"/>
  <c r="P18" i="8"/>
  <c r="Q59" i="7"/>
  <c r="P47" i="8"/>
  <c r="Q25" i="7"/>
  <c r="P26" i="9"/>
  <c r="Q50" i="7"/>
  <c r="P10" i="9"/>
  <c r="P42" i="8"/>
  <c r="P31" i="9"/>
  <c r="P37" i="8"/>
  <c r="Q31" i="7"/>
  <c r="P21" i="9"/>
  <c r="P11" i="8"/>
  <c r="Q57" i="7"/>
  <c r="P45" i="8"/>
  <c r="Q56" i="7"/>
  <c r="P20" i="8"/>
  <c r="I165" i="1"/>
  <c r="C165" i="1"/>
  <c r="D126" i="4"/>
  <c r="C142" i="1"/>
  <c r="C98" i="4"/>
  <c r="E48" i="8"/>
  <c r="Q55" i="7"/>
  <c r="P52" i="9"/>
  <c r="P34" i="9"/>
  <c r="P11" i="9"/>
  <c r="P27" i="8"/>
  <c r="Q71" i="7"/>
  <c r="Q75" i="7"/>
  <c r="Q69" i="7"/>
  <c r="Q24" i="7"/>
  <c r="P48" i="9"/>
  <c r="P14" i="9"/>
  <c r="P43" i="8"/>
  <c r="P41" i="9"/>
  <c r="P35" i="8"/>
  <c r="E51" i="9"/>
  <c r="E30" i="11"/>
  <c r="N15" i="11"/>
  <c r="N17" i="11"/>
  <c r="F74" i="7"/>
  <c r="F75" i="7"/>
  <c r="B44" i="3"/>
  <c r="H106" i="3"/>
  <c r="F129" i="3"/>
  <c r="E974" i="1"/>
  <c r="E988" i="1" s="1"/>
  <c r="D13" i="5"/>
  <c r="D15" i="3" s="1"/>
  <c r="D106" i="3" l="1"/>
  <c r="D44" i="3"/>
  <c r="S14" i="5"/>
  <c r="Q20" i="5"/>
  <c r="D143" i="3"/>
  <c r="D108" i="3"/>
  <c r="F108" i="3" s="1"/>
  <c r="J108" i="3" s="1"/>
  <c r="K108" i="3" s="1"/>
  <c r="N10" i="6"/>
  <c r="S11" i="5"/>
  <c r="F44" i="3"/>
  <c r="J44" i="3" s="1"/>
  <c r="D144" i="3"/>
  <c r="N974" i="1"/>
  <c r="N988" i="1" s="1"/>
  <c r="D96" i="3"/>
  <c r="D16" i="3"/>
  <c r="D128" i="3"/>
  <c r="D20" i="5"/>
  <c r="D14" i="3"/>
  <c r="O44" i="18"/>
  <c r="Q21" i="10"/>
  <c r="Q39" i="10"/>
  <c r="O23" i="11"/>
  <c r="P38" i="11"/>
  <c r="P33" i="17"/>
  <c r="P31" i="17"/>
  <c r="P37" i="17"/>
  <c r="P27" i="17"/>
  <c r="P36" i="17"/>
  <c r="P38" i="17"/>
  <c r="P34" i="17"/>
  <c r="P32" i="17"/>
  <c r="P29" i="17"/>
  <c r="P30" i="17"/>
  <c r="P24" i="17"/>
  <c r="P35" i="17"/>
  <c r="P23" i="17"/>
  <c r="O44" i="14"/>
  <c r="P61" i="6" s="1"/>
  <c r="P17" i="17"/>
  <c r="P18" i="17"/>
  <c r="P8" i="17"/>
  <c r="O39" i="17"/>
  <c r="P39" i="17" s="1"/>
  <c r="P19" i="17"/>
  <c r="P9" i="17"/>
  <c r="P21" i="17"/>
  <c r="P12" i="17"/>
  <c r="P11" i="17"/>
  <c r="P15" i="17"/>
  <c r="P20" i="17"/>
  <c r="P16" i="17"/>
  <c r="P14" i="17"/>
  <c r="P42" i="10"/>
  <c r="P26" i="6"/>
  <c r="O21" i="15"/>
  <c r="O21" i="9"/>
  <c r="P29" i="7"/>
  <c r="O48" i="12"/>
  <c r="P59" i="6" s="1"/>
  <c r="U65" i="5" s="1"/>
  <c r="O66" i="16"/>
  <c r="P54" i="6"/>
  <c r="U59" i="5" s="1"/>
  <c r="O45" i="14"/>
  <c r="P52" i="6"/>
  <c r="U57" i="5" s="1"/>
  <c r="O48" i="13"/>
  <c r="P60" i="6" s="1"/>
  <c r="U66" i="5" s="1"/>
  <c r="P39" i="7"/>
  <c r="O65" i="16"/>
  <c r="P63" i="6" s="1"/>
  <c r="U69" i="5" s="1"/>
  <c r="P42" i="7"/>
  <c r="U98" i="5"/>
  <c r="O724" i="1"/>
  <c r="P31" i="7"/>
  <c r="O23" i="8"/>
  <c r="O15" i="13"/>
  <c r="O21" i="13" s="1"/>
  <c r="O17" i="12"/>
  <c r="O21" i="12" s="1"/>
  <c r="P75" i="6"/>
  <c r="P27" i="7"/>
  <c r="P980" i="1"/>
  <c r="P801" i="1"/>
  <c r="P818" i="1"/>
  <c r="P33" i="7"/>
  <c r="P751" i="1"/>
  <c r="P43" i="9"/>
  <c r="P28" i="7"/>
  <c r="Q67" i="7"/>
  <c r="Q61" i="7"/>
  <c r="P15" i="8"/>
  <c r="Q49" i="7"/>
  <c r="Q39" i="7"/>
  <c r="P40" i="8"/>
  <c r="P23" i="9"/>
  <c r="P40" i="9"/>
  <c r="P660" i="1"/>
  <c r="P983" i="1" s="1"/>
  <c r="P337" i="1"/>
  <c r="P33" i="8"/>
  <c r="Q29" i="7"/>
  <c r="P44" i="8"/>
  <c r="O907" i="1"/>
  <c r="O983" i="1" s="1"/>
  <c r="O984" i="1" s="1"/>
  <c r="O987" i="1" s="1"/>
  <c r="O14" i="18"/>
  <c r="O21" i="18" s="1"/>
  <c r="P52" i="10"/>
  <c r="P57" i="10" s="1"/>
  <c r="P9" i="9"/>
  <c r="P16" i="8"/>
  <c r="P38" i="8"/>
  <c r="P49" i="9"/>
  <c r="Q46" i="7"/>
  <c r="P19" i="8"/>
  <c r="P32" i="8"/>
  <c r="P24" i="9"/>
  <c r="P17" i="8"/>
  <c r="P11" i="11"/>
  <c r="P421" i="1"/>
  <c r="O24" i="9"/>
  <c r="P9" i="8"/>
  <c r="P8" i="8"/>
  <c r="P16" i="9"/>
  <c r="Q30" i="7"/>
  <c r="P15" i="9"/>
  <c r="P17" i="6"/>
  <c r="Q52" i="7"/>
  <c r="P10" i="8"/>
  <c r="P30" i="11"/>
  <c r="P54" i="10"/>
  <c r="P28" i="8"/>
  <c r="P33" i="9"/>
  <c r="Q45" i="7"/>
  <c r="P8" i="11"/>
  <c r="P15" i="10"/>
  <c r="H147" i="3" s="1"/>
  <c r="P863" i="1"/>
  <c r="P354" i="1"/>
  <c r="P571" i="1"/>
  <c r="P35" i="9"/>
  <c r="P12" i="8"/>
  <c r="P29" i="8"/>
  <c r="P31" i="8"/>
  <c r="Q42" i="7"/>
  <c r="P90" i="10"/>
  <c r="Q36" i="10"/>
  <c r="P21" i="8"/>
  <c r="P13" i="9"/>
  <c r="Q43" i="7"/>
  <c r="Q58" i="7"/>
  <c r="Q54" i="7"/>
  <c r="Q27" i="7"/>
  <c r="P18" i="9"/>
  <c r="P25" i="8"/>
  <c r="P19" i="9"/>
  <c r="Q41" i="7"/>
  <c r="P8" i="9"/>
  <c r="Q53" i="7"/>
  <c r="P51" i="9"/>
  <c r="P36" i="8"/>
  <c r="P28" i="9"/>
  <c r="Q38" i="7"/>
  <c r="P46" i="9"/>
  <c r="P10" i="11"/>
  <c r="P511" i="1"/>
  <c r="P17" i="9"/>
  <c r="P37" i="9"/>
  <c r="Q66" i="7"/>
  <c r="P38" i="9"/>
  <c r="Q72" i="7"/>
  <c r="Q32" i="7"/>
  <c r="P48" i="8"/>
  <c r="P13" i="8"/>
  <c r="Q65" i="7"/>
  <c r="Q40" i="10"/>
  <c r="P30" i="7"/>
  <c r="P46" i="8"/>
  <c r="P25" i="9"/>
  <c r="P36" i="11"/>
  <c r="Q60" i="7"/>
  <c r="Q40" i="7"/>
  <c r="P42" i="9"/>
  <c r="Q70" i="7"/>
  <c r="Q35" i="7"/>
  <c r="P29" i="9"/>
  <c r="P44" i="9"/>
  <c r="P32" i="9"/>
  <c r="P24" i="8"/>
  <c r="P41" i="8"/>
  <c r="Q34" i="7"/>
  <c r="Q68" i="7"/>
  <c r="Q47" i="7"/>
  <c r="Q74" i="7"/>
  <c r="Q64" i="7"/>
  <c r="Q16" i="7"/>
  <c r="P39" i="8"/>
  <c r="Q17" i="7"/>
  <c r="P47" i="9"/>
  <c r="P39" i="9"/>
  <c r="P26" i="8"/>
  <c r="Q73" i="7"/>
  <c r="P50" i="9"/>
  <c r="Q76" i="7"/>
  <c r="P34" i="8"/>
  <c r="Q18" i="7"/>
  <c r="H21" i="9"/>
  <c r="I24" i="7"/>
  <c r="I26" i="6"/>
  <c r="I42" i="10"/>
  <c r="J30" i="7"/>
  <c r="I44" i="9"/>
  <c r="I724" i="1"/>
  <c r="I466" i="1"/>
  <c r="I27" i="8"/>
  <c r="I17" i="8"/>
  <c r="I15" i="10"/>
  <c r="I206" i="1"/>
  <c r="H21" i="11"/>
  <c r="I354" i="1"/>
  <c r="H724" i="1"/>
  <c r="I24" i="9"/>
  <c r="H907" i="1"/>
  <c r="P436" i="1"/>
  <c r="I34" i="1"/>
  <c r="I181" i="1"/>
  <c r="I224" i="1"/>
  <c r="I249" i="1"/>
  <c r="I291" i="1"/>
  <c r="I316" i="1"/>
  <c r="H30" i="11"/>
  <c r="I28" i="6" s="1"/>
  <c r="I451" i="1"/>
  <c r="I73" i="6"/>
  <c r="L90" i="5" s="1"/>
  <c r="L92" i="5" s="1"/>
  <c r="I912" i="1"/>
  <c r="I985" i="1" s="1"/>
  <c r="I11" i="9"/>
  <c r="I51" i="9"/>
  <c r="J43" i="7"/>
  <c r="I30" i="9"/>
  <c r="I16" i="9"/>
  <c r="I18" i="9"/>
  <c r="I12" i="8"/>
  <c r="I26" i="9"/>
  <c r="J26" i="7"/>
  <c r="I24" i="8"/>
  <c r="I34" i="8"/>
  <c r="I41" i="9"/>
  <c r="J44" i="7"/>
  <c r="J48" i="7"/>
  <c r="I39" i="8"/>
  <c r="J74" i="7"/>
  <c r="J76" i="7"/>
  <c r="I32" i="8"/>
  <c r="I12" i="9"/>
  <c r="I42" i="9"/>
  <c r="J66" i="7"/>
  <c r="I28" i="9"/>
  <c r="I17" i="9"/>
  <c r="J29" i="7"/>
  <c r="J24" i="7"/>
  <c r="I33" i="8"/>
  <c r="I37" i="9"/>
  <c r="I25" i="8"/>
  <c r="J53" i="7"/>
  <c r="I52" i="9"/>
  <c r="I15" i="9"/>
  <c r="I47" i="8"/>
  <c r="J54" i="7"/>
  <c r="J18" i="7"/>
  <c r="I36" i="8"/>
  <c r="J55" i="7"/>
  <c r="I39" i="9"/>
  <c r="I38" i="9"/>
  <c r="I14" i="9"/>
  <c r="I33" i="9"/>
  <c r="I19" i="8"/>
  <c r="J28" i="7"/>
  <c r="I36" i="9"/>
  <c r="I41" i="8"/>
  <c r="I45" i="8"/>
  <c r="I14" i="8"/>
  <c r="J38" i="7"/>
  <c r="I29" i="9"/>
  <c r="I48" i="8"/>
  <c r="J64" i="7"/>
  <c r="I26" i="8"/>
  <c r="I34" i="9"/>
  <c r="J40" i="7"/>
  <c r="J36" i="7"/>
  <c r="I45" i="9"/>
  <c r="J49" i="7"/>
  <c r="J32" i="7"/>
  <c r="J27" i="7"/>
  <c r="J60" i="7"/>
  <c r="J59" i="7"/>
  <c r="I50" i="9"/>
  <c r="I43" i="9"/>
  <c r="J56" i="7"/>
  <c r="J35" i="7"/>
  <c r="I21" i="9"/>
  <c r="J50" i="7"/>
  <c r="I11" i="8"/>
  <c r="I9" i="9"/>
  <c r="I49" i="9"/>
  <c r="J51" i="7"/>
  <c r="I23" i="9"/>
  <c r="I40" i="8"/>
  <c r="I20" i="8"/>
  <c r="I31" i="9"/>
  <c r="J72" i="7"/>
  <c r="J58" i="7"/>
  <c r="I35" i="9"/>
  <c r="I13" i="8"/>
  <c r="I16" i="8"/>
  <c r="J75" i="7"/>
  <c r="J67" i="7"/>
  <c r="J61" i="7"/>
  <c r="I8" i="8"/>
  <c r="J45" i="7"/>
  <c r="I38" i="8"/>
  <c r="I20" i="9"/>
  <c r="I47" i="9"/>
  <c r="J39" i="7"/>
  <c r="J62" i="7"/>
  <c r="J25" i="7"/>
  <c r="I30" i="8"/>
  <c r="J41" i="7"/>
  <c r="I17" i="6"/>
  <c r="H21" i="3" s="1"/>
  <c r="I21" i="3" s="1"/>
  <c r="I31" i="8"/>
  <c r="I10" i="9"/>
  <c r="J16" i="7"/>
  <c r="I28" i="8"/>
  <c r="I29" i="8"/>
  <c r="I27" i="9"/>
  <c r="I13" i="9"/>
  <c r="I23" i="8"/>
  <c r="I8" i="9"/>
  <c r="J23" i="7"/>
  <c r="I9" i="8"/>
  <c r="J71" i="7"/>
  <c r="I35" i="8"/>
  <c r="H51" i="9"/>
  <c r="I32" i="9"/>
  <c r="I43" i="8"/>
  <c r="H48" i="12"/>
  <c r="I59" i="6" s="1"/>
  <c r="L65" i="5" s="1"/>
  <c r="I511" i="1"/>
  <c r="I53" i="6"/>
  <c r="L58" i="5" s="1"/>
  <c r="I46" i="8"/>
  <c r="J68" i="7"/>
  <c r="I108" i="1"/>
  <c r="I343" i="1"/>
  <c r="I980" i="1" s="1"/>
  <c r="F8" i="11"/>
  <c r="G26" i="11" s="1"/>
  <c r="I436" i="1"/>
  <c r="I481" i="1"/>
  <c r="I496" i="1"/>
  <c r="H21" i="17"/>
  <c r="H983" i="1"/>
  <c r="H12" i="11"/>
  <c r="I29" i="11"/>
  <c r="I37" i="8"/>
  <c r="J69" i="7"/>
  <c r="H38" i="17"/>
  <c r="I29" i="17" s="1"/>
  <c r="I907" i="1"/>
  <c r="P406" i="1"/>
  <c r="J46" i="7"/>
  <c r="I40" i="9"/>
  <c r="I15" i="8"/>
  <c r="I421" i="1"/>
  <c r="H44" i="18"/>
  <c r="J57" i="7"/>
  <c r="I21" i="8"/>
  <c r="I19" i="9"/>
  <c r="H21" i="18"/>
  <c r="I15" i="18" s="1"/>
  <c r="I86" i="10"/>
  <c r="I70" i="10"/>
  <c r="I84" i="10"/>
  <c r="I68" i="10"/>
  <c r="I90" i="10" s="1"/>
  <c r="I38" i="6" s="1"/>
  <c r="L42" i="5" s="1"/>
  <c r="H801" i="1"/>
  <c r="J52" i="7"/>
  <c r="I42" i="8"/>
  <c r="H43" i="15"/>
  <c r="I62" i="6" s="1"/>
  <c r="L68" i="5" s="1"/>
  <c r="J63" i="7"/>
  <c r="J33" i="7"/>
  <c r="J65" i="7"/>
  <c r="J47" i="7"/>
  <c r="H133" i="3"/>
  <c r="I27" i="6"/>
  <c r="H21" i="12"/>
  <c r="I85" i="10"/>
  <c r="I69" i="10"/>
  <c r="J42" i="7"/>
  <c r="I18" i="8"/>
  <c r="J31" i="7"/>
  <c r="J34" i="7"/>
  <c r="I48" i="9"/>
  <c r="I366" i="1"/>
  <c r="I44" i="8"/>
  <c r="I10" i="8"/>
  <c r="J70" i="7"/>
  <c r="J17" i="7"/>
  <c r="I25" i="9"/>
  <c r="I660" i="1"/>
  <c r="I42" i="7"/>
  <c r="L98" i="5"/>
  <c r="I597" i="1"/>
  <c r="I83" i="10"/>
  <c r="I778" i="1"/>
  <c r="H23" i="13"/>
  <c r="H48" i="13" s="1"/>
  <c r="I60" i="6" s="1"/>
  <c r="L66" i="5" s="1"/>
  <c r="I818" i="1"/>
  <c r="I526" i="1"/>
  <c r="H249" i="1"/>
  <c r="I863" i="1"/>
  <c r="H8" i="16"/>
  <c r="H21" i="16" s="1"/>
  <c r="I380" i="1"/>
  <c r="H9" i="14"/>
  <c r="H21" i="14" s="1"/>
  <c r="I52" i="6" s="1"/>
  <c r="L57" i="5" s="1"/>
  <c r="I23" i="10"/>
  <c r="I841" i="1"/>
  <c r="I751" i="1"/>
  <c r="H23" i="14"/>
  <c r="H44" i="14" s="1"/>
  <c r="I61" i="6" s="1"/>
  <c r="L67" i="5" s="1"/>
  <c r="H230" i="3" s="1"/>
  <c r="I44" i="10"/>
  <c r="I57" i="10" s="1"/>
  <c r="O8" i="8"/>
  <c r="H93" i="3"/>
  <c r="I391" i="1"/>
  <c r="I80" i="10"/>
  <c r="P982" i="1"/>
  <c r="H29" i="9"/>
  <c r="I44" i="7" s="1"/>
  <c r="H23" i="8"/>
  <c r="I38" i="7" s="1"/>
  <c r="H29" i="16"/>
  <c r="H65" i="16" s="1"/>
  <c r="I63" i="6" s="1"/>
  <c r="L69" i="5" s="1"/>
  <c r="I801" i="1"/>
  <c r="I30" i="7"/>
  <c r="I36" i="7" s="1"/>
  <c r="I33" i="6" s="1"/>
  <c r="I35" i="7"/>
  <c r="I49" i="10"/>
  <c r="I386" i="1"/>
  <c r="I32" i="7"/>
  <c r="H10" i="13"/>
  <c r="H21" i="13" s="1"/>
  <c r="I58" i="7"/>
  <c r="M21" i="14"/>
  <c r="M65" i="16"/>
  <c r="N63" i="6" s="1"/>
  <c r="Q69" i="5" s="1"/>
  <c r="M44" i="14"/>
  <c r="N61" i="6" s="1"/>
  <c r="Q67" i="5" s="1"/>
  <c r="N64" i="6"/>
  <c r="Q70" i="5" s="1"/>
  <c r="N34" i="17"/>
  <c r="N32" i="17"/>
  <c r="N38" i="17"/>
  <c r="N35" i="17"/>
  <c r="N33" i="17"/>
  <c r="N28" i="17"/>
  <c r="N26" i="17"/>
  <c r="N31" i="17"/>
  <c r="N25" i="17"/>
  <c r="N27" i="17"/>
  <c r="N24" i="17"/>
  <c r="N30" i="17"/>
  <c r="N421" i="1"/>
  <c r="N58" i="7"/>
  <c r="N692" i="1"/>
  <c r="Q89" i="5"/>
  <c r="N75" i="6"/>
  <c r="D58" i="3" s="1"/>
  <c r="N541" i="1"/>
  <c r="O22" i="10"/>
  <c r="O40" i="10"/>
  <c r="N40" i="7"/>
  <c r="M12" i="11"/>
  <c r="N26" i="11"/>
  <c r="N89" i="10"/>
  <c r="N778" i="1"/>
  <c r="M24" i="8"/>
  <c r="N39" i="7" s="1"/>
  <c r="N451" i="1"/>
  <c r="M43" i="15"/>
  <c r="N62" i="6" s="1"/>
  <c r="Q68" i="5" s="1"/>
  <c r="N934" i="1"/>
  <c r="N986" i="1" s="1"/>
  <c r="N77" i="6"/>
  <c r="Q79" i="5" s="1"/>
  <c r="T79" i="5" s="1"/>
  <c r="N366" i="1"/>
  <c r="N818" i="1"/>
  <c r="N329" i="1"/>
  <c r="N912" i="1"/>
  <c r="N985" i="1" s="1"/>
  <c r="M41" i="11"/>
  <c r="N30" i="6" s="1"/>
  <c r="N16" i="11"/>
  <c r="N14" i="11"/>
  <c r="N21" i="6"/>
  <c r="N44" i="6" s="1"/>
  <c r="N15" i="10"/>
  <c r="N801" i="1"/>
  <c r="N165" i="1"/>
  <c r="M24" i="12"/>
  <c r="M48" i="12" s="1"/>
  <c r="N59" i="6" s="1"/>
  <c r="N751" i="1"/>
  <c r="M23" i="9"/>
  <c r="N67" i="10"/>
  <c r="N33" i="10"/>
  <c r="N42" i="10" s="1"/>
  <c r="M21" i="15"/>
  <c r="S81" i="5"/>
  <c r="T81" i="5"/>
  <c r="N73" i="7"/>
  <c r="M21" i="16"/>
  <c r="M48" i="13"/>
  <c r="N60" i="6" s="1"/>
  <c r="Q66" i="5" s="1"/>
  <c r="S66" i="5" s="1"/>
  <c r="N907" i="1"/>
  <c r="N571" i="1"/>
  <c r="N982" i="1" s="1"/>
  <c r="N43" i="7"/>
  <c r="N354" i="1"/>
  <c r="N980" i="1" s="1"/>
  <c r="M20" i="11"/>
  <c r="N526" i="1"/>
  <c r="M9" i="17"/>
  <c r="M21" i="17" s="1"/>
  <c r="N59" i="7"/>
  <c r="N82" i="10"/>
  <c r="N466" i="1"/>
  <c r="N45" i="10"/>
  <c r="O20" i="10"/>
  <c r="O38" i="10"/>
  <c r="N56" i="10"/>
  <c r="N81" i="10"/>
  <c r="N63" i="10"/>
  <c r="N90" i="10" s="1"/>
  <c r="N38" i="6" s="1"/>
  <c r="Q42" i="5" s="1"/>
  <c r="T42" i="5" s="1"/>
  <c r="N481" i="1"/>
  <c r="M9" i="12"/>
  <c r="M21" i="12" s="1"/>
  <c r="N660" i="1"/>
  <c r="N83" i="6"/>
  <c r="Q96" i="5" s="1"/>
  <c r="T96" i="5" s="1"/>
  <c r="M320" i="1"/>
  <c r="N55" i="10"/>
  <c r="N18" i="11"/>
  <c r="N511" i="1"/>
  <c r="N320" i="1"/>
  <c r="M8" i="13"/>
  <c r="M21" i="13" s="1"/>
  <c r="N206" i="1"/>
  <c r="N291" i="1"/>
  <c r="D103" i="3"/>
  <c r="N14" i="7"/>
  <c r="N15" i="6" s="1"/>
  <c r="Q15" i="5" s="1"/>
  <c r="N18" i="7"/>
  <c r="N42" i="9" s="1"/>
  <c r="N337" i="1"/>
  <c r="N18" i="10"/>
  <c r="N54" i="10"/>
  <c r="N52" i="10"/>
  <c r="N41" i="7"/>
  <c r="M23" i="18"/>
  <c r="M44" i="18" s="1"/>
  <c r="N841" i="1"/>
  <c r="N228" i="1"/>
  <c r="N23" i="7"/>
  <c r="N53" i="10"/>
  <c r="N87" i="1"/>
  <c r="N349" i="1"/>
  <c r="S91" i="5"/>
  <c r="S80" i="5"/>
  <c r="N175" i="1"/>
  <c r="S90" i="5"/>
  <c r="N29" i="7"/>
  <c r="N46" i="10"/>
  <c r="N57" i="10" s="1"/>
  <c r="M21" i="18"/>
  <c r="O65" i="5"/>
  <c r="K65" i="16"/>
  <c r="L63" i="6" s="1"/>
  <c r="O69" i="5" s="1"/>
  <c r="K44" i="18"/>
  <c r="L53" i="6"/>
  <c r="O58" i="5" s="1"/>
  <c r="K48" i="13"/>
  <c r="L60" i="6" s="1"/>
  <c r="O66" i="5" s="1"/>
  <c r="L29" i="6"/>
  <c r="O32" i="5" s="1"/>
  <c r="K42" i="11"/>
  <c r="H103" i="3"/>
  <c r="B103" i="3"/>
  <c r="L406" i="1"/>
  <c r="K38" i="17"/>
  <c r="L349" i="1"/>
  <c r="K14" i="11"/>
  <c r="L366" i="1"/>
  <c r="L26" i="10"/>
  <c r="L33" i="10" s="1"/>
  <c r="K8" i="17"/>
  <c r="K21" i="17" s="1"/>
  <c r="L526" i="1"/>
  <c r="K44" i="14"/>
  <c r="L61" i="6" s="1"/>
  <c r="O67" i="5" s="1"/>
  <c r="L386" i="1"/>
  <c r="L224" i="1"/>
  <c r="L980" i="1"/>
  <c r="K23" i="11"/>
  <c r="O92" i="5"/>
  <c r="L255" i="1"/>
  <c r="L778" i="1"/>
  <c r="L597" i="1"/>
  <c r="N406" i="1"/>
  <c r="L329" i="1"/>
  <c r="K8" i="11"/>
  <c r="L82" i="6"/>
  <c r="O95" i="5" s="1"/>
  <c r="O98" i="5" s="1"/>
  <c r="L48" i="1"/>
  <c r="K21" i="18"/>
  <c r="L907" i="1"/>
  <c r="L45" i="7"/>
  <c r="L35" i="7"/>
  <c r="L627" i="1"/>
  <c r="L59" i="10"/>
  <c r="L660" i="1"/>
  <c r="L692" i="1"/>
  <c r="K43" i="15"/>
  <c r="L62" i="6" s="1"/>
  <c r="O68" i="5" s="1"/>
  <c r="M39" i="10"/>
  <c r="L863" i="1"/>
  <c r="L77" i="1"/>
  <c r="L27" i="7"/>
  <c r="K8" i="14"/>
  <c r="L511" i="1"/>
  <c r="L74" i="10"/>
  <c r="K8" i="12"/>
  <c r="K21" i="12" s="1"/>
  <c r="L481" i="1"/>
  <c r="N44" i="10"/>
  <c r="N436" i="1"/>
  <c r="L49" i="10"/>
  <c r="S67" i="5"/>
  <c r="T67" i="5" s="1"/>
  <c r="N31" i="7"/>
  <c r="L15" i="10"/>
  <c r="M31" i="10"/>
  <c r="L73" i="10"/>
  <c r="L34" i="1"/>
  <c r="M40" i="10"/>
  <c r="K47" i="8"/>
  <c r="L83" i="1"/>
  <c r="K8" i="13"/>
  <c r="K21" i="13" s="1"/>
  <c r="L496" i="1"/>
  <c r="L571" i="1"/>
  <c r="K9" i="16"/>
  <c r="K21" i="16" s="1"/>
  <c r="L90" i="10"/>
  <c r="L38" i="6" s="1"/>
  <c r="O42" i="5" s="1"/>
  <c r="L436" i="1"/>
  <c r="L44" i="10"/>
  <c r="L38" i="7"/>
  <c r="L74" i="7" s="1"/>
  <c r="L37" i="6" s="1"/>
  <c r="K51" i="9"/>
  <c r="N28" i="6"/>
  <c r="L175" i="1"/>
  <c r="K320" i="1"/>
  <c r="L320" i="1"/>
  <c r="L421" i="1"/>
  <c r="K8" i="9"/>
  <c r="K21" i="9" s="1"/>
  <c r="K52" i="9" s="1"/>
  <c r="L193" i="1"/>
  <c r="L541" i="1"/>
  <c r="M36" i="10"/>
  <c r="L306" i="1"/>
  <c r="B206" i="3"/>
  <c r="O83" i="5"/>
  <c r="L45" i="10"/>
  <c r="L24" i="7"/>
  <c r="L724" i="1"/>
  <c r="K21" i="8"/>
  <c r="L48" i="10"/>
  <c r="L18" i="7"/>
  <c r="L58" i="7"/>
  <c r="L41" i="10"/>
  <c r="L27" i="6" s="1"/>
  <c r="B52" i="3" s="1"/>
  <c r="L31" i="7"/>
  <c r="L44" i="7"/>
  <c r="L818" i="1"/>
  <c r="L50" i="10"/>
  <c r="L801" i="1"/>
  <c r="L42" i="7"/>
  <c r="L556" i="1"/>
  <c r="B21" i="15"/>
  <c r="C53" i="6" s="1"/>
  <c r="B58" i="5" s="1"/>
  <c r="B51" i="9"/>
  <c r="C38" i="7"/>
  <c r="C14" i="11"/>
  <c r="C17" i="11"/>
  <c r="C15" i="11"/>
  <c r="C21" i="6"/>
  <c r="C16" i="11"/>
  <c r="I42" i="2"/>
  <c r="C18" i="11"/>
  <c r="B44" i="14"/>
  <c r="C61" i="6" s="1"/>
  <c r="B67" i="5" s="1"/>
  <c r="B230" i="3" s="1"/>
  <c r="C140" i="4"/>
  <c r="C87" i="4"/>
  <c r="C271" i="4"/>
  <c r="C32" i="7"/>
  <c r="C54" i="6"/>
  <c r="B59" i="5" s="1"/>
  <c r="C28" i="6"/>
  <c r="B42" i="11"/>
  <c r="B44" i="18"/>
  <c r="B89" i="5"/>
  <c r="C75" i="6"/>
  <c r="C49" i="6"/>
  <c r="B55" i="5" s="1"/>
  <c r="C151" i="4"/>
  <c r="B21" i="18"/>
  <c r="C57" i="4"/>
  <c r="B21" i="17"/>
  <c r="B48" i="13"/>
  <c r="C60" i="6" s="1"/>
  <c r="B66" i="5" s="1"/>
  <c r="J66" i="5" s="1"/>
  <c r="C64" i="6"/>
  <c r="B70" i="5" s="1"/>
  <c r="C27" i="17"/>
  <c r="C34" i="17"/>
  <c r="C32" i="17"/>
  <c r="C38" i="17"/>
  <c r="C31" i="17"/>
  <c r="C35" i="17"/>
  <c r="C30" i="17"/>
  <c r="C26" i="17"/>
  <c r="C24" i="17"/>
  <c r="C37" i="17"/>
  <c r="C23" i="17"/>
  <c r="C29" i="17"/>
  <c r="B49" i="13"/>
  <c r="C51" i="6"/>
  <c r="B56" i="5" s="1"/>
  <c r="C29" i="7"/>
  <c r="C36" i="4"/>
  <c r="C40" i="11"/>
  <c r="I43" i="2"/>
  <c r="B23" i="11"/>
  <c r="C57" i="10"/>
  <c r="C34" i="6" s="1"/>
  <c r="B37" i="5" s="1"/>
  <c r="B43" i="15"/>
  <c r="C62" i="6" s="1"/>
  <c r="B68" i="5" s="1"/>
  <c r="B228" i="3" s="1"/>
  <c r="C52" i="6"/>
  <c r="B57" i="5" s="1"/>
  <c r="J57" i="5" s="1"/>
  <c r="C23" i="7"/>
  <c r="B21" i="9"/>
  <c r="B52" i="9" s="1"/>
  <c r="B65" i="16"/>
  <c r="C63" i="6" s="1"/>
  <c r="B69" i="5" s="1"/>
  <c r="B21" i="8"/>
  <c r="C39" i="7"/>
  <c r="C74" i="7" s="1"/>
  <c r="C37" i="6" s="1"/>
  <c r="B41" i="5" s="1"/>
  <c r="B47" i="8"/>
  <c r="F81" i="5"/>
  <c r="G81" i="5" s="1"/>
  <c r="C32" i="11"/>
  <c r="C175" i="4"/>
  <c r="C283" i="4" s="1"/>
  <c r="B83" i="5"/>
  <c r="C198" i="1"/>
  <c r="C36" i="10"/>
  <c r="C41" i="10" s="1"/>
  <c r="C27" i="6" s="1"/>
  <c r="C60" i="7"/>
  <c r="J90" i="5"/>
  <c r="C291" i="1"/>
  <c r="C23" i="10"/>
  <c r="C627" i="1"/>
  <c r="C187" i="4"/>
  <c r="C912" i="1"/>
  <c r="C985" i="1" s="1"/>
  <c r="C17" i="7"/>
  <c r="C18" i="7" s="1"/>
  <c r="C169" i="4"/>
  <c r="C207" i="4"/>
  <c r="C240" i="4" s="1"/>
  <c r="C33" i="10"/>
  <c r="C660" i="1"/>
  <c r="D38" i="10"/>
  <c r="C76" i="10"/>
  <c r="B12" i="11"/>
  <c r="C34" i="7"/>
  <c r="C77" i="10"/>
  <c r="C421" i="1"/>
  <c r="C239" i="1"/>
  <c r="C73" i="10"/>
  <c r="C34" i="1"/>
  <c r="C436" i="1"/>
  <c r="B25" i="12"/>
  <c r="B48" i="12" s="1"/>
  <c r="C59" i="6" s="1"/>
  <c r="C115" i="1"/>
  <c r="C249" i="1"/>
  <c r="C541" i="1"/>
  <c r="D18" i="10"/>
  <c r="C406" i="1"/>
  <c r="C982" i="1" s="1"/>
  <c r="C255" i="1"/>
  <c r="C597" i="1"/>
  <c r="C907" i="1"/>
  <c r="J82" i="5"/>
  <c r="C175" i="1"/>
  <c r="J80" i="5"/>
  <c r="E53" i="6"/>
  <c r="D58" i="5" s="1"/>
  <c r="E49" i="6"/>
  <c r="D55" i="5" s="1"/>
  <c r="G96" i="5"/>
  <c r="F96" i="5"/>
  <c r="D21" i="8"/>
  <c r="E23" i="7"/>
  <c r="D43" i="15"/>
  <c r="E62" i="6" s="1"/>
  <c r="D68" i="5" s="1"/>
  <c r="E38" i="17"/>
  <c r="E37" i="17"/>
  <c r="E64" i="6"/>
  <c r="D70" i="5" s="1"/>
  <c r="E23" i="17"/>
  <c r="E35" i="17"/>
  <c r="E34" i="17"/>
  <c r="E31" i="17"/>
  <c r="E27" i="17"/>
  <c r="E26" i="17"/>
  <c r="E24" i="17"/>
  <c r="E32" i="17"/>
  <c r="E30" i="17"/>
  <c r="E25" i="17"/>
  <c r="E29" i="17"/>
  <c r="E28" i="17"/>
  <c r="E36" i="17"/>
  <c r="E33" i="17"/>
  <c r="D124" i="3"/>
  <c r="D131" i="3" s="1"/>
  <c r="E19" i="6"/>
  <c r="D24" i="3" s="1"/>
  <c r="F23" i="10"/>
  <c r="F41" i="10"/>
  <c r="E42" i="10"/>
  <c r="D21" i="9"/>
  <c r="D17" i="3"/>
  <c r="D97" i="3"/>
  <c r="D48" i="12"/>
  <c r="E59" i="6" s="1"/>
  <c r="D65" i="5" s="1"/>
  <c r="D44" i="18"/>
  <c r="D51" i="9"/>
  <c r="E41" i="10"/>
  <c r="E27" i="6" s="1"/>
  <c r="F80" i="5"/>
  <c r="F83" i="5" s="1"/>
  <c r="G80" i="5"/>
  <c r="D83" i="5"/>
  <c r="F49" i="7"/>
  <c r="F90" i="5"/>
  <c r="E10" i="8"/>
  <c r="F28" i="7"/>
  <c r="F41" i="7"/>
  <c r="F37" i="10"/>
  <c r="E12" i="8"/>
  <c r="E50" i="9"/>
  <c r="E35" i="8"/>
  <c r="E23" i="9"/>
  <c r="F50" i="7"/>
  <c r="F36" i="10"/>
  <c r="E481" i="1"/>
  <c r="D21" i="18"/>
  <c r="D45" i="18" s="1"/>
  <c r="E45" i="18" s="1"/>
  <c r="D48" i="13"/>
  <c r="E60" i="6" s="1"/>
  <c r="F54" i="7"/>
  <c r="G90" i="5"/>
  <c r="F72" i="7"/>
  <c r="E31" i="8"/>
  <c r="E28" i="7"/>
  <c r="E36" i="9"/>
  <c r="F33" i="7"/>
  <c r="E41" i="8"/>
  <c r="E37" i="9"/>
  <c r="E62" i="10"/>
  <c r="E818" i="1"/>
  <c r="F18" i="10"/>
  <c r="D34" i="15"/>
  <c r="E11" i="10"/>
  <c r="F29" i="10" s="1"/>
  <c r="D8" i="14"/>
  <c r="D21" i="14" s="1"/>
  <c r="D27" i="14"/>
  <c r="D44" i="14" s="1"/>
  <c r="E61" i="6" s="1"/>
  <c r="E115" i="1"/>
  <c r="E374" i="1"/>
  <c r="E57" i="10"/>
  <c r="E15" i="8"/>
  <c r="E32" i="9"/>
  <c r="F23" i="7"/>
  <c r="D21" i="17"/>
  <c r="E46" i="8"/>
  <c r="E778" i="1"/>
  <c r="F29" i="7"/>
  <c r="E11" i="9"/>
  <c r="E14" i="8"/>
  <c r="F21" i="10"/>
  <c r="E36" i="8"/>
  <c r="E841" i="1"/>
  <c r="E627" i="1"/>
  <c r="E406" i="1"/>
  <c r="E982" i="1" s="1"/>
  <c r="E82" i="6"/>
  <c r="D95" i="5" s="1"/>
  <c r="F95" i="5" s="1"/>
  <c r="E11" i="11"/>
  <c r="F59" i="7"/>
  <c r="F76" i="7"/>
  <c r="E10" i="11"/>
  <c r="F36" i="7"/>
  <c r="E33" i="9"/>
  <c r="F45" i="7"/>
  <c r="E40" i="9"/>
  <c r="F62" i="7"/>
  <c r="E9" i="8"/>
  <c r="E29" i="8"/>
  <c r="E33" i="8"/>
  <c r="F31" i="7"/>
  <c r="E660" i="1"/>
  <c r="E8" i="9"/>
  <c r="D8" i="13"/>
  <c r="D21" i="13" s="1"/>
  <c r="E51" i="6" s="1"/>
  <c r="D56" i="5" s="1"/>
  <c r="E59" i="10"/>
  <c r="E90" i="10" s="1"/>
  <c r="E38" i="6" s="1"/>
  <c r="D42" i="5" s="1"/>
  <c r="G42" i="5" s="1"/>
  <c r="E73" i="10"/>
  <c r="E46" i="10"/>
  <c r="E12" i="11"/>
  <c r="E36" i="11"/>
  <c r="E52" i="9"/>
  <c r="E30" i="9"/>
  <c r="E26" i="9"/>
  <c r="F56" i="7"/>
  <c r="E34" i="8"/>
  <c r="E16" i="9"/>
  <c r="E20" i="8"/>
  <c r="E366" i="1"/>
  <c r="E391" i="1"/>
  <c r="D21" i="16"/>
  <c r="E45" i="10"/>
  <c r="E8" i="11"/>
  <c r="D15" i="11"/>
  <c r="E33" i="11" s="1"/>
  <c r="E20" i="6"/>
  <c r="F63" i="7"/>
  <c r="F71" i="7"/>
  <c r="E24" i="8"/>
  <c r="F65" i="7"/>
  <c r="E17" i="6"/>
  <c r="D24" i="5" s="1"/>
  <c r="E23" i="8"/>
  <c r="E30" i="8"/>
  <c r="F17" i="7"/>
  <c r="E39" i="7"/>
  <c r="E724" i="1"/>
  <c r="D23" i="11"/>
  <c r="D23" i="16"/>
  <c r="D65" i="16" s="1"/>
  <c r="E63" i="6" s="1"/>
  <c r="D69" i="5" s="1"/>
  <c r="F55" i="7"/>
  <c r="F66" i="7"/>
  <c r="F27" i="7"/>
  <c r="E46" i="9"/>
  <c r="E32" i="8"/>
  <c r="E34" i="9"/>
  <c r="E38" i="8"/>
  <c r="F30" i="7"/>
  <c r="F67" i="7"/>
  <c r="E571" i="1"/>
  <c r="E75" i="6"/>
  <c r="F64" i="7"/>
  <c r="F44" i="7"/>
  <c r="F40" i="7"/>
  <c r="E18" i="8"/>
  <c r="E8" i="8"/>
  <c r="E11" i="8"/>
  <c r="E35" i="7"/>
  <c r="D26" i="11"/>
  <c r="D30" i="11" s="1"/>
  <c r="E28" i="6" s="1"/>
  <c r="F58" i="7"/>
  <c r="E15" i="9"/>
  <c r="E48" i="9"/>
  <c r="F39" i="7"/>
  <c r="E43" i="9"/>
  <c r="K57" i="5"/>
  <c r="G27" i="11"/>
  <c r="F12" i="11"/>
  <c r="F21" i="8"/>
  <c r="F48" i="8" s="1"/>
  <c r="G23" i="7"/>
  <c r="G12" i="18"/>
  <c r="G8" i="18"/>
  <c r="G10" i="18"/>
  <c r="G15" i="18"/>
  <c r="G13" i="18"/>
  <c r="G56" i="6"/>
  <c r="H61" i="5" s="1"/>
  <c r="G14" i="18"/>
  <c r="G9" i="18"/>
  <c r="G17" i="18"/>
  <c r="G18" i="18"/>
  <c r="G16" i="18"/>
  <c r="G21" i="18"/>
  <c r="G20" i="18"/>
  <c r="G19" i="18"/>
  <c r="G11" i="18"/>
  <c r="J69" i="5"/>
  <c r="K69" i="5"/>
  <c r="G28" i="17"/>
  <c r="G64" i="6"/>
  <c r="H70" i="5" s="1"/>
  <c r="G25" i="17"/>
  <c r="G29" i="17"/>
  <c r="G27" i="17"/>
  <c r="G37" i="17"/>
  <c r="G36" i="17"/>
  <c r="G26" i="17"/>
  <c r="G9" i="9"/>
  <c r="G8" i="8"/>
  <c r="H45" i="7"/>
  <c r="G15" i="9"/>
  <c r="H26" i="7"/>
  <c r="G25" i="9"/>
  <c r="H68" i="7"/>
  <c r="H46" i="7"/>
  <c r="G16" i="8"/>
  <c r="G10" i="9"/>
  <c r="H50" i="7"/>
  <c r="G27" i="9"/>
  <c r="H65" i="7"/>
  <c r="H32" i="7"/>
  <c r="G11" i="9"/>
  <c r="G9" i="8"/>
  <c r="H57" i="7"/>
  <c r="G33" i="9"/>
  <c r="G24" i="8"/>
  <c r="G17" i="9"/>
  <c r="G13" i="8"/>
  <c r="H31" i="7"/>
  <c r="H64" i="7"/>
  <c r="H53" i="7"/>
  <c r="G29" i="8"/>
  <c r="H39" i="7"/>
  <c r="G47" i="8"/>
  <c r="G37" i="8"/>
  <c r="G34" i="9"/>
  <c r="G38" i="9"/>
  <c r="H38" i="7"/>
  <c r="G18" i="9"/>
  <c r="G36" i="8"/>
  <c r="G43" i="8"/>
  <c r="G20" i="8"/>
  <c r="H59" i="7"/>
  <c r="G49" i="9"/>
  <c r="G51" i="9"/>
  <c r="H51" i="7"/>
  <c r="H73" i="7"/>
  <c r="H54" i="7"/>
  <c r="H27" i="7"/>
  <c r="H41" i="7"/>
  <c r="G29" i="9"/>
  <c r="G35" i="8"/>
  <c r="G23" i="8"/>
  <c r="G48" i="8"/>
  <c r="H62" i="7"/>
  <c r="H23" i="7"/>
  <c r="H56" i="7"/>
  <c r="H44" i="7"/>
  <c r="G34" i="8"/>
  <c r="G23" i="9"/>
  <c r="H61" i="7"/>
  <c r="G41" i="9"/>
  <c r="G17" i="8"/>
  <c r="H66" i="7"/>
  <c r="G39" i="8"/>
  <c r="G47" i="9"/>
  <c r="G40" i="8"/>
  <c r="G30" i="8"/>
  <c r="G43" i="9"/>
  <c r="H24" i="7"/>
  <c r="H58" i="7"/>
  <c r="G39" i="9"/>
  <c r="G45" i="8"/>
  <c r="H17" i="7"/>
  <c r="G20" i="9"/>
  <c r="G14" i="8"/>
  <c r="G44" i="8"/>
  <c r="G11" i="8"/>
  <c r="G19" i="8"/>
  <c r="G36" i="9"/>
  <c r="G31" i="8"/>
  <c r="G32" i="9"/>
  <c r="G12" i="9"/>
  <c r="H40" i="7"/>
  <c r="H28" i="7"/>
  <c r="G27" i="8"/>
  <c r="G14" i="9"/>
  <c r="H47" i="7"/>
  <c r="H67" i="7"/>
  <c r="H35" i="7"/>
  <c r="G45" i="9"/>
  <c r="G21" i="9"/>
  <c r="H18" i="7"/>
  <c r="H52" i="7"/>
  <c r="H74" i="7"/>
  <c r="G15" i="8"/>
  <c r="H60" i="7"/>
  <c r="G42" i="8"/>
  <c r="G32" i="8"/>
  <c r="H16" i="7"/>
  <c r="G13" i="9"/>
  <c r="H29" i="7"/>
  <c r="G28" i="8"/>
  <c r="G21" i="8"/>
  <c r="H71" i="7"/>
  <c r="G10" i="8"/>
  <c r="H49" i="7"/>
  <c r="G44" i="9"/>
  <c r="H34" i="7"/>
  <c r="G33" i="8"/>
  <c r="G40" i="9"/>
  <c r="G42" i="9"/>
  <c r="G17" i="6"/>
  <c r="H33" i="7"/>
  <c r="H75" i="7"/>
  <c r="G26" i="9"/>
  <c r="G48" i="9"/>
  <c r="H63" i="7"/>
  <c r="G37" i="9"/>
  <c r="H48" i="7"/>
  <c r="G28" i="9"/>
  <c r="G50" i="9"/>
  <c r="H36" i="7"/>
  <c r="H30" i="7"/>
  <c r="H25" i="7"/>
  <c r="H55" i="7"/>
  <c r="G8" i="9"/>
  <c r="G24" i="9"/>
  <c r="H42" i="7"/>
  <c r="G30" i="9"/>
  <c r="G52" i="9"/>
  <c r="G19" i="9"/>
  <c r="G35" i="9"/>
  <c r="G41" i="8"/>
  <c r="G18" i="8"/>
  <c r="H43" i="7"/>
  <c r="G38" i="8"/>
  <c r="G16" i="9"/>
  <c r="G26" i="8"/>
  <c r="G46" i="8"/>
  <c r="G31" i="9"/>
  <c r="G46" i="9"/>
  <c r="H72" i="7"/>
  <c r="F45" i="14"/>
  <c r="G61" i="6"/>
  <c r="H67" i="5" s="1"/>
  <c r="K81" i="5"/>
  <c r="J81" i="5"/>
  <c r="J83" i="5" s="1"/>
  <c r="F21" i="15"/>
  <c r="G53" i="6" s="1"/>
  <c r="H58" i="5" s="1"/>
  <c r="F48" i="12"/>
  <c r="G59" i="6" s="1"/>
  <c r="F21" i="16"/>
  <c r="K66" i="5"/>
  <c r="G51" i="6"/>
  <c r="H56" i="5" s="1"/>
  <c r="F49" i="13"/>
  <c r="F43" i="15"/>
  <c r="D62" i="4"/>
  <c r="D240" i="4"/>
  <c r="F44" i="18"/>
  <c r="G29" i="6"/>
  <c r="H32" i="5" s="1"/>
  <c r="F42" i="11"/>
  <c r="H17" i="10"/>
  <c r="H35" i="10"/>
  <c r="G23" i="10"/>
  <c r="D256" i="4"/>
  <c r="K89" i="5"/>
  <c r="H92" i="5"/>
  <c r="K92" i="5" s="1"/>
  <c r="D169" i="4"/>
  <c r="D29" i="4"/>
  <c r="F249" i="1"/>
  <c r="G343" i="1"/>
  <c r="D109" i="4"/>
  <c r="D121" i="4" s="1"/>
  <c r="K80" i="5"/>
  <c r="D36" i="4"/>
  <c r="G175" i="1"/>
  <c r="D187" i="4"/>
  <c r="D183" i="4"/>
  <c r="G33" i="10"/>
  <c r="D185" i="4"/>
  <c r="G23" i="11"/>
  <c r="D140" i="4"/>
  <c r="G22" i="6"/>
  <c r="G45" i="6" s="1"/>
  <c r="G15" i="10"/>
  <c r="F21" i="12"/>
  <c r="G49" i="6" s="1"/>
  <c r="H55" i="5" s="1"/>
  <c r="G48" i="1"/>
  <c r="F175" i="1"/>
  <c r="J91" i="5"/>
  <c r="G75" i="6"/>
  <c r="F35" i="3"/>
  <c r="G35" i="3" s="1"/>
  <c r="G108" i="1"/>
  <c r="G165" i="1"/>
  <c r="G57" i="10"/>
  <c r="G34" i="6" s="1"/>
  <c r="H37" i="5" s="1"/>
  <c r="J37" i="5" s="1"/>
  <c r="K37" i="5" s="1"/>
  <c r="D268" i="4"/>
  <c r="D271" i="4" s="1"/>
  <c r="G84" i="10"/>
  <c r="G982" i="1"/>
  <c r="G980" i="1"/>
  <c r="G984" i="1" s="1"/>
  <c r="G987" i="1" s="1"/>
  <c r="G119" i="1"/>
  <c r="D253" i="4"/>
  <c r="G35" i="10"/>
  <c r="G41" i="10" s="1"/>
  <c r="G27" i="6" s="1"/>
  <c r="H22" i="10"/>
  <c r="G48" i="10"/>
  <c r="G66" i="10"/>
  <c r="G22" i="11"/>
  <c r="G36" i="7"/>
  <c r="J35" i="3"/>
  <c r="K35" i="3" s="1"/>
  <c r="G74" i="7"/>
  <c r="G37" i="6" s="1"/>
  <c r="H41" i="5" s="1"/>
  <c r="G34" i="1"/>
  <c r="F51" i="9"/>
  <c r="F52" i="9" s="1"/>
  <c r="F21" i="17"/>
  <c r="F39" i="17" s="1"/>
  <c r="G39" i="17" s="1"/>
  <c r="C15" i="4"/>
  <c r="C170" i="4" s="1"/>
  <c r="D15" i="4"/>
  <c r="C29" i="4"/>
  <c r="C48" i="1"/>
  <c r="O20" i="5"/>
  <c r="B143" i="3"/>
  <c r="H129" i="3"/>
  <c r="L20" i="5"/>
  <c r="I10" i="7"/>
  <c r="I945" i="1"/>
  <c r="I974" i="1" s="1"/>
  <c r="I988" i="1" s="1"/>
  <c r="G10" i="6"/>
  <c r="H13" i="5" s="1"/>
  <c r="F20" i="5"/>
  <c r="G30" i="2"/>
  <c r="J20" i="5"/>
  <c r="B128" i="3"/>
  <c r="P974" i="1"/>
  <c r="P988" i="1" s="1"/>
  <c r="P12" i="7"/>
  <c r="J42" i="3"/>
  <c r="L12" i="5"/>
  <c r="H14" i="3"/>
  <c r="H98" i="3"/>
  <c r="I12" i="6"/>
  <c r="G12" i="6"/>
  <c r="G8" i="6"/>
  <c r="H14" i="5" s="1"/>
  <c r="G26" i="2"/>
  <c r="B18" i="3"/>
  <c r="B11" i="5"/>
  <c r="F17" i="5"/>
  <c r="J17" i="5"/>
  <c r="G974" i="1"/>
  <c r="G988" i="1" s="1"/>
  <c r="L945" i="1"/>
  <c r="L974" i="1" s="1"/>
  <c r="L988" i="1" s="1"/>
  <c r="L10" i="6"/>
  <c r="O13" i="5" s="1"/>
  <c r="O12" i="5"/>
  <c r="C13" i="6"/>
  <c r="B98" i="3"/>
  <c r="F98" i="3" s="1"/>
  <c r="G98" i="3" s="1"/>
  <c r="F18" i="2"/>
  <c r="C974" i="1"/>
  <c r="C988" i="1" s="1"/>
  <c r="F106" i="3"/>
  <c r="H96" i="3"/>
  <c r="B17" i="3"/>
  <c r="F17" i="3" s="1"/>
  <c r="G10" i="7"/>
  <c r="L14" i="7"/>
  <c r="L15" i="6" s="1"/>
  <c r="O15" i="5" s="1"/>
  <c r="F15" i="5"/>
  <c r="H18" i="3"/>
  <c r="C8" i="7"/>
  <c r="G11" i="6"/>
  <c r="S17" i="5"/>
  <c r="J15" i="5"/>
  <c r="B97" i="3"/>
  <c r="B99" i="3"/>
  <c r="K95" i="5"/>
  <c r="H98" i="5"/>
  <c r="K98" i="5" s="1"/>
  <c r="P85" i="6"/>
  <c r="L85" i="6"/>
  <c r="G85" i="6"/>
  <c r="J95" i="5"/>
  <c r="J106" i="3"/>
  <c r="K106" i="3" s="1"/>
  <c r="G106" i="3"/>
  <c r="G108" i="3"/>
  <c r="D66" i="5"/>
  <c r="H228" i="3"/>
  <c r="D206" i="3"/>
  <c r="S69" i="5"/>
  <c r="T69" i="5" s="1"/>
  <c r="I9" i="18"/>
  <c r="I8" i="18"/>
  <c r="I21" i="18"/>
  <c r="I14" i="18"/>
  <c r="I16" i="18"/>
  <c r="I13" i="18"/>
  <c r="I10" i="18"/>
  <c r="H45" i="18"/>
  <c r="I45" i="18" s="1"/>
  <c r="B200" i="3"/>
  <c r="B32" i="5"/>
  <c r="C44" i="6"/>
  <c r="I12" i="18"/>
  <c r="J93" i="3"/>
  <c r="K93" i="3" s="1"/>
  <c r="G93" i="3"/>
  <c r="O75" i="6"/>
  <c r="O73" i="6"/>
  <c r="O74" i="6"/>
  <c r="U67" i="5"/>
  <c r="O16" i="5"/>
  <c r="N20" i="17"/>
  <c r="E26" i="6"/>
  <c r="N9" i="17"/>
  <c r="B44" i="15"/>
  <c r="E15" i="18"/>
  <c r="E12" i="18"/>
  <c r="E19" i="18"/>
  <c r="E11" i="18"/>
  <c r="E16" i="18"/>
  <c r="E13" i="18"/>
  <c r="E8" i="18"/>
  <c r="I39" i="7"/>
  <c r="H47" i="8"/>
  <c r="H48" i="8" s="1"/>
  <c r="E44" i="7"/>
  <c r="D47" i="8"/>
  <c r="N46" i="7"/>
  <c r="M47" i="8"/>
  <c r="O51" i="9"/>
  <c r="O52" i="9" s="1"/>
  <c r="P58" i="7"/>
  <c r="H15" i="10"/>
  <c r="G18" i="6"/>
  <c r="H21" i="5"/>
  <c r="H33" i="10"/>
  <c r="H11" i="10"/>
  <c r="H14" i="10"/>
  <c r="H13" i="10"/>
  <c r="H10" i="10"/>
  <c r="H9" i="10"/>
  <c r="H12" i="10"/>
  <c r="C15" i="10"/>
  <c r="D30" i="10"/>
  <c r="C42" i="10"/>
  <c r="B133" i="3"/>
  <c r="O42" i="11"/>
  <c r="P28" i="6"/>
  <c r="Q83" i="5"/>
  <c r="S82" i="5"/>
  <c r="G31" i="17"/>
  <c r="G35" i="17"/>
  <c r="G32" i="17"/>
  <c r="G34" i="17"/>
  <c r="G23" i="17"/>
  <c r="G24" i="17"/>
  <c r="G38" i="17"/>
  <c r="G33" i="17"/>
  <c r="G30" i="17"/>
  <c r="D147" i="3"/>
  <c r="N26" i="6"/>
  <c r="P38" i="6"/>
  <c r="U42" i="5" s="1"/>
  <c r="H8" i="10"/>
  <c r="N19" i="17"/>
  <c r="N55" i="6"/>
  <c r="Q60" i="5" s="1"/>
  <c r="N13" i="17"/>
  <c r="N11" i="17"/>
  <c r="N16" i="17"/>
  <c r="D53" i="3"/>
  <c r="F53" i="3" s="1"/>
  <c r="F18" i="11"/>
  <c r="G34" i="11"/>
  <c r="N15" i="18"/>
  <c r="N19" i="18"/>
  <c r="N12" i="18"/>
  <c r="N16" i="18"/>
  <c r="N8" i="18"/>
  <c r="N10" i="18"/>
  <c r="M45" i="18"/>
  <c r="N45" i="18" s="1"/>
  <c r="M39" i="17"/>
  <c r="N39" i="17" s="1"/>
  <c r="N13" i="18"/>
  <c r="E17" i="17"/>
  <c r="F94" i="5"/>
  <c r="J94" i="5"/>
  <c r="N27" i="6"/>
  <c r="D52" i="3" s="1"/>
  <c r="C26" i="6"/>
  <c r="B132" i="3"/>
  <c r="C28" i="17"/>
  <c r="I32" i="17"/>
  <c r="P10" i="17"/>
  <c r="C10" i="11"/>
  <c r="C77" i="1"/>
  <c r="S30" i="5"/>
  <c r="P13" i="17"/>
  <c r="K39" i="17"/>
  <c r="L39" i="17" s="1"/>
  <c r="I23" i="17"/>
  <c r="L25" i="17"/>
  <c r="P28" i="17"/>
  <c r="K82" i="5"/>
  <c r="I30" i="6"/>
  <c r="O18" i="11"/>
  <c r="N37" i="17"/>
  <c r="N36" i="17"/>
  <c r="D16" i="5"/>
  <c r="D21" i="3"/>
  <c r="I38" i="2"/>
  <c r="B147" i="3"/>
  <c r="L26" i="6"/>
  <c r="H984" i="1"/>
  <c r="H987" i="1" s="1"/>
  <c r="I28" i="17"/>
  <c r="L34" i="7"/>
  <c r="C27" i="11"/>
  <c r="N27" i="7"/>
  <c r="M21" i="8"/>
  <c r="E32" i="11"/>
  <c r="K21" i="14"/>
  <c r="E15" i="10"/>
  <c r="L17" i="8"/>
  <c r="M50" i="7"/>
  <c r="L39" i="8"/>
  <c r="L42" i="9"/>
  <c r="M34" i="7"/>
  <c r="M38" i="7"/>
  <c r="H39" i="17"/>
  <c r="I39" i="17" s="1"/>
  <c r="L24" i="5"/>
  <c r="L32" i="18"/>
  <c r="L39" i="18"/>
  <c r="L25" i="18"/>
  <c r="M20" i="10"/>
  <c r="M38" i="10"/>
  <c r="L23" i="10"/>
  <c r="B148" i="3" s="1"/>
  <c r="C33" i="17"/>
  <c r="C26" i="18"/>
  <c r="N29" i="18"/>
  <c r="G41" i="18"/>
  <c r="I64" i="6"/>
  <c r="P55" i="6"/>
  <c r="U60" i="5" s="1"/>
  <c r="L12" i="17"/>
  <c r="I36" i="17"/>
  <c r="P25" i="17"/>
  <c r="S94" i="5"/>
  <c r="N23" i="17"/>
  <c r="H18" i="11"/>
  <c r="I34" i="11"/>
  <c r="H83" i="5"/>
  <c r="K83" i="5" s="1"/>
  <c r="S20" i="5"/>
  <c r="I34" i="17"/>
  <c r="L23" i="7"/>
  <c r="D19" i="10"/>
  <c r="D37" i="10"/>
  <c r="C36" i="17"/>
  <c r="G43" i="18"/>
  <c r="L16" i="17"/>
  <c r="F49" i="12"/>
  <c r="P64" i="6"/>
  <c r="U70" i="5" s="1"/>
  <c r="H74" i="6"/>
  <c r="C25" i="17"/>
  <c r="L8" i="17"/>
  <c r="P26" i="17"/>
  <c r="I41" i="2"/>
  <c r="G41" i="11"/>
  <c r="G21" i="11"/>
  <c r="C8" i="11"/>
  <c r="J68" i="3"/>
  <c r="M12" i="10"/>
  <c r="L18" i="6"/>
  <c r="N29" i="17"/>
  <c r="C30" i="11"/>
  <c r="I85" i="6"/>
  <c r="F68" i="3"/>
  <c r="L81" i="5"/>
  <c r="L83" i="5" s="1"/>
  <c r="F982" i="1"/>
  <c r="F984" i="1" s="1"/>
  <c r="F987" i="1" s="1"/>
  <c r="C206" i="1"/>
  <c r="J11" i="10"/>
  <c r="O15" i="10"/>
  <c r="F144" i="3"/>
  <c r="H70" i="7"/>
  <c r="E85" i="6"/>
  <c r="F35" i="7"/>
  <c r="Q17" i="10"/>
  <c r="P23" i="10"/>
  <c r="Q35" i="10"/>
  <c r="H69" i="7"/>
  <c r="G25" i="8"/>
  <c r="G12" i="8"/>
  <c r="D133" i="3"/>
  <c r="E17" i="8"/>
  <c r="E47" i="9"/>
  <c r="E9" i="9"/>
  <c r="E24" i="9"/>
  <c r="H76" i="7"/>
  <c r="L75" i="6"/>
  <c r="N85" i="6"/>
  <c r="M19" i="10"/>
  <c r="M37" i="10"/>
  <c r="C85" i="6"/>
  <c r="D26" i="10"/>
  <c r="E751" i="1"/>
  <c r="E983" i="1" s="1"/>
  <c r="E34" i="7"/>
  <c r="K73" i="3"/>
  <c r="C10" i="6"/>
  <c r="C10" i="7"/>
  <c r="L243" i="1"/>
  <c r="C70" i="10"/>
  <c r="C90" i="10" s="1"/>
  <c r="G70" i="10"/>
  <c r="G90" i="10" s="1"/>
  <c r="L55" i="10"/>
  <c r="L57" i="10" s="1"/>
  <c r="B98" i="5"/>
  <c r="D98" i="5"/>
  <c r="Q95" i="5"/>
  <c r="S95" i="5" s="1"/>
  <c r="Q12" i="5" l="1"/>
  <c r="Q13" i="5"/>
  <c r="D43" i="3" s="1"/>
  <c r="S12" i="5"/>
  <c r="F97" i="3"/>
  <c r="G97" i="3" s="1"/>
  <c r="J98" i="3"/>
  <c r="K98" i="3" s="1"/>
  <c r="P34" i="6"/>
  <c r="U37" i="5" s="1"/>
  <c r="P91" i="10"/>
  <c r="H141" i="3" s="1"/>
  <c r="P49" i="6"/>
  <c r="O49" i="12"/>
  <c r="P13" i="18"/>
  <c r="P19" i="18"/>
  <c r="P12" i="18"/>
  <c r="P18" i="18"/>
  <c r="P17" i="18"/>
  <c r="P20" i="18"/>
  <c r="P10" i="18"/>
  <c r="P15" i="18"/>
  <c r="P9" i="18"/>
  <c r="P11" i="18"/>
  <c r="P8" i="18"/>
  <c r="P16" i="18"/>
  <c r="P21" i="18"/>
  <c r="P984" i="1"/>
  <c r="P987" i="1" s="1"/>
  <c r="Q12" i="10"/>
  <c r="P18" i="6"/>
  <c r="Q15" i="10"/>
  <c r="Q9" i="10"/>
  <c r="Q33" i="10"/>
  <c r="Q8" i="10"/>
  <c r="H138" i="3"/>
  <c r="H145" i="3" s="1"/>
  <c r="Q24" i="10"/>
  <c r="Q14" i="10"/>
  <c r="U21" i="5"/>
  <c r="Q13" i="10"/>
  <c r="Q10" i="10"/>
  <c r="Q11" i="10"/>
  <c r="H236" i="3"/>
  <c r="Q72" i="6"/>
  <c r="Q74" i="6"/>
  <c r="Q73" i="6"/>
  <c r="Q75" i="6"/>
  <c r="H58" i="3"/>
  <c r="P56" i="6"/>
  <c r="U61" i="5" s="1"/>
  <c r="O47" i="8"/>
  <c r="P38" i="7"/>
  <c r="P74" i="7" s="1"/>
  <c r="P22" i="6"/>
  <c r="P45" i="6" s="1"/>
  <c r="P22" i="11"/>
  <c r="P20" i="11"/>
  <c r="P21" i="11"/>
  <c r="P23" i="11"/>
  <c r="P41" i="11"/>
  <c r="O49" i="13"/>
  <c r="P51" i="6"/>
  <c r="U56" i="5" s="1"/>
  <c r="P14" i="18"/>
  <c r="O44" i="15"/>
  <c r="P53" i="6"/>
  <c r="U58" i="5" s="1"/>
  <c r="H238" i="3" s="1"/>
  <c r="U24" i="5"/>
  <c r="H49" i="3"/>
  <c r="U31" i="5"/>
  <c r="H51" i="3"/>
  <c r="O45" i="18"/>
  <c r="P45" i="18" s="1"/>
  <c r="P42" i="18"/>
  <c r="P24" i="18"/>
  <c r="P27" i="18"/>
  <c r="P38" i="18"/>
  <c r="P30" i="18"/>
  <c r="P36" i="18"/>
  <c r="P25" i="18"/>
  <c r="P37" i="18"/>
  <c r="P39" i="18"/>
  <c r="P23" i="18"/>
  <c r="P44" i="18"/>
  <c r="P41" i="18"/>
  <c r="P40" i="18"/>
  <c r="P65" i="6"/>
  <c r="U71" i="5" s="1"/>
  <c r="P35" i="18"/>
  <c r="P29" i="18"/>
  <c r="P32" i="18"/>
  <c r="P33" i="18"/>
  <c r="P43" i="18"/>
  <c r="P26" i="18"/>
  <c r="P28" i="18"/>
  <c r="P34" i="18"/>
  <c r="P31" i="18"/>
  <c r="I54" i="6"/>
  <c r="L59" i="5" s="1"/>
  <c r="H226" i="3" s="1"/>
  <c r="H66" i="16"/>
  <c r="L36" i="5"/>
  <c r="I34" i="6"/>
  <c r="L37" i="5" s="1"/>
  <c r="I91" i="10"/>
  <c r="H126" i="3" s="1"/>
  <c r="H45" i="14"/>
  <c r="H49" i="12"/>
  <c r="I49" i="6"/>
  <c r="L55" i="5" s="1"/>
  <c r="I8" i="11"/>
  <c r="I9" i="11"/>
  <c r="I12" i="11"/>
  <c r="I20" i="6"/>
  <c r="I43" i="6" s="1"/>
  <c r="I11" i="11"/>
  <c r="I10" i="11"/>
  <c r="I30" i="11"/>
  <c r="I36" i="11"/>
  <c r="I39" i="11"/>
  <c r="H23" i="11"/>
  <c r="I983" i="1"/>
  <c r="J15" i="10"/>
  <c r="I24" i="10"/>
  <c r="H123" i="3"/>
  <c r="L21" i="5"/>
  <c r="J8" i="10"/>
  <c r="J12" i="10"/>
  <c r="I18" i="6"/>
  <c r="J33" i="10"/>
  <c r="J9" i="10"/>
  <c r="J14" i="10"/>
  <c r="J13" i="10"/>
  <c r="J10" i="10"/>
  <c r="I20" i="17"/>
  <c r="I19" i="17"/>
  <c r="I15" i="17"/>
  <c r="I12" i="17"/>
  <c r="I9" i="17"/>
  <c r="I14" i="17"/>
  <c r="I11" i="17"/>
  <c r="I18" i="17"/>
  <c r="I21" i="17"/>
  <c r="I17" i="17"/>
  <c r="I55" i="6"/>
  <c r="L60" i="5" s="1"/>
  <c r="I10" i="17"/>
  <c r="I8" i="17"/>
  <c r="I16" i="17"/>
  <c r="I13" i="17"/>
  <c r="J41" i="10"/>
  <c r="J23" i="10"/>
  <c r="H124" i="3"/>
  <c r="I19" i="6"/>
  <c r="H24" i="3" s="1"/>
  <c r="I24" i="3" s="1"/>
  <c r="I34" i="18"/>
  <c r="I39" i="18"/>
  <c r="I40" i="18"/>
  <c r="I29" i="18"/>
  <c r="I36" i="18"/>
  <c r="I38" i="18"/>
  <c r="I26" i="18"/>
  <c r="I30" i="18"/>
  <c r="I35" i="18"/>
  <c r="I33" i="18"/>
  <c r="I23" i="18"/>
  <c r="I44" i="18"/>
  <c r="I41" i="18"/>
  <c r="I37" i="18"/>
  <c r="I65" i="6"/>
  <c r="L71" i="5" s="1"/>
  <c r="I32" i="18"/>
  <c r="I42" i="18"/>
  <c r="I25" i="18"/>
  <c r="I24" i="18"/>
  <c r="I28" i="18"/>
  <c r="I31" i="18"/>
  <c r="H49" i="13"/>
  <c r="I51" i="6"/>
  <c r="L56" i="5" s="1"/>
  <c r="H229" i="3" s="1"/>
  <c r="H231" i="3" s="1"/>
  <c r="I228" i="3" s="1"/>
  <c r="I74" i="7"/>
  <c r="I37" i="6" s="1"/>
  <c r="I41" i="6" s="1"/>
  <c r="I56" i="6"/>
  <c r="I11" i="18"/>
  <c r="H44" i="15"/>
  <c r="I27" i="17"/>
  <c r="I35" i="17"/>
  <c r="I33" i="17"/>
  <c r="I30" i="17"/>
  <c r="I26" i="17"/>
  <c r="I25" i="17"/>
  <c r="I38" i="17"/>
  <c r="I24" i="17"/>
  <c r="I37" i="17"/>
  <c r="I31" i="17"/>
  <c r="H132" i="3"/>
  <c r="J132" i="3" s="1"/>
  <c r="I27" i="18"/>
  <c r="I18" i="18"/>
  <c r="L31" i="5"/>
  <c r="I43" i="18"/>
  <c r="I19" i="18"/>
  <c r="H42" i="11"/>
  <c r="I982" i="1"/>
  <c r="I984" i="1" s="1"/>
  <c r="I987" i="1" s="1"/>
  <c r="H52" i="9"/>
  <c r="P23" i="7"/>
  <c r="P36" i="7" s="1"/>
  <c r="P33" i="6" s="1"/>
  <c r="O21" i="8"/>
  <c r="I17" i="18"/>
  <c r="I20" i="18"/>
  <c r="Q65" i="5"/>
  <c r="N49" i="6"/>
  <c r="M49" i="12"/>
  <c r="N40" i="8"/>
  <c r="N38" i="11"/>
  <c r="M23" i="11"/>
  <c r="M24" i="11" s="1"/>
  <c r="N26" i="8"/>
  <c r="N983" i="1"/>
  <c r="N984" i="1" s="1"/>
  <c r="N987" i="1" s="1"/>
  <c r="M48" i="8"/>
  <c r="N20" i="18"/>
  <c r="N18" i="18"/>
  <c r="N9" i="18"/>
  <c r="Q21" i="5"/>
  <c r="O10" i="10"/>
  <c r="O14" i="10"/>
  <c r="O33" i="10"/>
  <c r="N18" i="6"/>
  <c r="O24" i="10"/>
  <c r="O11" i="10"/>
  <c r="O12" i="10"/>
  <c r="D138" i="3"/>
  <c r="D145" i="3" s="1"/>
  <c r="O9" i="10"/>
  <c r="O8" i="10"/>
  <c r="O13" i="10"/>
  <c r="N23" i="10"/>
  <c r="O18" i="10"/>
  <c r="O36" i="10"/>
  <c r="N14" i="18"/>
  <c r="N30" i="11"/>
  <c r="N9" i="11"/>
  <c r="N20" i="6"/>
  <c r="N8" i="11"/>
  <c r="N11" i="11"/>
  <c r="N10" i="11"/>
  <c r="N12" i="11"/>
  <c r="N36" i="11"/>
  <c r="N25" i="9"/>
  <c r="N46" i="9"/>
  <c r="N29" i="8"/>
  <c r="N38" i="8"/>
  <c r="O64" i="7"/>
  <c r="O40" i="7"/>
  <c r="N32" i="8"/>
  <c r="O74" i="7"/>
  <c r="O76" i="7"/>
  <c r="N45" i="8"/>
  <c r="N12" i="8"/>
  <c r="N35" i="8"/>
  <c r="N52" i="9"/>
  <c r="O45" i="7"/>
  <c r="N34" i="9"/>
  <c r="O50" i="7"/>
  <c r="O56" i="7"/>
  <c r="N30" i="8"/>
  <c r="O27" i="7"/>
  <c r="N13" i="8"/>
  <c r="N51" i="9"/>
  <c r="O47" i="7"/>
  <c r="O24" i="7"/>
  <c r="N30" i="9"/>
  <c r="N8" i="8"/>
  <c r="N12" i="9"/>
  <c r="O38" i="7"/>
  <c r="N24" i="9"/>
  <c r="N37" i="8"/>
  <c r="N35" i="9"/>
  <c r="O54" i="7"/>
  <c r="O73" i="7"/>
  <c r="O46" i="7"/>
  <c r="N41" i="8"/>
  <c r="N18" i="8"/>
  <c r="N39" i="8"/>
  <c r="N20" i="9"/>
  <c r="O44" i="7"/>
  <c r="N31" i="8"/>
  <c r="O61" i="7"/>
  <c r="N10" i="8"/>
  <c r="N11" i="9"/>
  <c r="N37" i="9"/>
  <c r="N39" i="9"/>
  <c r="N19" i="8"/>
  <c r="O28" i="7"/>
  <c r="N45" i="9"/>
  <c r="O67" i="7"/>
  <c r="N9" i="8"/>
  <c r="N8" i="9"/>
  <c r="N40" i="9"/>
  <c r="N31" i="9"/>
  <c r="O70" i="7"/>
  <c r="N44" i="9"/>
  <c r="O30" i="7"/>
  <c r="N47" i="9"/>
  <c r="N36" i="9"/>
  <c r="O17" i="7"/>
  <c r="N48" i="9"/>
  <c r="O55" i="7"/>
  <c r="O51" i="7"/>
  <c r="N16" i="9"/>
  <c r="N43" i="8"/>
  <c r="O41" i="7"/>
  <c r="N25" i="8"/>
  <c r="N33" i="9"/>
  <c r="O71" i="7"/>
  <c r="O33" i="7"/>
  <c r="N28" i="8"/>
  <c r="O52" i="7"/>
  <c r="O35" i="7"/>
  <c r="O53" i="7"/>
  <c r="O72" i="7"/>
  <c r="O25" i="7"/>
  <c r="N32" i="9"/>
  <c r="O29" i="7"/>
  <c r="N50" i="9"/>
  <c r="O75" i="7"/>
  <c r="N21" i="9"/>
  <c r="O65" i="7"/>
  <c r="O59" i="7"/>
  <c r="N16" i="8"/>
  <c r="O31" i="7"/>
  <c r="N34" i="8"/>
  <c r="O34" i="7"/>
  <c r="N15" i="8"/>
  <c r="N23" i="9"/>
  <c r="O57" i="7"/>
  <c r="N20" i="8"/>
  <c r="N26" i="9"/>
  <c r="O36" i="7"/>
  <c r="N38" i="9"/>
  <c r="O66" i="7"/>
  <c r="O69" i="7"/>
  <c r="O49" i="7"/>
  <c r="N17" i="8"/>
  <c r="O18" i="7"/>
  <c r="N42" i="8"/>
  <c r="N13" i="9"/>
  <c r="N17" i="6"/>
  <c r="N17" i="9"/>
  <c r="N19" i="9"/>
  <c r="N27" i="8"/>
  <c r="N27" i="9"/>
  <c r="N15" i="9"/>
  <c r="N23" i="8"/>
  <c r="N47" i="8"/>
  <c r="N14" i="8"/>
  <c r="N41" i="9"/>
  <c r="O43" i="7"/>
  <c r="O48" i="7"/>
  <c r="N14" i="9"/>
  <c r="O63" i="7"/>
  <c r="O62" i="7"/>
  <c r="N33" i="8"/>
  <c r="N21" i="8"/>
  <c r="N9" i="9"/>
  <c r="N48" i="8"/>
  <c r="O42" i="7"/>
  <c r="O39" i="7"/>
  <c r="N36" i="8"/>
  <c r="N46" i="8"/>
  <c r="N11" i="8"/>
  <c r="N10" i="9"/>
  <c r="N18" i="9"/>
  <c r="O23" i="7"/>
  <c r="N28" i="9"/>
  <c r="O68" i="7"/>
  <c r="O32" i="7"/>
  <c r="O26" i="7"/>
  <c r="O58" i="7"/>
  <c r="N44" i="8"/>
  <c r="N29" i="9"/>
  <c r="O60" i="7"/>
  <c r="N24" i="8"/>
  <c r="O16" i="7"/>
  <c r="N43" i="9"/>
  <c r="N49" i="9"/>
  <c r="N43" i="6"/>
  <c r="F103" i="3"/>
  <c r="N51" i="6"/>
  <c r="Q56" i="5" s="1"/>
  <c r="T56" i="5" s="1"/>
  <c r="M49" i="13"/>
  <c r="M42" i="11"/>
  <c r="S79" i="5"/>
  <c r="S83" i="5" s="1"/>
  <c r="T83" i="5" s="1"/>
  <c r="D45" i="3"/>
  <c r="D107" i="3"/>
  <c r="N54" i="6"/>
  <c r="Q59" i="5" s="1"/>
  <c r="T59" i="5" s="1"/>
  <c r="M66" i="16"/>
  <c r="T89" i="5"/>
  <c r="Q92" i="5"/>
  <c r="T92" i="5" s="1"/>
  <c r="N17" i="18"/>
  <c r="S89" i="5"/>
  <c r="S92" i="5" s="1"/>
  <c r="N56" i="6"/>
  <c r="Q61" i="5" s="1"/>
  <c r="N38" i="7"/>
  <c r="N74" i="7" s="1"/>
  <c r="N37" i="6" s="1"/>
  <c r="M51" i="9"/>
  <c r="M52" i="9" s="1"/>
  <c r="N53" i="6"/>
  <c r="Q58" i="5" s="1"/>
  <c r="M44" i="15"/>
  <c r="O72" i="6"/>
  <c r="N21" i="18"/>
  <c r="N11" i="18"/>
  <c r="S58" i="5"/>
  <c r="N17" i="17"/>
  <c r="N12" i="17"/>
  <c r="N18" i="17"/>
  <c r="N10" i="17"/>
  <c r="N21" i="17"/>
  <c r="N14" i="17"/>
  <c r="N8" i="17"/>
  <c r="N15" i="17"/>
  <c r="M45" i="14"/>
  <c r="N52" i="6"/>
  <c r="Q57" i="5" s="1"/>
  <c r="T57" i="5" s="1"/>
  <c r="S42" i="5"/>
  <c r="N23" i="18"/>
  <c r="N39" i="18"/>
  <c r="N34" i="18"/>
  <c r="N65" i="6"/>
  <c r="Q71" i="5" s="1"/>
  <c r="T71" i="5" s="1"/>
  <c r="N24" i="18"/>
  <c r="N26" i="18"/>
  <c r="N31" i="18"/>
  <c r="N36" i="18"/>
  <c r="N37" i="18"/>
  <c r="N27" i="18"/>
  <c r="N35" i="18"/>
  <c r="N25" i="18"/>
  <c r="N33" i="18"/>
  <c r="N38" i="18"/>
  <c r="N41" i="18"/>
  <c r="N40" i="18"/>
  <c r="N42" i="18"/>
  <c r="N43" i="18"/>
  <c r="N28" i="18"/>
  <c r="N32" i="18"/>
  <c r="N30" i="18"/>
  <c r="N44" i="18"/>
  <c r="S96" i="5"/>
  <c r="K66" i="16"/>
  <c r="L54" i="6"/>
  <c r="O59" i="5" s="1"/>
  <c r="L49" i="6"/>
  <c r="O55" i="5" s="1"/>
  <c r="K49" i="12"/>
  <c r="L983" i="1"/>
  <c r="L32" i="11"/>
  <c r="K18" i="11"/>
  <c r="M13" i="10"/>
  <c r="M11" i="10"/>
  <c r="M33" i="10"/>
  <c r="M8" i="10"/>
  <c r="B138" i="3"/>
  <c r="S68" i="5"/>
  <c r="T68" i="5" s="1"/>
  <c r="B238" i="3"/>
  <c r="J238" i="3" s="1"/>
  <c r="K238" i="3" s="1"/>
  <c r="Q32" i="5"/>
  <c r="L36" i="17"/>
  <c r="L24" i="17"/>
  <c r="L35" i="17"/>
  <c r="L28" i="17"/>
  <c r="L64" i="6"/>
  <c r="O70" i="5" s="1"/>
  <c r="S70" i="5" s="1"/>
  <c r="T70" i="5" s="1"/>
  <c r="L38" i="17"/>
  <c r="L29" i="17"/>
  <c r="L27" i="17"/>
  <c r="L23" i="17"/>
  <c r="L37" i="17"/>
  <c r="L32" i="17"/>
  <c r="L30" i="17"/>
  <c r="L31" i="17"/>
  <c r="L34" i="17"/>
  <c r="L33" i="17"/>
  <c r="L22" i="6"/>
  <c r="L45" i="6" s="1"/>
  <c r="L41" i="11"/>
  <c r="L20" i="11"/>
  <c r="L23" i="11"/>
  <c r="L22" i="11"/>
  <c r="L21" i="11"/>
  <c r="L42" i="18"/>
  <c r="L43" i="18"/>
  <c r="L26" i="18"/>
  <c r="L33" i="18"/>
  <c r="L65" i="6"/>
  <c r="O71" i="5" s="1"/>
  <c r="L34" i="18"/>
  <c r="L30" i="18"/>
  <c r="L41" i="18"/>
  <c r="L29" i="18"/>
  <c r="L31" i="18"/>
  <c r="L37" i="18"/>
  <c r="L40" i="18"/>
  <c r="L23" i="18"/>
  <c r="L27" i="18"/>
  <c r="L44" i="18"/>
  <c r="L28" i="18"/>
  <c r="L38" i="18"/>
  <c r="L35" i="18"/>
  <c r="L24" i="18"/>
  <c r="L36" i="18"/>
  <c r="O41" i="5"/>
  <c r="O43" i="5" s="1"/>
  <c r="L39" i="6"/>
  <c r="N34" i="6"/>
  <c r="Q37" i="5" s="1"/>
  <c r="T37" i="5" s="1"/>
  <c r="N91" i="10"/>
  <c r="L26" i="17"/>
  <c r="L17" i="18"/>
  <c r="L18" i="18"/>
  <c r="L10" i="18"/>
  <c r="L15" i="18"/>
  <c r="L8" i="18"/>
  <c r="L21" i="18"/>
  <c r="L11" i="18"/>
  <c r="L13" i="18"/>
  <c r="L14" i="18"/>
  <c r="L56" i="6"/>
  <c r="O61" i="5" s="1"/>
  <c r="S61" i="5" s="1"/>
  <c r="L19" i="18"/>
  <c r="L20" i="18"/>
  <c r="L16" i="18"/>
  <c r="L12" i="18"/>
  <c r="L9" i="18"/>
  <c r="K45" i="18"/>
  <c r="L45" i="18" s="1"/>
  <c r="M67" i="7"/>
  <c r="M30" i="7"/>
  <c r="L47" i="9"/>
  <c r="L14" i="8"/>
  <c r="M68" i="7"/>
  <c r="M56" i="7"/>
  <c r="L12" i="9"/>
  <c r="L16" i="8"/>
  <c r="L33" i="8"/>
  <c r="L52" i="9"/>
  <c r="M75" i="7"/>
  <c r="L24" i="8"/>
  <c r="L41" i="9"/>
  <c r="L36" i="8"/>
  <c r="L32" i="9"/>
  <c r="L30" i="9"/>
  <c r="M18" i="7"/>
  <c r="L8" i="9"/>
  <c r="L51" i="9"/>
  <c r="L33" i="9"/>
  <c r="M36" i="7"/>
  <c r="L14" i="9"/>
  <c r="L32" i="8"/>
  <c r="M57" i="7"/>
  <c r="M33" i="7"/>
  <c r="L26" i="9"/>
  <c r="M52" i="7"/>
  <c r="M58" i="7"/>
  <c r="L38" i="8"/>
  <c r="L35" i="9"/>
  <c r="M60" i="7"/>
  <c r="L10" i="8"/>
  <c r="M17" i="7"/>
  <c r="M29" i="7"/>
  <c r="L18" i="9"/>
  <c r="M40" i="7"/>
  <c r="L30" i="8"/>
  <c r="L45" i="9"/>
  <c r="M35" i="7"/>
  <c r="M28" i="7"/>
  <c r="L38" i="9"/>
  <c r="L27" i="9"/>
  <c r="L31" i="8"/>
  <c r="L29" i="8"/>
  <c r="L20" i="9"/>
  <c r="L40" i="9"/>
  <c r="M70" i="7"/>
  <c r="M42" i="7"/>
  <c r="L19" i="8"/>
  <c r="L47" i="8"/>
  <c r="L17" i="9"/>
  <c r="L43" i="8"/>
  <c r="L46" i="8"/>
  <c r="L50" i="9"/>
  <c r="M51" i="7"/>
  <c r="L15" i="9"/>
  <c r="M26" i="7"/>
  <c r="M72" i="7"/>
  <c r="L35" i="8"/>
  <c r="M53" i="7"/>
  <c r="L8" i="8"/>
  <c r="M55" i="7"/>
  <c r="L37" i="9"/>
  <c r="L41" i="8"/>
  <c r="M73" i="7"/>
  <c r="L10" i="9"/>
  <c r="M61" i="7"/>
  <c r="M65" i="7"/>
  <c r="L44" i="8"/>
  <c r="L24" i="9"/>
  <c r="L34" i="8"/>
  <c r="L13" i="9"/>
  <c r="L39" i="9"/>
  <c r="L48" i="8"/>
  <c r="L20" i="8"/>
  <c r="M43" i="7"/>
  <c r="M62" i="7"/>
  <c r="L28" i="8"/>
  <c r="M23" i="7"/>
  <c r="M59" i="7"/>
  <c r="L26" i="8"/>
  <c r="L16" i="9"/>
  <c r="L27" i="8"/>
  <c r="L25" i="8"/>
  <c r="L17" i="6"/>
  <c r="M63" i="7"/>
  <c r="L11" i="9"/>
  <c r="L18" i="8"/>
  <c r="L40" i="8"/>
  <c r="M49" i="7"/>
  <c r="L28" i="9"/>
  <c r="L25" i="9"/>
  <c r="L21" i="8"/>
  <c r="L15" i="8"/>
  <c r="L49" i="9"/>
  <c r="L37" i="8"/>
  <c r="L23" i="9"/>
  <c r="L11" i="8"/>
  <c r="M32" i="7"/>
  <c r="L42" i="8"/>
  <c r="L31" i="9"/>
  <c r="M66" i="7"/>
  <c r="L9" i="9"/>
  <c r="M46" i="7"/>
  <c r="M74" i="7"/>
  <c r="L44" i="9"/>
  <c r="M47" i="7"/>
  <c r="M69" i="7"/>
  <c r="M64" i="7"/>
  <c r="L48" i="9"/>
  <c r="L12" i="8"/>
  <c r="L19" i="9"/>
  <c r="M45" i="7"/>
  <c r="M76" i="7"/>
  <c r="M41" i="7"/>
  <c r="M54" i="7"/>
  <c r="M39" i="7"/>
  <c r="L13" i="8"/>
  <c r="M25" i="7"/>
  <c r="M44" i="7"/>
  <c r="L29" i="9"/>
  <c r="M24" i="7"/>
  <c r="L9" i="8"/>
  <c r="M16" i="7"/>
  <c r="L46" i="9"/>
  <c r="M71" i="7"/>
  <c r="L43" i="9"/>
  <c r="M31" i="7"/>
  <c r="L34" i="9"/>
  <c r="L45" i="8"/>
  <c r="L21" i="9"/>
  <c r="M27" i="7"/>
  <c r="L23" i="8"/>
  <c r="L36" i="9"/>
  <c r="M48" i="7"/>
  <c r="L982" i="1"/>
  <c r="L984" i="1" s="1"/>
  <c r="L987" i="1" s="1"/>
  <c r="K44" i="15"/>
  <c r="M10" i="10"/>
  <c r="M9" i="10"/>
  <c r="L26" i="11"/>
  <c r="K12" i="11"/>
  <c r="L20" i="17"/>
  <c r="L13" i="17"/>
  <c r="L14" i="17"/>
  <c r="L17" i="17"/>
  <c r="L15" i="17"/>
  <c r="L9" i="17"/>
  <c r="L10" i="17"/>
  <c r="L21" i="17"/>
  <c r="L55" i="6"/>
  <c r="O60" i="5" s="1"/>
  <c r="L19" i="17"/>
  <c r="L11" i="17"/>
  <c r="L18" i="17"/>
  <c r="L66" i="6"/>
  <c r="L51" i="6"/>
  <c r="O56" i="5" s="1"/>
  <c r="S56" i="5" s="1"/>
  <c r="K49" i="13"/>
  <c r="S98" i="5"/>
  <c r="M14" i="10"/>
  <c r="N36" i="7"/>
  <c r="N33" i="6" s="1"/>
  <c r="K48" i="8"/>
  <c r="L42" i="10"/>
  <c r="S65" i="5"/>
  <c r="T65" i="5" s="1"/>
  <c r="F70" i="5"/>
  <c r="G70" i="5" s="1"/>
  <c r="C983" i="1"/>
  <c r="C984" i="1" s="1"/>
  <c r="C987" i="1" s="1"/>
  <c r="C11" i="17"/>
  <c r="C8" i="17"/>
  <c r="C18" i="17"/>
  <c r="C20" i="17"/>
  <c r="C9" i="17"/>
  <c r="B39" i="17"/>
  <c r="C39" i="17" s="1"/>
  <c r="C17" i="17"/>
  <c r="C21" i="17"/>
  <c r="C15" i="17"/>
  <c r="C16" i="17"/>
  <c r="C10" i="17"/>
  <c r="B48" i="8"/>
  <c r="B65" i="5"/>
  <c r="D18" i="7"/>
  <c r="C41" i="8"/>
  <c r="C37" i="8"/>
  <c r="D58" i="7"/>
  <c r="D46" i="7"/>
  <c r="C42" i="8"/>
  <c r="C36" i="8"/>
  <c r="C39" i="9"/>
  <c r="C26" i="8"/>
  <c r="D32" i="7"/>
  <c r="C52" i="9"/>
  <c r="C23" i="8"/>
  <c r="D38" i="7"/>
  <c r="C45" i="9"/>
  <c r="C44" i="9"/>
  <c r="C10" i="9"/>
  <c r="C9" i="8"/>
  <c r="C29" i="8"/>
  <c r="C9" i="9"/>
  <c r="C27" i="9"/>
  <c r="C47" i="9"/>
  <c r="C43" i="8"/>
  <c r="C20" i="8"/>
  <c r="C18" i="8"/>
  <c r="C26" i="9"/>
  <c r="C24" i="9"/>
  <c r="D23" i="7"/>
  <c r="C17" i="6"/>
  <c r="C32" i="8"/>
  <c r="D34" i="7"/>
  <c r="D56" i="7"/>
  <c r="D54" i="7"/>
  <c r="D29" i="7"/>
  <c r="C11" i="9"/>
  <c r="C30" i="8"/>
  <c r="D69" i="7"/>
  <c r="D47" i="7"/>
  <c r="C27" i="8"/>
  <c r="D61" i="7"/>
  <c r="C40" i="8"/>
  <c r="D63" i="7"/>
  <c r="C48" i="9"/>
  <c r="C17" i="8"/>
  <c r="D33" i="7"/>
  <c r="D48" i="7"/>
  <c r="D70" i="7"/>
  <c r="C50" i="9"/>
  <c r="C21" i="8"/>
  <c r="D68" i="7"/>
  <c r="C35" i="8"/>
  <c r="D52" i="7"/>
  <c r="C45" i="8"/>
  <c r="D66" i="7"/>
  <c r="C16" i="9"/>
  <c r="D73" i="7"/>
  <c r="C33" i="8"/>
  <c r="C38" i="8"/>
  <c r="D50" i="7"/>
  <c r="D17" i="7"/>
  <c r="C47" i="8"/>
  <c r="C48" i="8"/>
  <c r="D28" i="7"/>
  <c r="C16" i="8"/>
  <c r="C8" i="8"/>
  <c r="C32" i="9"/>
  <c r="D65" i="7"/>
  <c r="C41" i="9"/>
  <c r="D57" i="7"/>
  <c r="C15" i="8"/>
  <c r="C33" i="9"/>
  <c r="D40" i="7"/>
  <c r="D25" i="7"/>
  <c r="C17" i="9"/>
  <c r="C38" i="9"/>
  <c r="C20" i="9"/>
  <c r="C30" i="9"/>
  <c r="D67" i="7"/>
  <c r="C19" i="8"/>
  <c r="D36" i="7"/>
  <c r="C11" i="8"/>
  <c r="C49" i="9"/>
  <c r="D71" i="7"/>
  <c r="C40" i="9"/>
  <c r="C14" i="8"/>
  <c r="D44" i="7"/>
  <c r="D76" i="7"/>
  <c r="D45" i="7"/>
  <c r="C28" i="9"/>
  <c r="C39" i="8"/>
  <c r="D59" i="7"/>
  <c r="C51" i="9"/>
  <c r="D35" i="7"/>
  <c r="C12" i="8"/>
  <c r="D53" i="7"/>
  <c r="D16" i="7"/>
  <c r="D75" i="7"/>
  <c r="C34" i="9"/>
  <c r="C37" i="9"/>
  <c r="C31" i="8"/>
  <c r="D55" i="7"/>
  <c r="D24" i="7"/>
  <c r="D72" i="7"/>
  <c r="C13" i="8"/>
  <c r="C46" i="9"/>
  <c r="D39" i="7"/>
  <c r="D74" i="7"/>
  <c r="C12" i="9"/>
  <c r="D64" i="7"/>
  <c r="D51" i="7"/>
  <c r="D62" i="7"/>
  <c r="C31" i="9"/>
  <c r="C46" i="8"/>
  <c r="D41" i="7"/>
  <c r="C25" i="9"/>
  <c r="C36" i="9"/>
  <c r="D60" i="7"/>
  <c r="C21" i="9"/>
  <c r="C19" i="9"/>
  <c r="C23" i="9"/>
  <c r="C28" i="8"/>
  <c r="C15" i="9"/>
  <c r="D42" i="7"/>
  <c r="C8" i="9"/>
  <c r="D27" i="7"/>
  <c r="C25" i="8"/>
  <c r="C43" i="9"/>
  <c r="C29" i="9"/>
  <c r="C14" i="9"/>
  <c r="D26" i="7"/>
  <c r="C24" i="8"/>
  <c r="C18" i="9"/>
  <c r="C42" i="9"/>
  <c r="D43" i="7"/>
  <c r="D49" i="7"/>
  <c r="C44" i="8"/>
  <c r="D31" i="7"/>
  <c r="C34" i="8"/>
  <c r="D30" i="7"/>
  <c r="B49" i="12"/>
  <c r="J230" i="3"/>
  <c r="K230" i="3" s="1"/>
  <c r="C10" i="8"/>
  <c r="C35" i="9"/>
  <c r="J41" i="5"/>
  <c r="J98" i="5"/>
  <c r="C14" i="17"/>
  <c r="C36" i="7"/>
  <c r="D23" i="10"/>
  <c r="D41" i="10"/>
  <c r="B124" i="3"/>
  <c r="C19" i="6"/>
  <c r="B24" i="3" s="1"/>
  <c r="C24" i="3" s="1"/>
  <c r="B45" i="14"/>
  <c r="C21" i="11"/>
  <c r="C41" i="11"/>
  <c r="C22" i="6"/>
  <c r="C23" i="11"/>
  <c r="C22" i="11"/>
  <c r="C20" i="11"/>
  <c r="C15" i="18"/>
  <c r="C11" i="18"/>
  <c r="C19" i="18"/>
  <c r="C20" i="18"/>
  <c r="B45" i="18"/>
  <c r="C45" i="18" s="1"/>
  <c r="C8" i="18"/>
  <c r="C12" i="18"/>
  <c r="C13" i="18"/>
  <c r="C10" i="18"/>
  <c r="C14" i="18"/>
  <c r="C16" i="18"/>
  <c r="C17" i="18"/>
  <c r="C21" i="18"/>
  <c r="C56" i="6"/>
  <c r="B61" i="5" s="1"/>
  <c r="F61" i="5" s="1"/>
  <c r="C18" i="18"/>
  <c r="C9" i="18"/>
  <c r="D72" i="6"/>
  <c r="D75" i="6"/>
  <c r="D73" i="6"/>
  <c r="D74" i="6"/>
  <c r="F89" i="5"/>
  <c r="F92" i="5" s="1"/>
  <c r="B92" i="5"/>
  <c r="J44" i="2"/>
  <c r="K44" i="2" s="1"/>
  <c r="C19" i="17"/>
  <c r="C13" i="17"/>
  <c r="J89" i="5"/>
  <c r="J92" i="5" s="1"/>
  <c r="C36" i="11"/>
  <c r="B24" i="11"/>
  <c r="C9" i="11"/>
  <c r="C20" i="6"/>
  <c r="C11" i="11"/>
  <c r="C12" i="11"/>
  <c r="B226" i="3"/>
  <c r="C13" i="9"/>
  <c r="C32" i="18"/>
  <c r="C36" i="18"/>
  <c r="C37" i="18"/>
  <c r="C39" i="18"/>
  <c r="C41" i="18"/>
  <c r="C35" i="18"/>
  <c r="C33" i="18"/>
  <c r="C42" i="18"/>
  <c r="C43" i="18"/>
  <c r="C44" i="18"/>
  <c r="C28" i="18"/>
  <c r="C30" i="18"/>
  <c r="C40" i="18"/>
  <c r="C29" i="18"/>
  <c r="C31" i="18"/>
  <c r="C23" i="18"/>
  <c r="C34" i="18"/>
  <c r="C65" i="6"/>
  <c r="B71" i="5" s="1"/>
  <c r="C38" i="18"/>
  <c r="C12" i="17"/>
  <c r="C24" i="18"/>
  <c r="C25" i="18"/>
  <c r="C55" i="6"/>
  <c r="B60" i="5" s="1"/>
  <c r="C27" i="18"/>
  <c r="B66" i="16"/>
  <c r="D67" i="5"/>
  <c r="F98" i="5"/>
  <c r="D39" i="17"/>
  <c r="E39" i="17" s="1"/>
  <c r="E20" i="17"/>
  <c r="E55" i="6"/>
  <c r="D60" i="5" s="1"/>
  <c r="G60" i="5" s="1"/>
  <c r="E19" i="17"/>
  <c r="E21" i="17"/>
  <c r="E43" i="6"/>
  <c r="D32" i="5"/>
  <c r="G32" i="5" s="1"/>
  <c r="D200" i="3"/>
  <c r="F200" i="3" s="1"/>
  <c r="E34" i="6"/>
  <c r="D37" i="5" s="1"/>
  <c r="E91" i="10"/>
  <c r="D126" i="3" s="1"/>
  <c r="D226" i="3"/>
  <c r="F226" i="3" s="1"/>
  <c r="G226" i="3" s="1"/>
  <c r="F69" i="5"/>
  <c r="G69" i="5" s="1"/>
  <c r="E24" i="3"/>
  <c r="F24" i="3"/>
  <c r="D228" i="3"/>
  <c r="F228" i="3" s="1"/>
  <c r="G228" i="3" s="1"/>
  <c r="F68" i="5"/>
  <c r="G68" i="5" s="1"/>
  <c r="G83" i="5"/>
  <c r="E52" i="6"/>
  <c r="D57" i="5" s="1"/>
  <c r="D45" i="14"/>
  <c r="D18" i="11"/>
  <c r="D24" i="11" s="1"/>
  <c r="D43" i="11" s="1"/>
  <c r="E13" i="17"/>
  <c r="E9" i="18"/>
  <c r="E54" i="6"/>
  <c r="D59" i="5" s="1"/>
  <c r="D62" i="5" s="1"/>
  <c r="D66" i="16"/>
  <c r="E16" i="17"/>
  <c r="G95" i="5"/>
  <c r="E12" i="17"/>
  <c r="E14" i="17"/>
  <c r="E20" i="18"/>
  <c r="D42" i="11"/>
  <c r="E10" i="17"/>
  <c r="E21" i="18"/>
  <c r="E15" i="17"/>
  <c r="E14" i="18"/>
  <c r="G24" i="5"/>
  <c r="E41" i="5"/>
  <c r="E48" i="5"/>
  <c r="E36" i="5"/>
  <c r="E30" i="5"/>
  <c r="D49" i="12"/>
  <c r="G56" i="5"/>
  <c r="F56" i="5"/>
  <c r="E21" i="11"/>
  <c r="E22" i="6"/>
  <c r="E20" i="11"/>
  <c r="E23" i="11"/>
  <c r="E22" i="11"/>
  <c r="E41" i="11"/>
  <c r="D49" i="13"/>
  <c r="E10" i="18"/>
  <c r="E56" i="6"/>
  <c r="D61" i="5" s="1"/>
  <c r="G55" i="5"/>
  <c r="F55" i="5"/>
  <c r="E8" i="17"/>
  <c r="D48" i="8"/>
  <c r="E18" i="18"/>
  <c r="D44" i="15"/>
  <c r="E18" i="17"/>
  <c r="E9" i="17"/>
  <c r="F72" i="6"/>
  <c r="F73" i="6"/>
  <c r="F74" i="6"/>
  <c r="F75" i="6"/>
  <c r="E29" i="18"/>
  <c r="E27" i="18"/>
  <c r="E65" i="6"/>
  <c r="D71" i="5" s="1"/>
  <c r="E44" i="18"/>
  <c r="E32" i="18"/>
  <c r="E36" i="18"/>
  <c r="E23" i="18"/>
  <c r="E33" i="18"/>
  <c r="E35" i="18"/>
  <c r="E28" i="18"/>
  <c r="E31" i="18"/>
  <c r="E25" i="18"/>
  <c r="E37" i="18"/>
  <c r="E41" i="18"/>
  <c r="E30" i="18"/>
  <c r="E42" i="18"/>
  <c r="E34" i="18"/>
  <c r="E26" i="18"/>
  <c r="E38" i="18"/>
  <c r="E39" i="18"/>
  <c r="E24" i="18"/>
  <c r="E40" i="18"/>
  <c r="E43" i="18"/>
  <c r="G65" i="5"/>
  <c r="F65" i="5"/>
  <c r="E36" i="7"/>
  <c r="E11" i="17"/>
  <c r="E74" i="7"/>
  <c r="E37" i="6" s="1"/>
  <c r="E17" i="18"/>
  <c r="D52" i="9"/>
  <c r="G58" i="5"/>
  <c r="F58" i="5"/>
  <c r="D170" i="4"/>
  <c r="H65" i="5"/>
  <c r="G54" i="6"/>
  <c r="H59" i="5" s="1"/>
  <c r="F66" i="16"/>
  <c r="G12" i="17"/>
  <c r="G9" i="17"/>
  <c r="G19" i="6"/>
  <c r="H41" i="10"/>
  <c r="H23" i="10"/>
  <c r="K58" i="5"/>
  <c r="J58" i="5"/>
  <c r="G42" i="10"/>
  <c r="G26" i="6"/>
  <c r="K61" i="5"/>
  <c r="G14" i="17"/>
  <c r="K67" i="5"/>
  <c r="J67" i="5"/>
  <c r="H24" i="5"/>
  <c r="K70" i="5"/>
  <c r="J70" i="5"/>
  <c r="G20" i="17"/>
  <c r="G44" i="18"/>
  <c r="G36" i="18"/>
  <c r="G34" i="18"/>
  <c r="G39" i="18"/>
  <c r="G31" i="18"/>
  <c r="G27" i="18"/>
  <c r="G32" i="18"/>
  <c r="G28" i="18"/>
  <c r="G24" i="18"/>
  <c r="G35" i="18"/>
  <c r="G38" i="18"/>
  <c r="G42" i="18"/>
  <c r="G40" i="18"/>
  <c r="G29" i="18"/>
  <c r="G33" i="18"/>
  <c r="G65" i="6"/>
  <c r="H71" i="5" s="1"/>
  <c r="G26" i="18"/>
  <c r="G30" i="18"/>
  <c r="G37" i="18"/>
  <c r="G25" i="18"/>
  <c r="G10" i="17"/>
  <c r="G75" i="7"/>
  <c r="G76" i="7" s="1"/>
  <c r="G33" i="6"/>
  <c r="H75" i="6"/>
  <c r="H72" i="6"/>
  <c r="H73" i="6"/>
  <c r="D283" i="4"/>
  <c r="F45" i="18"/>
  <c r="G45" i="18" s="1"/>
  <c r="G19" i="17"/>
  <c r="G55" i="6"/>
  <c r="G18" i="17"/>
  <c r="K41" i="5"/>
  <c r="G15" i="17"/>
  <c r="F44" i="15"/>
  <c r="G62" i="6"/>
  <c r="H68" i="5" s="1"/>
  <c r="G8" i="11"/>
  <c r="G12" i="11"/>
  <c r="G11" i="11"/>
  <c r="G36" i="11"/>
  <c r="G30" i="11"/>
  <c r="G9" i="11"/>
  <c r="G10" i="11"/>
  <c r="G20" i="6"/>
  <c r="G43" i="6" s="1"/>
  <c r="G13" i="17"/>
  <c r="J55" i="5"/>
  <c r="K55" i="5"/>
  <c r="G23" i="18"/>
  <c r="G17" i="17"/>
  <c r="K56" i="5"/>
  <c r="J56" i="5"/>
  <c r="G16" i="17"/>
  <c r="G8" i="17"/>
  <c r="G21" i="17"/>
  <c r="G11" i="17"/>
  <c r="G24" i="10"/>
  <c r="H58" i="10" s="1"/>
  <c r="J143" i="3"/>
  <c r="F143" i="3"/>
  <c r="I14" i="7"/>
  <c r="I15" i="6" s="1"/>
  <c r="L15" i="5" s="1"/>
  <c r="H131" i="3"/>
  <c r="J129" i="3"/>
  <c r="F128" i="3"/>
  <c r="J128" i="3"/>
  <c r="H16" i="5"/>
  <c r="J16" i="5" s="1"/>
  <c r="H12" i="5"/>
  <c r="H11" i="5"/>
  <c r="J11" i="5" s="1"/>
  <c r="F11" i="5"/>
  <c r="B14" i="3"/>
  <c r="F14" i="3" s="1"/>
  <c r="J14" i="3" s="1"/>
  <c r="B43" i="3"/>
  <c r="F43" i="3" s="1"/>
  <c r="J43" i="3" s="1"/>
  <c r="S13" i="5"/>
  <c r="H17" i="3"/>
  <c r="J17" i="3" s="1"/>
  <c r="H97" i="3"/>
  <c r="J97" i="3" s="1"/>
  <c r="K97" i="3" s="1"/>
  <c r="B45" i="3"/>
  <c r="S15" i="5"/>
  <c r="B107" i="3"/>
  <c r="H107" i="3"/>
  <c r="L34" i="6"/>
  <c r="O37" i="5" s="1"/>
  <c r="L91" i="10"/>
  <c r="B141" i="3" s="1"/>
  <c r="J53" i="3"/>
  <c r="K53" i="3" s="1"/>
  <c r="E984" i="1"/>
  <c r="E987" i="1" s="1"/>
  <c r="D41" i="5"/>
  <c r="E39" i="6"/>
  <c r="D75" i="3" s="1"/>
  <c r="D18" i="3"/>
  <c r="F18" i="3" s="1"/>
  <c r="J18" i="3" s="1"/>
  <c r="D99" i="3"/>
  <c r="F99" i="3" s="1"/>
  <c r="F16" i="5"/>
  <c r="K45" i="14"/>
  <c r="L52" i="6"/>
  <c r="O24" i="11"/>
  <c r="P17" i="11"/>
  <c r="P21" i="6"/>
  <c r="P14" i="11"/>
  <c r="P15" i="11"/>
  <c r="P16" i="11"/>
  <c r="P18" i="11"/>
  <c r="G16" i="11"/>
  <c r="G15" i="11"/>
  <c r="G21" i="6"/>
  <c r="G23" i="6" s="1"/>
  <c r="F24" i="11"/>
  <c r="G14" i="11"/>
  <c r="G18" i="11"/>
  <c r="G17" i="11"/>
  <c r="E42" i="11"/>
  <c r="E43" i="11"/>
  <c r="G61" i="5"/>
  <c r="H109" i="3"/>
  <c r="B46" i="3"/>
  <c r="B109" i="3"/>
  <c r="E75" i="7"/>
  <c r="E33" i="6"/>
  <c r="E14" i="11"/>
  <c r="E17" i="11"/>
  <c r="E16" i="11"/>
  <c r="D51" i="3"/>
  <c r="Q31" i="5"/>
  <c r="N31" i="6"/>
  <c r="I37" i="2"/>
  <c r="J39" i="2" s="1"/>
  <c r="C24" i="10"/>
  <c r="D15" i="10" s="1"/>
  <c r="D33" i="10"/>
  <c r="D10" i="10"/>
  <c r="D9" i="10"/>
  <c r="D12" i="10"/>
  <c r="D14" i="10"/>
  <c r="D13" i="10"/>
  <c r="B123" i="3"/>
  <c r="C18" i="6"/>
  <c r="D8" i="10"/>
  <c r="D11" i="10"/>
  <c r="U32" i="5"/>
  <c r="H206" i="3"/>
  <c r="P43" i="6"/>
  <c r="P31" i="6"/>
  <c r="Q41" i="5"/>
  <c r="N39" i="6"/>
  <c r="H240" i="3"/>
  <c r="U72" i="5"/>
  <c r="H200" i="3"/>
  <c r="J200" i="3" s="1"/>
  <c r="L32" i="5"/>
  <c r="B31" i="5"/>
  <c r="C31" i="6"/>
  <c r="T60" i="5"/>
  <c r="S60" i="5"/>
  <c r="J228" i="3"/>
  <c r="K228" i="3" s="1"/>
  <c r="I21" i="6"/>
  <c r="I14" i="11"/>
  <c r="I18" i="11"/>
  <c r="I16" i="11"/>
  <c r="I17" i="11"/>
  <c r="I15" i="11"/>
  <c r="H72" i="10"/>
  <c r="H84" i="10"/>
  <c r="H68" i="10"/>
  <c r="H62" i="10"/>
  <c r="H82" i="10"/>
  <c r="C285" i="4"/>
  <c r="Q23" i="10"/>
  <c r="H139" i="3"/>
  <c r="P19" i="6"/>
  <c r="Q41" i="10"/>
  <c r="H148" i="3"/>
  <c r="P24" i="10"/>
  <c r="P66" i="6"/>
  <c r="T61" i="5"/>
  <c r="D31" i="5"/>
  <c r="E31" i="6"/>
  <c r="M74" i="6"/>
  <c r="B58" i="3"/>
  <c r="M75" i="6"/>
  <c r="M72" i="6"/>
  <c r="M73" i="6"/>
  <c r="M23" i="10"/>
  <c r="L19" i="6"/>
  <c r="B139" i="3"/>
  <c r="M41" i="10"/>
  <c r="L24" i="10"/>
  <c r="B51" i="3"/>
  <c r="L31" i="6"/>
  <c r="O31" i="5"/>
  <c r="K32" i="5"/>
  <c r="F52" i="3"/>
  <c r="I66" i="6"/>
  <c r="L70" i="5"/>
  <c r="L72" i="5" s="1"/>
  <c r="F147" i="3"/>
  <c r="J147" i="3" s="1"/>
  <c r="G38" i="6"/>
  <c r="G91" i="10"/>
  <c r="F14" i="10"/>
  <c r="F11" i="10"/>
  <c r="F10" i="10"/>
  <c r="F13" i="10"/>
  <c r="F8" i="10"/>
  <c r="D21" i="5"/>
  <c r="F33" i="10"/>
  <c r="F15" i="10"/>
  <c r="D123" i="3"/>
  <c r="E18" i="6"/>
  <c r="F9" i="10"/>
  <c r="E24" i="10"/>
  <c r="F12" i="10"/>
  <c r="D132" i="3"/>
  <c r="F132" i="3" s="1"/>
  <c r="F133" i="3"/>
  <c r="J133" i="3"/>
  <c r="H25" i="5"/>
  <c r="T66" i="5"/>
  <c r="E21" i="3"/>
  <c r="J32" i="5"/>
  <c r="T32" i="5"/>
  <c r="S32" i="5"/>
  <c r="O25" i="5"/>
  <c r="L42" i="6"/>
  <c r="F206" i="3"/>
  <c r="D72" i="5"/>
  <c r="D229" i="3"/>
  <c r="F66" i="5"/>
  <c r="C38" i="6"/>
  <c r="C91" i="10"/>
  <c r="B126" i="3" s="1"/>
  <c r="I31" i="6"/>
  <c r="H60" i="5"/>
  <c r="G57" i="6"/>
  <c r="L61" i="5"/>
  <c r="B12" i="5"/>
  <c r="B13" i="5"/>
  <c r="B14" i="5"/>
  <c r="L36" i="7"/>
  <c r="M30" i="5"/>
  <c r="T95" i="5"/>
  <c r="Q98" i="5"/>
  <c r="G98" i="5"/>
  <c r="P37" i="6" l="1"/>
  <c r="P75" i="7"/>
  <c r="P76" i="7" s="1"/>
  <c r="U33" i="5"/>
  <c r="V36" i="5"/>
  <c r="V30" i="5"/>
  <c r="V48" i="5"/>
  <c r="H142" i="3"/>
  <c r="I142" i="3" s="1"/>
  <c r="O48" i="8"/>
  <c r="U55" i="5"/>
  <c r="P57" i="6"/>
  <c r="P68" i="6" s="1"/>
  <c r="H55" i="3" s="1"/>
  <c r="I123" i="3"/>
  <c r="I125" i="3"/>
  <c r="I138" i="3"/>
  <c r="I140" i="3"/>
  <c r="H130" i="3"/>
  <c r="L62" i="5"/>
  <c r="L41" i="5"/>
  <c r="I39" i="6"/>
  <c r="H75" i="3" s="1"/>
  <c r="L38" i="5"/>
  <c r="H127" i="3"/>
  <c r="I127" i="3" s="1"/>
  <c r="I126" i="3"/>
  <c r="I75" i="7"/>
  <c r="H94" i="3" s="1"/>
  <c r="H95" i="3" s="1"/>
  <c r="I95" i="3" s="1"/>
  <c r="H34" i="3"/>
  <c r="I34" i="3" s="1"/>
  <c r="L33" i="5"/>
  <c r="I22" i="11"/>
  <c r="I20" i="11"/>
  <c r="I41" i="11"/>
  <c r="I21" i="11"/>
  <c r="I22" i="6"/>
  <c r="I23" i="11"/>
  <c r="I35" i="6"/>
  <c r="U36" i="5"/>
  <c r="U38" i="5" s="1"/>
  <c r="P35" i="6"/>
  <c r="I124" i="3"/>
  <c r="J91" i="10"/>
  <c r="J79" i="10"/>
  <c r="J65" i="10"/>
  <c r="J80" i="10"/>
  <c r="J47" i="10"/>
  <c r="J88" i="10"/>
  <c r="J74" i="10"/>
  <c r="J63" i="10"/>
  <c r="J86" i="10"/>
  <c r="J90" i="10"/>
  <c r="J81" i="10"/>
  <c r="J73" i="10"/>
  <c r="J55" i="10"/>
  <c r="J85" i="10"/>
  <c r="J77" i="10"/>
  <c r="J89" i="10"/>
  <c r="J61" i="10"/>
  <c r="J54" i="10"/>
  <c r="J82" i="10"/>
  <c r="J68" i="10"/>
  <c r="J87" i="10"/>
  <c r="J78" i="10"/>
  <c r="J92" i="10"/>
  <c r="J70" i="10"/>
  <c r="J76" i="10"/>
  <c r="J57" i="10"/>
  <c r="J45" i="10"/>
  <c r="J67" i="10"/>
  <c r="J52" i="10"/>
  <c r="J50" i="10"/>
  <c r="J44" i="10"/>
  <c r="J66" i="10"/>
  <c r="J83" i="10"/>
  <c r="J71" i="10"/>
  <c r="J84" i="10"/>
  <c r="J59" i="10"/>
  <c r="J58" i="10"/>
  <c r="J72" i="10"/>
  <c r="J75" i="10"/>
  <c r="J53" i="10"/>
  <c r="I92" i="10"/>
  <c r="J69" i="10"/>
  <c r="J51" i="10"/>
  <c r="J42" i="10"/>
  <c r="J46" i="10"/>
  <c r="J62" i="10"/>
  <c r="J64" i="10"/>
  <c r="J60" i="10"/>
  <c r="J48" i="10"/>
  <c r="J24" i="10"/>
  <c r="J56" i="10"/>
  <c r="J49" i="10"/>
  <c r="L25" i="5"/>
  <c r="H23" i="3"/>
  <c r="I23" i="3" s="1"/>
  <c r="I42" i="6"/>
  <c r="I141" i="3"/>
  <c r="I57" i="6"/>
  <c r="H24" i="11"/>
  <c r="I42" i="11" s="1"/>
  <c r="N43" i="11"/>
  <c r="N24" i="11"/>
  <c r="N42" i="11"/>
  <c r="O23" i="10"/>
  <c r="D139" i="3"/>
  <c r="D146" i="3" s="1"/>
  <c r="O41" i="10"/>
  <c r="N19" i="6"/>
  <c r="Q25" i="5" s="1"/>
  <c r="R31" i="5" s="1"/>
  <c r="D148" i="3"/>
  <c r="F148" i="3" s="1"/>
  <c r="J148" i="3" s="1"/>
  <c r="M43" i="11"/>
  <c r="F107" i="3"/>
  <c r="D236" i="3"/>
  <c r="T58" i="5"/>
  <c r="D238" i="3"/>
  <c r="F45" i="3"/>
  <c r="J45" i="3" s="1"/>
  <c r="Q55" i="5"/>
  <c r="N57" i="6"/>
  <c r="N75" i="7"/>
  <c r="N41" i="11"/>
  <c r="N23" i="11"/>
  <c r="N22" i="11"/>
  <c r="N22" i="6"/>
  <c r="N45" i="6" s="1"/>
  <c r="N20" i="11"/>
  <c r="N21" i="11"/>
  <c r="S71" i="5"/>
  <c r="S72" i="5" s="1"/>
  <c r="T72" i="5" s="1"/>
  <c r="J103" i="3"/>
  <c r="K103" i="3" s="1"/>
  <c r="G103" i="3"/>
  <c r="D50" i="3"/>
  <c r="N66" i="6"/>
  <c r="D49" i="3"/>
  <c r="Q16" i="5"/>
  <c r="Q24" i="5"/>
  <c r="N24" i="10"/>
  <c r="D240" i="3"/>
  <c r="Q72" i="5"/>
  <c r="L12" i="11"/>
  <c r="L36" i="11"/>
  <c r="L10" i="11"/>
  <c r="L9" i="11"/>
  <c r="K24" i="11"/>
  <c r="L30" i="11"/>
  <c r="L20" i="6"/>
  <c r="L8" i="11"/>
  <c r="L11" i="11"/>
  <c r="D141" i="3"/>
  <c r="J138" i="3"/>
  <c r="F138" i="3"/>
  <c r="B145" i="3"/>
  <c r="J145" i="3" s="1"/>
  <c r="L17" i="11"/>
  <c r="L18" i="11"/>
  <c r="L16" i="11"/>
  <c r="L15" i="11"/>
  <c r="L14" i="11"/>
  <c r="L21" i="6"/>
  <c r="L44" i="6" s="1"/>
  <c r="O72" i="5"/>
  <c r="O24" i="5"/>
  <c r="B49" i="3"/>
  <c r="B239" i="3"/>
  <c r="S59" i="5"/>
  <c r="B236" i="3"/>
  <c r="S37" i="5"/>
  <c r="C24" i="11"/>
  <c r="B43" i="11"/>
  <c r="C43" i="11"/>
  <c r="C42" i="11"/>
  <c r="B25" i="3"/>
  <c r="C25" i="3" s="1"/>
  <c r="C45" i="6"/>
  <c r="B21" i="3"/>
  <c r="C41" i="6"/>
  <c r="B24" i="5"/>
  <c r="C43" i="6"/>
  <c r="B22" i="3"/>
  <c r="C22" i="3" s="1"/>
  <c r="B26" i="5"/>
  <c r="J61" i="5"/>
  <c r="C57" i="6"/>
  <c r="C68" i="6" s="1"/>
  <c r="B27" i="3" s="1"/>
  <c r="F124" i="3"/>
  <c r="B131" i="3"/>
  <c r="J124" i="3"/>
  <c r="C33" i="6"/>
  <c r="C75" i="7"/>
  <c r="C66" i="6"/>
  <c r="J51" i="2" s="1"/>
  <c r="B231" i="3"/>
  <c r="J226" i="3"/>
  <c r="K226" i="3" s="1"/>
  <c r="C226" i="3"/>
  <c r="J24" i="5"/>
  <c r="B72" i="5"/>
  <c r="B229" i="3"/>
  <c r="E45" i="6"/>
  <c r="D25" i="3"/>
  <c r="E57" i="6"/>
  <c r="G37" i="5"/>
  <c r="F37" i="5"/>
  <c r="F32" i="5"/>
  <c r="E24" i="11"/>
  <c r="E15" i="11"/>
  <c r="E66" i="6"/>
  <c r="D34" i="3" s="1"/>
  <c r="F59" i="5"/>
  <c r="G59" i="5"/>
  <c r="G71" i="5"/>
  <c r="F71" i="5"/>
  <c r="F72" i="5" s="1"/>
  <c r="F57" i="5"/>
  <c r="G57" i="5"/>
  <c r="E18" i="11"/>
  <c r="E21" i="6"/>
  <c r="J24" i="3"/>
  <c r="K24" i="3" s="1"/>
  <c r="G24" i="3"/>
  <c r="D230" i="3"/>
  <c r="F230" i="3" s="1"/>
  <c r="G230" i="3" s="1"/>
  <c r="G67" i="5"/>
  <c r="F67" i="5"/>
  <c r="H31" i="5"/>
  <c r="G31" i="6"/>
  <c r="H83" i="10"/>
  <c r="H66" i="10"/>
  <c r="H75" i="10"/>
  <c r="H24" i="10"/>
  <c r="H55" i="10"/>
  <c r="H91" i="10"/>
  <c r="H42" i="10"/>
  <c r="H52" i="10"/>
  <c r="H81" i="10"/>
  <c r="H36" i="5"/>
  <c r="H48" i="5" s="1"/>
  <c r="G35" i="6"/>
  <c r="H45" i="10"/>
  <c r="H87" i="10"/>
  <c r="H57" i="10"/>
  <c r="H76" i="10"/>
  <c r="H70" i="10"/>
  <c r="K68" i="5"/>
  <c r="J68" i="5"/>
  <c r="H61" i="10"/>
  <c r="H69" i="10"/>
  <c r="H63" i="10"/>
  <c r="H50" i="10"/>
  <c r="H51" i="10"/>
  <c r="H73" i="10"/>
  <c r="H79" i="10"/>
  <c r="H74" i="10"/>
  <c r="H90" i="10"/>
  <c r="H49" i="10"/>
  <c r="K71" i="5"/>
  <c r="J71" i="5"/>
  <c r="H64" i="10"/>
  <c r="H86" i="10"/>
  <c r="H44" i="10"/>
  <c r="H53" i="10"/>
  <c r="H65" i="10"/>
  <c r="H59" i="10"/>
  <c r="H67" i="10"/>
  <c r="H80" i="10"/>
  <c r="G41" i="6"/>
  <c r="H54" i="10"/>
  <c r="G66" i="6"/>
  <c r="G68" i="6" s="1"/>
  <c r="H88" i="10"/>
  <c r="H78" i="10"/>
  <c r="H77" i="10"/>
  <c r="K59" i="5"/>
  <c r="J59" i="5"/>
  <c r="H46" i="10"/>
  <c r="H48" i="10"/>
  <c r="H60" i="10"/>
  <c r="H89" i="10"/>
  <c r="J65" i="5"/>
  <c r="K65" i="5"/>
  <c r="H72" i="5"/>
  <c r="K72" i="5" s="1"/>
  <c r="K24" i="5"/>
  <c r="I36" i="5"/>
  <c r="I48" i="5"/>
  <c r="I41" i="5"/>
  <c r="I30" i="5"/>
  <c r="H85" i="10"/>
  <c r="H47" i="10"/>
  <c r="H71" i="10"/>
  <c r="H56" i="10"/>
  <c r="D285" i="4"/>
  <c r="F145" i="3"/>
  <c r="J107" i="3"/>
  <c r="K107" i="3" s="1"/>
  <c r="G107" i="3"/>
  <c r="E35" i="6"/>
  <c r="D36" i="5"/>
  <c r="E41" i="6"/>
  <c r="H32" i="3"/>
  <c r="H73" i="3"/>
  <c r="D33" i="5"/>
  <c r="G31" i="5"/>
  <c r="F31" i="5"/>
  <c r="B33" i="5"/>
  <c r="J31" i="5"/>
  <c r="J33" i="5" s="1"/>
  <c r="S31" i="5"/>
  <c r="S33" i="5" s="1"/>
  <c r="O33" i="5"/>
  <c r="F43" i="11"/>
  <c r="G43" i="11"/>
  <c r="G42" i="11"/>
  <c r="G24" i="11"/>
  <c r="K60" i="5"/>
  <c r="H62" i="5"/>
  <c r="H42" i="5"/>
  <c r="G39" i="6"/>
  <c r="G99" i="3"/>
  <c r="J99" i="3"/>
  <c r="K99" i="3" s="1"/>
  <c r="I44" i="6"/>
  <c r="H22" i="3"/>
  <c r="I23" i="6"/>
  <c r="L26" i="5"/>
  <c r="H26" i="5"/>
  <c r="G44" i="6"/>
  <c r="H44" i="6" s="1"/>
  <c r="D43" i="5"/>
  <c r="F41" i="5"/>
  <c r="G41" i="5"/>
  <c r="D74" i="5"/>
  <c r="G62" i="5"/>
  <c r="M80" i="10"/>
  <c r="M81" i="10"/>
  <c r="M76" i="10"/>
  <c r="M68" i="10"/>
  <c r="M67" i="10"/>
  <c r="M55" i="10"/>
  <c r="M44" i="10"/>
  <c r="M91" i="10"/>
  <c r="M61" i="10"/>
  <c r="M57" i="10"/>
  <c r="M47" i="10"/>
  <c r="M86" i="10"/>
  <c r="M78" i="10"/>
  <c r="M49" i="10"/>
  <c r="M69" i="10"/>
  <c r="M42" i="10"/>
  <c r="M62" i="10"/>
  <c r="M74" i="10"/>
  <c r="M90" i="10"/>
  <c r="M84" i="10"/>
  <c r="M79" i="10"/>
  <c r="M77" i="10"/>
  <c r="M85" i="10"/>
  <c r="M48" i="10"/>
  <c r="M60" i="10"/>
  <c r="M50" i="10"/>
  <c r="M56" i="10"/>
  <c r="M24" i="10"/>
  <c r="M53" i="10"/>
  <c r="M59" i="10"/>
  <c r="M75" i="10"/>
  <c r="O21" i="5"/>
  <c r="S21" i="5" s="1"/>
  <c r="M64" i="10"/>
  <c r="M92" i="10"/>
  <c r="M66" i="10"/>
  <c r="M82" i="10"/>
  <c r="M15" i="10"/>
  <c r="M87" i="10"/>
  <c r="M65" i="10"/>
  <c r="M54" i="10"/>
  <c r="M72" i="10"/>
  <c r="M89" i="10"/>
  <c r="M83" i="10"/>
  <c r="M71" i="10"/>
  <c r="M73" i="10"/>
  <c r="M88" i="10"/>
  <c r="M63" i="10"/>
  <c r="M51" i="10"/>
  <c r="M70" i="10"/>
  <c r="M46" i="10"/>
  <c r="M45" i="10"/>
  <c r="M52" i="10"/>
  <c r="L92" i="10"/>
  <c r="G92" i="10"/>
  <c r="H92" i="10" s="1"/>
  <c r="D72" i="10"/>
  <c r="D83" i="10"/>
  <c r="D54" i="10"/>
  <c r="D51" i="10"/>
  <c r="D47" i="10"/>
  <c r="D92" i="10"/>
  <c r="D85" i="10"/>
  <c r="D88" i="10"/>
  <c r="D73" i="10"/>
  <c r="D49" i="10"/>
  <c r="D46" i="10"/>
  <c r="D53" i="10"/>
  <c r="D57" i="10"/>
  <c r="D71" i="10"/>
  <c r="D78" i="10"/>
  <c r="D42" i="10"/>
  <c r="D79" i="10"/>
  <c r="D63" i="10"/>
  <c r="D64" i="10"/>
  <c r="D77" i="10"/>
  <c r="D81" i="10"/>
  <c r="D74" i="10"/>
  <c r="D48" i="10"/>
  <c r="D55" i="10"/>
  <c r="D67" i="10"/>
  <c r="D90" i="10"/>
  <c r="D59" i="10"/>
  <c r="D60" i="10"/>
  <c r="D62" i="10"/>
  <c r="D80" i="10"/>
  <c r="D82" i="10"/>
  <c r="D91" i="10"/>
  <c r="D70" i="10"/>
  <c r="D45" i="10"/>
  <c r="D61" i="10"/>
  <c r="D65" i="10"/>
  <c r="D87" i="10"/>
  <c r="D24" i="10"/>
  <c r="D89" i="10"/>
  <c r="D86" i="10"/>
  <c r="D66" i="10"/>
  <c r="D84" i="10"/>
  <c r="D56" i="10"/>
  <c r="D75" i="10"/>
  <c r="D68" i="10"/>
  <c r="D44" i="10"/>
  <c r="D76" i="10"/>
  <c r="D50" i="10"/>
  <c r="D69" i="10"/>
  <c r="C92" i="10"/>
  <c r="D52" i="10"/>
  <c r="F51" i="3"/>
  <c r="K39" i="2"/>
  <c r="B42" i="5"/>
  <c r="C39" i="6"/>
  <c r="E123" i="3"/>
  <c r="E140" i="3"/>
  <c r="E125" i="3"/>
  <c r="E124" i="3"/>
  <c r="D130" i="3"/>
  <c r="E126" i="3"/>
  <c r="D127" i="3"/>
  <c r="E127" i="3" s="1"/>
  <c r="E141" i="3"/>
  <c r="E138" i="3"/>
  <c r="B146" i="3"/>
  <c r="C139" i="3"/>
  <c r="J139" i="3"/>
  <c r="R49" i="5"/>
  <c r="R37" i="5"/>
  <c r="R42" i="5"/>
  <c r="T25" i="5"/>
  <c r="Q49" i="5"/>
  <c r="T49" i="5" s="1"/>
  <c r="L75" i="7"/>
  <c r="L33" i="6"/>
  <c r="G66" i="5"/>
  <c r="Q43" i="5"/>
  <c r="S41" i="5"/>
  <c r="S43" i="5" s="1"/>
  <c r="D104" i="3"/>
  <c r="D105" i="3" s="1"/>
  <c r="E105" i="3" s="1"/>
  <c r="N76" i="7"/>
  <c r="B15" i="3"/>
  <c r="F15" i="3" s="1"/>
  <c r="J15" i="3" s="1"/>
  <c r="F20" i="2"/>
  <c r="J13" i="5"/>
  <c r="F13" i="5"/>
  <c r="D231" i="3"/>
  <c r="E229" i="3" s="1"/>
  <c r="F229" i="3"/>
  <c r="G229" i="3" s="1"/>
  <c r="J52" i="3"/>
  <c r="K52" i="3" s="1"/>
  <c r="N35" i="6"/>
  <c r="D174" i="3" s="1"/>
  <c r="E174" i="3" s="1"/>
  <c r="N41" i="6"/>
  <c r="Q36" i="5"/>
  <c r="T31" i="5"/>
  <c r="Q33" i="5"/>
  <c r="U41" i="5"/>
  <c r="P39" i="6"/>
  <c r="P41" i="6"/>
  <c r="J126" i="3"/>
  <c r="F126" i="3"/>
  <c r="B127" i="3"/>
  <c r="C126" i="3"/>
  <c r="F14" i="5"/>
  <c r="F22" i="2"/>
  <c r="J14" i="5"/>
  <c r="B16" i="3"/>
  <c r="F16" i="3" s="1"/>
  <c r="J16" i="3" s="1"/>
  <c r="B96" i="3"/>
  <c r="F96" i="3" s="1"/>
  <c r="F12" i="5"/>
  <c r="J12" i="5"/>
  <c r="G72" i="5"/>
  <c r="J206" i="3"/>
  <c r="C23" i="6"/>
  <c r="B25" i="5"/>
  <c r="B23" i="3"/>
  <c r="C42" i="6"/>
  <c r="D54" i="3"/>
  <c r="U26" i="5"/>
  <c r="P44" i="6"/>
  <c r="H50" i="3"/>
  <c r="I229" i="3"/>
  <c r="I230" i="3"/>
  <c r="I226" i="3"/>
  <c r="I227" i="3"/>
  <c r="I231" i="3"/>
  <c r="J231" i="3"/>
  <c r="K231" i="3" s="1"/>
  <c r="J123" i="3"/>
  <c r="C138" i="3"/>
  <c r="C125" i="3"/>
  <c r="C140" i="3"/>
  <c r="C123" i="3"/>
  <c r="F123" i="3"/>
  <c r="B130" i="3"/>
  <c r="C124" i="3"/>
  <c r="F60" i="5"/>
  <c r="J60" i="5"/>
  <c r="B62" i="5"/>
  <c r="D94" i="3"/>
  <c r="D95" i="3" s="1"/>
  <c r="E95" i="3" s="1"/>
  <c r="E76" i="7"/>
  <c r="E42" i="6"/>
  <c r="D25" i="5"/>
  <c r="D23" i="3"/>
  <c r="E23" i="3" s="1"/>
  <c r="E23" i="6"/>
  <c r="P31" i="5"/>
  <c r="P42" i="5"/>
  <c r="P37" i="5"/>
  <c r="O49" i="5"/>
  <c r="F58" i="3"/>
  <c r="O43" i="11"/>
  <c r="P24" i="11"/>
  <c r="P43" i="11"/>
  <c r="P42" i="11"/>
  <c r="Q46" i="10"/>
  <c r="Q88" i="10"/>
  <c r="P92" i="10"/>
  <c r="Q77" i="10"/>
  <c r="Q44" i="10"/>
  <c r="Q72" i="10"/>
  <c r="Q59" i="10"/>
  <c r="Q74" i="10"/>
  <c r="Q63" i="10"/>
  <c r="Q78" i="10"/>
  <c r="Q69" i="10"/>
  <c r="Q49" i="10"/>
  <c r="Q61" i="10"/>
  <c r="Q79" i="10"/>
  <c r="Q65" i="10"/>
  <c r="Q57" i="10"/>
  <c r="Q81" i="10"/>
  <c r="Q86" i="10"/>
  <c r="Q55" i="10"/>
  <c r="Q54" i="10"/>
  <c r="Q68" i="10"/>
  <c r="Q56" i="10"/>
  <c r="Q75" i="10"/>
  <c r="Q89" i="10"/>
  <c r="Q45" i="10"/>
  <c r="Q92" i="10"/>
  <c r="Q87" i="10"/>
  <c r="Q71" i="10"/>
  <c r="Q62" i="10"/>
  <c r="Q47" i="10"/>
  <c r="Q58" i="10"/>
  <c r="Q80" i="10"/>
  <c r="Q48" i="10"/>
  <c r="Q83" i="10"/>
  <c r="Q52" i="10"/>
  <c r="Q85" i="10"/>
  <c r="Q90" i="10"/>
  <c r="Q76" i="10"/>
  <c r="Q50" i="10"/>
  <c r="Q64" i="10"/>
  <c r="Q73" i="10"/>
  <c r="Q60" i="10"/>
  <c r="Q51" i="10"/>
  <c r="Q70" i="10"/>
  <c r="Q42" i="10"/>
  <c r="Q91" i="10"/>
  <c r="Q67" i="10"/>
  <c r="Q53" i="10"/>
  <c r="Q82" i="10"/>
  <c r="Q84" i="10"/>
  <c r="Q66" i="10"/>
  <c r="H33" i="3"/>
  <c r="I33" i="3" s="1"/>
  <c r="I68" i="6"/>
  <c r="H27" i="3" s="1"/>
  <c r="I27" i="3" s="1"/>
  <c r="G36" i="15"/>
  <c r="G11" i="16"/>
  <c r="G36" i="12"/>
  <c r="H19" i="6"/>
  <c r="H34" i="6"/>
  <c r="G41" i="16"/>
  <c r="H26" i="6"/>
  <c r="G19" i="14"/>
  <c r="G40" i="12"/>
  <c r="G41" i="14"/>
  <c r="G17" i="13"/>
  <c r="H52" i="6"/>
  <c r="G41" i="15"/>
  <c r="G44" i="14"/>
  <c r="H49" i="6"/>
  <c r="G41" i="12"/>
  <c r="G21" i="16"/>
  <c r="G44" i="15"/>
  <c r="G21" i="12"/>
  <c r="G8" i="13"/>
  <c r="G40" i="14"/>
  <c r="G15" i="16"/>
  <c r="G10" i="15"/>
  <c r="H35" i="6"/>
  <c r="G47" i="13"/>
  <c r="G39" i="14"/>
  <c r="G20" i="12"/>
  <c r="G12" i="13"/>
  <c r="G66" i="16"/>
  <c r="G42" i="15"/>
  <c r="G33" i="15"/>
  <c r="G25" i="14"/>
  <c r="G38" i="15"/>
  <c r="G16" i="15"/>
  <c r="G32" i="12"/>
  <c r="H65" i="6"/>
  <c r="G25" i="12"/>
  <c r="G33" i="13"/>
  <c r="G30" i="16"/>
  <c r="G43" i="16"/>
  <c r="G43" i="14"/>
  <c r="G28" i="16"/>
  <c r="G28" i="14"/>
  <c r="G14" i="16"/>
  <c r="G26" i="13"/>
  <c r="G10" i="12"/>
  <c r="G63" i="16"/>
  <c r="G35" i="13"/>
  <c r="G45" i="12"/>
  <c r="H33" i="6"/>
  <c r="H77" i="6"/>
  <c r="H30" i="6"/>
  <c r="G65" i="16"/>
  <c r="G33" i="12"/>
  <c r="G18" i="13"/>
  <c r="G28" i="12"/>
  <c r="G8" i="12"/>
  <c r="G9" i="13"/>
  <c r="G14" i="13"/>
  <c r="H25" i="6"/>
  <c r="G8" i="14"/>
  <c r="G33" i="14"/>
  <c r="G39" i="12"/>
  <c r="G42" i="12"/>
  <c r="G11" i="15"/>
  <c r="G23" i="14"/>
  <c r="G24" i="12"/>
  <c r="G33" i="16"/>
  <c r="G12" i="15"/>
  <c r="G38" i="13"/>
  <c r="G48" i="13"/>
  <c r="H22" i="6"/>
  <c r="H21" i="6"/>
  <c r="G29" i="12"/>
  <c r="H45" i="6"/>
  <c r="G9" i="14"/>
  <c r="H83" i="6"/>
  <c r="G48" i="16"/>
  <c r="H81" i="6"/>
  <c r="G21" i="13"/>
  <c r="H66" i="6"/>
  <c r="H61" i="6"/>
  <c r="H41" i="6"/>
  <c r="H28" i="6"/>
  <c r="G49" i="13"/>
  <c r="G16" i="13"/>
  <c r="G17" i="16"/>
  <c r="G26" i="14"/>
  <c r="G46" i="13"/>
  <c r="G9" i="16"/>
  <c r="G38" i="14"/>
  <c r="G49" i="16"/>
  <c r="G40" i="13"/>
  <c r="H60" i="6"/>
  <c r="G11" i="13"/>
  <c r="G52" i="16"/>
  <c r="G14" i="14"/>
  <c r="G41" i="13"/>
  <c r="G18" i="12"/>
  <c r="H29" i="6"/>
  <c r="G24" i="16"/>
  <c r="G20" i="14"/>
  <c r="H17" i="6"/>
  <c r="G15" i="12"/>
  <c r="G40" i="16"/>
  <c r="G14" i="15"/>
  <c r="H68" i="6"/>
  <c r="G35" i="15"/>
  <c r="G17" i="14"/>
  <c r="G13" i="12"/>
  <c r="G54" i="16"/>
  <c r="G31" i="12"/>
  <c r="H18" i="6"/>
  <c r="G24" i="15"/>
  <c r="G24" i="14"/>
  <c r="G8" i="15"/>
  <c r="G25" i="13"/>
  <c r="G36" i="13"/>
  <c r="G29" i="13"/>
  <c r="G21" i="15"/>
  <c r="H59" i="6"/>
  <c r="G34" i="15"/>
  <c r="G15" i="13"/>
  <c r="H37" i="6"/>
  <c r="G38" i="12"/>
  <c r="G13" i="13"/>
  <c r="G42" i="14"/>
  <c r="G62" i="16"/>
  <c r="G23" i="12"/>
  <c r="H64" i="6"/>
  <c r="G25" i="16"/>
  <c r="G9" i="15"/>
  <c r="G45" i="16"/>
  <c r="G15" i="15"/>
  <c r="G13" i="15"/>
  <c r="G18" i="15"/>
  <c r="G29" i="16"/>
  <c r="G10" i="16"/>
  <c r="H54" i="6"/>
  <c r="G36" i="14"/>
  <c r="G19" i="12"/>
  <c r="G12" i="12"/>
  <c r="G20" i="16"/>
  <c r="G26" i="12"/>
  <c r="H20" i="6"/>
  <c r="G17" i="15"/>
  <c r="H43" i="6"/>
  <c r="H85" i="6"/>
  <c r="G51" i="16"/>
  <c r="G26" i="16"/>
  <c r="G34" i="16"/>
  <c r="G37" i="16"/>
  <c r="G31" i="16"/>
  <c r="G21" i="14"/>
  <c r="G44" i="12"/>
  <c r="G61" i="16"/>
  <c r="H50" i="6"/>
  <c r="G16" i="16"/>
  <c r="G31" i="14"/>
  <c r="G27" i="16"/>
  <c r="H31" i="6"/>
  <c r="H38" i="6"/>
  <c r="G9" i="12"/>
  <c r="G15" i="14"/>
  <c r="G35" i="14"/>
  <c r="G12" i="16"/>
  <c r="H70" i="6"/>
  <c r="G47" i="16"/>
  <c r="G30" i="13"/>
  <c r="H51" i="6"/>
  <c r="G18" i="16"/>
  <c r="G50" i="16"/>
  <c r="G37" i="13"/>
  <c r="G34" i="12"/>
  <c r="G39" i="16"/>
  <c r="G37" i="12"/>
  <c r="G37" i="15"/>
  <c r="G28" i="13"/>
  <c r="G43" i="13"/>
  <c r="G35" i="16"/>
  <c r="G47" i="12"/>
  <c r="G38" i="16"/>
  <c r="G30" i="14"/>
  <c r="G32" i="13"/>
  <c r="G12" i="14"/>
  <c r="G37" i="14"/>
  <c r="G31" i="13"/>
  <c r="G29" i="14"/>
  <c r="G23" i="15"/>
  <c r="G11" i="12"/>
  <c r="G39" i="15"/>
  <c r="H55" i="6"/>
  <c r="H63" i="6"/>
  <c r="G45" i="14"/>
  <c r="G42" i="13"/>
  <c r="G56" i="16"/>
  <c r="G31" i="15"/>
  <c r="G27" i="15"/>
  <c r="H56" i="6"/>
  <c r="G13" i="16"/>
  <c r="G60" i="16"/>
  <c r="G26" i="15"/>
  <c r="G19" i="15"/>
  <c r="G13" i="14"/>
  <c r="G23" i="16"/>
  <c r="G46" i="16"/>
  <c r="H23" i="6"/>
  <c r="G40" i="15"/>
  <c r="G32" i="15"/>
  <c r="G34" i="14"/>
  <c r="G11" i="14"/>
  <c r="G46" i="12"/>
  <c r="G16" i="14"/>
  <c r="G55" i="16"/>
  <c r="H82" i="6"/>
  <c r="G16" i="12"/>
  <c r="G30" i="15"/>
  <c r="G49" i="12"/>
  <c r="G53" i="16"/>
  <c r="G43" i="15"/>
  <c r="G23" i="13"/>
  <c r="G36" i="16"/>
  <c r="G27" i="13"/>
  <c r="G32" i="14"/>
  <c r="G35" i="12"/>
  <c r="H27" i="6"/>
  <c r="G43" i="12"/>
  <c r="G32" i="16"/>
  <c r="H57" i="6"/>
  <c r="G39" i="13"/>
  <c r="G48" i="12"/>
  <c r="G27" i="14"/>
  <c r="G45" i="13"/>
  <c r="G24" i="13"/>
  <c r="G10" i="14"/>
  <c r="G14" i="12"/>
  <c r="G64" i="16"/>
  <c r="G28" i="15"/>
  <c r="H62" i="6"/>
  <c r="H80" i="6"/>
  <c r="G57" i="16"/>
  <c r="G59" i="16"/>
  <c r="G18" i="14"/>
  <c r="G42" i="16"/>
  <c r="G58" i="16"/>
  <c r="G20" i="13"/>
  <c r="G17" i="12"/>
  <c r="G10" i="13"/>
  <c r="G34" i="13"/>
  <c r="G25" i="15"/>
  <c r="H79" i="6"/>
  <c r="G19" i="16"/>
  <c r="G20" i="15"/>
  <c r="H53" i="6"/>
  <c r="G44" i="16"/>
  <c r="G30" i="12"/>
  <c r="G44" i="13"/>
  <c r="G19" i="13"/>
  <c r="G8" i="16"/>
  <c r="G29" i="15"/>
  <c r="G27" i="12"/>
  <c r="L74" i="5"/>
  <c r="L102" i="5"/>
  <c r="I42" i="5"/>
  <c r="I37" i="5"/>
  <c r="H49" i="5"/>
  <c r="I31" i="5"/>
  <c r="H27" i="5"/>
  <c r="F33" i="3"/>
  <c r="H161" i="3"/>
  <c r="I161" i="3" s="1"/>
  <c r="G42" i="6"/>
  <c r="G46" i="6" s="1"/>
  <c r="P23" i="6"/>
  <c r="P42" i="6"/>
  <c r="U25" i="5"/>
  <c r="I24" i="11"/>
  <c r="H43" i="11"/>
  <c r="B21" i="5"/>
  <c r="O57" i="5"/>
  <c r="L57" i="6"/>
  <c r="L68" i="6" s="1"/>
  <c r="B55" i="3" s="1"/>
  <c r="C141" i="3"/>
  <c r="J141" i="3"/>
  <c r="B142" i="3"/>
  <c r="F57" i="10"/>
  <c r="F83" i="10"/>
  <c r="F55" i="10"/>
  <c r="F92" i="10"/>
  <c r="F81" i="10"/>
  <c r="F67" i="10"/>
  <c r="F47" i="10"/>
  <c r="F75" i="10"/>
  <c r="F74" i="10"/>
  <c r="F87" i="10"/>
  <c r="F46" i="10"/>
  <c r="F78" i="10"/>
  <c r="F71" i="10"/>
  <c r="F53" i="10"/>
  <c r="F68" i="10"/>
  <c r="F86" i="10"/>
  <c r="F62" i="10"/>
  <c r="F54" i="10"/>
  <c r="F42" i="10"/>
  <c r="F85" i="10"/>
  <c r="F88" i="10"/>
  <c r="F89" i="10"/>
  <c r="F61" i="10"/>
  <c r="F65" i="10"/>
  <c r="F79" i="10"/>
  <c r="F84" i="10"/>
  <c r="F48" i="10"/>
  <c r="F70" i="10"/>
  <c r="F82" i="10"/>
  <c r="F52" i="10"/>
  <c r="F24" i="10"/>
  <c r="F56" i="10"/>
  <c r="F66" i="10"/>
  <c r="F80" i="10"/>
  <c r="F58" i="10"/>
  <c r="F45" i="10"/>
  <c r="F49" i="10"/>
  <c r="F91" i="10"/>
  <c r="F51" i="10"/>
  <c r="F77" i="10"/>
  <c r="F73" i="10"/>
  <c r="F90" i="10"/>
  <c r="F50" i="10"/>
  <c r="F60" i="10"/>
  <c r="F76" i="10"/>
  <c r="F69" i="10"/>
  <c r="F63" i="10"/>
  <c r="F59" i="10"/>
  <c r="F44" i="10"/>
  <c r="F72" i="10"/>
  <c r="F64" i="10"/>
  <c r="E92" i="10"/>
  <c r="D73" i="3"/>
  <c r="D32" i="3"/>
  <c r="H146" i="3"/>
  <c r="I139" i="3"/>
  <c r="B73" i="3"/>
  <c r="J52" i="2"/>
  <c r="K52" i="2" s="1"/>
  <c r="B32" i="3"/>
  <c r="E44" i="6"/>
  <c r="D22" i="3"/>
  <c r="D26" i="5"/>
  <c r="T98" i="5"/>
  <c r="H239" i="3" l="1"/>
  <c r="U62" i="5"/>
  <c r="U74" i="5" s="1"/>
  <c r="I43" i="11"/>
  <c r="U102" i="5"/>
  <c r="L49" i="5"/>
  <c r="M31" i="5"/>
  <c r="L43" i="5"/>
  <c r="L45" i="5" s="1"/>
  <c r="L48" i="5"/>
  <c r="I76" i="7"/>
  <c r="H25" i="3"/>
  <c r="I25" i="3" s="1"/>
  <c r="I45" i="6"/>
  <c r="I46" i="6" s="1"/>
  <c r="I70" i="6" s="1"/>
  <c r="D46" i="3"/>
  <c r="F46" i="3" s="1"/>
  <c r="J46" i="3" s="1"/>
  <c r="D109" i="3"/>
  <c r="F109" i="3" s="1"/>
  <c r="S16" i="5"/>
  <c r="F238" i="3"/>
  <c r="G238" i="3" s="1"/>
  <c r="T55" i="5"/>
  <c r="Q62" i="5"/>
  <c r="N42" i="6"/>
  <c r="Q26" i="5"/>
  <c r="S25" i="5"/>
  <c r="Q27" i="5"/>
  <c r="R45" i="5" s="1"/>
  <c r="D241" i="3"/>
  <c r="D239" i="3"/>
  <c r="S55" i="5"/>
  <c r="O79" i="10"/>
  <c r="O66" i="10"/>
  <c r="O74" i="10"/>
  <c r="O56" i="10"/>
  <c r="O77" i="10"/>
  <c r="O45" i="10"/>
  <c r="O81" i="10"/>
  <c r="O87" i="10"/>
  <c r="O82" i="10"/>
  <c r="O57" i="10"/>
  <c r="O52" i="10"/>
  <c r="O63" i="10"/>
  <c r="O91" i="10"/>
  <c r="O49" i="10"/>
  <c r="O47" i="10"/>
  <c r="O50" i="10"/>
  <c r="O67" i="10"/>
  <c r="O78" i="10"/>
  <c r="O89" i="10"/>
  <c r="O76" i="10"/>
  <c r="O64" i="10"/>
  <c r="O75" i="10"/>
  <c r="O59" i="10"/>
  <c r="O86" i="10"/>
  <c r="O53" i="10"/>
  <c r="O65" i="10"/>
  <c r="O69" i="10"/>
  <c r="O54" i="10"/>
  <c r="O72" i="10"/>
  <c r="O90" i="10"/>
  <c r="O88" i="10"/>
  <c r="O80" i="10"/>
  <c r="O70" i="10"/>
  <c r="O73" i="10"/>
  <c r="O84" i="10"/>
  <c r="O68" i="10"/>
  <c r="O42" i="10"/>
  <c r="O71" i="10"/>
  <c r="O55" i="10"/>
  <c r="O85" i="10"/>
  <c r="O92" i="10"/>
  <c r="O61" i="10"/>
  <c r="O44" i="10"/>
  <c r="O60" i="10"/>
  <c r="O83" i="10"/>
  <c r="O46" i="10"/>
  <c r="O48" i="10"/>
  <c r="O62" i="10"/>
  <c r="O51" i="10"/>
  <c r="F139" i="3"/>
  <c r="G139" i="3" s="1"/>
  <c r="N92" i="10"/>
  <c r="D142" i="3"/>
  <c r="E142" i="3" s="1"/>
  <c r="E139" i="3"/>
  <c r="R30" i="5"/>
  <c r="R41" i="5"/>
  <c r="R48" i="5"/>
  <c r="R36" i="5"/>
  <c r="T24" i="5"/>
  <c r="N68" i="6"/>
  <c r="D55" i="3" s="1"/>
  <c r="N23" i="6"/>
  <c r="J239" i="3"/>
  <c r="K239" i="3" s="1"/>
  <c r="F239" i="3"/>
  <c r="G239" i="3" s="1"/>
  <c r="F49" i="3"/>
  <c r="J49" i="3" s="1"/>
  <c r="K49" i="3" s="1"/>
  <c r="P48" i="5"/>
  <c r="P41" i="5"/>
  <c r="P30" i="5"/>
  <c r="P36" i="5"/>
  <c r="S24" i="5"/>
  <c r="B50" i="3"/>
  <c r="F50" i="3" s="1"/>
  <c r="J50" i="3" s="1"/>
  <c r="K50" i="3" s="1"/>
  <c r="L43" i="6"/>
  <c r="O26" i="5"/>
  <c r="J236" i="3"/>
  <c r="K236" i="3" s="1"/>
  <c r="F236" i="3"/>
  <c r="G236" i="3" s="1"/>
  <c r="T43" i="5"/>
  <c r="S49" i="5"/>
  <c r="F141" i="3"/>
  <c r="G141" i="3" s="1"/>
  <c r="N46" i="6"/>
  <c r="N70" i="6" s="1"/>
  <c r="D56" i="3" s="1"/>
  <c r="L24" i="11"/>
  <c r="L43" i="11"/>
  <c r="L42" i="11"/>
  <c r="K43" i="11"/>
  <c r="L23" i="6"/>
  <c r="K139" i="3"/>
  <c r="B50" i="5"/>
  <c r="C32" i="5"/>
  <c r="B199" i="3"/>
  <c r="B201" i="3" s="1"/>
  <c r="C199" i="3" s="1"/>
  <c r="C50" i="5"/>
  <c r="J62" i="5"/>
  <c r="J229" i="3"/>
  <c r="K229" i="3" s="1"/>
  <c r="C229" i="3"/>
  <c r="J50" i="2"/>
  <c r="C36" i="5"/>
  <c r="C41" i="5"/>
  <c r="C48" i="5"/>
  <c r="C30" i="5"/>
  <c r="F24" i="5"/>
  <c r="I34" i="2"/>
  <c r="J35" i="2" s="1"/>
  <c r="F33" i="5"/>
  <c r="C21" i="3"/>
  <c r="F21" i="3"/>
  <c r="J131" i="3"/>
  <c r="F131" i="3"/>
  <c r="K126" i="3"/>
  <c r="C231" i="3"/>
  <c r="C227" i="3"/>
  <c r="C228" i="3"/>
  <c r="C230" i="3"/>
  <c r="C76" i="7"/>
  <c r="B94" i="3"/>
  <c r="B95" i="3" s="1"/>
  <c r="C95" i="3" s="1"/>
  <c r="C35" i="6"/>
  <c r="J53" i="2" s="1"/>
  <c r="B36" i="5"/>
  <c r="B38" i="5" s="1"/>
  <c r="B45" i="5" s="1"/>
  <c r="K141" i="3"/>
  <c r="C46" i="6"/>
  <c r="C70" i="6" s="1"/>
  <c r="B28" i="3" s="1"/>
  <c r="E68" i="6"/>
  <c r="D27" i="3" s="1"/>
  <c r="F25" i="3"/>
  <c r="E25" i="3"/>
  <c r="F62" i="5"/>
  <c r="K48" i="5"/>
  <c r="G70" i="6"/>
  <c r="G86" i="6" s="1"/>
  <c r="H86" i="6" s="1"/>
  <c r="F34" i="3"/>
  <c r="J72" i="5"/>
  <c r="K36" i="5"/>
  <c r="J36" i="5"/>
  <c r="J38" i="5" s="1"/>
  <c r="J45" i="5" s="1"/>
  <c r="H38" i="5"/>
  <c r="K38" i="5" s="1"/>
  <c r="K31" i="5"/>
  <c r="H33" i="5"/>
  <c r="K33" i="5" s="1"/>
  <c r="J58" i="3"/>
  <c r="K58" i="3" s="1"/>
  <c r="G58" i="3"/>
  <c r="P9" i="15"/>
  <c r="P37" i="15"/>
  <c r="P31" i="14"/>
  <c r="P12" i="14"/>
  <c r="P34" i="14"/>
  <c r="P39" i="16"/>
  <c r="P64" i="16"/>
  <c r="P42" i="15"/>
  <c r="Q27" i="6"/>
  <c r="P35" i="12"/>
  <c r="Q28" i="6"/>
  <c r="P17" i="12"/>
  <c r="P33" i="16"/>
  <c r="P18" i="14"/>
  <c r="P10" i="16"/>
  <c r="P17" i="14"/>
  <c r="P18" i="15"/>
  <c r="Q38" i="6"/>
  <c r="P10" i="13"/>
  <c r="P17" i="15"/>
  <c r="P30" i="13"/>
  <c r="P8" i="14"/>
  <c r="Q23" i="6"/>
  <c r="P36" i="12"/>
  <c r="P16" i="13"/>
  <c r="P14" i="16"/>
  <c r="P11" i="12"/>
  <c r="Q31" i="6"/>
  <c r="P45" i="12"/>
  <c r="P43" i="13"/>
  <c r="P37" i="12"/>
  <c r="P28" i="16"/>
  <c r="Q39" i="6"/>
  <c r="P63" i="16"/>
  <c r="P13" i="16"/>
  <c r="P38" i="13"/>
  <c r="P41" i="16"/>
  <c r="P32" i="15"/>
  <c r="P26" i="13"/>
  <c r="Q46" i="6"/>
  <c r="P30" i="12"/>
  <c r="P59" i="16"/>
  <c r="Q61" i="6"/>
  <c r="P34" i="12"/>
  <c r="P24" i="16"/>
  <c r="P36" i="16"/>
  <c r="P25" i="15"/>
  <c r="P20" i="16"/>
  <c r="P16" i="15"/>
  <c r="P20" i="14"/>
  <c r="P42" i="12"/>
  <c r="P20" i="12"/>
  <c r="Q37" i="6"/>
  <c r="P39" i="13"/>
  <c r="P14" i="12"/>
  <c r="Q60" i="6"/>
  <c r="P43" i="16"/>
  <c r="P11" i="16"/>
  <c r="P13" i="15"/>
  <c r="P45" i="14"/>
  <c r="P53" i="16"/>
  <c r="P15" i="14"/>
  <c r="P9" i="16"/>
  <c r="P44" i="13"/>
  <c r="P38" i="14"/>
  <c r="P19" i="15"/>
  <c r="P48" i="12"/>
  <c r="P28" i="12"/>
  <c r="P30" i="14"/>
  <c r="P37" i="14"/>
  <c r="P14" i="13"/>
  <c r="P47" i="16"/>
  <c r="P33" i="14"/>
  <c r="P38" i="15"/>
  <c r="P43" i="14"/>
  <c r="Q42" i="6"/>
  <c r="P36" i="15"/>
  <c r="P42" i="16"/>
  <c r="P43" i="12"/>
  <c r="P39" i="12"/>
  <c r="P30" i="15"/>
  <c r="P57" i="16"/>
  <c r="P61" i="16"/>
  <c r="Q83" i="6"/>
  <c r="P32" i="16"/>
  <c r="P19" i="12"/>
  <c r="Q82" i="6"/>
  <c r="P8" i="13"/>
  <c r="Q19" i="6"/>
  <c r="P54" i="16"/>
  <c r="P11" i="13"/>
  <c r="Q63" i="6"/>
  <c r="Q57" i="6"/>
  <c r="Q21" i="6"/>
  <c r="P35" i="16"/>
  <c r="P24" i="13"/>
  <c r="P18" i="12"/>
  <c r="P20" i="13"/>
  <c r="P24" i="12"/>
  <c r="P29" i="13"/>
  <c r="Q26" i="6"/>
  <c r="Q18" i="6"/>
  <c r="P32" i="14"/>
  <c r="P15" i="15"/>
  <c r="P21" i="16"/>
  <c r="P51" i="16"/>
  <c r="P27" i="16"/>
  <c r="P33" i="12"/>
  <c r="P16" i="14"/>
  <c r="P18" i="13"/>
  <c r="P43" i="15"/>
  <c r="P62" i="16"/>
  <c r="P19" i="13"/>
  <c r="P38" i="16"/>
  <c r="P35" i="14"/>
  <c r="Q41" i="6"/>
  <c r="P50" i="16"/>
  <c r="P45" i="13"/>
  <c r="P41" i="12"/>
  <c r="P11" i="14"/>
  <c r="P49" i="16"/>
  <c r="P39" i="15"/>
  <c r="P33" i="15"/>
  <c r="P58" i="16"/>
  <c r="P32" i="13"/>
  <c r="P23" i="14"/>
  <c r="P10" i="15"/>
  <c r="P10" i="14"/>
  <c r="P42" i="13"/>
  <c r="P14" i="14"/>
  <c r="P35" i="13"/>
  <c r="P40" i="16"/>
  <c r="P9" i="12"/>
  <c r="P44" i="16"/>
  <c r="Q52" i="6"/>
  <c r="P48" i="16"/>
  <c r="P26" i="15"/>
  <c r="P12" i="13"/>
  <c r="Q43" i="6"/>
  <c r="P36" i="14"/>
  <c r="P8" i="15"/>
  <c r="P36" i="13"/>
  <c r="P18" i="16"/>
  <c r="Q53" i="6"/>
  <c r="P56" i="16"/>
  <c r="P37" i="13"/>
  <c r="P31" i="16"/>
  <c r="P65" i="16"/>
  <c r="P29" i="12"/>
  <c r="P28" i="15"/>
  <c r="P9" i="14"/>
  <c r="P12" i="16"/>
  <c r="P49" i="12"/>
  <c r="Q78" i="6"/>
  <c r="Q55" i="6"/>
  <c r="P33" i="13"/>
  <c r="P14" i="15"/>
  <c r="P40" i="12"/>
  <c r="P47" i="12"/>
  <c r="P46" i="12"/>
  <c r="P24" i="14"/>
  <c r="P25" i="16"/>
  <c r="P26" i="12"/>
  <c r="P44" i="15"/>
  <c r="P35" i="15"/>
  <c r="P41" i="15"/>
  <c r="Q30" i="6"/>
  <c r="P26" i="16"/>
  <c r="Q64" i="6"/>
  <c r="P12" i="12"/>
  <c r="Q65" i="6"/>
  <c r="P31" i="15"/>
  <c r="P40" i="14"/>
  <c r="P39" i="14"/>
  <c r="P8" i="12"/>
  <c r="P38" i="12"/>
  <c r="Q29" i="6"/>
  <c r="P17" i="13"/>
  <c r="Q81" i="6"/>
  <c r="Q66" i="6"/>
  <c r="P48" i="13"/>
  <c r="P44" i="12"/>
  <c r="P21" i="15"/>
  <c r="P15" i="16"/>
  <c r="P31" i="12"/>
  <c r="P47" i="13"/>
  <c r="P37" i="16"/>
  <c r="Q68" i="6"/>
  <c r="Q70" i="6"/>
  <c r="P60" i="16"/>
  <c r="P13" i="14"/>
  <c r="Q17" i="6"/>
  <c r="P34" i="15"/>
  <c r="P29" i="14"/>
  <c r="Q54" i="6"/>
  <c r="P40" i="13"/>
  <c r="P66" i="16"/>
  <c r="P41" i="13"/>
  <c r="Q33" i="6"/>
  <c r="Q22" i="6"/>
  <c r="P29" i="16"/>
  <c r="P11" i="15"/>
  <c r="Q45" i="6"/>
  <c r="P27" i="13"/>
  <c r="P8" i="16"/>
  <c r="P34" i="13"/>
  <c r="P21" i="13"/>
  <c r="Q49" i="6"/>
  <c r="Q20" i="6"/>
  <c r="P23" i="13"/>
  <c r="Q25" i="6"/>
  <c r="P17" i="16"/>
  <c r="Q62" i="6"/>
  <c r="Q79" i="6"/>
  <c r="P23" i="15"/>
  <c r="P13" i="13"/>
  <c r="Q85" i="6"/>
  <c r="Q35" i="6"/>
  <c r="P31" i="13"/>
  <c r="P28" i="13"/>
  <c r="P21" i="12"/>
  <c r="P30" i="16"/>
  <c r="P52" i="16"/>
  <c r="P23" i="16"/>
  <c r="Q51" i="6"/>
  <c r="P41" i="14"/>
  <c r="Q86" i="6"/>
  <c r="P12" i="15"/>
  <c r="P20" i="15"/>
  <c r="P42" i="14"/>
  <c r="P19" i="16"/>
  <c r="P16" i="16"/>
  <c r="P44" i="14"/>
  <c r="Q50" i="6"/>
  <c r="P16" i="12"/>
  <c r="P45" i="16"/>
  <c r="P40" i="15"/>
  <c r="P15" i="12"/>
  <c r="P46" i="13"/>
  <c r="P49" i="13"/>
  <c r="P26" i="14"/>
  <c r="Q59" i="6"/>
  <c r="Q56" i="6"/>
  <c r="Q44" i="6"/>
  <c r="Q34" i="6"/>
  <c r="P9" i="13"/>
  <c r="Q77" i="6"/>
  <c r="P27" i="12"/>
  <c r="P25" i="13"/>
  <c r="P46" i="16"/>
  <c r="P25" i="12"/>
  <c r="P28" i="14"/>
  <c r="Q80" i="6"/>
  <c r="P55" i="16"/>
  <c r="P10" i="12"/>
  <c r="P24" i="15"/>
  <c r="P25" i="14"/>
  <c r="P13" i="12"/>
  <c r="P19" i="14"/>
  <c r="P23" i="12"/>
  <c r="P27" i="15"/>
  <c r="P32" i="12"/>
  <c r="P29" i="15"/>
  <c r="P27" i="14"/>
  <c r="P34" i="16"/>
  <c r="P15" i="13"/>
  <c r="P21" i="14"/>
  <c r="F130" i="3"/>
  <c r="J130" i="3"/>
  <c r="H205" i="3"/>
  <c r="V50" i="5"/>
  <c r="U50" i="5"/>
  <c r="V32" i="5"/>
  <c r="G34" i="3"/>
  <c r="J34" i="3"/>
  <c r="K34" i="3" s="1"/>
  <c r="G138" i="3"/>
  <c r="G140" i="3"/>
  <c r="G123" i="3"/>
  <c r="G125" i="3"/>
  <c r="G124" i="3"/>
  <c r="L35" i="6"/>
  <c r="O36" i="5"/>
  <c r="L41" i="6"/>
  <c r="K26" i="5"/>
  <c r="H50" i="5"/>
  <c r="I32" i="5"/>
  <c r="I50" i="5"/>
  <c r="J26" i="5"/>
  <c r="K42" i="5"/>
  <c r="H43" i="5"/>
  <c r="H74" i="5"/>
  <c r="K74" i="5" s="1"/>
  <c r="K62" i="5"/>
  <c r="E32" i="5"/>
  <c r="D50" i="5"/>
  <c r="D199" i="3"/>
  <c r="G26" i="5"/>
  <c r="E50" i="5"/>
  <c r="F26" i="5"/>
  <c r="G126" i="3"/>
  <c r="E231" i="3"/>
  <c r="E227" i="3"/>
  <c r="F231" i="3"/>
  <c r="G231" i="3" s="1"/>
  <c r="E228" i="3"/>
  <c r="E226" i="3"/>
  <c r="E230" i="3"/>
  <c r="F42" i="5"/>
  <c r="F43" i="5" s="1"/>
  <c r="G43" i="5" s="1"/>
  <c r="J42" i="5"/>
  <c r="J43" i="5" s="1"/>
  <c r="B43" i="5"/>
  <c r="K51" i="2"/>
  <c r="M57" i="6"/>
  <c r="H42" i="6"/>
  <c r="H78" i="6"/>
  <c r="L50" i="5"/>
  <c r="L51" i="5" s="1"/>
  <c r="L76" i="5" s="1"/>
  <c r="L85" i="5" s="1"/>
  <c r="L100" i="5" s="1"/>
  <c r="H199" i="3"/>
  <c r="M32" i="5"/>
  <c r="L27" i="5"/>
  <c r="G33" i="5"/>
  <c r="J142" i="3"/>
  <c r="K142" i="3" s="1"/>
  <c r="C142" i="3"/>
  <c r="F142" i="3"/>
  <c r="G142" i="3" s="1"/>
  <c r="H104" i="3"/>
  <c r="H105" i="3" s="1"/>
  <c r="I105" i="3" s="1"/>
  <c r="L76" i="7"/>
  <c r="B104" i="3"/>
  <c r="H46" i="6"/>
  <c r="F23" i="3"/>
  <c r="B26" i="3"/>
  <c r="I50" i="3" s="1"/>
  <c r="H39" i="6"/>
  <c r="C31" i="5"/>
  <c r="B49" i="5"/>
  <c r="C42" i="5"/>
  <c r="C49" i="5"/>
  <c r="C37" i="5"/>
  <c r="J25" i="5"/>
  <c r="F25" i="5"/>
  <c r="B27" i="5"/>
  <c r="P46" i="6"/>
  <c r="P70" i="6" s="1"/>
  <c r="J146" i="3"/>
  <c r="F146" i="3"/>
  <c r="I36" i="13"/>
  <c r="J35" i="6"/>
  <c r="I41" i="12"/>
  <c r="I27" i="15"/>
  <c r="J50" i="6"/>
  <c r="J55" i="6"/>
  <c r="I42" i="13"/>
  <c r="I25" i="14"/>
  <c r="J49" i="6"/>
  <c r="I26" i="15"/>
  <c r="I47" i="16"/>
  <c r="I28" i="13"/>
  <c r="I43" i="16"/>
  <c r="I11" i="16"/>
  <c r="I21" i="15"/>
  <c r="I16" i="13"/>
  <c r="J59" i="6"/>
  <c r="J60" i="6"/>
  <c r="I63" i="16"/>
  <c r="J41" i="6"/>
  <c r="I10" i="15"/>
  <c r="I46" i="13"/>
  <c r="I43" i="14"/>
  <c r="I47" i="12"/>
  <c r="I11" i="12"/>
  <c r="I30" i="12"/>
  <c r="I13" i="15"/>
  <c r="I25" i="15"/>
  <c r="I14" i="13"/>
  <c r="I41" i="14"/>
  <c r="J44" i="6"/>
  <c r="I48" i="13"/>
  <c r="I19" i="15"/>
  <c r="I40" i="13"/>
  <c r="I31" i="16"/>
  <c r="I44" i="13"/>
  <c r="J51" i="6"/>
  <c r="I30" i="15"/>
  <c r="J85" i="6"/>
  <c r="J62" i="6"/>
  <c r="I36" i="14"/>
  <c r="I57" i="16"/>
  <c r="J30" i="6"/>
  <c r="I34" i="15"/>
  <c r="J45" i="6"/>
  <c r="J80" i="6"/>
  <c r="I14" i="14"/>
  <c r="I10" i="13"/>
  <c r="I26" i="13"/>
  <c r="I11" i="13"/>
  <c r="I28" i="12"/>
  <c r="I20" i="13"/>
  <c r="I32" i="16"/>
  <c r="I31" i="14"/>
  <c r="I14" i="16"/>
  <c r="J42" i="6"/>
  <c r="I9" i="15"/>
  <c r="I15" i="14"/>
  <c r="I35" i="13"/>
  <c r="J66" i="6"/>
  <c r="I17" i="12"/>
  <c r="I23" i="15"/>
  <c r="J81" i="6"/>
  <c r="I44" i="16"/>
  <c r="J64" i="6"/>
  <c r="I35" i="14"/>
  <c r="I39" i="14"/>
  <c r="J61" i="6"/>
  <c r="I42" i="16"/>
  <c r="I65" i="16"/>
  <c r="I23" i="13"/>
  <c r="I24" i="15"/>
  <c r="J86" i="6"/>
  <c r="J26" i="6"/>
  <c r="I39" i="16"/>
  <c r="I32" i="15"/>
  <c r="I13" i="14"/>
  <c r="J21" i="6"/>
  <c r="I42" i="14"/>
  <c r="I28" i="16"/>
  <c r="J70" i="6"/>
  <c r="I44" i="14"/>
  <c r="J54" i="6"/>
  <c r="I41" i="15"/>
  <c r="I31" i="12"/>
  <c r="J18" i="6"/>
  <c r="I40" i="15"/>
  <c r="J37" i="6"/>
  <c r="I20" i="16"/>
  <c r="I15" i="13"/>
  <c r="I19" i="13"/>
  <c r="J17" i="6"/>
  <c r="I39" i="13"/>
  <c r="I31" i="15"/>
  <c r="I21" i="14"/>
  <c r="I13" i="16"/>
  <c r="J27" i="6"/>
  <c r="J82" i="6"/>
  <c r="I43" i="13"/>
  <c r="J34" i="6"/>
  <c r="I58" i="16"/>
  <c r="I32" i="12"/>
  <c r="I17" i="16"/>
  <c r="I38" i="15"/>
  <c r="J29" i="6"/>
  <c r="I41" i="16"/>
  <c r="I18" i="14"/>
  <c r="I45" i="16"/>
  <c r="J57" i="6"/>
  <c r="I35" i="12"/>
  <c r="I20" i="15"/>
  <c r="J53" i="6"/>
  <c r="I48" i="16"/>
  <c r="J28" i="6"/>
  <c r="J38" i="6"/>
  <c r="I26" i="12"/>
  <c r="I11" i="15"/>
  <c r="I25" i="16"/>
  <c r="J68" i="6"/>
  <c r="I29" i="12"/>
  <c r="I27" i="14"/>
  <c r="I23" i="16"/>
  <c r="I37" i="14"/>
  <c r="I8" i="15"/>
  <c r="I50" i="16"/>
  <c r="I42" i="15"/>
  <c r="I43" i="12"/>
  <c r="J78" i="6"/>
  <c r="I10" i="12"/>
  <c r="I41" i="13"/>
  <c r="I12" i="16"/>
  <c r="I17" i="14"/>
  <c r="I12" i="12"/>
  <c r="I45" i="14"/>
  <c r="I21" i="16"/>
  <c r="I45" i="12"/>
  <c r="J22" i="6"/>
  <c r="I55" i="16"/>
  <c r="I34" i="14"/>
  <c r="I24" i="13"/>
  <c r="I9" i="16"/>
  <c r="I64" i="16"/>
  <c r="I32" i="14"/>
  <c r="J43" i="6"/>
  <c r="I32" i="13"/>
  <c r="I66" i="16"/>
  <c r="I35" i="15"/>
  <c r="J19" i="6"/>
  <c r="I33" i="16"/>
  <c r="I14" i="12"/>
  <c r="I24" i="12"/>
  <c r="I14" i="15"/>
  <c r="I30" i="13"/>
  <c r="I24" i="14"/>
  <c r="I49" i="12"/>
  <c r="I29" i="15"/>
  <c r="I44" i="12"/>
  <c r="I12" i="13"/>
  <c r="I31" i="13"/>
  <c r="J25" i="6"/>
  <c r="I18" i="12"/>
  <c r="I23" i="14"/>
  <c r="I8" i="13"/>
  <c r="I37" i="12"/>
  <c r="I19" i="16"/>
  <c r="I15" i="16"/>
  <c r="I39" i="15"/>
  <c r="J33" i="6"/>
  <c r="J31" i="6"/>
  <c r="I17" i="13"/>
  <c r="I8" i="12"/>
  <c r="I51" i="16"/>
  <c r="I26" i="14"/>
  <c r="I16" i="15"/>
  <c r="I49" i="16"/>
  <c r="I37" i="13"/>
  <c r="I28" i="14"/>
  <c r="J20" i="6"/>
  <c r="I37" i="15"/>
  <c r="I10" i="14"/>
  <c r="I37" i="16"/>
  <c r="I49" i="13"/>
  <c r="I36" i="12"/>
  <c r="I25" i="13"/>
  <c r="I24" i="16"/>
  <c r="I30" i="16"/>
  <c r="I11" i="14"/>
  <c r="I18" i="15"/>
  <c r="I18" i="16"/>
  <c r="I48" i="12"/>
  <c r="I29" i="14"/>
  <c r="I8" i="16"/>
  <c r="I8" i="14"/>
  <c r="J63" i="6"/>
  <c r="I27" i="13"/>
  <c r="I20" i="14"/>
  <c r="I21" i="12"/>
  <c r="I38" i="13"/>
  <c r="I46" i="16"/>
  <c r="I34" i="12"/>
  <c r="J56" i="6"/>
  <c r="I17" i="15"/>
  <c r="I15" i="15"/>
  <c r="I18" i="13"/>
  <c r="I33" i="15"/>
  <c r="J39" i="6"/>
  <c r="I19" i="12"/>
  <c r="I25" i="12"/>
  <c r="I39" i="12"/>
  <c r="I61" i="16"/>
  <c r="I46" i="12"/>
  <c r="I35" i="16"/>
  <c r="I27" i="12"/>
  <c r="I53" i="16"/>
  <c r="J52" i="6"/>
  <c r="I13" i="13"/>
  <c r="I38" i="12"/>
  <c r="I60" i="16"/>
  <c r="I52" i="16"/>
  <c r="J77" i="6"/>
  <c r="I9" i="12"/>
  <c r="I45" i="13"/>
  <c r="I42" i="12"/>
  <c r="I23" i="12"/>
  <c r="I12" i="14"/>
  <c r="I43" i="15"/>
  <c r="I16" i="16"/>
  <c r="I44" i="15"/>
  <c r="I38" i="14"/>
  <c r="I21" i="13"/>
  <c r="I10" i="16"/>
  <c r="I28" i="15"/>
  <c r="I34" i="16"/>
  <c r="I34" i="13"/>
  <c r="I33" i="14"/>
  <c r="I15" i="12"/>
  <c r="I30" i="14"/>
  <c r="I27" i="16"/>
  <c r="I12" i="15"/>
  <c r="J83" i="6"/>
  <c r="I33" i="12"/>
  <c r="I36" i="16"/>
  <c r="J65" i="6"/>
  <c r="I38" i="16"/>
  <c r="I19" i="14"/>
  <c r="I16" i="12"/>
  <c r="J23" i="6"/>
  <c r="I36" i="15"/>
  <c r="I9" i="13"/>
  <c r="I29" i="13"/>
  <c r="I16" i="14"/>
  <c r="I33" i="13"/>
  <c r="I9" i="14"/>
  <c r="I20" i="12"/>
  <c r="I47" i="13"/>
  <c r="I26" i="16"/>
  <c r="I56" i="16"/>
  <c r="I62" i="16"/>
  <c r="I54" i="16"/>
  <c r="I59" i="16"/>
  <c r="J79" i="6"/>
  <c r="I40" i="16"/>
  <c r="I29" i="16"/>
  <c r="J46" i="6"/>
  <c r="I40" i="14"/>
  <c r="I13" i="12"/>
  <c r="I40" i="12"/>
  <c r="H76" i="3"/>
  <c r="J33" i="3"/>
  <c r="C127" i="3"/>
  <c r="J127" i="3"/>
  <c r="K127" i="3" s="1"/>
  <c r="F127" i="3"/>
  <c r="G127" i="3" s="1"/>
  <c r="B75" i="3"/>
  <c r="B34" i="3"/>
  <c r="E22" i="3"/>
  <c r="E26" i="3" s="1"/>
  <c r="D26" i="3"/>
  <c r="F22" i="3"/>
  <c r="I80" i="5"/>
  <c r="I24" i="5"/>
  <c r="I82" i="5"/>
  <c r="I26" i="5"/>
  <c r="I56" i="5"/>
  <c r="I95" i="5"/>
  <c r="I61" i="5"/>
  <c r="I58" i="5"/>
  <c r="I92" i="5"/>
  <c r="I94" i="5"/>
  <c r="I57" i="5"/>
  <c r="I102" i="5"/>
  <c r="I67" i="5"/>
  <c r="I91" i="5"/>
  <c r="I65" i="5"/>
  <c r="I83" i="5"/>
  <c r="I66" i="5"/>
  <c r="I81" i="5"/>
  <c r="I72" i="5"/>
  <c r="I51" i="5"/>
  <c r="I43" i="5"/>
  <c r="I62" i="5"/>
  <c r="I74" i="5"/>
  <c r="I68" i="5"/>
  <c r="I96" i="5"/>
  <c r="I38" i="5"/>
  <c r="I27" i="5"/>
  <c r="I71" i="5"/>
  <c r="I33" i="5"/>
  <c r="I69" i="5"/>
  <c r="I59" i="5"/>
  <c r="I70" i="5"/>
  <c r="I25" i="5"/>
  <c r="I90" i="5"/>
  <c r="I89" i="5"/>
  <c r="I79" i="5"/>
  <c r="I60" i="5"/>
  <c r="I55" i="5"/>
  <c r="F32" i="3"/>
  <c r="C32" i="3"/>
  <c r="F55" i="3"/>
  <c r="P49" i="5"/>
  <c r="K125" i="3"/>
  <c r="K140" i="3"/>
  <c r="K123" i="3"/>
  <c r="K138" i="3"/>
  <c r="K124" i="3"/>
  <c r="C44" i="15"/>
  <c r="D55" i="6"/>
  <c r="C26" i="12"/>
  <c r="C29" i="16"/>
  <c r="C25" i="14"/>
  <c r="C43" i="15"/>
  <c r="C48" i="12"/>
  <c r="C12" i="13"/>
  <c r="C24" i="14"/>
  <c r="C33" i="12"/>
  <c r="C56" i="16"/>
  <c r="C35" i="12"/>
  <c r="C36" i="12"/>
  <c r="C16" i="12"/>
  <c r="C46" i="16"/>
  <c r="C29" i="12"/>
  <c r="C32" i="12"/>
  <c r="C37" i="16"/>
  <c r="C27" i="13"/>
  <c r="C35" i="13"/>
  <c r="C60" i="16"/>
  <c r="C48" i="13"/>
  <c r="C21" i="12"/>
  <c r="C66" i="16"/>
  <c r="D42" i="6"/>
  <c r="C34" i="16"/>
  <c r="C12" i="12"/>
  <c r="C15" i="16"/>
  <c r="C23" i="13"/>
  <c r="C30" i="12"/>
  <c r="C32" i="14"/>
  <c r="C45" i="13"/>
  <c r="C34" i="12"/>
  <c r="C33" i="13"/>
  <c r="C38" i="14"/>
  <c r="C15" i="14"/>
  <c r="C38" i="15"/>
  <c r="D33" i="6"/>
  <c r="C21" i="13"/>
  <c r="C44" i="14"/>
  <c r="C21" i="15"/>
  <c r="C49" i="12"/>
  <c r="C36" i="14"/>
  <c r="C25" i="16"/>
  <c r="C31" i="13"/>
  <c r="C31" i="15"/>
  <c r="D83" i="6"/>
  <c r="C33" i="15"/>
  <c r="C37" i="12"/>
  <c r="C35" i="15"/>
  <c r="C36" i="13"/>
  <c r="C47" i="13"/>
  <c r="C24" i="13"/>
  <c r="C18" i="13"/>
  <c r="C45" i="12"/>
  <c r="C9" i="12"/>
  <c r="C16" i="13"/>
  <c r="C14" i="15"/>
  <c r="C27" i="15"/>
  <c r="C41" i="12"/>
  <c r="C21" i="14"/>
  <c r="C36" i="16"/>
  <c r="C30" i="16"/>
  <c r="C24" i="16"/>
  <c r="C40" i="13"/>
  <c r="C14" i="16"/>
  <c r="C26" i="14"/>
  <c r="C10" i="12"/>
  <c r="C24" i="12"/>
  <c r="C23" i="15"/>
  <c r="C12" i="15"/>
  <c r="C32" i="16"/>
  <c r="C63" i="16"/>
  <c r="D49" i="6"/>
  <c r="D34" i="6"/>
  <c r="C8" i="13"/>
  <c r="C62" i="16"/>
  <c r="D25" i="6"/>
  <c r="C28" i="16"/>
  <c r="D81" i="6"/>
  <c r="C42" i="15"/>
  <c r="C57" i="16"/>
  <c r="C41" i="15"/>
  <c r="C19" i="12"/>
  <c r="C38" i="13"/>
  <c r="D61" i="6"/>
  <c r="D59" i="6"/>
  <c r="D52" i="6"/>
  <c r="D38" i="6"/>
  <c r="D27" i="6"/>
  <c r="C52" i="16"/>
  <c r="C10" i="14"/>
  <c r="C43" i="13"/>
  <c r="C27" i="14"/>
  <c r="C36" i="15"/>
  <c r="C26" i="13"/>
  <c r="C18" i="14"/>
  <c r="C39" i="12"/>
  <c r="C32" i="13"/>
  <c r="C40" i="12"/>
  <c r="D28" i="6"/>
  <c r="D43" i="6"/>
  <c r="C10" i="13"/>
  <c r="C30" i="14"/>
  <c r="C19" i="15"/>
  <c r="C11" i="13"/>
  <c r="C40" i="15"/>
  <c r="C20" i="14"/>
  <c r="C24" i="15"/>
  <c r="C41" i="13"/>
  <c r="C11" i="15"/>
  <c r="C31" i="12"/>
  <c r="D23" i="6"/>
  <c r="C26" i="16"/>
  <c r="C8" i="14"/>
  <c r="C35" i="16"/>
  <c r="C16" i="14"/>
  <c r="D80" i="6"/>
  <c r="D82" i="6"/>
  <c r="C37" i="15"/>
  <c r="C17" i="15"/>
  <c r="C14" i="13"/>
  <c r="C65" i="16"/>
  <c r="C45" i="14"/>
  <c r="C10" i="16"/>
  <c r="C20" i="16"/>
  <c r="C13" i="16"/>
  <c r="D30" i="6"/>
  <c r="D77" i="6"/>
  <c r="C39" i="14"/>
  <c r="C23" i="12"/>
  <c r="C29" i="15"/>
  <c r="C39" i="16"/>
  <c r="C34" i="14"/>
  <c r="D31" i="6"/>
  <c r="C16" i="16"/>
  <c r="C33" i="16"/>
  <c r="D20" i="6"/>
  <c r="C53" i="16"/>
  <c r="C9" i="14"/>
  <c r="C47" i="16"/>
  <c r="C16" i="15"/>
  <c r="C42" i="12"/>
  <c r="C50" i="16"/>
  <c r="C13" i="15"/>
  <c r="C37" i="14"/>
  <c r="D65" i="6"/>
  <c r="D53" i="6"/>
  <c r="C21" i="16"/>
  <c r="C18" i="12"/>
  <c r="C35" i="14"/>
  <c r="C43" i="12"/>
  <c r="C17" i="14"/>
  <c r="C14" i="12"/>
  <c r="D21" i="6"/>
  <c r="C61" i="16"/>
  <c r="C9" i="15"/>
  <c r="C27" i="16"/>
  <c r="C46" i="13"/>
  <c r="C26" i="15"/>
  <c r="D50" i="6"/>
  <c r="C25" i="12"/>
  <c r="C49" i="16"/>
  <c r="D17" i="6"/>
  <c r="C44" i="16"/>
  <c r="C33" i="14"/>
  <c r="D29" i="6"/>
  <c r="C40" i="14"/>
  <c r="D44" i="6"/>
  <c r="D60" i="6"/>
  <c r="D79" i="6"/>
  <c r="C30" i="13"/>
  <c r="C19" i="16"/>
  <c r="C45" i="16"/>
  <c r="C11" i="14"/>
  <c r="D22" i="6"/>
  <c r="C19" i="13"/>
  <c r="D45" i="6"/>
  <c r="C8" i="16"/>
  <c r="D63" i="6"/>
  <c r="C18" i="16"/>
  <c r="C11" i="12"/>
  <c r="D26" i="6"/>
  <c r="D19" i="6"/>
  <c r="C9" i="13"/>
  <c r="C15" i="15"/>
  <c r="C28" i="15"/>
  <c r="C19" i="14"/>
  <c r="C20" i="13"/>
  <c r="C47" i="12"/>
  <c r="D62" i="6"/>
  <c r="C8" i="12"/>
  <c r="C29" i="13"/>
  <c r="C42" i="14"/>
  <c r="C38" i="12"/>
  <c r="C13" i="14"/>
  <c r="C14" i="14"/>
  <c r="C58" i="16"/>
  <c r="C55" i="16"/>
  <c r="C54" i="16"/>
  <c r="C20" i="15"/>
  <c r="C17" i="16"/>
  <c r="C29" i="14"/>
  <c r="C42" i="13"/>
  <c r="C27" i="12"/>
  <c r="C43" i="14"/>
  <c r="C42" i="16"/>
  <c r="C48" i="16"/>
  <c r="C40" i="16"/>
  <c r="C17" i="12"/>
  <c r="C13" i="12"/>
  <c r="C23" i="14"/>
  <c r="C39" i="15"/>
  <c r="C12" i="16"/>
  <c r="C17" i="13"/>
  <c r="C25" i="15"/>
  <c r="C31" i="14"/>
  <c r="C41" i="16"/>
  <c r="C25" i="13"/>
  <c r="D54" i="6"/>
  <c r="C13" i="13"/>
  <c r="C31" i="16"/>
  <c r="C37" i="13"/>
  <c r="C11" i="16"/>
  <c r="C49" i="13"/>
  <c r="C32" i="15"/>
  <c r="C43" i="16"/>
  <c r="C20" i="12"/>
  <c r="C15" i="12"/>
  <c r="C9" i="16"/>
  <c r="C41" i="14"/>
  <c r="C10" i="15"/>
  <c r="C38" i="16"/>
  <c r="C23" i="16"/>
  <c r="D56" i="6"/>
  <c r="C44" i="13"/>
  <c r="C46" i="12"/>
  <c r="C28" i="14"/>
  <c r="C30" i="15"/>
  <c r="C59" i="16"/>
  <c r="C51" i="16"/>
  <c r="C28" i="13"/>
  <c r="D18" i="6"/>
  <c r="C39" i="13"/>
  <c r="C12" i="14"/>
  <c r="C64" i="16"/>
  <c r="C34" i="15"/>
  <c r="D64" i="6"/>
  <c r="C15" i="13"/>
  <c r="C8" i="15"/>
  <c r="C44" i="12"/>
  <c r="D51" i="6"/>
  <c r="C34" i="13"/>
  <c r="C28" i="12"/>
  <c r="C18" i="15"/>
  <c r="D66" i="6"/>
  <c r="D37" i="6"/>
  <c r="D57" i="6"/>
  <c r="D46" i="6"/>
  <c r="D35" i="6"/>
  <c r="D39" i="6"/>
  <c r="D68" i="6"/>
  <c r="D78" i="6"/>
  <c r="D70" i="6"/>
  <c r="D41" i="6"/>
  <c r="D85" i="6"/>
  <c r="J51" i="3"/>
  <c r="K51" i="3" s="1"/>
  <c r="I22" i="3"/>
  <c r="I26" i="3" s="1"/>
  <c r="I28" i="3" s="1"/>
  <c r="H26" i="3"/>
  <c r="I32" i="3"/>
  <c r="H36" i="3"/>
  <c r="I36" i="3" s="1"/>
  <c r="M68" i="6"/>
  <c r="E17" i="15"/>
  <c r="E40" i="12"/>
  <c r="E9" i="12"/>
  <c r="E19" i="14"/>
  <c r="E8" i="15"/>
  <c r="E30" i="12"/>
  <c r="E44" i="15"/>
  <c r="F60" i="6"/>
  <c r="E28" i="14"/>
  <c r="F54" i="6"/>
  <c r="E32" i="12"/>
  <c r="E19" i="12"/>
  <c r="E57" i="16"/>
  <c r="E66" i="16"/>
  <c r="E34" i="15"/>
  <c r="E12" i="12"/>
  <c r="E47" i="16"/>
  <c r="E54" i="16"/>
  <c r="F18" i="6"/>
  <c r="E41" i="12"/>
  <c r="F29" i="6"/>
  <c r="E39" i="12"/>
  <c r="E48" i="12"/>
  <c r="E31" i="13"/>
  <c r="E30" i="16"/>
  <c r="E31" i="12"/>
  <c r="E24" i="14"/>
  <c r="E47" i="12"/>
  <c r="E30" i="13"/>
  <c r="E43" i="16"/>
  <c r="E20" i="15"/>
  <c r="E49" i="16"/>
  <c r="E38" i="14"/>
  <c r="E42" i="16"/>
  <c r="E48" i="13"/>
  <c r="E32" i="16"/>
  <c r="E41" i="13"/>
  <c r="E18" i="16"/>
  <c r="E45" i="13"/>
  <c r="E14" i="12"/>
  <c r="E21" i="15"/>
  <c r="E56" i="16"/>
  <c r="E45" i="16"/>
  <c r="F44" i="6"/>
  <c r="E46" i="13"/>
  <c r="F83" i="6"/>
  <c r="E17" i="14"/>
  <c r="E43" i="15"/>
  <c r="E44" i="13"/>
  <c r="E11" i="15"/>
  <c r="E19" i="13"/>
  <c r="E38" i="15"/>
  <c r="E34" i="12"/>
  <c r="E12" i="16"/>
  <c r="E23" i="12"/>
  <c r="F49" i="6"/>
  <c r="E34" i="14"/>
  <c r="F62" i="6"/>
  <c r="E30" i="15"/>
  <c r="E23" i="15"/>
  <c r="E43" i="12"/>
  <c r="E8" i="12"/>
  <c r="E18" i="15"/>
  <c r="E38" i="13"/>
  <c r="E43" i="14"/>
  <c r="E31" i="14"/>
  <c r="E29" i="16"/>
  <c r="E35" i="13"/>
  <c r="E33" i="16"/>
  <c r="E65" i="16"/>
  <c r="E44" i="16"/>
  <c r="E26" i="12"/>
  <c r="F21" i="6"/>
  <c r="F61" i="6"/>
  <c r="E10" i="15"/>
  <c r="F51" i="6"/>
  <c r="E15" i="12"/>
  <c r="E59" i="16"/>
  <c r="E29" i="13"/>
  <c r="E62" i="16"/>
  <c r="E17" i="16"/>
  <c r="E33" i="15"/>
  <c r="E15" i="15"/>
  <c r="E23" i="14"/>
  <c r="F53" i="6"/>
  <c r="E18" i="12"/>
  <c r="E9" i="14"/>
  <c r="E49" i="13"/>
  <c r="F20" i="6"/>
  <c r="E21" i="12"/>
  <c r="F78" i="6"/>
  <c r="E13" i="12"/>
  <c r="F80" i="6"/>
  <c r="E32" i="13"/>
  <c r="F43" i="6"/>
  <c r="E11" i="12"/>
  <c r="E8" i="16"/>
  <c r="E40" i="15"/>
  <c r="E24" i="12"/>
  <c r="E14" i="14"/>
  <c r="E39" i="15"/>
  <c r="F19" i="6"/>
  <c r="E38" i="12"/>
  <c r="E13" i="13"/>
  <c r="E37" i="16"/>
  <c r="E42" i="13"/>
  <c r="E13" i="14"/>
  <c r="E12" i="13"/>
  <c r="F42" i="6"/>
  <c r="E21" i="14"/>
  <c r="E8" i="13"/>
  <c r="E29" i="12"/>
  <c r="E36" i="12"/>
  <c r="E25" i="16"/>
  <c r="E12" i="14"/>
  <c r="E34" i="13"/>
  <c r="E40" i="14"/>
  <c r="E25" i="15"/>
  <c r="E21" i="13"/>
  <c r="E9" i="13"/>
  <c r="E29" i="14"/>
  <c r="E36" i="15"/>
  <c r="F68" i="6"/>
  <c r="E39" i="16"/>
  <c r="E44" i="14"/>
  <c r="E9" i="16"/>
  <c r="E27" i="12"/>
  <c r="F35" i="6"/>
  <c r="E42" i="12"/>
  <c r="F81" i="6"/>
  <c r="E34" i="16"/>
  <c r="E18" i="13"/>
  <c r="E50" i="16"/>
  <c r="F27" i="6"/>
  <c r="F25" i="6"/>
  <c r="F39" i="6"/>
  <c r="E24" i="16"/>
  <c r="E16" i="16"/>
  <c r="F66" i="6"/>
  <c r="E12" i="15"/>
  <c r="E52" i="16"/>
  <c r="E35" i="15"/>
  <c r="E32" i="15"/>
  <c r="F22" i="6"/>
  <c r="E30" i="14"/>
  <c r="E47" i="13"/>
  <c r="E9" i="15"/>
  <c r="E29" i="15"/>
  <c r="E28" i="13"/>
  <c r="E35" i="12"/>
  <c r="E17" i="13"/>
  <c r="E41" i="14"/>
  <c r="E27" i="16"/>
  <c r="E26" i="16"/>
  <c r="E64" i="16"/>
  <c r="E39" i="13"/>
  <c r="E31" i="16"/>
  <c r="E36" i="16"/>
  <c r="E20" i="16"/>
  <c r="E36" i="14"/>
  <c r="E45" i="12"/>
  <c r="E18" i="14"/>
  <c r="E11" i="16"/>
  <c r="E16" i="14"/>
  <c r="E27" i="13"/>
  <c r="E43" i="13"/>
  <c r="E25" i="14"/>
  <c r="F64" i="6"/>
  <c r="E28" i="12"/>
  <c r="E35" i="14"/>
  <c r="F57" i="6"/>
  <c r="E45" i="14"/>
  <c r="E49" i="12"/>
  <c r="E20" i="12"/>
  <c r="E13" i="15"/>
  <c r="F50" i="6"/>
  <c r="E31" i="15"/>
  <c r="E37" i="13"/>
  <c r="E63" i="16"/>
  <c r="E61" i="16"/>
  <c r="E58" i="16"/>
  <c r="E32" i="14"/>
  <c r="F52" i="6"/>
  <c r="F56" i="6"/>
  <c r="E26" i="15"/>
  <c r="E21" i="16"/>
  <c r="E20" i="14"/>
  <c r="F46" i="6"/>
  <c r="E55" i="16"/>
  <c r="E11" i="14"/>
  <c r="E38" i="16"/>
  <c r="F45" i="6"/>
  <c r="E17" i="12"/>
  <c r="F26" i="6"/>
  <c r="E24" i="13"/>
  <c r="E14" i="15"/>
  <c r="E33" i="12"/>
  <c r="E26" i="14"/>
  <c r="E39" i="14"/>
  <c r="E37" i="15"/>
  <c r="E13" i="16"/>
  <c r="F23" i="6"/>
  <c r="E24" i="15"/>
  <c r="E16" i="15"/>
  <c r="E8" i="14"/>
  <c r="E10" i="13"/>
  <c r="E33" i="13"/>
  <c r="E60" i="16"/>
  <c r="F41" i="6"/>
  <c r="E48" i="16"/>
  <c r="E28" i="15"/>
  <c r="F55" i="6"/>
  <c r="E46" i="16"/>
  <c r="F38" i="6"/>
  <c r="E20" i="13"/>
  <c r="F77" i="6"/>
  <c r="E14" i="16"/>
  <c r="E33" i="14"/>
  <c r="E15" i="14"/>
  <c r="E23" i="16"/>
  <c r="E25" i="13"/>
  <c r="F63" i="6"/>
  <c r="E35" i="16"/>
  <c r="E10" i="14"/>
  <c r="E25" i="12"/>
  <c r="E53" i="16"/>
  <c r="F31" i="6"/>
  <c r="F70" i="6"/>
  <c r="E42" i="15"/>
  <c r="E15" i="13"/>
  <c r="F59" i="6"/>
  <c r="E26" i="13"/>
  <c r="F34" i="6"/>
  <c r="E14" i="13"/>
  <c r="E19" i="15"/>
  <c r="F79" i="6"/>
  <c r="F30" i="6"/>
  <c r="E40" i="16"/>
  <c r="F65" i="6"/>
  <c r="E28" i="16"/>
  <c r="E42" i="14"/>
  <c r="E10" i="12"/>
  <c r="E19" i="16"/>
  <c r="E36" i="13"/>
  <c r="E46" i="12"/>
  <c r="E51" i="16"/>
  <c r="E27" i="14"/>
  <c r="E16" i="13"/>
  <c r="F28" i="6"/>
  <c r="E23" i="13"/>
  <c r="E16" i="12"/>
  <c r="E10" i="16"/>
  <c r="E44" i="12"/>
  <c r="E40" i="13"/>
  <c r="E41" i="15"/>
  <c r="F37" i="6"/>
  <c r="E15" i="16"/>
  <c r="E11" i="13"/>
  <c r="F33" i="6"/>
  <c r="E41" i="16"/>
  <c r="F17" i="6"/>
  <c r="E37" i="14"/>
  <c r="E37" i="12"/>
  <c r="E27" i="15"/>
  <c r="F85" i="6"/>
  <c r="F82" i="6"/>
  <c r="U43" i="5"/>
  <c r="U45" i="5" s="1"/>
  <c r="U48" i="5"/>
  <c r="T33" i="5"/>
  <c r="E46" i="6"/>
  <c r="E70" i="6" s="1"/>
  <c r="H51" i="5"/>
  <c r="E49" i="5"/>
  <c r="D49" i="5"/>
  <c r="G49" i="5" s="1"/>
  <c r="E37" i="5"/>
  <c r="G25" i="5"/>
  <c r="E31" i="5"/>
  <c r="E42" i="5"/>
  <c r="D27" i="5"/>
  <c r="G36" i="5"/>
  <c r="D48" i="5"/>
  <c r="F36" i="5"/>
  <c r="F38" i="5" s="1"/>
  <c r="F102" i="5" s="1"/>
  <c r="D38" i="5"/>
  <c r="M33" i="6"/>
  <c r="S57" i="5"/>
  <c r="B240" i="3"/>
  <c r="O62" i="5"/>
  <c r="O74" i="5" s="1"/>
  <c r="F73" i="3"/>
  <c r="F21" i="5"/>
  <c r="J21" i="5"/>
  <c r="G28" i="2"/>
  <c r="I49" i="5"/>
  <c r="D161" i="3"/>
  <c r="E161" i="3" s="1"/>
  <c r="D33" i="3"/>
  <c r="E33" i="3" s="1"/>
  <c r="B102" i="5"/>
  <c r="B74" i="5"/>
  <c r="E32" i="3"/>
  <c r="D36" i="3"/>
  <c r="E36" i="3" s="1"/>
  <c r="K50" i="2"/>
  <c r="D76" i="3"/>
  <c r="J96" i="3"/>
  <c r="K96" i="3" s="1"/>
  <c r="G96" i="3"/>
  <c r="Q38" i="5"/>
  <c r="Q45" i="5" s="1"/>
  <c r="Q48" i="5"/>
  <c r="I75" i="6"/>
  <c r="I86" i="6" s="1"/>
  <c r="H28" i="3"/>
  <c r="K28" i="3" s="1"/>
  <c r="E34" i="3"/>
  <c r="C201" i="3"/>
  <c r="C200" i="3"/>
  <c r="N86" i="6"/>
  <c r="O86" i="6" s="1"/>
  <c r="R38" i="5"/>
  <c r="R90" i="5"/>
  <c r="R94" i="5"/>
  <c r="R74" i="5"/>
  <c r="R24" i="5"/>
  <c r="R91" i="5"/>
  <c r="R76" i="5"/>
  <c r="R80" i="5"/>
  <c r="R66" i="5"/>
  <c r="R60" i="5"/>
  <c r="R82" i="5"/>
  <c r="R27" i="5"/>
  <c r="F27" i="3"/>
  <c r="C27" i="3"/>
  <c r="V37" i="5"/>
  <c r="U27" i="5"/>
  <c r="V31" i="5"/>
  <c r="U49" i="5"/>
  <c r="V49" i="5"/>
  <c r="H54" i="3"/>
  <c r="T41" i="5"/>
  <c r="H241" i="3" l="1"/>
  <c r="I239" i="3"/>
  <c r="E241" i="3"/>
  <c r="E240" i="3"/>
  <c r="E237" i="3"/>
  <c r="Q77" i="5"/>
  <c r="T27" i="5"/>
  <c r="E239" i="3"/>
  <c r="R50" i="5"/>
  <c r="D205" i="3"/>
  <c r="T26" i="5"/>
  <c r="R32" i="5"/>
  <c r="Q50" i="5"/>
  <c r="T50" i="5" s="1"/>
  <c r="R71" i="5"/>
  <c r="R81" i="5"/>
  <c r="R55" i="5"/>
  <c r="T62" i="5"/>
  <c r="Q74" i="5"/>
  <c r="R70" i="5"/>
  <c r="R56" i="5"/>
  <c r="R68" i="5"/>
  <c r="R96" i="5"/>
  <c r="R25" i="5"/>
  <c r="R33" i="5"/>
  <c r="R95" i="5"/>
  <c r="R102" i="5"/>
  <c r="R100" i="5"/>
  <c r="R89" i="5"/>
  <c r="E236" i="3"/>
  <c r="R65" i="5"/>
  <c r="J109" i="3"/>
  <c r="K109" i="3" s="1"/>
  <c r="G109" i="3"/>
  <c r="N48" i="13"/>
  <c r="N15" i="16"/>
  <c r="N19" i="16"/>
  <c r="N21" i="13"/>
  <c r="N20" i="16"/>
  <c r="O60" i="6"/>
  <c r="N17" i="12"/>
  <c r="N23" i="14"/>
  <c r="N20" i="12"/>
  <c r="O66" i="6"/>
  <c r="N13" i="14"/>
  <c r="O64" i="6"/>
  <c r="N35" i="15"/>
  <c r="N33" i="15"/>
  <c r="N15" i="13"/>
  <c r="N24" i="14"/>
  <c r="O21" i="6"/>
  <c r="N34" i="14"/>
  <c r="N35" i="13"/>
  <c r="N23" i="12"/>
  <c r="N23" i="13"/>
  <c r="N36" i="12"/>
  <c r="N43" i="13"/>
  <c r="O34" i="6"/>
  <c r="N42" i="16"/>
  <c r="N45" i="14"/>
  <c r="N9" i="13"/>
  <c r="N25" i="13"/>
  <c r="N9" i="12"/>
  <c r="N46" i="12"/>
  <c r="N12" i="13"/>
  <c r="N48" i="12"/>
  <c r="N32" i="12"/>
  <c r="N28" i="16"/>
  <c r="N20" i="14"/>
  <c r="N28" i="14"/>
  <c r="O25" i="6"/>
  <c r="N31" i="16"/>
  <c r="N44" i="16"/>
  <c r="N59" i="16"/>
  <c r="N46" i="16"/>
  <c r="O80" i="6"/>
  <c r="N40" i="12"/>
  <c r="O17" i="6"/>
  <c r="N18" i="15"/>
  <c r="O65" i="6"/>
  <c r="N11" i="13"/>
  <c r="N35" i="16"/>
  <c r="N46" i="13"/>
  <c r="N14" i="12"/>
  <c r="N24" i="13"/>
  <c r="N61" i="16"/>
  <c r="N27" i="13"/>
  <c r="O55" i="6"/>
  <c r="N29" i="12"/>
  <c r="N19" i="12"/>
  <c r="N11" i="16"/>
  <c r="N43" i="14"/>
  <c r="N16" i="15"/>
  <c r="N16" i="13"/>
  <c r="N34" i="13"/>
  <c r="N45" i="12"/>
  <c r="N21" i="15"/>
  <c r="O18" i="6"/>
  <c r="O19" i="6"/>
  <c r="N17" i="15"/>
  <c r="N29" i="16"/>
  <c r="N36" i="13"/>
  <c r="N19" i="15"/>
  <c r="O22" i="6"/>
  <c r="N27" i="14"/>
  <c r="N19" i="14"/>
  <c r="N18" i="12"/>
  <c r="N36" i="16"/>
  <c r="N52" i="16"/>
  <c r="O38" i="6"/>
  <c r="N29" i="13"/>
  <c r="O42" i="6"/>
  <c r="O39" i="6"/>
  <c r="O30" i="6"/>
  <c r="O83" i="6"/>
  <c r="N57" i="16"/>
  <c r="N14" i="14"/>
  <c r="N33" i="14"/>
  <c r="N40" i="13"/>
  <c r="N13" i="16"/>
  <c r="N21" i="16"/>
  <c r="N37" i="16"/>
  <c r="N11" i="15"/>
  <c r="N63" i="16"/>
  <c r="N38" i="12"/>
  <c r="N23" i="16"/>
  <c r="O78" i="6"/>
  <c r="O41" i="6"/>
  <c r="N49" i="13"/>
  <c r="N40" i="14"/>
  <c r="N8" i="16"/>
  <c r="N35" i="14"/>
  <c r="N12" i="16"/>
  <c r="N24" i="12"/>
  <c r="N41" i="16"/>
  <c r="N33" i="12"/>
  <c r="N65" i="16"/>
  <c r="O59" i="6"/>
  <c r="N34" i="16"/>
  <c r="N31" i="15"/>
  <c r="N38" i="16"/>
  <c r="N30" i="14"/>
  <c r="N55" i="16"/>
  <c r="O51" i="6"/>
  <c r="O54" i="6"/>
  <c r="N28" i="12"/>
  <c r="N23" i="15"/>
  <c r="N43" i="15"/>
  <c r="O53" i="6"/>
  <c r="N26" i="14"/>
  <c r="N14" i="15"/>
  <c r="N19" i="13"/>
  <c r="N39" i="13"/>
  <c r="N21" i="12"/>
  <c r="N25" i="14"/>
  <c r="N27" i="15"/>
  <c r="N29" i="15"/>
  <c r="N42" i="15"/>
  <c r="O56" i="6"/>
  <c r="O81" i="6"/>
  <c r="N13" i="13"/>
  <c r="N41" i="13"/>
  <c r="O62" i="6"/>
  <c r="N39" i="14"/>
  <c r="N60" i="16"/>
  <c r="N14" i="16"/>
  <c r="N47" i="12"/>
  <c r="N25" i="16"/>
  <c r="N29" i="14"/>
  <c r="N39" i="15"/>
  <c r="N27" i="12"/>
  <c r="N28" i="13"/>
  <c r="O45" i="6"/>
  <c r="O33" i="6"/>
  <c r="N33" i="16"/>
  <c r="N26" i="12"/>
  <c r="O63" i="6"/>
  <c r="N26" i="16"/>
  <c r="N45" i="16"/>
  <c r="N44" i="15"/>
  <c r="N24" i="16"/>
  <c r="N30" i="15"/>
  <c r="N56" i="16"/>
  <c r="N14" i="13"/>
  <c r="N40" i="16"/>
  <c r="N26" i="15"/>
  <c r="N12" i="14"/>
  <c r="N38" i="14"/>
  <c r="N47" i="13"/>
  <c r="O50" i="6"/>
  <c r="O23" i="6"/>
  <c r="N42" i="14"/>
  <c r="N18" i="13"/>
  <c r="N18" i="16"/>
  <c r="N32" i="14"/>
  <c r="N54" i="16"/>
  <c r="N13" i="15"/>
  <c r="N18" i="14"/>
  <c r="N10" i="14"/>
  <c r="N41" i="14"/>
  <c r="N41" i="12"/>
  <c r="O43" i="6"/>
  <c r="N49" i="16"/>
  <c r="O79" i="6"/>
  <c r="N62" i="16"/>
  <c r="N17" i="13"/>
  <c r="N39" i="16"/>
  <c r="N17" i="14"/>
  <c r="N25" i="12"/>
  <c r="N58" i="16"/>
  <c r="O27" i="6"/>
  <c r="N31" i="14"/>
  <c r="N41" i="15"/>
  <c r="N20" i="15"/>
  <c r="N32" i="16"/>
  <c r="N16" i="16"/>
  <c r="N64" i="16"/>
  <c r="N8" i="13"/>
  <c r="N44" i="14"/>
  <c r="N44" i="13"/>
  <c r="O61" i="6"/>
  <c r="N9" i="15"/>
  <c r="N44" i="12"/>
  <c r="N11" i="14"/>
  <c r="N43" i="12"/>
  <c r="N28" i="15"/>
  <c r="N27" i="16"/>
  <c r="N66" i="16"/>
  <c r="N39" i="12"/>
  <c r="O77" i="6"/>
  <c r="O35" i="6"/>
  <c r="N11" i="12"/>
  <c r="N37" i="13"/>
  <c r="N26" i="13"/>
  <c r="N49" i="12"/>
  <c r="N34" i="15"/>
  <c r="N35" i="12"/>
  <c r="N15" i="12"/>
  <c r="N42" i="13"/>
  <c r="N47" i="16"/>
  <c r="O49" i="6"/>
  <c r="N33" i="13"/>
  <c r="N30" i="16"/>
  <c r="N53" i="16"/>
  <c r="O44" i="6"/>
  <c r="N10" i="16"/>
  <c r="N21" i="14"/>
  <c r="N38" i="13"/>
  <c r="N9" i="14"/>
  <c r="N8" i="12"/>
  <c r="N24" i="15"/>
  <c r="N36" i="14"/>
  <c r="N48" i="16"/>
  <c r="O29" i="6"/>
  <c r="N20" i="13"/>
  <c r="O52" i="6"/>
  <c r="O68" i="6"/>
  <c r="O31" i="6"/>
  <c r="N32" i="13"/>
  <c r="N8" i="15"/>
  <c r="O70" i="6"/>
  <c r="N13" i="12"/>
  <c r="N51" i="16"/>
  <c r="N30" i="12"/>
  <c r="O28" i="6"/>
  <c r="N10" i="12"/>
  <c r="O46" i="6"/>
  <c r="O26" i="6"/>
  <c r="O37" i="6"/>
  <c r="N45" i="13"/>
  <c r="N15" i="14"/>
  <c r="N10" i="15"/>
  <c r="O57" i="6"/>
  <c r="N15" i="15"/>
  <c r="N12" i="12"/>
  <c r="N36" i="15"/>
  <c r="N43" i="16"/>
  <c r="N38" i="15"/>
  <c r="N42" i="12"/>
  <c r="N30" i="13"/>
  <c r="O20" i="6"/>
  <c r="N31" i="12"/>
  <c r="N10" i="13"/>
  <c r="N12" i="15"/>
  <c r="N9" i="16"/>
  <c r="N32" i="15"/>
  <c r="N25" i="15"/>
  <c r="N40" i="15"/>
  <c r="N31" i="13"/>
  <c r="N16" i="14"/>
  <c r="N16" i="12"/>
  <c r="N17" i="16"/>
  <c r="N37" i="14"/>
  <c r="N34" i="12"/>
  <c r="N37" i="12"/>
  <c r="N50" i="16"/>
  <c r="O85" i="6"/>
  <c r="N37" i="15"/>
  <c r="N8" i="14"/>
  <c r="O82" i="6"/>
  <c r="R67" i="5"/>
  <c r="R59" i="5"/>
  <c r="R51" i="5"/>
  <c r="R69" i="5"/>
  <c r="R85" i="5"/>
  <c r="R72" i="5"/>
  <c r="E238" i="3"/>
  <c r="R43" i="5"/>
  <c r="R26" i="5"/>
  <c r="S62" i="5"/>
  <c r="S74" i="5" s="1"/>
  <c r="R57" i="5"/>
  <c r="R83" i="5"/>
  <c r="R61" i="5"/>
  <c r="R79" i="5"/>
  <c r="R62" i="5"/>
  <c r="R58" i="5"/>
  <c r="L13" i="14"/>
  <c r="M59" i="6"/>
  <c r="L10" i="16"/>
  <c r="L33" i="12"/>
  <c r="L11" i="14"/>
  <c r="L10" i="13"/>
  <c r="M82" i="6"/>
  <c r="L9" i="16"/>
  <c r="M79" i="6"/>
  <c r="L45" i="16"/>
  <c r="M27" i="6"/>
  <c r="M80" i="6"/>
  <c r="L62" i="16"/>
  <c r="M20" i="6"/>
  <c r="L31" i="13"/>
  <c r="L8" i="13"/>
  <c r="L37" i="16"/>
  <c r="L23" i="15"/>
  <c r="M51" i="6"/>
  <c r="M81" i="6"/>
  <c r="L59" i="16"/>
  <c r="L30" i="14"/>
  <c r="L25" i="14"/>
  <c r="L20" i="16"/>
  <c r="L49" i="13"/>
  <c r="L41" i="16"/>
  <c r="L29" i="13"/>
  <c r="L9" i="14"/>
  <c r="L42" i="14"/>
  <c r="L12" i="13"/>
  <c r="L43" i="13"/>
  <c r="L38" i="13"/>
  <c r="L27" i="15"/>
  <c r="L54" i="16"/>
  <c r="L19" i="13"/>
  <c r="L8" i="16"/>
  <c r="L13" i="12"/>
  <c r="L8" i="14"/>
  <c r="M42" i="6"/>
  <c r="M56" i="6"/>
  <c r="L64" i="16"/>
  <c r="L46" i="13"/>
  <c r="L40" i="15"/>
  <c r="L21" i="14"/>
  <c r="L12" i="12"/>
  <c r="L24" i="14"/>
  <c r="L47" i="16"/>
  <c r="L61" i="16"/>
  <c r="L16" i="13"/>
  <c r="L17" i="13"/>
  <c r="L26" i="14"/>
  <c r="L19" i="16"/>
  <c r="M55" i="6"/>
  <c r="L18" i="16"/>
  <c r="L28" i="13"/>
  <c r="L13" i="16"/>
  <c r="L39" i="14"/>
  <c r="M30" i="6"/>
  <c r="M43" i="6"/>
  <c r="L56" i="16"/>
  <c r="L50" i="16"/>
  <c r="L39" i="12"/>
  <c r="L12" i="16"/>
  <c r="L29" i="16"/>
  <c r="M26" i="6"/>
  <c r="L32" i="13"/>
  <c r="L43" i="14"/>
  <c r="L49" i="12"/>
  <c r="L15" i="14"/>
  <c r="L60" i="16"/>
  <c r="L14" i="14"/>
  <c r="L65" i="16"/>
  <c r="L44" i="14"/>
  <c r="L40" i="12"/>
  <c r="L37" i="13"/>
  <c r="L40" i="14"/>
  <c r="M18" i="6"/>
  <c r="L45" i="14"/>
  <c r="M60" i="6"/>
  <c r="L39" i="13"/>
  <c r="M83" i="6"/>
  <c r="L58" i="16"/>
  <c r="M54" i="6"/>
  <c r="L35" i="14"/>
  <c r="L51" i="16"/>
  <c r="L19" i="12"/>
  <c r="L30" i="15"/>
  <c r="L44" i="13"/>
  <c r="L14" i="13"/>
  <c r="L8" i="15"/>
  <c r="L40" i="13"/>
  <c r="L28" i="14"/>
  <c r="M38" i="6"/>
  <c r="L42" i="12"/>
  <c r="L25" i="16"/>
  <c r="L37" i="15"/>
  <c r="L26" i="15"/>
  <c r="L24" i="16"/>
  <c r="L14" i="12"/>
  <c r="L42" i="13"/>
  <c r="L18" i="13"/>
  <c r="L32" i="15"/>
  <c r="M29" i="6"/>
  <c r="L23" i="12"/>
  <c r="L25" i="13"/>
  <c r="L18" i="14"/>
  <c r="L43" i="16"/>
  <c r="L11" i="15"/>
  <c r="M17" i="6"/>
  <c r="L16" i="16"/>
  <c r="L44" i="15"/>
  <c r="L45" i="13"/>
  <c r="M61" i="6"/>
  <c r="L33" i="15"/>
  <c r="L14" i="16"/>
  <c r="L31" i="14"/>
  <c r="L13" i="13"/>
  <c r="L33" i="13"/>
  <c r="L45" i="12"/>
  <c r="L57" i="16"/>
  <c r="M19" i="6"/>
  <c r="L30" i="16"/>
  <c r="L26" i="13"/>
  <c r="L8" i="12"/>
  <c r="M77" i="6"/>
  <c r="L44" i="16"/>
  <c r="L36" i="13"/>
  <c r="L29" i="12"/>
  <c r="L19" i="15"/>
  <c r="M31" i="6"/>
  <c r="L35" i="15"/>
  <c r="L39" i="15"/>
  <c r="L18" i="12"/>
  <c r="L27" i="14"/>
  <c r="L38" i="16"/>
  <c r="L17" i="15"/>
  <c r="M52" i="6"/>
  <c r="L26" i="12"/>
  <c r="L34" i="16"/>
  <c r="L37" i="14"/>
  <c r="L44" i="12"/>
  <c r="L46" i="16"/>
  <c r="L38" i="14"/>
  <c r="L29" i="14"/>
  <c r="L9" i="13"/>
  <c r="L9" i="12"/>
  <c r="L55" i="16"/>
  <c r="L32" i="14"/>
  <c r="L14" i="15"/>
  <c r="L10" i="14"/>
  <c r="L31" i="16"/>
  <c r="L36" i="15"/>
  <c r="L16" i="15"/>
  <c r="M65" i="6"/>
  <c r="L17" i="12"/>
  <c r="M37" i="6"/>
  <c r="L13" i="15"/>
  <c r="L31" i="15"/>
  <c r="L17" i="16"/>
  <c r="L42" i="15"/>
  <c r="L39" i="16"/>
  <c r="M45" i="6"/>
  <c r="L27" i="13"/>
  <c r="L23" i="16"/>
  <c r="L43" i="12"/>
  <c r="M21" i="6"/>
  <c r="L21" i="15"/>
  <c r="M44" i="6"/>
  <c r="L12" i="14"/>
  <c r="L34" i="12"/>
  <c r="L47" i="13"/>
  <c r="M39" i="6"/>
  <c r="L10" i="15"/>
  <c r="L24" i="15"/>
  <c r="L41" i="14"/>
  <c r="L24" i="13"/>
  <c r="L28" i="15"/>
  <c r="M34" i="6"/>
  <c r="M22" i="6"/>
  <c r="L16" i="12"/>
  <c r="L49" i="16"/>
  <c r="L18" i="15"/>
  <c r="M50" i="6"/>
  <c r="L46" i="12"/>
  <c r="L11" i="16"/>
  <c r="L10" i="12"/>
  <c r="L30" i="12"/>
  <c r="L21" i="12"/>
  <c r="L21" i="16"/>
  <c r="L26" i="16"/>
  <c r="L16" i="14"/>
  <c r="M85" i="6"/>
  <c r="L35" i="16"/>
  <c r="L41" i="15"/>
  <c r="L23" i="13"/>
  <c r="M64" i="6"/>
  <c r="L47" i="12"/>
  <c r="L36" i="14"/>
  <c r="L24" i="12"/>
  <c r="L15" i="15"/>
  <c r="L48" i="13"/>
  <c r="L15" i="12"/>
  <c r="L30" i="13"/>
  <c r="M23" i="6"/>
  <c r="L38" i="12"/>
  <c r="L32" i="12"/>
  <c r="L63" i="16"/>
  <c r="M66" i="6"/>
  <c r="L37" i="12"/>
  <c r="M62" i="6"/>
  <c r="L48" i="16"/>
  <c r="L33" i="14"/>
  <c r="M63" i="6"/>
  <c r="L27" i="12"/>
  <c r="L11" i="13"/>
  <c r="L12" i="15"/>
  <c r="L27" i="16"/>
  <c r="L41" i="13"/>
  <c r="L34" i="13"/>
  <c r="L35" i="12"/>
  <c r="L15" i="16"/>
  <c r="L33" i="16"/>
  <c r="L31" i="12"/>
  <c r="L19" i="14"/>
  <c r="L32" i="16"/>
  <c r="L28" i="12"/>
  <c r="L17" i="14"/>
  <c r="M25" i="6"/>
  <c r="L28" i="16"/>
  <c r="L34" i="14"/>
  <c r="L66" i="16"/>
  <c r="L25" i="15"/>
  <c r="L20" i="12"/>
  <c r="L41" i="12"/>
  <c r="L20" i="13"/>
  <c r="L29" i="15"/>
  <c r="M53" i="6"/>
  <c r="L36" i="16"/>
  <c r="L36" i="12"/>
  <c r="M28" i="6"/>
  <c r="L21" i="13"/>
  <c r="L9" i="15"/>
  <c r="L20" i="14"/>
  <c r="L53" i="16"/>
  <c r="L52" i="16"/>
  <c r="L23" i="14"/>
  <c r="L34" i="15"/>
  <c r="L38" i="15"/>
  <c r="L48" i="12"/>
  <c r="L25" i="12"/>
  <c r="L11" i="12"/>
  <c r="L42" i="16"/>
  <c r="L35" i="13"/>
  <c r="L40" i="16"/>
  <c r="L20" i="15"/>
  <c r="L43" i="15"/>
  <c r="L15" i="13"/>
  <c r="M49" i="6"/>
  <c r="B205" i="3"/>
  <c r="O50" i="5"/>
  <c r="S50" i="5" s="1"/>
  <c r="P32" i="5"/>
  <c r="P50" i="5"/>
  <c r="S26" i="5"/>
  <c r="S27" i="5" s="1"/>
  <c r="O27" i="5"/>
  <c r="B54" i="3"/>
  <c r="I76" i="3"/>
  <c r="K53" i="2"/>
  <c r="J55" i="2"/>
  <c r="K55" i="2" s="1"/>
  <c r="J46" i="2"/>
  <c r="K46" i="2" s="1"/>
  <c r="K35" i="2"/>
  <c r="C86" i="6"/>
  <c r="D86" i="6" s="1"/>
  <c r="B48" i="5"/>
  <c r="J48" i="5" s="1"/>
  <c r="F94" i="3"/>
  <c r="G51" i="3"/>
  <c r="F95" i="3"/>
  <c r="J21" i="3"/>
  <c r="K21" i="3" s="1"/>
  <c r="G21" i="3"/>
  <c r="B33" i="3"/>
  <c r="C33" i="3" s="1"/>
  <c r="B161" i="3"/>
  <c r="F161" i="3" s="1"/>
  <c r="G161" i="3" s="1"/>
  <c r="J25" i="3"/>
  <c r="K25" i="3" s="1"/>
  <c r="G25" i="3"/>
  <c r="H102" i="5"/>
  <c r="K102" i="5" s="1"/>
  <c r="J102" i="5"/>
  <c r="F36" i="3"/>
  <c r="G36" i="3" s="1"/>
  <c r="G32" i="3"/>
  <c r="J32" i="3"/>
  <c r="C34" i="3"/>
  <c r="K43" i="5"/>
  <c r="H45" i="5"/>
  <c r="G94" i="3"/>
  <c r="J94" i="3"/>
  <c r="K94" i="3" s="1"/>
  <c r="E49" i="3"/>
  <c r="I51" i="3"/>
  <c r="E50" i="3"/>
  <c r="I49" i="3"/>
  <c r="C52" i="3"/>
  <c r="C53" i="3"/>
  <c r="I53" i="3"/>
  <c r="I52" i="3"/>
  <c r="G50" i="3"/>
  <c r="F26" i="3"/>
  <c r="G23" i="3" s="1"/>
  <c r="C50" i="3"/>
  <c r="G53" i="3"/>
  <c r="E52" i="3"/>
  <c r="E53" i="3"/>
  <c r="E55" i="3"/>
  <c r="C49" i="3"/>
  <c r="I55" i="3"/>
  <c r="E51" i="3"/>
  <c r="G49" i="3"/>
  <c r="C51" i="3"/>
  <c r="G52" i="3"/>
  <c r="J27" i="3"/>
  <c r="K27" i="3" s="1"/>
  <c r="C23" i="3"/>
  <c r="C26" i="3" s="1"/>
  <c r="C28" i="3" s="1"/>
  <c r="C75" i="3"/>
  <c r="F75" i="3"/>
  <c r="B76" i="3"/>
  <c r="J73" i="3"/>
  <c r="H76" i="5"/>
  <c r="J23" i="3"/>
  <c r="K23" i="3" s="1"/>
  <c r="B105" i="3"/>
  <c r="F104" i="3"/>
  <c r="J57" i="2"/>
  <c r="K57" i="2" s="1"/>
  <c r="K50" i="5"/>
  <c r="J50" i="5"/>
  <c r="S85" i="5"/>
  <c r="S100" i="5" s="1"/>
  <c r="T74" i="5"/>
  <c r="H207" i="3"/>
  <c r="J205" i="3"/>
  <c r="P86" i="6"/>
  <c r="H56" i="3"/>
  <c r="I56" i="3" s="1"/>
  <c r="L46" i="6"/>
  <c r="M41" i="6"/>
  <c r="F240" i="3"/>
  <c r="G240" i="3" s="1"/>
  <c r="B241" i="3"/>
  <c r="C240" i="3" s="1"/>
  <c r="J240" i="3"/>
  <c r="K240" i="3" s="1"/>
  <c r="J95" i="3"/>
  <c r="K95" i="3" s="1"/>
  <c r="G95" i="3"/>
  <c r="I54" i="3"/>
  <c r="G38" i="5"/>
  <c r="D102" i="5"/>
  <c r="G102" i="5" s="1"/>
  <c r="U51" i="5"/>
  <c r="U76" i="5" s="1"/>
  <c r="U85" i="5" s="1"/>
  <c r="U100" i="5" s="1"/>
  <c r="C83" i="5"/>
  <c r="C89" i="5"/>
  <c r="C92" i="5"/>
  <c r="C96" i="5"/>
  <c r="C27" i="5"/>
  <c r="C26" i="5"/>
  <c r="C79" i="5"/>
  <c r="C82" i="5"/>
  <c r="C91" i="5"/>
  <c r="C90" i="5"/>
  <c r="C24" i="5"/>
  <c r="C81" i="5"/>
  <c r="C95" i="5"/>
  <c r="C25" i="5"/>
  <c r="C80" i="5"/>
  <c r="C59" i="5"/>
  <c r="C56" i="5"/>
  <c r="C94" i="5"/>
  <c r="C71" i="5"/>
  <c r="C72" i="5"/>
  <c r="C65" i="5"/>
  <c r="C57" i="5"/>
  <c r="C60" i="5"/>
  <c r="C70" i="5"/>
  <c r="C62" i="5"/>
  <c r="C67" i="5"/>
  <c r="C61" i="5"/>
  <c r="C66" i="5"/>
  <c r="C69" i="5"/>
  <c r="C68" i="5"/>
  <c r="C33" i="5"/>
  <c r="C58" i="5"/>
  <c r="C43" i="5"/>
  <c r="C55" i="5"/>
  <c r="C74" i="5"/>
  <c r="C38" i="5"/>
  <c r="C45" i="5"/>
  <c r="C102" i="5"/>
  <c r="D201" i="3"/>
  <c r="E199" i="3"/>
  <c r="F199" i="3"/>
  <c r="S36" i="5"/>
  <c r="O38" i="5"/>
  <c r="O48" i="5"/>
  <c r="F27" i="5"/>
  <c r="G50" i="5"/>
  <c r="F50" i="5"/>
  <c r="B174" i="3"/>
  <c r="M35" i="6"/>
  <c r="J27" i="5"/>
  <c r="K25" i="5"/>
  <c r="E54" i="3"/>
  <c r="D45" i="5"/>
  <c r="G45" i="5" s="1"/>
  <c r="F45" i="5"/>
  <c r="J75" i="6"/>
  <c r="J73" i="6"/>
  <c r="J74" i="6"/>
  <c r="J72" i="6"/>
  <c r="E45" i="5"/>
  <c r="E65" i="5"/>
  <c r="E90" i="5"/>
  <c r="E61" i="5"/>
  <c r="G27" i="5"/>
  <c r="E33" i="5"/>
  <c r="E96" i="5"/>
  <c r="E43" i="5"/>
  <c r="E81" i="5"/>
  <c r="E82" i="5"/>
  <c r="E83" i="5"/>
  <c r="E58" i="5"/>
  <c r="E27" i="5"/>
  <c r="E38" i="5"/>
  <c r="E26" i="5"/>
  <c r="E71" i="5"/>
  <c r="E67" i="5"/>
  <c r="E94" i="5"/>
  <c r="E76" i="5"/>
  <c r="E60" i="5"/>
  <c r="E70" i="5"/>
  <c r="E102" i="5"/>
  <c r="E57" i="5"/>
  <c r="E69" i="5"/>
  <c r="E24" i="5"/>
  <c r="E25" i="5"/>
  <c r="E66" i="5"/>
  <c r="E62" i="5"/>
  <c r="E55" i="5"/>
  <c r="E91" i="5"/>
  <c r="E72" i="5"/>
  <c r="E51" i="5"/>
  <c r="E79" i="5"/>
  <c r="D77" i="5"/>
  <c r="E59" i="5"/>
  <c r="E68" i="5"/>
  <c r="E85" i="5"/>
  <c r="E74" i="5"/>
  <c r="E56" i="5"/>
  <c r="E89" i="5"/>
  <c r="E80" i="5"/>
  <c r="E92" i="5"/>
  <c r="E95" i="5"/>
  <c r="E100" i="5"/>
  <c r="G55" i="3"/>
  <c r="J55" i="3"/>
  <c r="K55" i="3" s="1"/>
  <c r="D28" i="3"/>
  <c r="E86" i="6"/>
  <c r="F86" i="6" s="1"/>
  <c r="F74" i="5"/>
  <c r="G74" i="5" s="1"/>
  <c r="J74" i="5"/>
  <c r="D51" i="5"/>
  <c r="F48" i="5"/>
  <c r="V74" i="5"/>
  <c r="V26" i="5"/>
  <c r="V91" i="5"/>
  <c r="V80" i="5"/>
  <c r="V70" i="5"/>
  <c r="V58" i="5"/>
  <c r="V56" i="5"/>
  <c r="V69" i="5"/>
  <c r="V79" i="5"/>
  <c r="V83" i="5"/>
  <c r="V94" i="5"/>
  <c r="V95" i="5"/>
  <c r="V33" i="5"/>
  <c r="V61" i="5"/>
  <c r="V42" i="5"/>
  <c r="U77" i="5"/>
  <c r="V24" i="5"/>
  <c r="V102" i="5"/>
  <c r="V59" i="5"/>
  <c r="V45" i="5"/>
  <c r="V66" i="5"/>
  <c r="V76" i="5"/>
  <c r="V96" i="5"/>
  <c r="V57" i="5"/>
  <c r="V41" i="5"/>
  <c r="V27" i="5"/>
  <c r="V100" i="5"/>
  <c r="V55" i="5"/>
  <c r="V68" i="5"/>
  <c r="V71" i="5"/>
  <c r="V82" i="5"/>
  <c r="V72" i="5"/>
  <c r="V81" i="5"/>
  <c r="V51" i="5"/>
  <c r="V65" i="5"/>
  <c r="V25" i="5"/>
  <c r="V90" i="5"/>
  <c r="V60" i="5"/>
  <c r="V89" i="5"/>
  <c r="V67" i="5"/>
  <c r="V43" i="5"/>
  <c r="V38" i="5"/>
  <c r="V62" i="5"/>
  <c r="E56" i="3"/>
  <c r="C55" i="3"/>
  <c r="J22" i="3"/>
  <c r="K22" i="3" s="1"/>
  <c r="G22" i="3"/>
  <c r="M58" i="5"/>
  <c r="M43" i="5"/>
  <c r="M49" i="5"/>
  <c r="M24" i="5"/>
  <c r="M96" i="5"/>
  <c r="M76" i="5"/>
  <c r="M74" i="5"/>
  <c r="M100" i="5"/>
  <c r="M82" i="5"/>
  <c r="M91" i="5"/>
  <c r="M71" i="5"/>
  <c r="M62" i="5"/>
  <c r="M42" i="5"/>
  <c r="M59" i="5"/>
  <c r="M56" i="5"/>
  <c r="M27" i="5"/>
  <c r="M102" i="5"/>
  <c r="M57" i="5"/>
  <c r="M70" i="5"/>
  <c r="M69" i="5"/>
  <c r="M33" i="5"/>
  <c r="M48" i="5"/>
  <c r="L77" i="5"/>
  <c r="M65" i="5"/>
  <c r="M38" i="5"/>
  <c r="M94" i="5"/>
  <c r="M80" i="5"/>
  <c r="M26" i="5"/>
  <c r="M37" i="5"/>
  <c r="M83" i="5"/>
  <c r="M95" i="5"/>
  <c r="M41" i="5"/>
  <c r="M45" i="5"/>
  <c r="M90" i="5"/>
  <c r="M25" i="5"/>
  <c r="M61" i="5"/>
  <c r="M60" i="5"/>
  <c r="M68" i="5"/>
  <c r="M67" i="5"/>
  <c r="M92" i="5"/>
  <c r="M36" i="5"/>
  <c r="M50" i="5"/>
  <c r="M89" i="5"/>
  <c r="M85" i="5"/>
  <c r="M51" i="5"/>
  <c r="M79" i="5"/>
  <c r="M66" i="5"/>
  <c r="M55" i="5"/>
  <c r="M81" i="5"/>
  <c r="M72" i="5"/>
  <c r="E35" i="3"/>
  <c r="E27" i="3"/>
  <c r="E28" i="3" s="1"/>
  <c r="F49" i="5"/>
  <c r="J49" i="5"/>
  <c r="B51" i="5"/>
  <c r="B76" i="5" s="1"/>
  <c r="C76" i="5" s="1"/>
  <c r="Q102" i="5"/>
  <c r="H201" i="3"/>
  <c r="J199" i="3"/>
  <c r="I238" i="3" l="1"/>
  <c r="I236" i="3"/>
  <c r="I241" i="3"/>
  <c r="I237" i="3"/>
  <c r="I240" i="3"/>
  <c r="D207" i="3"/>
  <c r="E205" i="3"/>
  <c r="Q51" i="5"/>
  <c r="I75" i="3"/>
  <c r="I74" i="3"/>
  <c r="C64" i="3"/>
  <c r="I67" i="3"/>
  <c r="G70" i="3"/>
  <c r="G66" i="3"/>
  <c r="C70" i="3"/>
  <c r="C63" i="3"/>
  <c r="E67" i="3"/>
  <c r="E61" i="3"/>
  <c r="G74" i="3"/>
  <c r="I58" i="3"/>
  <c r="E68" i="3"/>
  <c r="I63" i="3"/>
  <c r="I70" i="3"/>
  <c r="I64" i="3"/>
  <c r="E63" i="3"/>
  <c r="C67" i="3"/>
  <c r="I62" i="3"/>
  <c r="E62" i="3"/>
  <c r="G62" i="3"/>
  <c r="E70" i="3"/>
  <c r="C74" i="3"/>
  <c r="E66" i="3"/>
  <c r="C65" i="3"/>
  <c r="I61" i="3"/>
  <c r="G67" i="3"/>
  <c r="C61" i="3"/>
  <c r="E64" i="3"/>
  <c r="C58" i="3"/>
  <c r="C62" i="3"/>
  <c r="E74" i="3"/>
  <c r="G63" i="3"/>
  <c r="G64" i="3"/>
  <c r="I65" i="3"/>
  <c r="E65" i="3"/>
  <c r="G68" i="3"/>
  <c r="E75" i="3"/>
  <c r="I68" i="3"/>
  <c r="I66" i="3"/>
  <c r="E58" i="3"/>
  <c r="C66" i="3"/>
  <c r="G61" i="3"/>
  <c r="G65" i="3"/>
  <c r="C68" i="3"/>
  <c r="C73" i="3"/>
  <c r="F54" i="3"/>
  <c r="I73" i="3"/>
  <c r="E73" i="3"/>
  <c r="P65" i="5"/>
  <c r="P25" i="5"/>
  <c r="P68" i="5"/>
  <c r="P96" i="5"/>
  <c r="P95" i="5"/>
  <c r="P89" i="5"/>
  <c r="P94" i="5"/>
  <c r="P80" i="5"/>
  <c r="P71" i="5"/>
  <c r="P43" i="5"/>
  <c r="P61" i="5"/>
  <c r="P27" i="5"/>
  <c r="P60" i="5"/>
  <c r="P58" i="5"/>
  <c r="P67" i="5"/>
  <c r="P90" i="5"/>
  <c r="P83" i="5"/>
  <c r="P56" i="5"/>
  <c r="P66" i="5"/>
  <c r="P72" i="5"/>
  <c r="P57" i="5"/>
  <c r="P69" i="5"/>
  <c r="P55" i="5"/>
  <c r="P26" i="5"/>
  <c r="P24" i="5"/>
  <c r="P70" i="5"/>
  <c r="P33" i="5"/>
  <c r="P59" i="5"/>
  <c r="P82" i="5"/>
  <c r="P81" i="5"/>
  <c r="P91" i="5"/>
  <c r="P79" i="5"/>
  <c r="C54" i="3"/>
  <c r="F205" i="3"/>
  <c r="B207" i="3"/>
  <c r="C205" i="3"/>
  <c r="P62" i="5"/>
  <c r="G73" i="3"/>
  <c r="P74" i="5"/>
  <c r="E76" i="3"/>
  <c r="J161" i="3"/>
  <c r="K161" i="3" s="1"/>
  <c r="C161" i="3"/>
  <c r="B36" i="3"/>
  <c r="C36" i="3" s="1"/>
  <c r="G27" i="3"/>
  <c r="C51" i="5"/>
  <c r="C237" i="3"/>
  <c r="C238" i="3"/>
  <c r="F241" i="3"/>
  <c r="G241" i="3" s="1"/>
  <c r="C239" i="3"/>
  <c r="C241" i="3"/>
  <c r="C236" i="3"/>
  <c r="J241" i="3"/>
  <c r="K241" i="3" s="1"/>
  <c r="C105" i="3"/>
  <c r="F105" i="3"/>
  <c r="G26" i="3"/>
  <c r="G28" i="3" s="1"/>
  <c r="F51" i="5"/>
  <c r="J174" i="3"/>
  <c r="K174" i="3" s="1"/>
  <c r="C174" i="3"/>
  <c r="F174" i="3"/>
  <c r="G174" i="3" s="1"/>
  <c r="B77" i="5"/>
  <c r="G104" i="3"/>
  <c r="J104" i="3"/>
  <c r="K104" i="3" s="1"/>
  <c r="L70" i="6"/>
  <c r="M46" i="6"/>
  <c r="I201" i="3"/>
  <c r="I200" i="3"/>
  <c r="J201" i="3"/>
  <c r="G48" i="5"/>
  <c r="J51" i="5"/>
  <c r="K51" i="5" s="1"/>
  <c r="K49" i="5"/>
  <c r="I199" i="3"/>
  <c r="Q76" i="5"/>
  <c r="D76" i="5"/>
  <c r="G51" i="5"/>
  <c r="K76" i="5"/>
  <c r="H85" i="5"/>
  <c r="I76" i="5"/>
  <c r="H77" i="5"/>
  <c r="B85" i="5"/>
  <c r="J76" i="5"/>
  <c r="J77" i="5"/>
  <c r="K27" i="5"/>
  <c r="O51" i="5"/>
  <c r="S48" i="5"/>
  <c r="I207" i="3"/>
  <c r="J207" i="3"/>
  <c r="I206" i="3"/>
  <c r="K45" i="5"/>
  <c r="I45" i="5"/>
  <c r="O102" i="5"/>
  <c r="P102" i="5" s="1"/>
  <c r="P38" i="5"/>
  <c r="O45" i="5"/>
  <c r="P45" i="5" s="1"/>
  <c r="I205" i="3"/>
  <c r="S38" i="5"/>
  <c r="T36" i="5"/>
  <c r="F76" i="3"/>
  <c r="C76" i="3"/>
  <c r="G75" i="3"/>
  <c r="J75" i="3"/>
  <c r="J36" i="3"/>
  <c r="K32" i="3"/>
  <c r="J26" i="3"/>
  <c r="G33" i="3"/>
  <c r="E200" i="3"/>
  <c r="E201" i="3"/>
  <c r="F201" i="3"/>
  <c r="E206" i="3" l="1"/>
  <c r="E207" i="3"/>
  <c r="C207" i="3"/>
  <c r="C206" i="3"/>
  <c r="F207" i="3"/>
  <c r="G54" i="3"/>
  <c r="J54" i="3"/>
  <c r="K54" i="3" s="1"/>
  <c r="K36" i="3"/>
  <c r="S51" i="5"/>
  <c r="T48" i="5"/>
  <c r="O76" i="5"/>
  <c r="P51" i="5"/>
  <c r="J85" i="5"/>
  <c r="J100" i="5" s="1"/>
  <c r="B100" i="5"/>
  <c r="C100" i="5" s="1"/>
  <c r="C85" i="5"/>
  <c r="G105" i="3"/>
  <c r="J105" i="3"/>
  <c r="K105" i="3" s="1"/>
  <c r="J76" i="3"/>
  <c r="G76" i="3"/>
  <c r="Q85" i="5"/>
  <c r="G76" i="5"/>
  <c r="D85" i="5"/>
  <c r="F85" i="5" s="1"/>
  <c r="F100" i="5" s="1"/>
  <c r="S102" i="5"/>
  <c r="T102" i="5" s="1"/>
  <c r="S45" i="5"/>
  <c r="T45" i="5" s="1"/>
  <c r="T38" i="5"/>
  <c r="K26" i="3"/>
  <c r="K33" i="3"/>
  <c r="F76" i="5"/>
  <c r="F77" i="5" s="1"/>
  <c r="L86" i="6"/>
  <c r="M86" i="6" s="1"/>
  <c r="B56" i="3"/>
  <c r="M70" i="6"/>
  <c r="M78" i="6"/>
  <c r="K85" i="5"/>
  <c r="H100" i="5"/>
  <c r="I85" i="5"/>
  <c r="K100" i="5" l="1"/>
  <c r="I100" i="5"/>
  <c r="C56" i="3"/>
  <c r="F56" i="3"/>
  <c r="T85" i="5"/>
  <c r="Q100" i="5"/>
  <c r="T100" i="5" s="1"/>
  <c r="O85" i="5"/>
  <c r="P76" i="5"/>
  <c r="O77" i="5"/>
  <c r="S76" i="5"/>
  <c r="T51" i="5"/>
  <c r="G85" i="5"/>
  <c r="D100" i="5"/>
  <c r="G100" i="5" s="1"/>
  <c r="G56" i="3" l="1"/>
  <c r="J56" i="3"/>
  <c r="K56" i="3" s="1"/>
  <c r="S77" i="5"/>
  <c r="T76" i="5"/>
  <c r="O100" i="5"/>
  <c r="P100" i="5" s="1"/>
  <c r="P85" i="5"/>
</calcChain>
</file>

<file path=xl/sharedStrings.xml><?xml version="1.0" encoding="utf-8"?>
<sst xmlns="http://schemas.openxmlformats.org/spreadsheetml/2006/main" count="5418" uniqueCount="3232">
  <si>
    <t>MACRO CHART OF ACCOUNT</t>
  </si>
  <si>
    <t>.balance</t>
  </si>
  <si>
    <t>.budget</t>
  </si>
  <si>
    <t>.lastmon</t>
  </si>
  <si>
    <t>.lastyr</t>
  </si>
  <si>
    <t>.ydbalance</t>
  </si>
  <si>
    <t>.ydbudget</t>
  </si>
  <si>
    <t>.lytdbl</t>
  </si>
  <si>
    <t>COA</t>
  </si>
  <si>
    <t>DESCRIPTION</t>
  </si>
  <si>
    <t>ACTUAL</t>
  </si>
  <si>
    <t>BUDGET</t>
  </si>
  <si>
    <t>LAST MONTH</t>
  </si>
  <si>
    <t>LAST YEAR</t>
  </si>
  <si>
    <t>YTD ACTUAL</t>
  </si>
  <si>
    <t>YTD BUDGET</t>
  </si>
  <si>
    <t>YTD LAST YEAR</t>
  </si>
  <si>
    <t>100101</t>
  </si>
  <si>
    <t>Petty Cash</t>
  </si>
  <si>
    <t>100102</t>
  </si>
  <si>
    <t>Cash in FO</t>
  </si>
  <si>
    <t>100103</t>
  </si>
  <si>
    <t>Cash in FB</t>
  </si>
  <si>
    <t>100104</t>
  </si>
  <si>
    <t>Cash in xxx</t>
  </si>
  <si>
    <t>100105</t>
  </si>
  <si>
    <t>100106</t>
  </si>
  <si>
    <t>100107</t>
  </si>
  <si>
    <t>100108</t>
  </si>
  <si>
    <t>100109</t>
  </si>
  <si>
    <t>100110</t>
  </si>
  <si>
    <t>100111</t>
  </si>
  <si>
    <t>100119</t>
  </si>
  <si>
    <t>100120</t>
  </si>
  <si>
    <t>Cash Advance</t>
  </si>
  <si>
    <t>100121</t>
  </si>
  <si>
    <t>Cash in Transit FO</t>
  </si>
  <si>
    <t>100122</t>
  </si>
  <si>
    <t>Cash in Transit FB</t>
  </si>
  <si>
    <t>100123</t>
  </si>
  <si>
    <t>Cash in Transit XXX</t>
  </si>
  <si>
    <t>100124</t>
  </si>
  <si>
    <t>100125</t>
  </si>
  <si>
    <t>100126</t>
  </si>
  <si>
    <t>100127</t>
  </si>
  <si>
    <t>100128</t>
  </si>
  <si>
    <t>100129</t>
  </si>
  <si>
    <t>100130</t>
  </si>
  <si>
    <t>100139</t>
  </si>
  <si>
    <t>100140</t>
  </si>
  <si>
    <t>Remittance General Cashier Float</t>
  </si>
  <si>
    <t>TOTAL CASH</t>
  </si>
  <si>
    <t>101100</t>
  </si>
  <si>
    <t>Bank BCA In 849.050.3111</t>
  </si>
  <si>
    <t>101101</t>
  </si>
  <si>
    <t>Bank BCA Out 849.099.1001</t>
  </si>
  <si>
    <t>101102</t>
  </si>
  <si>
    <t>Bank BCA Saving 849.077.7785</t>
  </si>
  <si>
    <t>101103</t>
  </si>
  <si>
    <t>Bank ..</t>
  </si>
  <si>
    <t>101104</t>
  </si>
  <si>
    <t>101105</t>
  </si>
  <si>
    <t>101106</t>
  </si>
  <si>
    <t>101107</t>
  </si>
  <si>
    <t>101108</t>
  </si>
  <si>
    <t>101109</t>
  </si>
  <si>
    <t>101110</t>
  </si>
  <si>
    <t>101200</t>
  </si>
  <si>
    <t>Bank Deposit</t>
  </si>
  <si>
    <t>TOTAL BANK</t>
  </si>
  <si>
    <t>101300</t>
  </si>
  <si>
    <t>Clearance Bank to Bank</t>
  </si>
  <si>
    <t>101301</t>
  </si>
  <si>
    <t>Clearance Cash to Bank</t>
  </si>
  <si>
    <t>101302</t>
  </si>
  <si>
    <t>Clearance Cash to Cash</t>
  </si>
  <si>
    <t>101303</t>
  </si>
  <si>
    <t>Clearance Bank Transfer</t>
  </si>
  <si>
    <t>101304</t>
  </si>
  <si>
    <t>Bank Clearance</t>
  </si>
  <si>
    <t>TOTAL CLEARENCE CASH &amp; BANK</t>
  </si>
  <si>
    <t>102100</t>
  </si>
  <si>
    <t>Guest Ledger</t>
  </si>
  <si>
    <t>102201</t>
  </si>
  <si>
    <t>City Ledger</t>
  </si>
  <si>
    <t>102202</t>
  </si>
  <si>
    <t>A/R Visa Card</t>
  </si>
  <si>
    <t>102203</t>
  </si>
  <si>
    <t>A/R Master Card</t>
  </si>
  <si>
    <t>102204</t>
  </si>
  <si>
    <t>A/R Debit Card</t>
  </si>
  <si>
    <t>102205</t>
  </si>
  <si>
    <t>A/R BCA Card</t>
  </si>
  <si>
    <t>102206</t>
  </si>
  <si>
    <t>A/R Amex</t>
  </si>
  <si>
    <t>102207</t>
  </si>
  <si>
    <t>A/R JCB</t>
  </si>
  <si>
    <t>102208</t>
  </si>
  <si>
    <t>A/R Dinners</t>
  </si>
  <si>
    <t>102209</t>
  </si>
  <si>
    <t>A/R -  Corporate</t>
  </si>
  <si>
    <t>102210</t>
  </si>
  <si>
    <t>A/R -  Travel Agent</t>
  </si>
  <si>
    <t>102211</t>
  </si>
  <si>
    <t>A/R -  Goverment</t>
  </si>
  <si>
    <t>102212</t>
  </si>
  <si>
    <t>A/R -  Bank Transfer</t>
  </si>
  <si>
    <t>102213</t>
  </si>
  <si>
    <t>A/R -  Airlines</t>
  </si>
  <si>
    <t>102214</t>
  </si>
  <si>
    <t>A/R -  Individual</t>
  </si>
  <si>
    <t>102215</t>
  </si>
  <si>
    <t>A/R -  Embassy</t>
  </si>
  <si>
    <t>102216</t>
  </si>
  <si>
    <t>A/R -  Federation/Association</t>
  </si>
  <si>
    <t>102217</t>
  </si>
  <si>
    <t>A/R -  Credit Card &amp; Debit Card</t>
  </si>
  <si>
    <t>102218</t>
  </si>
  <si>
    <t>A/R -  Unrecognized Deposit</t>
  </si>
  <si>
    <t>102219</t>
  </si>
  <si>
    <t>A/R - Individual Ledger</t>
  </si>
  <si>
    <t>TOTAL RECEIVABLE</t>
  </si>
  <si>
    <t>102301</t>
  </si>
  <si>
    <t>A/R - Transient</t>
  </si>
  <si>
    <t>102302</t>
  </si>
  <si>
    <t>A/R - Clearance</t>
  </si>
  <si>
    <t>102900</t>
  </si>
  <si>
    <t>Allowance for Doubtful Account</t>
  </si>
  <si>
    <t>TOTAL AR CLEARENCE</t>
  </si>
  <si>
    <t>A/R Employee</t>
  </si>
  <si>
    <t>A/R Others</t>
  </si>
  <si>
    <t>TOTAL OTHER RECEIVABLE</t>
  </si>
  <si>
    <t>104001</t>
  </si>
  <si>
    <t>Inventory - Food</t>
  </si>
  <si>
    <t>104002</t>
  </si>
  <si>
    <t>Inventory - Beverage</t>
  </si>
  <si>
    <t>104003</t>
  </si>
  <si>
    <t>Inventory - Kitchen Utensil</t>
  </si>
  <si>
    <t>104004</t>
  </si>
  <si>
    <t>Inventory - Cigarette</t>
  </si>
  <si>
    <t>104005</t>
  </si>
  <si>
    <t>Inventory - Kitchen Fuel</t>
  </si>
  <si>
    <t>104006</t>
  </si>
  <si>
    <t>Inventory - Cleaning Supplies</t>
  </si>
  <si>
    <t>104007</t>
  </si>
  <si>
    <t>Inventory - Chemicals</t>
  </si>
  <si>
    <t>104008</t>
  </si>
  <si>
    <t>Inventory - Plastic</t>
  </si>
  <si>
    <t>104009</t>
  </si>
  <si>
    <t>Inventory - Guest Supplies</t>
  </si>
  <si>
    <t>104010</t>
  </si>
  <si>
    <t>Inventory - Room Amenities</t>
  </si>
  <si>
    <t>104011</t>
  </si>
  <si>
    <t>Inventory - Printing &amp; Stationary</t>
  </si>
  <si>
    <t>104012</t>
  </si>
  <si>
    <t>Inventory - Engineering Supplies</t>
  </si>
  <si>
    <t>104013</t>
  </si>
  <si>
    <t>Inventory - LPG</t>
  </si>
  <si>
    <t>104014</t>
  </si>
  <si>
    <t>Inventory - Gas &amp; Fuel</t>
  </si>
  <si>
    <t>104015</t>
  </si>
  <si>
    <t>Inventory - Merchandise</t>
  </si>
  <si>
    <t>104016</t>
  </si>
  <si>
    <t>Inventory - Spa</t>
  </si>
  <si>
    <t>104017</t>
  </si>
  <si>
    <t>Inventory Minibar</t>
  </si>
  <si>
    <t>104018</t>
  </si>
  <si>
    <t>Inventory Operating Supplies</t>
  </si>
  <si>
    <t>104019</t>
  </si>
  <si>
    <t>Inventory Others Material Supplies</t>
  </si>
  <si>
    <t>TOTAL INVENTORY</t>
  </si>
  <si>
    <t>104501</t>
  </si>
  <si>
    <t>HOE Chinaware, Glassware, Flatware</t>
  </si>
  <si>
    <t>104502</t>
  </si>
  <si>
    <t>HOE Kitchen Utensil</t>
  </si>
  <si>
    <t>104503</t>
  </si>
  <si>
    <t>HOE Uniform</t>
  </si>
  <si>
    <t>104504</t>
  </si>
  <si>
    <t>HOE Linen</t>
  </si>
  <si>
    <t>104505</t>
  </si>
  <si>
    <t>HOE Others</t>
  </si>
  <si>
    <t>TOTAL OPERATING EQUIPMENT</t>
  </si>
  <si>
    <t>105001</t>
  </si>
  <si>
    <t>Prepayment Purchase</t>
  </si>
  <si>
    <t>105002</t>
  </si>
  <si>
    <t>Other Advances</t>
  </si>
  <si>
    <t>TOTAL ADVANCE PAYMENT</t>
  </si>
  <si>
    <t>106001</t>
  </si>
  <si>
    <t>Prepaid Car Insurance</t>
  </si>
  <si>
    <t>106002</t>
  </si>
  <si>
    <t>Prepaid Building Insurance</t>
  </si>
  <si>
    <t>106003</t>
  </si>
  <si>
    <t>Prepaid Jamsostek</t>
  </si>
  <si>
    <t>106004</t>
  </si>
  <si>
    <t>Prepaid Licence</t>
  </si>
  <si>
    <t>106005</t>
  </si>
  <si>
    <t>Prepaid Internet &amp; Website</t>
  </si>
  <si>
    <t>106006</t>
  </si>
  <si>
    <t>Prepaid Traveling</t>
  </si>
  <si>
    <t>106007</t>
  </si>
  <si>
    <t>Prepaid Maintenance &amp; Renovasi</t>
  </si>
  <si>
    <t>106008</t>
  </si>
  <si>
    <t>Prepaid Pest Control</t>
  </si>
  <si>
    <t>106009</t>
  </si>
  <si>
    <t>Prepaid Advertising</t>
  </si>
  <si>
    <t>106010</t>
  </si>
  <si>
    <t>Prepaid Health Insurance</t>
  </si>
  <si>
    <t>106011</t>
  </si>
  <si>
    <t>Prepaid Insurance</t>
  </si>
  <si>
    <t>106012</t>
  </si>
  <si>
    <t>Prepaid Uniform</t>
  </si>
  <si>
    <t>106013</t>
  </si>
  <si>
    <t>Prepaid Contract</t>
  </si>
  <si>
    <t>106014</t>
  </si>
  <si>
    <t>Prepaid Rent</t>
  </si>
  <si>
    <t>106015</t>
  </si>
  <si>
    <t>Prepaid Tax - PBB</t>
  </si>
  <si>
    <t>106016</t>
  </si>
  <si>
    <t>Prepaid Tax - Income Taxes</t>
  </si>
  <si>
    <t>106017</t>
  </si>
  <si>
    <t>Prepaid Tax - PPh23</t>
  </si>
  <si>
    <t>106018</t>
  </si>
  <si>
    <t>Prepaid Tax -VAT (Value Added Tax)</t>
  </si>
  <si>
    <t>106019</t>
  </si>
  <si>
    <t>Prepaid Tax - PB1</t>
  </si>
  <si>
    <t>106020</t>
  </si>
  <si>
    <t>Prepaid Tax - Other</t>
  </si>
  <si>
    <t>106099</t>
  </si>
  <si>
    <t>Prepaid Others</t>
  </si>
  <si>
    <t xml:space="preserve">TOTAL PREPAID EXPENSES </t>
  </si>
  <si>
    <t>106601</t>
  </si>
  <si>
    <t>FAS - Land</t>
  </si>
  <si>
    <t>106602</t>
  </si>
  <si>
    <t>FAS - Building</t>
  </si>
  <si>
    <t>106603</t>
  </si>
  <si>
    <t>FAS - Air Conditioning</t>
  </si>
  <si>
    <t>106604</t>
  </si>
  <si>
    <t>FAS - Elevator</t>
  </si>
  <si>
    <t>106605</t>
  </si>
  <si>
    <t>FAS - Computer Equipment</t>
  </si>
  <si>
    <t>106606</t>
  </si>
  <si>
    <t>FAS - Furniture &amp; Fixture</t>
  </si>
  <si>
    <t>106607</t>
  </si>
  <si>
    <t>FAS - Kitchen Equipment</t>
  </si>
  <si>
    <t>106608</t>
  </si>
  <si>
    <t>FAS - Housekeeping Equipment</t>
  </si>
  <si>
    <t>106609</t>
  </si>
  <si>
    <t>FAS - Laundry Equipment</t>
  </si>
  <si>
    <t>106610</t>
  </si>
  <si>
    <t>FAS - Admin, Office Equipment</t>
  </si>
  <si>
    <t>106611</t>
  </si>
  <si>
    <t>FAS - Room Equipment</t>
  </si>
  <si>
    <t>106612</t>
  </si>
  <si>
    <t>FAS - Vehicle</t>
  </si>
  <si>
    <t>106613</t>
  </si>
  <si>
    <t>FAS - Machinery</t>
  </si>
  <si>
    <t>106614</t>
  </si>
  <si>
    <t>FAS - Engineering Equipment</t>
  </si>
  <si>
    <t>106615</t>
  </si>
  <si>
    <t>FAS - Rack &amp; Shelving</t>
  </si>
  <si>
    <t>106616</t>
  </si>
  <si>
    <t>FAS - FB Equipment</t>
  </si>
  <si>
    <t>106617</t>
  </si>
  <si>
    <t>FAS - Others Fixed Asset</t>
  </si>
  <si>
    <t>TOTAL FAS</t>
  </si>
  <si>
    <t>106701</t>
  </si>
  <si>
    <t>Accumulated Depreciation Land</t>
  </si>
  <si>
    <t>106702</t>
  </si>
  <si>
    <t>Accumulated Depreciation Building</t>
  </si>
  <si>
    <t>106703</t>
  </si>
  <si>
    <t>Accumulated Depreciation Non Buildin</t>
  </si>
  <si>
    <t>106704</t>
  </si>
  <si>
    <t>Accumulated Depreciation Other Fixed</t>
  </si>
  <si>
    <t>106705</t>
  </si>
  <si>
    <t>Accumulated Depreciation Machinery</t>
  </si>
  <si>
    <t>106706</t>
  </si>
  <si>
    <t>Accumulated Depreciation F&amp;B Operati</t>
  </si>
  <si>
    <t>106707</t>
  </si>
  <si>
    <t>Accumulated Depreciation Rooms Opera</t>
  </si>
  <si>
    <t>106708</t>
  </si>
  <si>
    <t>Accumulated Depreciation Eng. Operat</t>
  </si>
  <si>
    <t>106709</t>
  </si>
  <si>
    <t>Accumulated Depreciation Vehicle</t>
  </si>
  <si>
    <t>TOTAL ACCUMULATED DEPRECIATION</t>
  </si>
  <si>
    <t>103001</t>
  </si>
  <si>
    <t>Intercompany Receivables</t>
  </si>
  <si>
    <t>107100</t>
  </si>
  <si>
    <t>Due from Affiliated Company</t>
  </si>
  <si>
    <t>107200</t>
  </si>
  <si>
    <t>Taxes</t>
  </si>
  <si>
    <t>107300</t>
  </si>
  <si>
    <t>Crossing Assets</t>
  </si>
  <si>
    <t>107400</t>
  </si>
  <si>
    <t>Owner Withdrawal</t>
  </si>
  <si>
    <t>TOTAL INTERCOMPANY RECEIVABLE</t>
  </si>
  <si>
    <t>108001</t>
  </si>
  <si>
    <t>Pre Opening Expenses</t>
  </si>
  <si>
    <t>108002</t>
  </si>
  <si>
    <t>Amortization Pre Ops Exp</t>
  </si>
  <si>
    <t>108003</t>
  </si>
  <si>
    <t>Licenses &amp; Permit</t>
  </si>
  <si>
    <t>108004</t>
  </si>
  <si>
    <t>Deferred Charges</t>
  </si>
  <si>
    <t>108005</t>
  </si>
  <si>
    <t>Security Deposit</t>
  </si>
  <si>
    <t>108006</t>
  </si>
  <si>
    <t>Deposit to Third Party</t>
  </si>
  <si>
    <t>108007</t>
  </si>
  <si>
    <t>Differed Charge</t>
  </si>
  <si>
    <t>108008</t>
  </si>
  <si>
    <t>Suspenses Account</t>
  </si>
  <si>
    <t>108009</t>
  </si>
  <si>
    <t>Investment on Project</t>
  </si>
  <si>
    <t>108010</t>
  </si>
  <si>
    <t>Miscellaneous</t>
  </si>
  <si>
    <t>TOTAL OTHER ASET</t>
  </si>
  <si>
    <t>201100</t>
  </si>
  <si>
    <t>A/P - Cash Purchase(Supplier)</t>
  </si>
  <si>
    <t>201200</t>
  </si>
  <si>
    <t>A/P - Supplier</t>
  </si>
  <si>
    <t>201300</t>
  </si>
  <si>
    <t>A/P - Sharing Revenue</t>
  </si>
  <si>
    <t>TOTAL PAYABLE</t>
  </si>
  <si>
    <t>201401</t>
  </si>
  <si>
    <t>A/P - Laundry</t>
  </si>
  <si>
    <t>201402</t>
  </si>
  <si>
    <t>A/P - Commission</t>
  </si>
  <si>
    <t>201403</t>
  </si>
  <si>
    <t>A/P - Coperation</t>
  </si>
  <si>
    <t>201404</t>
  </si>
  <si>
    <t>A/P - Consignment</t>
  </si>
  <si>
    <t>201405</t>
  </si>
  <si>
    <t>A/P Short Term Loan</t>
  </si>
  <si>
    <t>201499</t>
  </si>
  <si>
    <t>A/P - Miscellaneous</t>
  </si>
  <si>
    <t>TOTAL OTHER PAYABLE</t>
  </si>
  <si>
    <t>201501</t>
  </si>
  <si>
    <t>A/P - Transient</t>
  </si>
  <si>
    <t>201502</t>
  </si>
  <si>
    <t>A/P - Clearance</t>
  </si>
  <si>
    <t>TOTAL PAYABLE CLEARENCE</t>
  </si>
  <si>
    <t>202101</t>
  </si>
  <si>
    <t>Deposit - Corporate</t>
  </si>
  <si>
    <t>202102</t>
  </si>
  <si>
    <t>Deposit - Travel Agent</t>
  </si>
  <si>
    <t>202103</t>
  </si>
  <si>
    <t>Deposit - Airlines</t>
  </si>
  <si>
    <t>202104</t>
  </si>
  <si>
    <t>Deposit - Individual</t>
  </si>
  <si>
    <t>202105</t>
  </si>
  <si>
    <t>Deposit - Bank</t>
  </si>
  <si>
    <t>202106</t>
  </si>
  <si>
    <t>Deposit - Government</t>
  </si>
  <si>
    <t>202107</t>
  </si>
  <si>
    <t>Deposit - Embasies</t>
  </si>
  <si>
    <t>202108</t>
  </si>
  <si>
    <t>Deposit - Federation / Association</t>
  </si>
  <si>
    <t>202109</t>
  </si>
  <si>
    <t>Deposit - Banquet/Mice</t>
  </si>
  <si>
    <t>202110</t>
  </si>
  <si>
    <t>Deposit - Guest Deposit Reservation</t>
  </si>
  <si>
    <t>202111</t>
  </si>
  <si>
    <t>Deposit - Guest Deposit AR</t>
  </si>
  <si>
    <t>202112</t>
  </si>
  <si>
    <t>Deposit - Security Deposit</t>
  </si>
  <si>
    <t>TOTAL UNEARNED INCOME</t>
  </si>
  <si>
    <t>202201</t>
  </si>
  <si>
    <t>Deffered - Inc : Barter Advertising</t>
  </si>
  <si>
    <t>202209</t>
  </si>
  <si>
    <t>Deffered - Inc: Others</t>
  </si>
  <si>
    <t>TOTAL DEFFERED INCOME</t>
  </si>
  <si>
    <t>203101</t>
  </si>
  <si>
    <t>Accrued - Bonus/THR</t>
  </si>
  <si>
    <t>203102</t>
  </si>
  <si>
    <t>Accrued - Salary &amp; Wages</t>
  </si>
  <si>
    <t>203103</t>
  </si>
  <si>
    <t>Accrued - Staff Award</t>
  </si>
  <si>
    <t>203104</t>
  </si>
  <si>
    <t>Accrued - Government Compensation (U</t>
  </si>
  <si>
    <t>TOTAL ACCRUED EMPLOYEE</t>
  </si>
  <si>
    <t>203201</t>
  </si>
  <si>
    <t>Accrued Service Charge</t>
  </si>
  <si>
    <t>203202</t>
  </si>
  <si>
    <t>Accrued Staff Welfare</t>
  </si>
  <si>
    <t>203203</t>
  </si>
  <si>
    <t>Accrued Loss &amp; Breakage</t>
  </si>
  <si>
    <t>TOTAL ACCRUED SERVICE CHARGE</t>
  </si>
  <si>
    <t>203301</t>
  </si>
  <si>
    <t>Accrued - BPJS Ketenagakerjaan</t>
  </si>
  <si>
    <t>203302</t>
  </si>
  <si>
    <t>Accrued - BPJS Kesehatan</t>
  </si>
  <si>
    <t>TOTAL ACCRUED INSURANCE</t>
  </si>
  <si>
    <t>203401</t>
  </si>
  <si>
    <t>Accrued - Royalty Fees</t>
  </si>
  <si>
    <t>203402</t>
  </si>
  <si>
    <t>Accrued - Management Fees</t>
  </si>
  <si>
    <t>203403</t>
  </si>
  <si>
    <t>Accrued - Incentive Fees</t>
  </si>
  <si>
    <t>203404</t>
  </si>
  <si>
    <t>Accrued - Marketing Fees</t>
  </si>
  <si>
    <t>TOTAL ACCRUED FEES</t>
  </si>
  <si>
    <t>203501</t>
  </si>
  <si>
    <t>Accrued - Utilities: Electricity</t>
  </si>
  <si>
    <t>203502</t>
  </si>
  <si>
    <t>Accrued - Utilities: Water</t>
  </si>
  <si>
    <t>203503</t>
  </si>
  <si>
    <t>Accrued - Utilities: Fuel&amp;Gas</t>
  </si>
  <si>
    <t>203504</t>
  </si>
  <si>
    <t>Accrued - Utilities: Telp/Fax</t>
  </si>
  <si>
    <t>TOTALACCRUED UTILITIES</t>
  </si>
  <si>
    <t>Accrued - PB 1</t>
  </si>
  <si>
    <t>TOTAL ACRRUED TAX</t>
  </si>
  <si>
    <t>203701</t>
  </si>
  <si>
    <t>Accrued - Photocopy</t>
  </si>
  <si>
    <t>203702</t>
  </si>
  <si>
    <t>Accrued - Laundry</t>
  </si>
  <si>
    <t>203703</t>
  </si>
  <si>
    <t>Accrued - Meal</t>
  </si>
  <si>
    <t>203704</t>
  </si>
  <si>
    <t>Accrued - Music &amp; Entertainment</t>
  </si>
  <si>
    <t>203705</t>
  </si>
  <si>
    <t>Accrued - Newspaper &amp; Magazine</t>
  </si>
  <si>
    <t>203706</t>
  </si>
  <si>
    <t>Accrued - Transportation</t>
  </si>
  <si>
    <t>203707</t>
  </si>
  <si>
    <t>Accrued - Commision</t>
  </si>
  <si>
    <t>203708</t>
  </si>
  <si>
    <t>Accrued - Audit</t>
  </si>
  <si>
    <t>203709</t>
  </si>
  <si>
    <t>Accrued - Pest Control</t>
  </si>
  <si>
    <t>203710</t>
  </si>
  <si>
    <t>Accrued - Garbage Removal</t>
  </si>
  <si>
    <t>203711</t>
  </si>
  <si>
    <t>Accrued - Removal of waste</t>
  </si>
  <si>
    <t>203712</t>
  </si>
  <si>
    <t>Accrued - Elevator</t>
  </si>
  <si>
    <t>203713</t>
  </si>
  <si>
    <t>Accrued - Contract Agreement</t>
  </si>
  <si>
    <t>203801</t>
  </si>
  <si>
    <t>Accrued - Entertainer</t>
  </si>
  <si>
    <t>203809</t>
  </si>
  <si>
    <t>Accrued - Others</t>
  </si>
  <si>
    <t>TOTAL ARRUED OTHERS</t>
  </si>
  <si>
    <t>204100</t>
  </si>
  <si>
    <t>Reserve of FF&amp;E</t>
  </si>
  <si>
    <t>TOTAL RESERVE</t>
  </si>
  <si>
    <t>204201</t>
  </si>
  <si>
    <t>Provision - Room Chinaware</t>
  </si>
  <si>
    <t>204202</t>
  </si>
  <si>
    <t>Provision - Room Glassware</t>
  </si>
  <si>
    <t>204203</t>
  </si>
  <si>
    <t>Provision - Room Linen</t>
  </si>
  <si>
    <t>204204</t>
  </si>
  <si>
    <t>Provision - Room Silverware</t>
  </si>
  <si>
    <t>204205</t>
  </si>
  <si>
    <t>Provision - Fb Chinaware</t>
  </si>
  <si>
    <t>204206</t>
  </si>
  <si>
    <t>Provision - Fb Glassware</t>
  </si>
  <si>
    <t>204207</t>
  </si>
  <si>
    <t>Provision - Fb Linen</t>
  </si>
  <si>
    <t>204208</t>
  </si>
  <si>
    <t>Provision - Fb Silverware</t>
  </si>
  <si>
    <t>204209</t>
  </si>
  <si>
    <t>Provision - Uniform</t>
  </si>
  <si>
    <t>204210</t>
  </si>
  <si>
    <t>Provision - Utensil</t>
  </si>
  <si>
    <t>204299</t>
  </si>
  <si>
    <t>Provision - Others</t>
  </si>
  <si>
    <t>TOTAL PROVISION</t>
  </si>
  <si>
    <t>205001</t>
  </si>
  <si>
    <t>Due to Affiliated Company</t>
  </si>
  <si>
    <t>205002</t>
  </si>
  <si>
    <t>Taxes Payable - PPh21</t>
  </si>
  <si>
    <t>205003</t>
  </si>
  <si>
    <t>Taxes Payable - PPh23</t>
  </si>
  <si>
    <t>205004</t>
  </si>
  <si>
    <t>Taxes Payable - VAT</t>
  </si>
  <si>
    <t>205005</t>
  </si>
  <si>
    <t>Taxes Payable - PB1</t>
  </si>
  <si>
    <t>205009</t>
  </si>
  <si>
    <t>Taxes Payable</t>
  </si>
  <si>
    <t>206001</t>
  </si>
  <si>
    <t>A/P - Guest Deposit Reservation</t>
  </si>
  <si>
    <t>206002</t>
  </si>
  <si>
    <t>A/P - Guest Deposit AR</t>
  </si>
  <si>
    <t>206003</t>
  </si>
  <si>
    <t>A/P - Security Deposit</t>
  </si>
  <si>
    <t>206004</t>
  </si>
  <si>
    <t>Bank Loan</t>
  </si>
  <si>
    <t>206005</t>
  </si>
  <si>
    <t>Leasing</t>
  </si>
  <si>
    <t>206006</t>
  </si>
  <si>
    <t>Loan to Share Holder</t>
  </si>
  <si>
    <t>Other Payable</t>
  </si>
  <si>
    <t>TOTAL INTERCOMPANY &amp; OTHER PAYABLE</t>
  </si>
  <si>
    <t>301100</t>
  </si>
  <si>
    <t>Owner Withdrawl</t>
  </si>
  <si>
    <t>301200</t>
  </si>
  <si>
    <t>Paid Up Capital</t>
  </si>
  <si>
    <t>TOTAL CAPITAL</t>
  </si>
  <si>
    <t>302100</t>
  </si>
  <si>
    <t>Retained Earning</t>
  </si>
  <si>
    <t>302101</t>
  </si>
  <si>
    <t>Prior Year Adjustment</t>
  </si>
  <si>
    <t>302102</t>
  </si>
  <si>
    <t>Profit &amp; Loss Current Period</t>
  </si>
  <si>
    <t>302103</t>
  </si>
  <si>
    <t>Profit &amp; Loss Last Year</t>
  </si>
  <si>
    <t>TOTAL RETAINED EARNING</t>
  </si>
  <si>
    <t>Room Revenue</t>
  </si>
  <si>
    <t>Room Other Revenue</t>
  </si>
  <si>
    <t>TOTAL ROOM REVENUE</t>
  </si>
  <si>
    <t>420001</t>
  </si>
  <si>
    <t>Food Revenue La Gazette</t>
  </si>
  <si>
    <t>420002</t>
  </si>
  <si>
    <t>Food Revenue Bart</t>
  </si>
  <si>
    <t>420010</t>
  </si>
  <si>
    <t>Food Revenue Outlet 3</t>
  </si>
  <si>
    <t>420011</t>
  </si>
  <si>
    <t>Food Room Service</t>
  </si>
  <si>
    <t>420012</t>
  </si>
  <si>
    <t>Minibar</t>
  </si>
  <si>
    <t>420013</t>
  </si>
  <si>
    <t>Banquet</t>
  </si>
  <si>
    <t>420014</t>
  </si>
  <si>
    <t>Others</t>
  </si>
  <si>
    <t>TOTAL FOOD REVENUE</t>
  </si>
  <si>
    <t>430001</t>
  </si>
  <si>
    <t>Beverages Revenue La Gazette</t>
  </si>
  <si>
    <t>430002</t>
  </si>
  <si>
    <t>Beverages Revenue Bart</t>
  </si>
  <si>
    <t>430010</t>
  </si>
  <si>
    <t>Beverages Revenue Outlet 3</t>
  </si>
  <si>
    <t>430011</t>
  </si>
  <si>
    <t>Room Service</t>
  </si>
  <si>
    <t>430012</t>
  </si>
  <si>
    <t>430013</t>
  </si>
  <si>
    <t>TOTAL BEVERAGE REVENUE</t>
  </si>
  <si>
    <t>440001</t>
  </si>
  <si>
    <t>Membership</t>
  </si>
  <si>
    <t>440002</t>
  </si>
  <si>
    <t>Spa</t>
  </si>
  <si>
    <t>440003</t>
  </si>
  <si>
    <t>Fitness</t>
  </si>
  <si>
    <t>440009</t>
  </si>
  <si>
    <t>TOTAL HEALTH CLUB REVENUE</t>
  </si>
  <si>
    <t>450001</t>
  </si>
  <si>
    <t>Laundry</t>
  </si>
  <si>
    <t>450002</t>
  </si>
  <si>
    <t>Space Rental</t>
  </si>
  <si>
    <t>450003</t>
  </si>
  <si>
    <t>Telephone</t>
  </si>
  <si>
    <t>450004</t>
  </si>
  <si>
    <t>Business Center</t>
  </si>
  <si>
    <t>TOTAL MOD REVENUE</t>
  </si>
  <si>
    <t>460001</t>
  </si>
  <si>
    <t>Art Excebhition</t>
  </si>
  <si>
    <t>460002</t>
  </si>
  <si>
    <t>Car Rental</t>
  </si>
  <si>
    <t>460009</t>
  </si>
  <si>
    <t>TOTAL OTHER REVENUE</t>
  </si>
  <si>
    <t>520001</t>
  </si>
  <si>
    <t>Food Cost La Gazette</t>
  </si>
  <si>
    <t>520002</t>
  </si>
  <si>
    <t>Food Cost Bart</t>
  </si>
  <si>
    <t>520010</t>
  </si>
  <si>
    <t>Food Cost XXX</t>
  </si>
  <si>
    <t>520011</t>
  </si>
  <si>
    <t>Food Cost Room Service</t>
  </si>
  <si>
    <t>520012</t>
  </si>
  <si>
    <t>Food Cost Minibar</t>
  </si>
  <si>
    <t>520013</t>
  </si>
  <si>
    <t>Food Cost Banquet</t>
  </si>
  <si>
    <t>520014</t>
  </si>
  <si>
    <t>Food Cost Others</t>
  </si>
  <si>
    <t>TOTAL FOOD COST</t>
  </si>
  <si>
    <t>530001</t>
  </si>
  <si>
    <t>Beverage Cost La Gazette</t>
  </si>
  <si>
    <t>530002</t>
  </si>
  <si>
    <t>Beverage Cost Bart</t>
  </si>
  <si>
    <t>530010</t>
  </si>
  <si>
    <t>Beverage Cost XXX</t>
  </si>
  <si>
    <t>530011</t>
  </si>
  <si>
    <t>Beverage Cost Room Service</t>
  </si>
  <si>
    <t>530012</t>
  </si>
  <si>
    <t>Beverage Cost Minibar</t>
  </si>
  <si>
    <t>530013</t>
  </si>
  <si>
    <t>Beverage Cost Others</t>
  </si>
  <si>
    <t>TOTAL BEVERAGE COST</t>
  </si>
  <si>
    <t>540001</t>
  </si>
  <si>
    <t>540002</t>
  </si>
  <si>
    <t>540003</t>
  </si>
  <si>
    <t>540009</t>
  </si>
  <si>
    <t>TOTAL HEALTH CLUB COST</t>
  </si>
  <si>
    <t>550001</t>
  </si>
  <si>
    <t>550002</t>
  </si>
  <si>
    <t>550003</t>
  </si>
  <si>
    <t>550004</t>
  </si>
  <si>
    <t>TOTAL MOD COST</t>
  </si>
  <si>
    <t>560001</t>
  </si>
  <si>
    <t>Art Exhibition</t>
  </si>
  <si>
    <t>560002</t>
  </si>
  <si>
    <t>560009</t>
  </si>
  <si>
    <t>TOTAL OTHER COST</t>
  </si>
  <si>
    <t>610101</t>
  </si>
  <si>
    <t>FO Salary</t>
  </si>
  <si>
    <t>610102</t>
  </si>
  <si>
    <t>FO Bonus ( THR )</t>
  </si>
  <si>
    <t>610103</t>
  </si>
  <si>
    <t>FO Employee Bonus ( Compensation )</t>
  </si>
  <si>
    <t>610104</t>
  </si>
  <si>
    <t>FO Termination ( PHK )</t>
  </si>
  <si>
    <t>610105</t>
  </si>
  <si>
    <t>FO Daily Worker</t>
  </si>
  <si>
    <t>610106</t>
  </si>
  <si>
    <t>FO Over time</t>
  </si>
  <si>
    <t>610107</t>
  </si>
  <si>
    <t>FO Employee Meals</t>
  </si>
  <si>
    <t>610108</t>
  </si>
  <si>
    <t>FO Medical Insurance</t>
  </si>
  <si>
    <t>610109</t>
  </si>
  <si>
    <t>FO BPJS Ketenagakerjaan</t>
  </si>
  <si>
    <t>610110</t>
  </si>
  <si>
    <t>FO BPJS Kesehatan</t>
  </si>
  <si>
    <t>610111</t>
  </si>
  <si>
    <t>FO MOD Expenses</t>
  </si>
  <si>
    <t>610112</t>
  </si>
  <si>
    <t>FO Income Tax Allowance</t>
  </si>
  <si>
    <t>610113</t>
  </si>
  <si>
    <t>FO Goverment Compensation (UUCK)</t>
  </si>
  <si>
    <t>TOTAL PAYROLL FRONT OFFICE</t>
  </si>
  <si>
    <t>610201</t>
  </si>
  <si>
    <t>HK Salary</t>
  </si>
  <si>
    <t>610202</t>
  </si>
  <si>
    <t>HK Bonus ( THR )</t>
  </si>
  <si>
    <t>610203</t>
  </si>
  <si>
    <t>HK Employee Bonus ( Compensation )</t>
  </si>
  <si>
    <t>610204</t>
  </si>
  <si>
    <t>HK Termination ( PHK )</t>
  </si>
  <si>
    <t>610205</t>
  </si>
  <si>
    <t>HK Daily Worker</t>
  </si>
  <si>
    <t>610206</t>
  </si>
  <si>
    <t>HK Over time</t>
  </si>
  <si>
    <t>610207</t>
  </si>
  <si>
    <t>HK Employee Meals</t>
  </si>
  <si>
    <t>610208</t>
  </si>
  <si>
    <t>HK Medical Insurance</t>
  </si>
  <si>
    <t>610209</t>
  </si>
  <si>
    <t>HK BPJS Ketenagakerjaan</t>
  </si>
  <si>
    <t>610210</t>
  </si>
  <si>
    <t>HK BPJS Kesehatan</t>
  </si>
  <si>
    <t>610211</t>
  </si>
  <si>
    <t>HK MOD Expenses</t>
  </si>
  <si>
    <t>610212</t>
  </si>
  <si>
    <t>HK Income Tax Allowance</t>
  </si>
  <si>
    <t>610213</t>
  </si>
  <si>
    <t>HK Goverment Compensation (UUCK)</t>
  </si>
  <si>
    <t>TOTAL PAYROLL HOUSEKEEPING</t>
  </si>
  <si>
    <t>620001</t>
  </si>
  <si>
    <t>FBS Salary</t>
  </si>
  <si>
    <t>620002</t>
  </si>
  <si>
    <t>FBS Bonus ( THR )</t>
  </si>
  <si>
    <t>620003</t>
  </si>
  <si>
    <t>FBS Employee Bonus ( Compensation )</t>
  </si>
  <si>
    <t>620004</t>
  </si>
  <si>
    <t>FBS Termination ( PHK )</t>
  </si>
  <si>
    <t>620005</t>
  </si>
  <si>
    <t>FBS Daily Worker</t>
  </si>
  <si>
    <t>620006</t>
  </si>
  <si>
    <t>FBS Over time</t>
  </si>
  <si>
    <t>620007</t>
  </si>
  <si>
    <t>FBS Employee Meals</t>
  </si>
  <si>
    <t>620008</t>
  </si>
  <si>
    <t>FBS Medical Insurance</t>
  </si>
  <si>
    <t>620009</t>
  </si>
  <si>
    <t>FBS BPJS Ketenagakerjaan</t>
  </si>
  <si>
    <t>620010</t>
  </si>
  <si>
    <t>FBS BPJS Kesehatan</t>
  </si>
  <si>
    <t>620011</t>
  </si>
  <si>
    <t>FBS MOD Expenses</t>
  </si>
  <si>
    <t>620012</t>
  </si>
  <si>
    <t>FBS Income Tax Allowance</t>
  </si>
  <si>
    <t>620013</t>
  </si>
  <si>
    <t>FBS Goverment Compensation (UUCK)</t>
  </si>
  <si>
    <t>TOTAL PAYROLL FBS</t>
  </si>
  <si>
    <t>670001</t>
  </si>
  <si>
    <t>FBP Salary</t>
  </si>
  <si>
    <t>670002</t>
  </si>
  <si>
    <t>FBP Bonus ( THR )</t>
  </si>
  <si>
    <t>670003</t>
  </si>
  <si>
    <t>FBP Employee Bonus ( Compensation )</t>
  </si>
  <si>
    <t>670004</t>
  </si>
  <si>
    <t>FBP Termination ( PHK )</t>
  </si>
  <si>
    <t>670005</t>
  </si>
  <si>
    <t>FBP Daily Worker</t>
  </si>
  <si>
    <t>670006</t>
  </si>
  <si>
    <t>FBP Over time</t>
  </si>
  <si>
    <t>670007</t>
  </si>
  <si>
    <t>FBP Employee Meals</t>
  </si>
  <si>
    <t>670008</t>
  </si>
  <si>
    <t>FBP Medical Insurance</t>
  </si>
  <si>
    <t>670009</t>
  </si>
  <si>
    <t>FBP BPJS Ketenagakerjaan</t>
  </si>
  <si>
    <t>670010</t>
  </si>
  <si>
    <t>FBP BPJS Kesehatan</t>
  </si>
  <si>
    <t>670011</t>
  </si>
  <si>
    <t>FBP MOD Expenses</t>
  </si>
  <si>
    <t>670012</t>
  </si>
  <si>
    <t>FBP Income Tax Allowance</t>
  </si>
  <si>
    <t>670013</t>
  </si>
  <si>
    <t>FBP Goverment Compensation (UUCK)</t>
  </si>
  <si>
    <t>TOTAL PAYROLL FBP</t>
  </si>
  <si>
    <t>680001</t>
  </si>
  <si>
    <t>BQT Salary</t>
  </si>
  <si>
    <t>680002</t>
  </si>
  <si>
    <t>BQT Bonus ( THR )</t>
  </si>
  <si>
    <t>680003</t>
  </si>
  <si>
    <t>BQT Employee Bonus ( Compensation )</t>
  </si>
  <si>
    <t>680004</t>
  </si>
  <si>
    <t>BQT Termination ( PHK )</t>
  </si>
  <si>
    <t>680005</t>
  </si>
  <si>
    <t>BQT Daily Worker</t>
  </si>
  <si>
    <t>680006</t>
  </si>
  <si>
    <t>BQT Over time</t>
  </si>
  <si>
    <t>680007</t>
  </si>
  <si>
    <t>BQT Employee Meals</t>
  </si>
  <si>
    <t>680008</t>
  </si>
  <si>
    <t>BQT Medical Insurance</t>
  </si>
  <si>
    <t>680009</t>
  </si>
  <si>
    <t>BQT BPJS Ketenagakerjaan</t>
  </si>
  <si>
    <t>680010</t>
  </si>
  <si>
    <t>BQT BPJS Kesehatan</t>
  </si>
  <si>
    <t>680011</t>
  </si>
  <si>
    <t>BQT MOD Expenses</t>
  </si>
  <si>
    <t>680012</t>
  </si>
  <si>
    <t>BQT Income Tax Allowance</t>
  </si>
  <si>
    <t>680013</t>
  </si>
  <si>
    <t>BQT Goverment Compensation (UUCK)</t>
  </si>
  <si>
    <t>TOTAL PAYROLL BQT</t>
  </si>
  <si>
    <t>630101</t>
  </si>
  <si>
    <t>A&amp;G Salary</t>
  </si>
  <si>
    <t>630102</t>
  </si>
  <si>
    <t>A&amp;G Bonus ( THR )</t>
  </si>
  <si>
    <t>630103</t>
  </si>
  <si>
    <t>A&amp;G Employee Bonus ( Compensation )</t>
  </si>
  <si>
    <t>630104</t>
  </si>
  <si>
    <t>A&amp;G Termination ( PHK )</t>
  </si>
  <si>
    <t>630105</t>
  </si>
  <si>
    <t>A&amp;G Daily Worker</t>
  </si>
  <si>
    <t>630106</t>
  </si>
  <si>
    <t>A&amp;G Over time</t>
  </si>
  <si>
    <t>630107</t>
  </si>
  <si>
    <t>A&amp;G Employee Meals</t>
  </si>
  <si>
    <t>630108</t>
  </si>
  <si>
    <t>A&amp;G Medical Insurance</t>
  </si>
  <si>
    <t>630109</t>
  </si>
  <si>
    <t>A&amp;G BPJS Ketenagakerjaan</t>
  </si>
  <si>
    <t>630110</t>
  </si>
  <si>
    <t>A&amp;G BPJS Kesehatan</t>
  </si>
  <si>
    <t>630111</t>
  </si>
  <si>
    <t>A&amp;G MOD Expenses</t>
  </si>
  <si>
    <t>630112</t>
  </si>
  <si>
    <t>A&amp;G Income Tax Allowance</t>
  </si>
  <si>
    <t>630113</t>
  </si>
  <si>
    <t>A&amp;G Goverment Compensation (UUCK)</t>
  </si>
  <si>
    <t>TOTAL PAYROLL A&amp;G</t>
  </si>
  <si>
    <t>630201</t>
  </si>
  <si>
    <t>FA Salary</t>
  </si>
  <si>
    <t>630202</t>
  </si>
  <si>
    <t>FA Bonus ( THR )</t>
  </si>
  <si>
    <t>630203</t>
  </si>
  <si>
    <t>FA Employee Bonus ( Compensation )</t>
  </si>
  <si>
    <t>630204</t>
  </si>
  <si>
    <t>FA Termination ( PHK )</t>
  </si>
  <si>
    <t>630205</t>
  </si>
  <si>
    <t>FA Daily Worker</t>
  </si>
  <si>
    <t>630206</t>
  </si>
  <si>
    <t>FA Over time</t>
  </si>
  <si>
    <t>630207</t>
  </si>
  <si>
    <t>FA Employee Meals</t>
  </si>
  <si>
    <t>630208</t>
  </si>
  <si>
    <t>FA Medical Insurance</t>
  </si>
  <si>
    <t>630209</t>
  </si>
  <si>
    <t>FA BPJS Ketenagakerjaan</t>
  </si>
  <si>
    <t>630210</t>
  </si>
  <si>
    <t>FA BPJS Kesehatan</t>
  </si>
  <si>
    <t>630211</t>
  </si>
  <si>
    <t>FA MOD Expenses</t>
  </si>
  <si>
    <t>630212</t>
  </si>
  <si>
    <t>FA Income Tax Allowance</t>
  </si>
  <si>
    <t>630213</t>
  </si>
  <si>
    <t>FA Goverment Compensation (UUCK)</t>
  </si>
  <si>
    <t>TOTAL PAYROLL FINANCE</t>
  </si>
  <si>
    <t>630301</t>
  </si>
  <si>
    <t>HR Salary</t>
  </si>
  <si>
    <t>630302</t>
  </si>
  <si>
    <t>HR Bonus ( THR )</t>
  </si>
  <si>
    <t>630303</t>
  </si>
  <si>
    <t>HR Employee Bonus ( Compensation )</t>
  </si>
  <si>
    <t>630304</t>
  </si>
  <si>
    <t>HR Termination ( PHK )</t>
  </si>
  <si>
    <t>630305</t>
  </si>
  <si>
    <t>HR Daily Worker</t>
  </si>
  <si>
    <t>630306</t>
  </si>
  <si>
    <t>HR Over time</t>
  </si>
  <si>
    <t>630307</t>
  </si>
  <si>
    <t>HR Employee Meals</t>
  </si>
  <si>
    <t>630308</t>
  </si>
  <si>
    <t>HR Medical Insurance</t>
  </si>
  <si>
    <t>630309</t>
  </si>
  <si>
    <t>HR BPJS Ketenagakerjaan</t>
  </si>
  <si>
    <t>630310</t>
  </si>
  <si>
    <t>HR BPJS Kesehatan</t>
  </si>
  <si>
    <t>630311</t>
  </si>
  <si>
    <t>HR MOD Expenses</t>
  </si>
  <si>
    <t>630312</t>
  </si>
  <si>
    <t>HR Income Tax Allowance</t>
  </si>
  <si>
    <t>630313</t>
  </si>
  <si>
    <t>HR Goverment Compensation (UUCK)</t>
  </si>
  <si>
    <t>TOTAL PAYROLL HRD</t>
  </si>
  <si>
    <t>630401</t>
  </si>
  <si>
    <t>LP Salary</t>
  </si>
  <si>
    <t>630402</t>
  </si>
  <si>
    <t>LP Bonus ( THR )</t>
  </si>
  <si>
    <t>630403</t>
  </si>
  <si>
    <t>LP Employee Bonus ( Compensation )</t>
  </si>
  <si>
    <t>630404</t>
  </si>
  <si>
    <t>LP Termination ( PHK )</t>
  </si>
  <si>
    <t>630405</t>
  </si>
  <si>
    <t>LP Daily Worker</t>
  </si>
  <si>
    <t>630406</t>
  </si>
  <si>
    <t>LP Over time</t>
  </si>
  <si>
    <t>630407</t>
  </si>
  <si>
    <t>LP Employee Meals</t>
  </si>
  <si>
    <t>630408</t>
  </si>
  <si>
    <t>LP Medical Insurance</t>
  </si>
  <si>
    <t>630409</t>
  </si>
  <si>
    <t>LP BPJS Ketenagakerjaan</t>
  </si>
  <si>
    <t>630410</t>
  </si>
  <si>
    <t>LP BPJS Kesehatan</t>
  </si>
  <si>
    <t>630411</t>
  </si>
  <si>
    <t>LP MOD Expenses</t>
  </si>
  <si>
    <t>630412</t>
  </si>
  <si>
    <t>LP Income Tax Allowance</t>
  </si>
  <si>
    <t>630413</t>
  </si>
  <si>
    <t>LP Goverment Compensation (UUCK)</t>
  </si>
  <si>
    <t>TOTAL PAYROLL LOSS PREVENTION</t>
  </si>
  <si>
    <t>640001</t>
  </si>
  <si>
    <t>IT Salary</t>
  </si>
  <si>
    <t>640002</t>
  </si>
  <si>
    <t>IT Bonus ( THR )</t>
  </si>
  <si>
    <t>640003</t>
  </si>
  <si>
    <t>IT Employee Bonus ( Compensation )</t>
  </si>
  <si>
    <t>640004</t>
  </si>
  <si>
    <t>IT Termination ( PHK )</t>
  </si>
  <si>
    <t>640005</t>
  </si>
  <si>
    <t>IT Daily Worker</t>
  </si>
  <si>
    <t>640006</t>
  </si>
  <si>
    <t>IT  Over time</t>
  </si>
  <si>
    <t>640007</t>
  </si>
  <si>
    <t>IT Employee Meals</t>
  </si>
  <si>
    <t>640008</t>
  </si>
  <si>
    <t>IT Medical Insurance</t>
  </si>
  <si>
    <t>640009</t>
  </si>
  <si>
    <t>IT BPJS Ketenagakerjaan</t>
  </si>
  <si>
    <t>640010</t>
  </si>
  <si>
    <t>IT BPJS Kesehatan</t>
  </si>
  <si>
    <t>640011</t>
  </si>
  <si>
    <t>IT MOD Expenses</t>
  </si>
  <si>
    <t>640012</t>
  </si>
  <si>
    <t>IT Income Tax Allowance</t>
  </si>
  <si>
    <t>640013</t>
  </si>
  <si>
    <t>IT Goverment Compensation (UUCK)</t>
  </si>
  <si>
    <t>TOTAL PAYROLL IT</t>
  </si>
  <si>
    <t>650001</t>
  </si>
  <si>
    <t>SM Salary</t>
  </si>
  <si>
    <t>650002</t>
  </si>
  <si>
    <t>SM Bonus ( THR )</t>
  </si>
  <si>
    <t>650003</t>
  </si>
  <si>
    <t>SM Employee Bonus ( Compensation )</t>
  </si>
  <si>
    <t>650004</t>
  </si>
  <si>
    <t>SM Termination ( PHK )</t>
  </si>
  <si>
    <t>650005</t>
  </si>
  <si>
    <t>SM Daily Worker</t>
  </si>
  <si>
    <t>650006</t>
  </si>
  <si>
    <t>SM Over time</t>
  </si>
  <si>
    <t>650007</t>
  </si>
  <si>
    <t>SM Employee Meals</t>
  </si>
  <si>
    <t>650008</t>
  </si>
  <si>
    <t>SM Medical Insurance</t>
  </si>
  <si>
    <t>650009</t>
  </si>
  <si>
    <t>SM BPJS Ketenagakerjaan</t>
  </si>
  <si>
    <t>650010</t>
  </si>
  <si>
    <t>SM BPJS Kesehatan</t>
  </si>
  <si>
    <t>650011</t>
  </si>
  <si>
    <t>SM MOD Expenses</t>
  </si>
  <si>
    <t>650012</t>
  </si>
  <si>
    <t>SM Income Tax Allowance</t>
  </si>
  <si>
    <t>650013</t>
  </si>
  <si>
    <t>SM Goverment Compensation (UUCK)</t>
  </si>
  <si>
    <t>TOTAL PAYROLL SALES &amp; MARKETING</t>
  </si>
  <si>
    <t>660001</t>
  </si>
  <si>
    <t>POM Salary</t>
  </si>
  <si>
    <t>660002</t>
  </si>
  <si>
    <t>POM Bonus ( THR )</t>
  </si>
  <si>
    <t>660003</t>
  </si>
  <si>
    <t>POM Employee Bonus ( Compensation )</t>
  </si>
  <si>
    <t>660004</t>
  </si>
  <si>
    <t>POM Termination ( PHK )</t>
  </si>
  <si>
    <t>660005</t>
  </si>
  <si>
    <t>POM Daily Worker</t>
  </si>
  <si>
    <t>660006</t>
  </si>
  <si>
    <t>POM Over time</t>
  </si>
  <si>
    <t>660007</t>
  </si>
  <si>
    <t>POM Employee Meals</t>
  </si>
  <si>
    <t>660008</t>
  </si>
  <si>
    <t>POM Medical Insurance</t>
  </si>
  <si>
    <t>660009</t>
  </si>
  <si>
    <t>POM BPJS Ketenagakerjaan</t>
  </si>
  <si>
    <t>660010</t>
  </si>
  <si>
    <t>POM BPJS Kesehatan</t>
  </si>
  <si>
    <t>660011</t>
  </si>
  <si>
    <t>POM MOD Expenses</t>
  </si>
  <si>
    <t>660012</t>
  </si>
  <si>
    <t>POM Income Tax Allowance</t>
  </si>
  <si>
    <t>660013</t>
  </si>
  <si>
    <t>POM Goverment Compensation (UUCK)</t>
  </si>
  <si>
    <t>TOTAL PAYROLL ENGINEERING</t>
  </si>
  <si>
    <t>710101</t>
  </si>
  <si>
    <t>FO Printing &amp; Stationary</t>
  </si>
  <si>
    <t>710102</t>
  </si>
  <si>
    <t>FO Photo Copy</t>
  </si>
  <si>
    <t>710103</t>
  </si>
  <si>
    <t>FO Postage, Stamp &amp; Courier</t>
  </si>
  <si>
    <t>710104</t>
  </si>
  <si>
    <t>FO Telephone</t>
  </si>
  <si>
    <t>710105</t>
  </si>
  <si>
    <t>FO Traveling Expenses</t>
  </si>
  <si>
    <t>710106</t>
  </si>
  <si>
    <t>FO Entertainment</t>
  </si>
  <si>
    <t>710107</t>
  </si>
  <si>
    <t>FO Transportation</t>
  </si>
  <si>
    <t>710108</t>
  </si>
  <si>
    <t>FO Uniform</t>
  </si>
  <si>
    <t>710109</t>
  </si>
  <si>
    <t>FO Data Processing</t>
  </si>
  <si>
    <t>710110</t>
  </si>
  <si>
    <t>FO Material Supplies</t>
  </si>
  <si>
    <t>710111</t>
  </si>
  <si>
    <t>FO Guest Gratuities</t>
  </si>
  <si>
    <t>710112</t>
  </si>
  <si>
    <t>FO Guest Supplies</t>
  </si>
  <si>
    <t>710113</t>
  </si>
  <si>
    <t>FO Newspaper &amp; Magazine</t>
  </si>
  <si>
    <t>710114</t>
  </si>
  <si>
    <t>FO Cable &amp; TV Satelite</t>
  </si>
  <si>
    <t>710115</t>
  </si>
  <si>
    <t>FO VIP Expenses</t>
  </si>
  <si>
    <t>710116</t>
  </si>
  <si>
    <t>FO Internet &amp; Website</t>
  </si>
  <si>
    <t>710117</t>
  </si>
  <si>
    <t>FO Allowances Room</t>
  </si>
  <si>
    <t>710118</t>
  </si>
  <si>
    <t>FO Travel Agent Commision</t>
  </si>
  <si>
    <t>710119</t>
  </si>
  <si>
    <t>FO Central Reservation</t>
  </si>
  <si>
    <t>710120</t>
  </si>
  <si>
    <t>FO Loyalty Program</t>
  </si>
  <si>
    <t>710121</t>
  </si>
  <si>
    <t>FO Laundry Uniform</t>
  </si>
  <si>
    <t>710122</t>
  </si>
  <si>
    <t>FO Training</t>
  </si>
  <si>
    <t>710123</t>
  </si>
  <si>
    <t>FO Flower &amp; Decoration</t>
  </si>
  <si>
    <t>710199</t>
  </si>
  <si>
    <t>FO Others expenses</t>
  </si>
  <si>
    <t>TOTAL EXPENSES FRONT OFFICE</t>
  </si>
  <si>
    <t>710201</t>
  </si>
  <si>
    <t>HK Printing &amp; Stationary</t>
  </si>
  <si>
    <t>710202</t>
  </si>
  <si>
    <t>HK Photo Copy</t>
  </si>
  <si>
    <t>710203</t>
  </si>
  <si>
    <t>HK Postage, Stamp &amp; Courier</t>
  </si>
  <si>
    <t>710204</t>
  </si>
  <si>
    <t>HK Telephone</t>
  </si>
  <si>
    <t>710205</t>
  </si>
  <si>
    <t>HK Traveling Expenses</t>
  </si>
  <si>
    <t>710206</t>
  </si>
  <si>
    <t>HK Entertainment</t>
  </si>
  <si>
    <t>710207</t>
  </si>
  <si>
    <t>HK Transportation</t>
  </si>
  <si>
    <t>710208</t>
  </si>
  <si>
    <t>HK Uniform</t>
  </si>
  <si>
    <t>710209</t>
  </si>
  <si>
    <t>HK Data Processing</t>
  </si>
  <si>
    <t>710210</t>
  </si>
  <si>
    <t>HK Material Supplies</t>
  </si>
  <si>
    <t>710211</t>
  </si>
  <si>
    <t>HK Guest Gratuities</t>
  </si>
  <si>
    <t>710212</t>
  </si>
  <si>
    <t>HK Guest Supplies</t>
  </si>
  <si>
    <t>710213</t>
  </si>
  <si>
    <t>HK Cleaning Supplies</t>
  </si>
  <si>
    <t>710214</t>
  </si>
  <si>
    <t>HK Decoration &amp; Florist</t>
  </si>
  <si>
    <t>710215</t>
  </si>
  <si>
    <t>HK Laundry Linen</t>
  </si>
  <si>
    <t>710216</t>
  </si>
  <si>
    <t>HK Rental of Equipment</t>
  </si>
  <si>
    <t>710217</t>
  </si>
  <si>
    <t>HK Chinaware</t>
  </si>
  <si>
    <t>710218</t>
  </si>
  <si>
    <t>HK Glassware</t>
  </si>
  <si>
    <t>710219</t>
  </si>
  <si>
    <t>HK Chemical for HK</t>
  </si>
  <si>
    <t>710220</t>
  </si>
  <si>
    <t>HK Cuttleries</t>
  </si>
  <si>
    <t>710221</t>
  </si>
  <si>
    <t>HK Room Linen</t>
  </si>
  <si>
    <t>710222</t>
  </si>
  <si>
    <t>HK Pest Control</t>
  </si>
  <si>
    <t>710223</t>
  </si>
  <si>
    <t>HK Advertising &amp; Promotion Expense</t>
  </si>
  <si>
    <t>710224</t>
  </si>
  <si>
    <t>HK Laundry Uniform</t>
  </si>
  <si>
    <t>710225</t>
  </si>
  <si>
    <t>HK Training</t>
  </si>
  <si>
    <t>710226</t>
  </si>
  <si>
    <t>HK Flower &amp; Decoration</t>
  </si>
  <si>
    <t>710227</t>
  </si>
  <si>
    <t>HK Contract Service</t>
  </si>
  <si>
    <t>710299</t>
  </si>
  <si>
    <t>HK Others expenses</t>
  </si>
  <si>
    <t>TOTAL EXPENSES HOUSE KEEPING</t>
  </si>
  <si>
    <t>720001</t>
  </si>
  <si>
    <t>FBS Printing &amp; Stationary</t>
  </si>
  <si>
    <t>720002</t>
  </si>
  <si>
    <t>FBS Photo Copy</t>
  </si>
  <si>
    <t>720003</t>
  </si>
  <si>
    <t>FBS Postage &amp; Stamp</t>
  </si>
  <si>
    <t>720004</t>
  </si>
  <si>
    <t>FBS Telephone</t>
  </si>
  <si>
    <t>720005</t>
  </si>
  <si>
    <t>FBS Traveling Expenses</t>
  </si>
  <si>
    <t>720006</t>
  </si>
  <si>
    <t>FBS Entertainment</t>
  </si>
  <si>
    <t>720007</t>
  </si>
  <si>
    <t>FBS Transportation</t>
  </si>
  <si>
    <t>720008</t>
  </si>
  <si>
    <t>FBS Uniform</t>
  </si>
  <si>
    <t>720009</t>
  </si>
  <si>
    <t>FBS Data Processing</t>
  </si>
  <si>
    <t>720010</t>
  </si>
  <si>
    <t>FBS Material Supplies</t>
  </si>
  <si>
    <t>720011</t>
  </si>
  <si>
    <t>FBS Guest Gratuities</t>
  </si>
  <si>
    <t>720012</t>
  </si>
  <si>
    <t>FBS Guest Supplies F&amp;B</t>
  </si>
  <si>
    <t>720013</t>
  </si>
  <si>
    <t>FBS Newspaper &amp; Magazine</t>
  </si>
  <si>
    <t>720014</t>
  </si>
  <si>
    <t>FBS Menu &amp; Beverage list</t>
  </si>
  <si>
    <t>720015</t>
  </si>
  <si>
    <t>FBS Sound System &amp; Audio Visual</t>
  </si>
  <si>
    <t>720016</t>
  </si>
  <si>
    <t>FBS Event others Expenses</t>
  </si>
  <si>
    <t>720017</t>
  </si>
  <si>
    <t>FBS Music &amp; Entertainment</t>
  </si>
  <si>
    <t>720018</t>
  </si>
  <si>
    <t>FBS Test Food</t>
  </si>
  <si>
    <t>720019</t>
  </si>
  <si>
    <t>FBS Kitchen Fuel</t>
  </si>
  <si>
    <t>720020</t>
  </si>
  <si>
    <t>FBS Operating Equipment</t>
  </si>
  <si>
    <t>720021</t>
  </si>
  <si>
    <t>FBS Kitchen Chemical</t>
  </si>
  <si>
    <t>720022</t>
  </si>
  <si>
    <t>FBS Kitchen Utensil</t>
  </si>
  <si>
    <t>720023</t>
  </si>
  <si>
    <t>FBS Advertising &amp; Promotion Expense</t>
  </si>
  <si>
    <t>720024</t>
  </si>
  <si>
    <t>FBS Rental of Equipment</t>
  </si>
  <si>
    <t>720025</t>
  </si>
  <si>
    <t>FBS Laundry &amp; Dry Cleaning (Uniform</t>
  </si>
  <si>
    <t>720026</t>
  </si>
  <si>
    <t>FBS Decoration - Flower</t>
  </si>
  <si>
    <t>720027</t>
  </si>
  <si>
    <t>FBS Training</t>
  </si>
  <si>
    <t>720028</t>
  </si>
  <si>
    <t>FBS Contract Service</t>
  </si>
  <si>
    <t>720029</t>
  </si>
  <si>
    <t>FBS Linen</t>
  </si>
  <si>
    <t>720030</t>
  </si>
  <si>
    <t>FBS Loyalty Program</t>
  </si>
  <si>
    <t>720099</t>
  </si>
  <si>
    <t>FBS Others expenses</t>
  </si>
  <si>
    <t>TOTAL EXPENSES FBS</t>
  </si>
  <si>
    <t>770001</t>
  </si>
  <si>
    <t>FBP Printing &amp; Stationary</t>
  </si>
  <si>
    <t>770002</t>
  </si>
  <si>
    <t>FBP Photo Copy</t>
  </si>
  <si>
    <t>770003</t>
  </si>
  <si>
    <t>FBP Postage &amp; Stamp</t>
  </si>
  <si>
    <t>770004</t>
  </si>
  <si>
    <t>FBP Telephone</t>
  </si>
  <si>
    <t>770005</t>
  </si>
  <si>
    <t>FBP Traveling Expenses</t>
  </si>
  <si>
    <t>770006</t>
  </si>
  <si>
    <t>FBP Entertainment</t>
  </si>
  <si>
    <t>770007</t>
  </si>
  <si>
    <t>FBP Transportation</t>
  </si>
  <si>
    <t>770008</t>
  </si>
  <si>
    <t>FBP Uniform</t>
  </si>
  <si>
    <t>770009</t>
  </si>
  <si>
    <t>FBP Data Processing</t>
  </si>
  <si>
    <t>770010</t>
  </si>
  <si>
    <t>FBP Material Supplies</t>
  </si>
  <si>
    <t>770011</t>
  </si>
  <si>
    <t>FBP Guest Gratuities</t>
  </si>
  <si>
    <t>770012</t>
  </si>
  <si>
    <t>FBP Guest Supplies F&amp;B</t>
  </si>
  <si>
    <t>770013</t>
  </si>
  <si>
    <t>FBP Newspaper &amp; Magazine</t>
  </si>
  <si>
    <t>770014</t>
  </si>
  <si>
    <t>FBP Menu &amp; Beverage list</t>
  </si>
  <si>
    <t>770015</t>
  </si>
  <si>
    <t>FBP Sound System &amp; Audio Visual</t>
  </si>
  <si>
    <t>770016</t>
  </si>
  <si>
    <t>FBP Event others Expenses</t>
  </si>
  <si>
    <t>770017</t>
  </si>
  <si>
    <t>FBP Music &amp; Entertainment</t>
  </si>
  <si>
    <t>770018</t>
  </si>
  <si>
    <t>FBP Test Food</t>
  </si>
  <si>
    <t>770019</t>
  </si>
  <si>
    <t>FBP Kitchen Fuel</t>
  </si>
  <si>
    <t>770020</t>
  </si>
  <si>
    <t>FBP Operating Equipment</t>
  </si>
  <si>
    <t>770021</t>
  </si>
  <si>
    <t>FBP Kitchen Chemical</t>
  </si>
  <si>
    <t>770022</t>
  </si>
  <si>
    <t>FBP Kitchen Utensil</t>
  </si>
  <si>
    <t>770023</t>
  </si>
  <si>
    <t>FBP Advertising &amp; Promotion Expense</t>
  </si>
  <si>
    <t>770024</t>
  </si>
  <si>
    <t>FBP Rental of Equipment</t>
  </si>
  <si>
    <t>770025</t>
  </si>
  <si>
    <t>FBP Laundry &amp; Dry Cleaning (Uniform</t>
  </si>
  <si>
    <t>770026</t>
  </si>
  <si>
    <t>FBP Decoration - Flower</t>
  </si>
  <si>
    <t>770027</t>
  </si>
  <si>
    <t>FBP Training</t>
  </si>
  <si>
    <t>770028</t>
  </si>
  <si>
    <t>FBP Contract Service</t>
  </si>
  <si>
    <t>770029</t>
  </si>
  <si>
    <t>FBP Linen</t>
  </si>
  <si>
    <t>770099</t>
  </si>
  <si>
    <t>FBP Others expenses</t>
  </si>
  <si>
    <t>TOTAL EXPENSES FBP</t>
  </si>
  <si>
    <t>780001</t>
  </si>
  <si>
    <t>BQT Printing &amp; Stationary</t>
  </si>
  <si>
    <t>780002</t>
  </si>
  <si>
    <t>BQT Photo Copy</t>
  </si>
  <si>
    <t>780003</t>
  </si>
  <si>
    <t>BQT Postage &amp; Stamp</t>
  </si>
  <si>
    <t>780004</t>
  </si>
  <si>
    <t>BQT Telephone</t>
  </si>
  <si>
    <t>780005</t>
  </si>
  <si>
    <t>BQT Traveling Expenses</t>
  </si>
  <si>
    <t>780006</t>
  </si>
  <si>
    <t>BQT Entertainment</t>
  </si>
  <si>
    <t>780007</t>
  </si>
  <si>
    <t>BQT Transportation</t>
  </si>
  <si>
    <t>780008</t>
  </si>
  <si>
    <t>BQT Uniform</t>
  </si>
  <si>
    <t>780009</t>
  </si>
  <si>
    <t>BQT Data Processing</t>
  </si>
  <si>
    <t>780010</t>
  </si>
  <si>
    <t>BQT Material Supplies</t>
  </si>
  <si>
    <t>780011</t>
  </si>
  <si>
    <t>BQT Guest Gratuities</t>
  </si>
  <si>
    <t>780012</t>
  </si>
  <si>
    <t>BQT Guest Supplies F&amp;B</t>
  </si>
  <si>
    <t>780013</t>
  </si>
  <si>
    <t>BQT Newspaper &amp; Magazine</t>
  </si>
  <si>
    <t>780014</t>
  </si>
  <si>
    <t>BQT Menu &amp; Beverage list</t>
  </si>
  <si>
    <t>780015</t>
  </si>
  <si>
    <t>BQT Sound System &amp; Audio Visual</t>
  </si>
  <si>
    <t>780016</t>
  </si>
  <si>
    <t>BQT Event others Expenses</t>
  </si>
  <si>
    <t>780017</t>
  </si>
  <si>
    <t>BQT Music &amp; Entertainment</t>
  </si>
  <si>
    <t>780018</t>
  </si>
  <si>
    <t>BQT Test Food</t>
  </si>
  <si>
    <t>780019</t>
  </si>
  <si>
    <t>BQT Kitchen Fuel</t>
  </si>
  <si>
    <t>780020</t>
  </si>
  <si>
    <t>BQT Operating Equipment</t>
  </si>
  <si>
    <t>780021</t>
  </si>
  <si>
    <t>BQT Kitchen Chemical</t>
  </si>
  <si>
    <t>780022</t>
  </si>
  <si>
    <t>BQT Kitchen Utensil</t>
  </si>
  <si>
    <t>780023</t>
  </si>
  <si>
    <t>BQT Advertising &amp; Promotion Expense</t>
  </si>
  <si>
    <t>780024</t>
  </si>
  <si>
    <t>BQT Rental of Equipment</t>
  </si>
  <si>
    <t>780025</t>
  </si>
  <si>
    <t>BQT Laundry &amp; Dry Cleaning (Uniform</t>
  </si>
  <si>
    <t>780026</t>
  </si>
  <si>
    <t>BQT Decoration - Flower</t>
  </si>
  <si>
    <t>780027</t>
  </si>
  <si>
    <t>BQT Training</t>
  </si>
  <si>
    <t>780028</t>
  </si>
  <si>
    <t>BQT Contract Service</t>
  </si>
  <si>
    <t>780029</t>
  </si>
  <si>
    <t>BQT Linen</t>
  </si>
  <si>
    <t>780099</t>
  </si>
  <si>
    <t>BQT Others expenses</t>
  </si>
  <si>
    <t>TOTAL EXPENSES BQT</t>
  </si>
  <si>
    <t>730101</t>
  </si>
  <si>
    <t>A&amp;G Printing &amp; Stationary</t>
  </si>
  <si>
    <t>730102</t>
  </si>
  <si>
    <t>A&amp;G Photo Copy</t>
  </si>
  <si>
    <t>730103</t>
  </si>
  <si>
    <t>A&amp;G Postage &amp; Stamp</t>
  </si>
  <si>
    <t>730104</t>
  </si>
  <si>
    <t>A&amp;G Telephone</t>
  </si>
  <si>
    <t>730105</t>
  </si>
  <si>
    <t>A&amp;G Traveling Expenses</t>
  </si>
  <si>
    <t>730106</t>
  </si>
  <si>
    <t>A&amp;G Entertainment</t>
  </si>
  <si>
    <t>730107</t>
  </si>
  <si>
    <t>A&amp;G Transportation</t>
  </si>
  <si>
    <t>730108</t>
  </si>
  <si>
    <t>A&amp;G Uniform</t>
  </si>
  <si>
    <t>730109</t>
  </si>
  <si>
    <t>A&amp;G Data Processing</t>
  </si>
  <si>
    <t>730110</t>
  </si>
  <si>
    <t>A&amp;G Material Supplies</t>
  </si>
  <si>
    <t>730111</t>
  </si>
  <si>
    <t>A&amp;G Newspaper &amp; Magazine</t>
  </si>
  <si>
    <t>730112</t>
  </si>
  <si>
    <t>A&amp;G Gift &amp; Donation</t>
  </si>
  <si>
    <t>730113</t>
  </si>
  <si>
    <t>A&amp;G BOD Expenses</t>
  </si>
  <si>
    <t>730114</t>
  </si>
  <si>
    <t>A&amp;G Consultan fee</t>
  </si>
  <si>
    <t>730115</t>
  </si>
  <si>
    <t>A&amp;G Legal fee</t>
  </si>
  <si>
    <t>730116</t>
  </si>
  <si>
    <t>A&amp;G Licence &amp; Retribution fee</t>
  </si>
  <si>
    <t>730117</t>
  </si>
  <si>
    <t>A&amp;G Land tax ( PBB )</t>
  </si>
  <si>
    <t>730118</t>
  </si>
  <si>
    <t>A&amp;G Bussines tax</t>
  </si>
  <si>
    <t>730119</t>
  </si>
  <si>
    <t>A&amp;G Building Insurance</t>
  </si>
  <si>
    <t>730120</t>
  </si>
  <si>
    <t>A&amp;G Car Insurance</t>
  </si>
  <si>
    <t>730121</t>
  </si>
  <si>
    <t>A&amp;G Allowance</t>
  </si>
  <si>
    <t>730122</t>
  </si>
  <si>
    <t>A&amp;G Dues &amp; Subscription</t>
  </si>
  <si>
    <t>730123</t>
  </si>
  <si>
    <t>A&amp;G Laundry Uniform</t>
  </si>
  <si>
    <t>730124</t>
  </si>
  <si>
    <t>A&amp;G Training</t>
  </si>
  <si>
    <t>730199</t>
  </si>
  <si>
    <t>A&amp;G Others expenses</t>
  </si>
  <si>
    <t>TOTAL EXPENSES A&amp;G</t>
  </si>
  <si>
    <t>730201</t>
  </si>
  <si>
    <t>FA Printing &amp; Stationary</t>
  </si>
  <si>
    <t>730202</t>
  </si>
  <si>
    <t>FA Photo Copy</t>
  </si>
  <si>
    <t>730203</t>
  </si>
  <si>
    <t>FA Postage &amp; Stamp</t>
  </si>
  <si>
    <t>730204</t>
  </si>
  <si>
    <t>FA Telephone</t>
  </si>
  <si>
    <t>730205</t>
  </si>
  <si>
    <t>FA Traveling Expenses</t>
  </si>
  <si>
    <t>730206</t>
  </si>
  <si>
    <t>FA Entertainment</t>
  </si>
  <si>
    <t>730207</t>
  </si>
  <si>
    <t>FA Transportation</t>
  </si>
  <si>
    <t>730208</t>
  </si>
  <si>
    <t>FA Uniform</t>
  </si>
  <si>
    <t>730209</t>
  </si>
  <si>
    <t>FA Data Processing</t>
  </si>
  <si>
    <t>730210</t>
  </si>
  <si>
    <t>FA Material Supplies</t>
  </si>
  <si>
    <t>730211</t>
  </si>
  <si>
    <t>FA Newspaper &amp; Magazine</t>
  </si>
  <si>
    <t>730212</t>
  </si>
  <si>
    <t>FA Gift &amp; Donation</t>
  </si>
  <si>
    <t>730213</t>
  </si>
  <si>
    <t>FA Consultan fee</t>
  </si>
  <si>
    <t>730214</t>
  </si>
  <si>
    <t>FA Legal fee</t>
  </si>
  <si>
    <t>730215</t>
  </si>
  <si>
    <t>FA Bank Charges</t>
  </si>
  <si>
    <t>730216</t>
  </si>
  <si>
    <t>FA Credit Card Expenses</t>
  </si>
  <si>
    <t>730217</t>
  </si>
  <si>
    <t>FA Dues &amp; Subscription</t>
  </si>
  <si>
    <t>730218</t>
  </si>
  <si>
    <t>FA Internal Audit</t>
  </si>
  <si>
    <t>730219</t>
  </si>
  <si>
    <t>FA Cash Over &amp; Short</t>
  </si>
  <si>
    <t>730220</t>
  </si>
  <si>
    <t>FA Profit (Loss) on Exchange</t>
  </si>
  <si>
    <t>730221</t>
  </si>
  <si>
    <t>FA Laundry Uniform</t>
  </si>
  <si>
    <t>730222</t>
  </si>
  <si>
    <t>FA Training</t>
  </si>
  <si>
    <t>730223</t>
  </si>
  <si>
    <t>FA Bad Debt</t>
  </si>
  <si>
    <t>730224</t>
  </si>
  <si>
    <t>FA Provision For Bad Debt.</t>
  </si>
  <si>
    <t>730299</t>
  </si>
  <si>
    <t>FA Others expenses</t>
  </si>
  <si>
    <t>TOTAL EXPENSES FINANCE</t>
  </si>
  <si>
    <t>730301</t>
  </si>
  <si>
    <t>HR Printing &amp; Stationary</t>
  </si>
  <si>
    <t>730302</t>
  </si>
  <si>
    <t>HR Photo Copy</t>
  </si>
  <si>
    <t>730303</t>
  </si>
  <si>
    <t>HR Postage &amp; Stamp</t>
  </si>
  <si>
    <t>730304</t>
  </si>
  <si>
    <t>HR Telephone</t>
  </si>
  <si>
    <t>730305</t>
  </si>
  <si>
    <t>HR Traveling Expenses</t>
  </si>
  <si>
    <t>730306</t>
  </si>
  <si>
    <t>HR Entertainment</t>
  </si>
  <si>
    <t>730307</t>
  </si>
  <si>
    <t>HR Transportation</t>
  </si>
  <si>
    <t>730308</t>
  </si>
  <si>
    <t>HR Uniform</t>
  </si>
  <si>
    <t>730309</t>
  </si>
  <si>
    <t>HR Data Processing</t>
  </si>
  <si>
    <t>730310</t>
  </si>
  <si>
    <t>HR Material Supplies</t>
  </si>
  <si>
    <t>730311</t>
  </si>
  <si>
    <t>HR Newspaper &amp; Magazine</t>
  </si>
  <si>
    <t>730312</t>
  </si>
  <si>
    <t>HR Gift &amp; Donation</t>
  </si>
  <si>
    <t>730313</t>
  </si>
  <si>
    <t>HR Consultan fee</t>
  </si>
  <si>
    <t>730314</t>
  </si>
  <si>
    <t>HR Charity</t>
  </si>
  <si>
    <t>730315</t>
  </si>
  <si>
    <t>HR Employee Relation</t>
  </si>
  <si>
    <t>730316</t>
  </si>
  <si>
    <t>HR Licence &amp; Retribution fee</t>
  </si>
  <si>
    <t>730317</t>
  </si>
  <si>
    <t>HR Laundry Uniform</t>
  </si>
  <si>
    <t>730318</t>
  </si>
  <si>
    <t>HR Training</t>
  </si>
  <si>
    <t>730319</t>
  </si>
  <si>
    <t>HR Dues &amp; Subscription</t>
  </si>
  <si>
    <t>730320</t>
  </si>
  <si>
    <t>HR Recruitment</t>
  </si>
  <si>
    <t>730399</t>
  </si>
  <si>
    <t>HR Others expenses</t>
  </si>
  <si>
    <t>TOTAL EXPENSES HRD</t>
  </si>
  <si>
    <t>730401</t>
  </si>
  <si>
    <t>LP Printing &amp; Stationary</t>
  </si>
  <si>
    <t>730402</t>
  </si>
  <si>
    <t>LP Photo Copy</t>
  </si>
  <si>
    <t>730403</t>
  </si>
  <si>
    <t>LP Postage &amp; Stamp</t>
  </si>
  <si>
    <t>730404</t>
  </si>
  <si>
    <t>LP Telephone</t>
  </si>
  <si>
    <t>730405</t>
  </si>
  <si>
    <t>LP Traveling Expenses</t>
  </si>
  <si>
    <t>730406</t>
  </si>
  <si>
    <t>LP Entertainment</t>
  </si>
  <si>
    <t>730407</t>
  </si>
  <si>
    <t>LP Transportation</t>
  </si>
  <si>
    <t>730408</t>
  </si>
  <si>
    <t>LP Uniform</t>
  </si>
  <si>
    <t>730409</t>
  </si>
  <si>
    <t>LP Data Processing</t>
  </si>
  <si>
    <t>730410</t>
  </si>
  <si>
    <t>LP Material Supplies</t>
  </si>
  <si>
    <t>730411</t>
  </si>
  <si>
    <t>LP Consultan fee</t>
  </si>
  <si>
    <t>730412</t>
  </si>
  <si>
    <t>LP Dues &amp; Subscription</t>
  </si>
  <si>
    <t>730413</t>
  </si>
  <si>
    <t>LP Laundry Uniform</t>
  </si>
  <si>
    <t>730414</t>
  </si>
  <si>
    <t>LP Training</t>
  </si>
  <si>
    <t>730499</t>
  </si>
  <si>
    <t>LP Others expenses</t>
  </si>
  <si>
    <t>TOTAL EXPENSES LOSS PREVENTION</t>
  </si>
  <si>
    <t>740001</t>
  </si>
  <si>
    <t>IT Printing &amp; Stationary</t>
  </si>
  <si>
    <t>740002</t>
  </si>
  <si>
    <t>IT Photo Copy</t>
  </si>
  <si>
    <t>740003</t>
  </si>
  <si>
    <t>IT Postage &amp; Stamp</t>
  </si>
  <si>
    <t>740004</t>
  </si>
  <si>
    <t>IT Telephone</t>
  </si>
  <si>
    <t>740005</t>
  </si>
  <si>
    <t>IT Traveling Expenses</t>
  </si>
  <si>
    <t>740006</t>
  </si>
  <si>
    <t>IT Entertainment</t>
  </si>
  <si>
    <t>740007</t>
  </si>
  <si>
    <t>IT Transportation</t>
  </si>
  <si>
    <t>740008</t>
  </si>
  <si>
    <t>IT Uniform</t>
  </si>
  <si>
    <t>740009</t>
  </si>
  <si>
    <t>IT Data Processing</t>
  </si>
  <si>
    <t>740010</t>
  </si>
  <si>
    <t>IT Hardware Maintenance</t>
  </si>
  <si>
    <t>740011</t>
  </si>
  <si>
    <t>IT Software Maintenance</t>
  </si>
  <si>
    <t>740012</t>
  </si>
  <si>
    <t>IT Cable &amp; TV Satelite</t>
  </si>
  <si>
    <t>740013</t>
  </si>
  <si>
    <t>IT Internet &amp; Website</t>
  </si>
  <si>
    <t>740014</t>
  </si>
  <si>
    <t>IT Consultan fee</t>
  </si>
  <si>
    <t>740015</t>
  </si>
  <si>
    <t>IT E-mail</t>
  </si>
  <si>
    <t>740016</t>
  </si>
  <si>
    <t>IT License</t>
  </si>
  <si>
    <t>740017</t>
  </si>
  <si>
    <t>IT Material Supplies</t>
  </si>
  <si>
    <t>740018</t>
  </si>
  <si>
    <t>IT Dues &amp; Subscription</t>
  </si>
  <si>
    <t>740019</t>
  </si>
  <si>
    <t>IT Laundry Uniform</t>
  </si>
  <si>
    <t>740020</t>
  </si>
  <si>
    <t>IT Training</t>
  </si>
  <si>
    <t>740099</t>
  </si>
  <si>
    <t>IT Others expenses</t>
  </si>
  <si>
    <t>TOTAL EXPENSES IT</t>
  </si>
  <si>
    <t>750001</t>
  </si>
  <si>
    <t>SM Printing &amp; Stationary</t>
  </si>
  <si>
    <t>750002</t>
  </si>
  <si>
    <t>SM Photo Copy</t>
  </si>
  <si>
    <t>750003</t>
  </si>
  <si>
    <t>SM Postage &amp; Stamp</t>
  </si>
  <si>
    <t>750004</t>
  </si>
  <si>
    <t>SM Telephone, Fax &amp; Internet</t>
  </si>
  <si>
    <t>750005</t>
  </si>
  <si>
    <t>SM Traveling Expenses</t>
  </si>
  <si>
    <t>750006</t>
  </si>
  <si>
    <t>SM Entertainment</t>
  </si>
  <si>
    <t>750007</t>
  </si>
  <si>
    <t>SM Transportation</t>
  </si>
  <si>
    <t>750008</t>
  </si>
  <si>
    <t>SM Uniform</t>
  </si>
  <si>
    <t>750009</t>
  </si>
  <si>
    <t>SM Data Processing</t>
  </si>
  <si>
    <t>750010</t>
  </si>
  <si>
    <t>SM Material Supplies</t>
  </si>
  <si>
    <t>750011</t>
  </si>
  <si>
    <t>SM Newspaper &amp; Magazine</t>
  </si>
  <si>
    <t>750012</t>
  </si>
  <si>
    <t>SM Advertising &amp; Promotion</t>
  </si>
  <si>
    <t>750013</t>
  </si>
  <si>
    <t>SM Press &amp; Journal</t>
  </si>
  <si>
    <t>750014</t>
  </si>
  <si>
    <t>SM Radio &amp; TV</t>
  </si>
  <si>
    <t>750015</t>
  </si>
  <si>
    <t>SM Centralized Charges</t>
  </si>
  <si>
    <t>750016</t>
  </si>
  <si>
    <t>SM Tradeshow</t>
  </si>
  <si>
    <t>750017</t>
  </si>
  <si>
    <t>SM Barter Agreement</t>
  </si>
  <si>
    <t>750018</t>
  </si>
  <si>
    <t>SM Laundry Uniform</t>
  </si>
  <si>
    <t>750019</t>
  </si>
  <si>
    <t>SM Training</t>
  </si>
  <si>
    <t>750099</t>
  </si>
  <si>
    <t>SM Others expenses</t>
  </si>
  <si>
    <t>TOTAL EXPENSES S&amp;M</t>
  </si>
  <si>
    <t>760001</t>
  </si>
  <si>
    <t>POM Printing &amp; Stationary</t>
  </si>
  <si>
    <t>760002</t>
  </si>
  <si>
    <t>POM Photo Copy</t>
  </si>
  <si>
    <t>760003</t>
  </si>
  <si>
    <t>POM Postage &amp; Stamp</t>
  </si>
  <si>
    <t>760004</t>
  </si>
  <si>
    <t>POM Telephone</t>
  </si>
  <si>
    <t>760005</t>
  </si>
  <si>
    <t>POM Traveling Expenses</t>
  </si>
  <si>
    <t>760006</t>
  </si>
  <si>
    <t>POM Entertainment</t>
  </si>
  <si>
    <t>760007</t>
  </si>
  <si>
    <t>POM Transportation</t>
  </si>
  <si>
    <t>760008</t>
  </si>
  <si>
    <t>POM Uniform</t>
  </si>
  <si>
    <t>760009</t>
  </si>
  <si>
    <t>POM Data Processing</t>
  </si>
  <si>
    <t>760010</t>
  </si>
  <si>
    <t>POM Engineering Supplies</t>
  </si>
  <si>
    <t>760011</t>
  </si>
  <si>
    <t>POM Newspaper &amp; Magazine</t>
  </si>
  <si>
    <t>760012</t>
  </si>
  <si>
    <t>POM Consultan fee</t>
  </si>
  <si>
    <t>760013</t>
  </si>
  <si>
    <t>POM Laundry Uniform</t>
  </si>
  <si>
    <t>760014</t>
  </si>
  <si>
    <t>POM Training</t>
  </si>
  <si>
    <t>760015</t>
  </si>
  <si>
    <t>POM Maintenance : Building</t>
  </si>
  <si>
    <t>760016</t>
  </si>
  <si>
    <t>POM Maintenance : FF &amp; E</t>
  </si>
  <si>
    <t>760017</t>
  </si>
  <si>
    <t>POM Maintenance : Refrigerator &amp; AC</t>
  </si>
  <si>
    <t>760018</t>
  </si>
  <si>
    <t>POM Maintenance : Lift &amp; Escalator</t>
  </si>
  <si>
    <t>760019</t>
  </si>
  <si>
    <t>POM Maintenance : PABX</t>
  </si>
  <si>
    <t>760020</t>
  </si>
  <si>
    <t>POM Maintenance : Computer Hardware</t>
  </si>
  <si>
    <t>760021</t>
  </si>
  <si>
    <t>POM Maintenance : Kitchen Equipment</t>
  </si>
  <si>
    <t>760022</t>
  </si>
  <si>
    <t>POM Maintenance : Laundry Equipment</t>
  </si>
  <si>
    <t>760023</t>
  </si>
  <si>
    <t>POM Maintenance : Electrical &amp; Mecha</t>
  </si>
  <si>
    <t>760024</t>
  </si>
  <si>
    <t>POM Maintenance : Contract</t>
  </si>
  <si>
    <t>760025</t>
  </si>
  <si>
    <t>POM Maintenance : Genset</t>
  </si>
  <si>
    <t>760026</t>
  </si>
  <si>
    <t>POM Maintenance : Vehicles</t>
  </si>
  <si>
    <t>760027</t>
  </si>
  <si>
    <t>POM Maintenance : Others</t>
  </si>
  <si>
    <t>760028</t>
  </si>
  <si>
    <t>POM Electrical Equipment</t>
  </si>
  <si>
    <t>760029</t>
  </si>
  <si>
    <t>POM Electrical bulb</t>
  </si>
  <si>
    <t>760030</t>
  </si>
  <si>
    <t>POM Engineering Cleaning Supplies</t>
  </si>
  <si>
    <t>760031</t>
  </si>
  <si>
    <t>POM Carpenter</t>
  </si>
  <si>
    <t>760032</t>
  </si>
  <si>
    <t>POM Painting</t>
  </si>
  <si>
    <t>760033</t>
  </si>
  <si>
    <t>POM Sanitary, Plumbing &amp; Heating</t>
  </si>
  <si>
    <t>760034</t>
  </si>
  <si>
    <t>POM Sound System &amp; Audio Visual</t>
  </si>
  <si>
    <t>760035</t>
  </si>
  <si>
    <t>POM Removal &amp; Waste</t>
  </si>
  <si>
    <t>760036</t>
  </si>
  <si>
    <t>POM Ground &amp; Landscaping</t>
  </si>
  <si>
    <t>760037</t>
  </si>
  <si>
    <t>POM Fire Safety</t>
  </si>
  <si>
    <t>760038</t>
  </si>
  <si>
    <t>POM Chemical</t>
  </si>
  <si>
    <t>760039</t>
  </si>
  <si>
    <t>POM Electricity/PLN</t>
  </si>
  <si>
    <t>760040</t>
  </si>
  <si>
    <t>POM Water</t>
  </si>
  <si>
    <t>760041</t>
  </si>
  <si>
    <t>POM Fuel/Gas</t>
  </si>
  <si>
    <t>760099</t>
  </si>
  <si>
    <t>POM Others Expenses</t>
  </si>
  <si>
    <t>TOTAL EXPENSES ENGINEERING</t>
  </si>
  <si>
    <t>800100</t>
  </si>
  <si>
    <t>Gain (loss) on forex different</t>
  </si>
  <si>
    <t>800200</t>
  </si>
  <si>
    <t>Interest Income</t>
  </si>
  <si>
    <t>800900</t>
  </si>
  <si>
    <t>Other Income</t>
  </si>
  <si>
    <t>TOTAL OTHER INCOME</t>
  </si>
  <si>
    <t>900100</t>
  </si>
  <si>
    <t>Management Fee</t>
  </si>
  <si>
    <t>900200</t>
  </si>
  <si>
    <t>Incentive Fee</t>
  </si>
  <si>
    <t>900300</t>
  </si>
  <si>
    <t>Marketing Fee</t>
  </si>
  <si>
    <t>900400</t>
  </si>
  <si>
    <t>Royalty Fee</t>
  </si>
  <si>
    <t>900401</t>
  </si>
  <si>
    <t>Service Charge Apartment</t>
  </si>
  <si>
    <t>900402</t>
  </si>
  <si>
    <t>Sinking Fund Apartment</t>
  </si>
  <si>
    <t>900403</t>
  </si>
  <si>
    <t>Other Insurance</t>
  </si>
  <si>
    <t>900404</t>
  </si>
  <si>
    <t>Other Deduction Expense</t>
  </si>
  <si>
    <t>900405</t>
  </si>
  <si>
    <t>Owner Expense</t>
  </si>
  <si>
    <t>900500</t>
  </si>
  <si>
    <t>FF &amp; E Provision</t>
  </si>
  <si>
    <t>900501</t>
  </si>
  <si>
    <t>Depreciation Exp. Building</t>
  </si>
  <si>
    <t>900502</t>
  </si>
  <si>
    <t>Depreciation Exp. Non Building</t>
  </si>
  <si>
    <t>900503</t>
  </si>
  <si>
    <t>Depreciation Exp. Other Fixed Asset</t>
  </si>
  <si>
    <t>900504</t>
  </si>
  <si>
    <t>Depreciation Exp. Machinery</t>
  </si>
  <si>
    <t>900505</t>
  </si>
  <si>
    <t>Depreciation Exp. F&amp;B Operating Equi</t>
  </si>
  <si>
    <t>900506</t>
  </si>
  <si>
    <t>Depreciation Exp. Rooms Operating Eq</t>
  </si>
  <si>
    <t>900507</t>
  </si>
  <si>
    <t>Depreciation Exp. Eng. Operating Equ</t>
  </si>
  <si>
    <t>900508</t>
  </si>
  <si>
    <t>Depreciation Exp. Depreciation Vehic</t>
  </si>
  <si>
    <t>900900</t>
  </si>
  <si>
    <t>Miscellenous Expenses</t>
  </si>
  <si>
    <t>TOTAL OTHER EXPENSES</t>
  </si>
  <si>
    <t>990001</t>
  </si>
  <si>
    <t>Room Available</t>
  </si>
  <si>
    <t>990002</t>
  </si>
  <si>
    <t>Room Saleable</t>
  </si>
  <si>
    <t>990003</t>
  </si>
  <si>
    <t>Room Sold</t>
  </si>
  <si>
    <t>990004</t>
  </si>
  <si>
    <t>Room Occupied</t>
  </si>
  <si>
    <t>990005</t>
  </si>
  <si>
    <t>House Uses</t>
  </si>
  <si>
    <t>990006</t>
  </si>
  <si>
    <t>Room Complimentary</t>
  </si>
  <si>
    <t>990007</t>
  </si>
  <si>
    <t>Out Of Order Rooms</t>
  </si>
  <si>
    <t>990008</t>
  </si>
  <si>
    <t>No of Day</t>
  </si>
  <si>
    <t>990009</t>
  </si>
  <si>
    <t>No. Of Total Guest</t>
  </si>
  <si>
    <t>990010</t>
  </si>
  <si>
    <t>Average Room Rate</t>
  </si>
  <si>
    <t>991001</t>
  </si>
  <si>
    <t>Food LA GAZETTE</t>
  </si>
  <si>
    <t>991002</t>
  </si>
  <si>
    <t>Food BART</t>
  </si>
  <si>
    <t>991003</t>
  </si>
  <si>
    <t>Food XXX Cover</t>
  </si>
  <si>
    <t>991004</t>
  </si>
  <si>
    <t>991005</t>
  </si>
  <si>
    <t>991006</t>
  </si>
  <si>
    <t>991007</t>
  </si>
  <si>
    <t>991008</t>
  </si>
  <si>
    <t>991009</t>
  </si>
  <si>
    <t>991010</t>
  </si>
  <si>
    <t>991019</t>
  </si>
  <si>
    <t>991020</t>
  </si>
  <si>
    <t>Food Banquet Cover</t>
  </si>
  <si>
    <t>991021</t>
  </si>
  <si>
    <t>Food Room Service Cover</t>
  </si>
  <si>
    <t>992001</t>
  </si>
  <si>
    <t>Beverage LA GAZETTE</t>
  </si>
  <si>
    <t>992002</t>
  </si>
  <si>
    <t>Beverage BART</t>
  </si>
  <si>
    <t>992003</t>
  </si>
  <si>
    <t>Beverage XXX Cover</t>
  </si>
  <si>
    <t>992004</t>
  </si>
  <si>
    <t>992005</t>
  </si>
  <si>
    <t>992006</t>
  </si>
  <si>
    <t>992007</t>
  </si>
  <si>
    <t>992008</t>
  </si>
  <si>
    <t>992009</t>
  </si>
  <si>
    <t>992010</t>
  </si>
  <si>
    <t>992019</t>
  </si>
  <si>
    <t>992020</t>
  </si>
  <si>
    <t>Beverage Banquet Cover</t>
  </si>
  <si>
    <t>992021</t>
  </si>
  <si>
    <t>Beverage Room Service Cover</t>
  </si>
  <si>
    <t>999999</t>
  </si>
  <si>
    <t>Balancing Statistic</t>
  </si>
  <si>
    <t>TOTAL STATISTIC</t>
  </si>
  <si>
    <t>TOTAL REVENUE</t>
  </si>
  <si>
    <t>TOTAL PAYROLL &amp; RELATED</t>
  </si>
  <si>
    <t>TOTAL EXPENSES</t>
  </si>
  <si>
    <t>TOTAL GOP</t>
  </si>
  <si>
    <t>TOTAL NOP</t>
  </si>
  <si>
    <t>The Excecutive Summary</t>
  </si>
  <si>
    <t>GENERAL OUTLOOKS</t>
  </si>
  <si>
    <t>•  Accomodation Facilities:</t>
  </si>
  <si>
    <t>•  Food &amp; Beverage Facilities :</t>
  </si>
  <si>
    <t xml:space="preserve">     • </t>
  </si>
  <si>
    <t>GENERAL INFORMATION</t>
  </si>
  <si>
    <t>Room Availability</t>
  </si>
  <si>
    <t>Occupancy %</t>
  </si>
  <si>
    <t xml:space="preserve">Rp. </t>
  </si>
  <si>
    <t>Rev Par</t>
  </si>
  <si>
    <t>Average FB Check</t>
  </si>
  <si>
    <t>Covers F &amp; B</t>
  </si>
  <si>
    <t xml:space="preserve">REVENUE OUTLOOKS </t>
  </si>
  <si>
    <t>Room Department</t>
  </si>
  <si>
    <t>Room Revenue Division</t>
  </si>
  <si>
    <t xml:space="preserve"> Food &amp; Beverage Deparment</t>
  </si>
  <si>
    <t>Food Revenue</t>
  </si>
  <si>
    <t>Beverage Revenue</t>
  </si>
  <si>
    <t>Minor Operating Department</t>
  </si>
  <si>
    <t>Health Club</t>
  </si>
  <si>
    <t>M.O.D Sales</t>
  </si>
  <si>
    <t>Others Sales</t>
  </si>
  <si>
    <t>TOTAL REVENUES</t>
  </si>
  <si>
    <t>Rp.</t>
  </si>
  <si>
    <t xml:space="preserve">EXPENSE OUTLOOKS </t>
  </si>
  <si>
    <t>Payroll &amp; Related Expenses</t>
  </si>
  <si>
    <t>Other Expense</t>
  </si>
  <si>
    <t>Cost of Sales</t>
  </si>
  <si>
    <t>Other Expense &amp; other income</t>
  </si>
  <si>
    <t>GOP</t>
  </si>
  <si>
    <t>Should you have any questions regarding these calculation please contact undersigned.</t>
  </si>
  <si>
    <t>This Accounting Period Statement for ARTOTEL INDONESIA subject to routine year end audit &amp; adjustment, is true &amp; correct in all material respect to the best of my knowledge.</t>
  </si>
  <si>
    <t>Sincerely,</t>
  </si>
  <si>
    <t>General Manager</t>
  </si>
  <si>
    <t>Chief Accountant</t>
  </si>
  <si>
    <t>SUMMARY P&amp;L</t>
  </si>
  <si>
    <t>Current Month</t>
  </si>
  <si>
    <t>Actual</t>
  </si>
  <si>
    <t>Margin</t>
  </si>
  <si>
    <t>Budget</t>
  </si>
  <si>
    <t>Variance</t>
  </si>
  <si>
    <t>Last Year</t>
  </si>
  <si>
    <t>IDR</t>
  </si>
  <si>
    <t>%</t>
  </si>
  <si>
    <t>Statistic</t>
  </si>
  <si>
    <t>Total Room Available</t>
  </si>
  <si>
    <t>Total Room Sold</t>
  </si>
  <si>
    <t>Percentage of Occupancy (%)</t>
  </si>
  <si>
    <t>Average Room Rate ( Rp. )</t>
  </si>
  <si>
    <t>RevPar</t>
  </si>
  <si>
    <t>Revenue</t>
  </si>
  <si>
    <t xml:space="preserve">  Room</t>
  </si>
  <si>
    <t xml:space="preserve">  Minor Operating Dept</t>
  </si>
  <si>
    <t xml:space="preserve">  Food</t>
  </si>
  <si>
    <t xml:space="preserve">  Beverage</t>
  </si>
  <si>
    <t xml:space="preserve">  Others</t>
  </si>
  <si>
    <t>Gross Operating Revenue</t>
  </si>
  <si>
    <t>Total Operating Expenses</t>
  </si>
  <si>
    <t>Gross Operating Profit</t>
  </si>
  <si>
    <t>Detail Operating Expenses :</t>
  </si>
  <si>
    <t xml:space="preserve">  Cost of Sales</t>
  </si>
  <si>
    <t xml:space="preserve">  Total Staff Cost</t>
  </si>
  <si>
    <t xml:space="preserve">  Others Expenses</t>
  </si>
  <si>
    <t xml:space="preserve">  Utilities Cost</t>
  </si>
  <si>
    <t>Year to Date</t>
  </si>
  <si>
    <t xml:space="preserve">Budget </t>
  </si>
  <si>
    <t>Non Operating Income</t>
  </si>
  <si>
    <t>Management Fee :</t>
  </si>
  <si>
    <t xml:space="preserve">  Royalti</t>
  </si>
  <si>
    <t xml:space="preserve">  Management</t>
  </si>
  <si>
    <t xml:space="preserve">  Marketing</t>
  </si>
  <si>
    <t xml:space="preserve">  Incentive</t>
  </si>
  <si>
    <t xml:space="preserve">  Provision for FF &amp; E replacement</t>
  </si>
  <si>
    <t xml:space="preserve">  VAT/ PPN</t>
  </si>
  <si>
    <t>N O P</t>
  </si>
  <si>
    <t>Month To Date</t>
  </si>
  <si>
    <t>Year To Date</t>
  </si>
  <si>
    <t>Actual vs Last Year</t>
  </si>
  <si>
    <t>ROOMS</t>
  </si>
  <si>
    <t xml:space="preserve">                          Current Month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</si>
  <si>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</si>
  <si>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</si>
  <si>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>Rp</t>
  </si>
  <si>
    <t>Total Expenses</t>
  </si>
  <si>
    <t>Dept Profit/(Loss)</t>
  </si>
  <si>
    <t>% Occupancy</t>
  </si>
  <si>
    <t>ARR</t>
  </si>
  <si>
    <t>REVPAR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</si>
  <si>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</si>
  <si>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</si>
  <si>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>FOOD &amp; BEVERAGE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</si>
  <si>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</si>
  <si>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</si>
  <si>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 xml:space="preserve">Food </t>
  </si>
  <si>
    <t>Beverage</t>
  </si>
  <si>
    <t>Food Cover</t>
  </si>
  <si>
    <t>Beverage Cover</t>
  </si>
  <si>
    <t>Average check per cover- food</t>
  </si>
  <si>
    <t>Average check per cover- beverage</t>
  </si>
  <si>
    <t>% Food Cost</t>
  </si>
  <si>
    <t>% Beverage Cost</t>
  </si>
  <si>
    <t>Year-to-Date</t>
  </si>
  <si>
    <t>Current Year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</si>
  <si>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</si>
  <si>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</si>
  <si>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 xml:space="preserve">Month To Date </t>
  </si>
  <si>
    <t>Staff Cost</t>
  </si>
  <si>
    <t xml:space="preserve">Variance </t>
  </si>
  <si>
    <t>VAR</t>
  </si>
  <si>
    <t>Last Month</t>
  </si>
  <si>
    <t>Salaries</t>
  </si>
  <si>
    <t>Overtime</t>
  </si>
  <si>
    <t>Bonus</t>
  </si>
  <si>
    <t>Social Insurance/  CPF / SDF</t>
  </si>
  <si>
    <t>Medical/Dental/Insurance</t>
  </si>
  <si>
    <t>Uniforms, Other Benefits</t>
  </si>
  <si>
    <t>Directors' Remuneration</t>
  </si>
  <si>
    <t>Temporary Staff / Contract Staff</t>
  </si>
  <si>
    <t>Staff Relocation</t>
  </si>
  <si>
    <t>Training Expenses</t>
  </si>
  <si>
    <t>LYActual</t>
  </si>
  <si>
    <t>Minor Operating Dept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</si>
  <si>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</si>
  <si>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</si>
  <si>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 xml:space="preserve"> Rev Telp, Laundry, BC, others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</si>
  <si>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</si>
  <si>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</si>
  <si>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>Undistributed Operating Exp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</si>
  <si>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</si>
  <si>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</si>
  <si>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>Undistributed Operating Expenses</t>
  </si>
  <si>
    <t>Property Operation and Maintenance</t>
  </si>
  <si>
    <t>Utilities Cost</t>
  </si>
  <si>
    <t>Marketing and Business Promotion</t>
  </si>
  <si>
    <t>Administrative and General</t>
  </si>
  <si>
    <t>Human Resources Dept</t>
  </si>
  <si>
    <t>Total</t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</si>
  <si>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Bud)</t>
    </r>
  </si>
  <si>
    <r>
      <rPr>
        <b/>
        <sz val="11"/>
        <color indexed="8"/>
        <rFont val="Arial Narrow"/>
      </rPr>
      <t xml:space="preserve">Variance </t>
    </r>
    <r>
      <rPr>
        <b/>
        <sz val="9"/>
        <color indexed="8"/>
        <rFont val="Arial Narrow"/>
      </rPr>
      <t>(Act vs LYAct)</t>
    </r>
  </si>
  <si>
    <t>Balance Sheet</t>
  </si>
  <si>
    <t xml:space="preserve"> THIS MONTH </t>
  </si>
  <si>
    <t xml:space="preserve"> LAST MONTH </t>
  </si>
  <si>
    <t>TOTAL ACCOUNT RECEIVABLE</t>
  </si>
  <si>
    <t>TOTAL A/R CLEARANCE</t>
  </si>
  <si>
    <t>TOTAL ADV PAYMENT</t>
  </si>
  <si>
    <t>TOTAL PREPAID EXPENSES</t>
  </si>
  <si>
    <t>FAS</t>
  </si>
  <si>
    <t>TOTAL OTHER ASSETS</t>
  </si>
  <si>
    <t>TOTAL ACTIVA</t>
  </si>
  <si>
    <t>TOTAL ACCOUNT PAYABLE</t>
  </si>
  <si>
    <t>TOTAL ACCOUNT PAYABLE CLEARANCE</t>
  </si>
  <si>
    <t>TOTAL ACCRUED EXPENSES</t>
  </si>
  <si>
    <t>TOTAL PROVISION EXPENSES</t>
  </si>
  <si>
    <t>TOTAL R/E</t>
  </si>
  <si>
    <t>TOTAL EQUITY</t>
  </si>
  <si>
    <t>TOTAL PASIVA</t>
  </si>
  <si>
    <t xml:space="preserve"> </t>
  </si>
  <si>
    <t>INCOME AND EXPENDITURE ACCOUNT</t>
  </si>
  <si>
    <t>CONSOLIDATED PROFIT LOSS</t>
  </si>
  <si>
    <t>MONTH-TO-DATE</t>
  </si>
  <si>
    <t>YEAR-TO-DATE</t>
  </si>
  <si>
    <t>Actual vs Budget</t>
  </si>
  <si>
    <t>Last Month (LM)</t>
  </si>
  <si>
    <t>This Month vs LM</t>
  </si>
  <si>
    <t>Last-Year</t>
  </si>
  <si>
    <t>ROOM STATISTIC</t>
  </si>
  <si>
    <t>Total Room Occupied (Sold, Comp, HU)</t>
  </si>
  <si>
    <t>Total Guest</t>
  </si>
  <si>
    <t>FB STATISTIC</t>
  </si>
  <si>
    <t>F&amp;B Cover</t>
  </si>
  <si>
    <t>Average Check</t>
  </si>
  <si>
    <t>REVENUE</t>
  </si>
  <si>
    <t xml:space="preserve">  Room </t>
  </si>
  <si>
    <t xml:space="preserve">  Food and Beverage </t>
  </si>
  <si>
    <t>Other Operated Departements</t>
  </si>
  <si>
    <t>NET REVENUE</t>
  </si>
  <si>
    <t>COST OF SALES</t>
  </si>
  <si>
    <t>Room</t>
  </si>
  <si>
    <t xml:space="preserve">   Food and Beverage</t>
  </si>
  <si>
    <t>TOTAL COST OF SALES</t>
  </si>
  <si>
    <t>LABOUR COST AND RELATED EXPENSES</t>
  </si>
  <si>
    <t xml:space="preserve">   Rooms</t>
  </si>
  <si>
    <t>TOTAL LABOUR COST AND RELATED EXPENSES</t>
  </si>
  <si>
    <t>OTHER EXPENSES</t>
  </si>
  <si>
    <t>TOTAL DEPT.COST AND EXPENSES</t>
  </si>
  <si>
    <t>DEPARTMENTAL INCOME</t>
  </si>
  <si>
    <t>TOTAL DEPARTMENTAL INCOME</t>
  </si>
  <si>
    <t>OVERHEAD DEPARTMENTS</t>
  </si>
  <si>
    <t xml:space="preserve">   Administration &amp; General</t>
  </si>
  <si>
    <t>Finance  and Accounting</t>
  </si>
  <si>
    <t>HR</t>
  </si>
  <si>
    <t xml:space="preserve">   Sales &amp; Marketing</t>
  </si>
  <si>
    <t>POMEC</t>
  </si>
  <si>
    <t>LOSS PREVENTION</t>
  </si>
  <si>
    <t>IT</t>
  </si>
  <si>
    <t>TOTAL UNDISTRIBUTED DEPARTMENTS</t>
  </si>
  <si>
    <t>GROSS OPERATING PROFIT</t>
  </si>
  <si>
    <t>% GOP</t>
  </si>
  <si>
    <t>TOTAL FEES</t>
  </si>
  <si>
    <t>EBITDA</t>
  </si>
  <si>
    <t>NON OPERATING INCOME AND EXPENSES</t>
  </si>
  <si>
    <t>NON OPERATING INCOME</t>
  </si>
  <si>
    <t>TOTAL NON OPERATING INCOME</t>
  </si>
  <si>
    <t>NON OPERATING EXPENSES</t>
  </si>
  <si>
    <t>FF &amp; E PROVISION</t>
  </si>
  <si>
    <t>DEPRECIATION</t>
  </si>
  <si>
    <t>MISCELLENOUS EXPENSES</t>
  </si>
  <si>
    <t>TOTAL NON OPERATING EXPENSES</t>
  </si>
  <si>
    <t>OWNER'S PROFIT/ (LOSS)</t>
  </si>
  <si>
    <t>TOTAL LABOUR COST &amp; RELATED EXP.</t>
  </si>
  <si>
    <t>INCOME STATEMENT CONSOLIDATION</t>
  </si>
  <si>
    <t>STATISTIC</t>
  </si>
  <si>
    <t>ROOM REVENUE</t>
  </si>
  <si>
    <t xml:space="preserve">FOOD </t>
  </si>
  <si>
    <t xml:space="preserve">BEVERAGE </t>
  </si>
  <si>
    <t xml:space="preserve">HEALTH CLUB </t>
  </si>
  <si>
    <t>MOD</t>
  </si>
  <si>
    <t>OTHER</t>
  </si>
  <si>
    <t>ROOM</t>
  </si>
  <si>
    <t>FOOD</t>
  </si>
  <si>
    <t>PAYROLL &amp; RELATED</t>
  </si>
  <si>
    <t>DEPARTMENT PROFIT (LOSS)</t>
  </si>
  <si>
    <t>TOTAL DEPARTMENT PROFIT (LOSS)</t>
  </si>
  <si>
    <t>OVERHEAD DEPARTMENT :</t>
  </si>
  <si>
    <t>ADMIN &amp; GENERAL</t>
  </si>
  <si>
    <t>FINANCE</t>
  </si>
  <si>
    <t>HRD</t>
  </si>
  <si>
    <t>SALES &amp; MARKETING</t>
  </si>
  <si>
    <t>ENGINEERING</t>
  </si>
  <si>
    <t>TOTAL OVERHEAD DEPARTMENT</t>
  </si>
  <si>
    <t>GROSS OPERATING PROFIT (LOSS)</t>
  </si>
  <si>
    <t>OTHER INCOME</t>
  </si>
  <si>
    <t>GAIN (LOSS) ON FOREX DIFFERENT</t>
  </si>
  <si>
    <t>INTEREST INCOME</t>
  </si>
  <si>
    <t>OTHER DEDUCTION</t>
  </si>
  <si>
    <t>MANAGEMENT FEE</t>
  </si>
  <si>
    <t>INCENTIVE FEE</t>
  </si>
  <si>
    <t>MARKETING FEE</t>
  </si>
  <si>
    <t>ROYALTY FEE</t>
  </si>
  <si>
    <t>TOTAL OTHER DEDUCTION</t>
  </si>
  <si>
    <t>NETT OWNER SHARE PROFIT (LOSS)</t>
  </si>
  <si>
    <t>ROOM DIVISION</t>
  </si>
  <si>
    <t>LAST YEAR YTD</t>
  </si>
  <si>
    <t>ROOM COSTS AND RELATED EXPENSES</t>
  </si>
  <si>
    <t>Salary</t>
  </si>
  <si>
    <t>Bonus ( THR )</t>
  </si>
  <si>
    <t>Employee Bonus ( Compensation )</t>
  </si>
  <si>
    <t>Termination ( PHK )</t>
  </si>
  <si>
    <t>Daily Worker</t>
  </si>
  <si>
    <t>Over time</t>
  </si>
  <si>
    <t>Employee Meals</t>
  </si>
  <si>
    <t>Medical Insurance</t>
  </si>
  <si>
    <t>BPJS Ketenagakerjaan</t>
  </si>
  <si>
    <t>BPJS Kesehatan</t>
  </si>
  <si>
    <t>MOD Expenses</t>
  </si>
  <si>
    <t>Income Tax Allowance</t>
  </si>
  <si>
    <t>Goverment Compensation (UUCK)</t>
  </si>
  <si>
    <t>TOTAL ROOM COSTS AND RELATED EXPENSES</t>
  </si>
  <si>
    <t>Printing &amp; Stationary</t>
  </si>
  <si>
    <t>Photo Copy</t>
  </si>
  <si>
    <t>Postage, Stamp &amp; Courier</t>
  </si>
  <si>
    <t>Traveling Expenses</t>
  </si>
  <si>
    <t>Entertainment</t>
  </si>
  <si>
    <t>Transportation</t>
  </si>
  <si>
    <t>Uniform</t>
  </si>
  <si>
    <t>Data Processing</t>
  </si>
  <si>
    <t>Material Supplies</t>
  </si>
  <si>
    <t>Guest Gratuities</t>
  </si>
  <si>
    <t>Guest Supplies</t>
  </si>
  <si>
    <t>Newspaper &amp; Magazine</t>
  </si>
  <si>
    <t>Cable &amp; TV Satelite</t>
  </si>
  <si>
    <t>VIP Expenses</t>
  </si>
  <si>
    <t>Internet &amp; Website</t>
  </si>
  <si>
    <t>Allowances Room</t>
  </si>
  <si>
    <t>Travel Agent Commision</t>
  </si>
  <si>
    <t>Central Reservation</t>
  </si>
  <si>
    <t>Loyalty Program</t>
  </si>
  <si>
    <t>Laundry Uniform</t>
  </si>
  <si>
    <t>Training</t>
  </si>
  <si>
    <t>Flower &amp; Decoration</t>
  </si>
  <si>
    <t>Cleaning Supplies</t>
  </si>
  <si>
    <t>Decoration &amp; Florist</t>
  </si>
  <si>
    <t>Laundry Linen</t>
  </si>
  <si>
    <t>Rental of Equipment</t>
  </si>
  <si>
    <t>Chinaware</t>
  </si>
  <si>
    <t>Glassware</t>
  </si>
  <si>
    <t>Chemical for HK</t>
  </si>
  <si>
    <t>Cuttleries</t>
  </si>
  <si>
    <t>Room Linen</t>
  </si>
  <si>
    <t>Pest Control</t>
  </si>
  <si>
    <t>Advertising &amp; Promotion Expense</t>
  </si>
  <si>
    <t>Contract Service</t>
  </si>
  <si>
    <t>Others expenses</t>
  </si>
  <si>
    <t>LABOUR COSTS AND OTHER EXPENSES</t>
  </si>
  <si>
    <t>DEPARTMENT OPERATING PROFIT (LOSS)</t>
  </si>
  <si>
    <t xml:space="preserve">Key Statistics based on Per Occupied Room </t>
  </si>
  <si>
    <t xml:space="preserve">   Guest Supplies Per Occupied Room</t>
  </si>
  <si>
    <t xml:space="preserve">   VIP Supplies Per Occupied Room</t>
  </si>
  <si>
    <t xml:space="preserve">   Cleaning Supplies Per Occupied Room</t>
  </si>
  <si>
    <t xml:space="preserve">   Contract Services Per Occupied Room</t>
  </si>
  <si>
    <t xml:space="preserve">   Printing &amp; Stationery Per Occupied Room</t>
  </si>
  <si>
    <t xml:space="preserve">   Decoration Per Occupied Room</t>
  </si>
  <si>
    <t xml:space="preserve">   Linen Expenses Per Occupied Room</t>
  </si>
  <si>
    <t xml:space="preserve">   Laundry Expenses Per Occupied Room</t>
  </si>
  <si>
    <t xml:space="preserve">   Miscellaneous Expenses Per Occupied Room</t>
  </si>
  <si>
    <t xml:space="preserve">   Total Room Cost Per Occupied Room</t>
  </si>
  <si>
    <t xml:space="preserve">   Agency Commissions as % of Net Rm Rev</t>
  </si>
  <si>
    <t>FRONT OFFICE DEPARTMENT</t>
  </si>
  <si>
    <t>HOUSEKEEPING DEPARTMENT</t>
  </si>
  <si>
    <t>F&amp;B DIVISION</t>
  </si>
  <si>
    <t>FOOD REVENUE</t>
  </si>
  <si>
    <t>BEVERAGE REVENUE</t>
  </si>
  <si>
    <t>TOTAL FB REVENUE</t>
  </si>
  <si>
    <t>FOOD COST</t>
  </si>
  <si>
    <t>BEVERAGE COST</t>
  </si>
  <si>
    <t>TOTAL COST OF FB SALES</t>
  </si>
  <si>
    <t>FB COSTS AND RELATED EXPENSES</t>
  </si>
  <si>
    <t>FB Salary</t>
  </si>
  <si>
    <t>FB Bonus ( THR )</t>
  </si>
  <si>
    <t>FB Employee Bonus ( Compensation )</t>
  </si>
  <si>
    <t>FB Termination ( PHK )</t>
  </si>
  <si>
    <t>FB Daily Worker</t>
  </si>
  <si>
    <t>FB Over time</t>
  </si>
  <si>
    <t>FB Employee Meals</t>
  </si>
  <si>
    <t>FB Medical Insurance</t>
  </si>
  <si>
    <t>FB BPJS Ketenagakerjaan</t>
  </si>
  <si>
    <t>FB BPJS Kesehatan</t>
  </si>
  <si>
    <t>FB MOD Expenses</t>
  </si>
  <si>
    <t>FB Income Tax Allowance</t>
  </si>
  <si>
    <t>FB Goverment Compensation (UUCK)</t>
  </si>
  <si>
    <t>TOTAL FB COSTS AND RELATED EXPENSES</t>
  </si>
  <si>
    <t>OTHERS EXPENSES</t>
  </si>
  <si>
    <t>FB Printing &amp; Stationary</t>
  </si>
  <si>
    <t>FB Photo Copy</t>
  </si>
  <si>
    <t>FB Postage &amp; Stamp</t>
  </si>
  <si>
    <t>FB Telephone</t>
  </si>
  <si>
    <t>FB Traveling Expenses</t>
  </si>
  <si>
    <t>FB Entertainment</t>
  </si>
  <si>
    <t>FB Transportation</t>
  </si>
  <si>
    <t>FB Uniform</t>
  </si>
  <si>
    <t>FB Data Processing</t>
  </si>
  <si>
    <t>FB Material Supplies</t>
  </si>
  <si>
    <t>FB Guest Gratuities</t>
  </si>
  <si>
    <t>FB Guest Supplies F&amp;B</t>
  </si>
  <si>
    <t>FB Newspaper &amp; Magazine</t>
  </si>
  <si>
    <t>FB Menu &amp; Beverage list</t>
  </si>
  <si>
    <t>FB Sound System &amp; Audio Visual</t>
  </si>
  <si>
    <t>FB Event others Expenses</t>
  </si>
  <si>
    <t>FB Music &amp; Entertainment</t>
  </si>
  <si>
    <t>FB Test Food</t>
  </si>
  <si>
    <t>FB Kitchen Fuel</t>
  </si>
  <si>
    <t>FB Operating Equipment</t>
  </si>
  <si>
    <t>FB Kitchen Chemical</t>
  </si>
  <si>
    <t>FB Kitchen Utensil</t>
  </si>
  <si>
    <t>FB Advertising &amp; Promotion Expense</t>
  </si>
  <si>
    <t>FB Rental of Equipment</t>
  </si>
  <si>
    <t>FB Laundry &amp; Dry Cleaning (Uniform &amp; Linen)</t>
  </si>
  <si>
    <t>FB Decoration - Flower</t>
  </si>
  <si>
    <t>FB Training</t>
  </si>
  <si>
    <t>FB Contract Service</t>
  </si>
  <si>
    <t>FB Linen</t>
  </si>
  <si>
    <t>FB Loyalty Program</t>
  </si>
  <si>
    <t>FB Others expenses</t>
  </si>
  <si>
    <t>TOTAL OTHERS EXPENSES</t>
  </si>
  <si>
    <t>TOTAL FB COST &amp; OTHER EXPENSES</t>
  </si>
  <si>
    <t>STATISTICS:</t>
  </si>
  <si>
    <t>HEALTH CLUB REVENUE</t>
  </si>
  <si>
    <t>MOD SALES</t>
  </si>
  <si>
    <t>OTHER SALES</t>
  </si>
  <si>
    <t xml:space="preserve">TOTAL REVENUE MOD </t>
  </si>
  <si>
    <t>HEALTH CLUB COST</t>
  </si>
  <si>
    <t>MOD COST</t>
  </si>
  <si>
    <t>OTHER COST</t>
  </si>
  <si>
    <t>TOTAL COST MOD</t>
  </si>
  <si>
    <t>ADMIN &amp; GENERAL DEPARTMENT</t>
  </si>
  <si>
    <t>LABOUR COSTS AND RELATED EXPENSES</t>
  </si>
  <si>
    <t>TOTAL LABOUR COSTS AND RELATED EXPENSES</t>
  </si>
  <si>
    <t>TOTAL LABOUR COSTS AND OTHER EXPENSES</t>
  </si>
  <si>
    <t>FINANCE DEPARTMENT</t>
  </si>
  <si>
    <t>HUMAN &amp; RESOURCE DEPARTMENT</t>
  </si>
  <si>
    <t>SALES &amp; MARKETING DEPARTMENT</t>
  </si>
  <si>
    <t>POMEC DEPARTMENT</t>
  </si>
  <si>
    <t>LOSS PREVENTION DEPARTMENT</t>
  </si>
  <si>
    <t>IT DEPARTMENT</t>
  </si>
  <si>
    <t>YTD</t>
  </si>
  <si>
    <t>MTDLY</t>
  </si>
  <si>
    <t>YTDLY</t>
  </si>
  <si>
    <t/>
  </si>
  <si>
    <t>Unit Code</t>
  </si>
  <si>
    <t>Code</t>
  </si>
  <si>
    <t>Description</t>
  </si>
  <si>
    <t>TDY</t>
  </si>
  <si>
    <t>MTD</t>
  </si>
  <si>
    <t>MTDLM</t>
  </si>
  <si>
    <t>RRKEN</t>
  </si>
  <si>
    <t>RSA000</t>
  </si>
  <si>
    <t>Operations Days</t>
  </si>
  <si>
    <t>RSA001</t>
  </si>
  <si>
    <t>Total Room</t>
  </si>
  <si>
    <t>RSA002</t>
  </si>
  <si>
    <t>Out Of Order</t>
  </si>
  <si>
    <t>RSA003</t>
  </si>
  <si>
    <t>Office Use</t>
  </si>
  <si>
    <t>RSA004</t>
  </si>
  <si>
    <t>Under Construction</t>
  </si>
  <si>
    <t>RSA005</t>
  </si>
  <si>
    <t>House Use</t>
  </si>
  <si>
    <t>RSA006</t>
  </si>
  <si>
    <t>Compliment</t>
  </si>
  <si>
    <t>RSA007</t>
  </si>
  <si>
    <t>RSA009</t>
  </si>
  <si>
    <t>Day Use</t>
  </si>
  <si>
    <t>RSA010</t>
  </si>
  <si>
    <t>Revenue Gross</t>
  </si>
  <si>
    <t>RSA011</t>
  </si>
  <si>
    <t>Revenue with Compliment</t>
  </si>
  <si>
    <t>RSA012</t>
  </si>
  <si>
    <t>Revenue Non Package</t>
  </si>
  <si>
    <t>RSA013</t>
  </si>
  <si>
    <t>Revenue Nett</t>
  </si>
  <si>
    <t>RSA014</t>
  </si>
  <si>
    <t>Adult</t>
  </si>
  <si>
    <t>RSA015</t>
  </si>
  <si>
    <t>Child</t>
  </si>
  <si>
    <t>RSA016</t>
  </si>
  <si>
    <t>Adult Sold</t>
  </si>
  <si>
    <t>RSA017</t>
  </si>
  <si>
    <t>Child Sold</t>
  </si>
  <si>
    <t>RSA018</t>
  </si>
  <si>
    <t>Adult Day Use</t>
  </si>
  <si>
    <t>RSA019</t>
  </si>
  <si>
    <t>Child Day Use</t>
  </si>
  <si>
    <t>RSA020</t>
  </si>
  <si>
    <t>Adult Compliment</t>
  </si>
  <si>
    <t>RSA021</t>
  </si>
  <si>
    <t>Child Compliment</t>
  </si>
  <si>
    <t>RSA022</t>
  </si>
  <si>
    <t>Adult House Use</t>
  </si>
  <si>
    <t>RSA023</t>
  </si>
  <si>
    <t>Child House use</t>
  </si>
  <si>
    <t>RSA024</t>
  </si>
  <si>
    <t>Pax Single Occupancy</t>
  </si>
  <si>
    <t>RSA025</t>
  </si>
  <si>
    <t>Walk In</t>
  </si>
  <si>
    <t>RSA026</t>
  </si>
  <si>
    <t>WAlk In Foreign</t>
  </si>
  <si>
    <t>RSA027</t>
  </si>
  <si>
    <t>Check In</t>
  </si>
  <si>
    <t>RSA028</t>
  </si>
  <si>
    <t>Pax Check In</t>
  </si>
  <si>
    <t>RSA029</t>
  </si>
  <si>
    <t>Check In Tomorrow</t>
  </si>
  <si>
    <t>RSA030</t>
  </si>
  <si>
    <t>Pax Check In Tomorrow</t>
  </si>
  <si>
    <t>RSA031</t>
  </si>
  <si>
    <t>Check In Foreign</t>
  </si>
  <si>
    <t>RSA032</t>
  </si>
  <si>
    <t>Reservation</t>
  </si>
  <si>
    <t>RSA033</t>
  </si>
  <si>
    <t>Cancel Reservation</t>
  </si>
  <si>
    <t>RSA034</t>
  </si>
  <si>
    <t>No Show Reservation</t>
  </si>
  <si>
    <t>RSA035</t>
  </si>
  <si>
    <t>Check Out</t>
  </si>
  <si>
    <t>RSA036</t>
  </si>
  <si>
    <t>Pax Check Out</t>
  </si>
  <si>
    <t>RSA037</t>
  </si>
  <si>
    <t>Early Check Out</t>
  </si>
  <si>
    <t>RSA038</t>
  </si>
  <si>
    <t>Check Out Tomorrow</t>
  </si>
  <si>
    <t>RSA039</t>
  </si>
  <si>
    <t>Pax Check Out Tomorrow</t>
  </si>
  <si>
    <t>RSA040</t>
  </si>
  <si>
    <t>Breakfast Cover</t>
  </si>
  <si>
    <t>RSA041</t>
  </si>
  <si>
    <t>RSA042</t>
  </si>
  <si>
    <t>RSA043</t>
  </si>
  <si>
    <t>Gathering Cover</t>
  </si>
  <si>
    <t>Banquet Cover</t>
  </si>
  <si>
    <t>RSA044</t>
  </si>
  <si>
    <t>Wedding Cover</t>
  </si>
  <si>
    <t>Segment Cover Breakfast</t>
  </si>
  <si>
    <t>RSA045</t>
  </si>
  <si>
    <t>Segment Cover Lunch</t>
  </si>
  <si>
    <t>RSA046</t>
  </si>
  <si>
    <t>Segment Cover Dinner</t>
  </si>
  <si>
    <t>RSA047</t>
  </si>
  <si>
    <t>Segment Cover Coffe Break</t>
  </si>
  <si>
    <t>RSA048</t>
  </si>
  <si>
    <t>Revenue Breakfast</t>
  </si>
  <si>
    <t>RSA049</t>
  </si>
  <si>
    <t>Revenue Food</t>
  </si>
  <si>
    <t>RSA050</t>
  </si>
  <si>
    <t>Revenue Beverage</t>
  </si>
  <si>
    <t>RSA051</t>
  </si>
  <si>
    <t>Revenue Banquet</t>
  </si>
  <si>
    <t>RSA052</t>
  </si>
  <si>
    <t>Revenue Wedding</t>
  </si>
  <si>
    <t>RSA053</t>
  </si>
  <si>
    <t>Revenue Gathering</t>
  </si>
  <si>
    <t>RSA054</t>
  </si>
  <si>
    <t>RSA055</t>
  </si>
  <si>
    <t>Guest Deposit</t>
  </si>
  <si>
    <t>RSB001</t>
  </si>
  <si>
    <t>RSB002</t>
  </si>
  <si>
    <t>Out Of order</t>
  </si>
  <si>
    <t>RSB003</t>
  </si>
  <si>
    <t>RSB004</t>
  </si>
  <si>
    <t>RSB005</t>
  </si>
  <si>
    <t>RSB006</t>
  </si>
  <si>
    <t>RSB007</t>
  </si>
  <si>
    <t>RSB008</t>
  </si>
  <si>
    <t>RSB009</t>
  </si>
  <si>
    <t>RSB010</t>
  </si>
  <si>
    <t>Check In By Reservation</t>
  </si>
  <si>
    <t>RSB011</t>
  </si>
  <si>
    <t>No Show</t>
  </si>
  <si>
    <t>RSB012</t>
  </si>
  <si>
    <t>Reservation Made</t>
  </si>
  <si>
    <t>RSB013</t>
  </si>
  <si>
    <t>Cancelation Reservation</t>
  </si>
  <si>
    <t>RSB014</t>
  </si>
  <si>
    <t>RSB015</t>
  </si>
  <si>
    <t>RSB016</t>
  </si>
  <si>
    <t>Walk In Domestic</t>
  </si>
  <si>
    <t>RSB017</t>
  </si>
  <si>
    <t>Check In By Reservation Domestic</t>
  </si>
  <si>
    <t>RSB018</t>
  </si>
  <si>
    <t>Walk In Foreign</t>
  </si>
  <si>
    <t>RSB019</t>
  </si>
  <si>
    <t>Check In By Reservation Foreign</t>
  </si>
  <si>
    <t>RSB020</t>
  </si>
  <si>
    <t>Room Revenue Gross</t>
  </si>
  <si>
    <t>RSB021</t>
  </si>
  <si>
    <t>Room Revenue non Package</t>
  </si>
  <si>
    <t>RSB022</t>
  </si>
  <si>
    <t>Room Revenue Nett</t>
  </si>
  <si>
    <t>RSB023</t>
  </si>
  <si>
    <t>Room Revenue with Compliment</t>
  </si>
  <si>
    <t>RSB024</t>
  </si>
  <si>
    <t>RSB025</t>
  </si>
  <si>
    <t>RSB026</t>
  </si>
  <si>
    <t>RSB027</t>
  </si>
  <si>
    <t>Child House Use</t>
  </si>
  <si>
    <t>RSB028</t>
  </si>
  <si>
    <t>RSB029</t>
  </si>
  <si>
    <t>RSB030</t>
  </si>
  <si>
    <t>RSB031</t>
  </si>
  <si>
    <t>RSB032</t>
  </si>
  <si>
    <t>RSB033</t>
  </si>
  <si>
    <t>RSB034</t>
  </si>
  <si>
    <t>Pax Single</t>
  </si>
  <si>
    <t>RSB035</t>
  </si>
  <si>
    <t>Pax Double</t>
  </si>
  <si>
    <t>RSB036</t>
  </si>
  <si>
    <t>Number of Cover</t>
  </si>
  <si>
    <t>RSB037</t>
  </si>
  <si>
    <t>Nett Food Sales</t>
  </si>
  <si>
    <t>RSB038</t>
  </si>
  <si>
    <t>Nett Beverage Sales</t>
  </si>
  <si>
    <t>RSB039</t>
  </si>
  <si>
    <t>Nett Breakfast Sales</t>
  </si>
  <si>
    <t>RSB040</t>
  </si>
  <si>
    <t>Nett Banquet Sales</t>
  </si>
  <si>
    <t>RSB041</t>
  </si>
  <si>
    <t>RSB042</t>
  </si>
  <si>
    <t>RSB043</t>
  </si>
  <si>
    <t>RSB044</t>
  </si>
  <si>
    <t>RSB045</t>
  </si>
  <si>
    <t>RSB046</t>
  </si>
  <si>
    <t>RSB047</t>
  </si>
  <si>
    <t>RSB048</t>
  </si>
  <si>
    <t>RSB049</t>
  </si>
  <si>
    <t>RSB050</t>
  </si>
  <si>
    <t>RSB051</t>
  </si>
  <si>
    <t>Nett Wedding Sales</t>
  </si>
  <si>
    <t>RSB052</t>
  </si>
  <si>
    <t>Nett Gathering Sales</t>
  </si>
  <si>
    <t>RSB053</t>
  </si>
  <si>
    <t>Man Power Total</t>
  </si>
  <si>
    <t>JournalAccountCode</t>
  </si>
  <si>
    <t>JournalAccount</t>
  </si>
  <si>
    <t>MTDLMDebit</t>
  </si>
  <si>
    <t>MTDLMCredit</t>
  </si>
  <si>
    <t>MTDLMBalance</t>
  </si>
  <si>
    <t>MTDDebit</t>
  </si>
  <si>
    <t>MTDCredit</t>
  </si>
  <si>
    <t>MTDBalance</t>
  </si>
  <si>
    <t>MTDBudget</t>
  </si>
  <si>
    <t>EndingBalance</t>
  </si>
  <si>
    <t>YTDBudget</t>
  </si>
  <si>
    <t>JournalAccountSubGroup</t>
  </si>
  <si>
    <t>OrderX</t>
  </si>
  <si>
    <t>FRONT OFFICE OTHER EXPENSES</t>
  </si>
  <si>
    <t>HOUSEKEEPING OTHER EXPENSES</t>
  </si>
  <si>
    <t>FOOD&amp;BEVERAGE SERVICE OTHER EXPENSES</t>
  </si>
  <si>
    <t>FBS Laundry &amp; Dry Cleaning (Uniform &amp; Linen)</t>
  </si>
  <si>
    <t>A &amp; G OTHER EXPENSES</t>
  </si>
  <si>
    <t>FINANCE &amp; ACCT OTHER EXPENSES</t>
  </si>
  <si>
    <t>HUMAN RESOURCES OTHER EXPENSES</t>
  </si>
  <si>
    <t>LOSS PREVENTION OTHER EXPENSES</t>
  </si>
  <si>
    <t>INFORMATION TECHNOLOGY OTHER EXPENSES</t>
  </si>
  <si>
    <t>SALES &amp; MARKETING OTHER EXPENSES</t>
  </si>
  <si>
    <t>ENGINEERING OTHER EXPENSES</t>
  </si>
  <si>
    <t>POM Maintenance : Electrical &amp; Mechanical</t>
  </si>
  <si>
    <t>FOOD&amp;BEVERAGE PRODUCT OTHER EXPENSES</t>
  </si>
  <si>
    <t>FBP Laundry &amp; Dry Cleaning (Uniform &amp; Linen)</t>
  </si>
  <si>
    <t>BANQUET OTHER EXPENSES</t>
  </si>
  <si>
    <t>BQT Laundry &amp; Dry Cleaning (Uniform &amp; Linen)</t>
  </si>
  <si>
    <t>Depreciation Exp. F&amp;B Operating Equipment</t>
  </si>
  <si>
    <t>Depreciation Exp. Rooms Operating Equipment</t>
  </si>
  <si>
    <t>Depreciation Exp. Eng. Operating Equipment</t>
  </si>
  <si>
    <t>Depreciation Exp. Depreciation Vehicle</t>
  </si>
  <si>
    <t>-</t>
  </si>
  <si>
    <t>11.1.001</t>
  </si>
  <si>
    <t>Petty Cash Front Office</t>
  </si>
  <si>
    <t>Cash</t>
  </si>
  <si>
    <t>11.1.002</t>
  </si>
  <si>
    <t>Petty Cash Restaurant</t>
  </si>
  <si>
    <t>11.1.003</t>
  </si>
  <si>
    <t>Petty Cash Spa</t>
  </si>
  <si>
    <t>11.1.004</t>
  </si>
  <si>
    <t>Petty Cash Sales</t>
  </si>
  <si>
    <t>11.1.005</t>
  </si>
  <si>
    <t>Petty Cash Accounting</t>
  </si>
  <si>
    <t>11.1.006</t>
  </si>
  <si>
    <t>Petty Cash USD Dollar Sales</t>
  </si>
  <si>
    <t>11.1.007</t>
  </si>
  <si>
    <t>General Cashier</t>
  </si>
  <si>
    <t>11.2.001</t>
  </si>
  <si>
    <t>BNI IDR Account</t>
  </si>
  <si>
    <t>Bank</t>
  </si>
  <si>
    <t>11.2.002</t>
  </si>
  <si>
    <t>BPD IDR Account</t>
  </si>
  <si>
    <t>11.2.003</t>
  </si>
  <si>
    <t>BCA IDR Account</t>
  </si>
  <si>
    <t>11.2.004</t>
  </si>
  <si>
    <t>BCA USD Account</t>
  </si>
  <si>
    <t>11.2.005</t>
  </si>
  <si>
    <t>BNI IDR Account Out</t>
  </si>
  <si>
    <t>11.2.006</t>
  </si>
  <si>
    <t>BNI IDR Account 2</t>
  </si>
  <si>
    <t>11.2.007</t>
  </si>
  <si>
    <t>Bank Mandiri IDR Account</t>
  </si>
  <si>
    <t>11.3.001</t>
  </si>
  <si>
    <t>Undistributed Fund Debit</t>
  </si>
  <si>
    <t>Clearance Account</t>
  </si>
  <si>
    <t>11.3.002</t>
  </si>
  <si>
    <t>Undistributed Fund Credit</t>
  </si>
  <si>
    <t>11.3.003</t>
  </si>
  <si>
    <t>Deposit Purchase Clearance</t>
  </si>
  <si>
    <t>11.4.101</t>
  </si>
  <si>
    <t>Account receivable</t>
  </si>
  <si>
    <t>11.4.201</t>
  </si>
  <si>
    <t>11.4.202</t>
  </si>
  <si>
    <t>Personal Ledger</t>
  </si>
  <si>
    <t>11.4.203</t>
  </si>
  <si>
    <t>AR Credit Card</t>
  </si>
  <si>
    <t>11.4.301</t>
  </si>
  <si>
    <t>AR Trade Barter</t>
  </si>
  <si>
    <t>11.4.302</t>
  </si>
  <si>
    <t>AR Inter Company Account</t>
  </si>
  <si>
    <t>11.4.303</t>
  </si>
  <si>
    <t>AR Other</t>
  </si>
  <si>
    <t>11.4.401</t>
  </si>
  <si>
    <t>Deposit Purchase</t>
  </si>
  <si>
    <t>11.5.001</t>
  </si>
  <si>
    <t>Ellectricity Voucher</t>
  </si>
  <si>
    <t>Deffered Charges &amp; Prepaid expenses</t>
  </si>
  <si>
    <t>11.5.002</t>
  </si>
  <si>
    <t>Payment THR</t>
  </si>
  <si>
    <t>11.5.003</t>
  </si>
  <si>
    <t>Payment Rent</t>
  </si>
  <si>
    <t>11.5.004</t>
  </si>
  <si>
    <t>Payment Promotion</t>
  </si>
  <si>
    <t>11.6.001</t>
  </si>
  <si>
    <t>Inventory</t>
  </si>
  <si>
    <t>11.6.002</t>
  </si>
  <si>
    <t>Inventory Food</t>
  </si>
  <si>
    <t>11.6.003</t>
  </si>
  <si>
    <t>Inventory Beverage</t>
  </si>
  <si>
    <t>11.6.004</t>
  </si>
  <si>
    <t>Inventory General</t>
  </si>
  <si>
    <t>11.6.005</t>
  </si>
  <si>
    <t>Inventory Engineering &amp; Gardener</t>
  </si>
  <si>
    <t>12.1.101</t>
  </si>
  <si>
    <t>Land</t>
  </si>
  <si>
    <t>Fixed Asset</t>
  </si>
  <si>
    <t>12.1.201</t>
  </si>
  <si>
    <t>Building</t>
  </si>
  <si>
    <t>12.1.299</t>
  </si>
  <si>
    <t>Accumulate depreciation of Building</t>
  </si>
  <si>
    <t>Accumulation Depretiation</t>
  </si>
  <si>
    <t>12.2.101</t>
  </si>
  <si>
    <t>Fixed Asset Group I</t>
  </si>
  <si>
    <t>12.2.102</t>
  </si>
  <si>
    <t>FA I-Furniture &amp; Fixture</t>
  </si>
  <si>
    <t>12.2.103</t>
  </si>
  <si>
    <t>FA I-Signage</t>
  </si>
  <si>
    <t>12.2.104</t>
  </si>
  <si>
    <t>FA I-Painting &amp; Decoration</t>
  </si>
  <si>
    <t>12.2.105</t>
  </si>
  <si>
    <t>FA I-Communication</t>
  </si>
  <si>
    <t>12.2.106</t>
  </si>
  <si>
    <t>FA I-Computer Equipment</t>
  </si>
  <si>
    <t>12.2.107</t>
  </si>
  <si>
    <t>FA I-Audio Visual &amp; Sound System</t>
  </si>
  <si>
    <t>12.2.108</t>
  </si>
  <si>
    <t>FA I-Fire &amp; Safety Equipment</t>
  </si>
  <si>
    <t>12.2.109</t>
  </si>
  <si>
    <t>FA I-Vehicle</t>
  </si>
  <si>
    <t>12.2.110</t>
  </si>
  <si>
    <t>FA I-Mechanocal &amp; Electrical</t>
  </si>
  <si>
    <t>12.2.111</t>
  </si>
  <si>
    <t>FA I-HK Equipment</t>
  </si>
  <si>
    <t>12.2.112</t>
  </si>
  <si>
    <t>FA I-Office Equipment</t>
  </si>
  <si>
    <t>12.2.113</t>
  </si>
  <si>
    <t>FA I-Bar&amp;Restaurant Equipment</t>
  </si>
  <si>
    <t>12.2.114</t>
  </si>
  <si>
    <t>FA I-Kitchen Equipment</t>
  </si>
  <si>
    <t>12.2.115</t>
  </si>
  <si>
    <t>FA I-SPA Equipment</t>
  </si>
  <si>
    <t>12.2.116</t>
  </si>
  <si>
    <t>FA I-Engineering Equipment</t>
  </si>
  <si>
    <t>12.2.117</t>
  </si>
  <si>
    <t>FA I-Security Equipment</t>
  </si>
  <si>
    <t>12.2.118</t>
  </si>
  <si>
    <t>FA I-Canteen Equipment</t>
  </si>
  <si>
    <t>12.2.150</t>
  </si>
  <si>
    <t>Acc. depreciation of Air Condition</t>
  </si>
  <si>
    <t>12.2.151</t>
  </si>
  <si>
    <t>Acc. depreciation of Furniture&amp;Fixture</t>
  </si>
  <si>
    <t>12.2.152</t>
  </si>
  <si>
    <t>Acc. depreciation of Signage</t>
  </si>
  <si>
    <t>12.2.153</t>
  </si>
  <si>
    <t>Acc. depreciationof Painting&amp;Decoration</t>
  </si>
  <si>
    <t>12.2.154</t>
  </si>
  <si>
    <t>Acc. depreciation of Communication</t>
  </si>
  <si>
    <t>12.2.155</t>
  </si>
  <si>
    <t>Acc. depreciation of Computer Equipment</t>
  </si>
  <si>
    <t>12.2.156</t>
  </si>
  <si>
    <t>Acc. depreciation of Audio Visual&amp;Sound System</t>
  </si>
  <si>
    <t>12.2.157</t>
  </si>
  <si>
    <t>Acc. depreciation of Fire&amp;Safety Equipment</t>
  </si>
  <si>
    <t>12.2.158</t>
  </si>
  <si>
    <t>Acc. depreciation of Vehicle</t>
  </si>
  <si>
    <t>12.2.159</t>
  </si>
  <si>
    <t>Acc. depreciation of Mechanoca l&amp;Electrical</t>
  </si>
  <si>
    <t>12.2.160</t>
  </si>
  <si>
    <t>Acc. depreciation of HK Equipment</t>
  </si>
  <si>
    <t>12.2.161</t>
  </si>
  <si>
    <t>Acc. depreciation of Office Equipment</t>
  </si>
  <si>
    <t>12.2.162</t>
  </si>
  <si>
    <t>Acc. depreciation of Bar&amp;Restaurant Equipment</t>
  </si>
  <si>
    <t>12.2.163</t>
  </si>
  <si>
    <t>Acc. depreciation of Kitchen Equipment</t>
  </si>
  <si>
    <t>12.2.164</t>
  </si>
  <si>
    <t>Acc. depreciation of SPA Equipment</t>
  </si>
  <si>
    <t>12.2.165</t>
  </si>
  <si>
    <t>Acc. depreciation of Engineering Equipment</t>
  </si>
  <si>
    <t>12.2.166</t>
  </si>
  <si>
    <t>Acc. depreciation of Security Equipment</t>
  </si>
  <si>
    <t>12.2.167</t>
  </si>
  <si>
    <t>Acc. depreciation of Canteen Equipment</t>
  </si>
  <si>
    <t>12.2.199</t>
  </si>
  <si>
    <t>Acc. depreciation of Fixed Asset Group I</t>
  </si>
  <si>
    <t>12.2.201</t>
  </si>
  <si>
    <t>Fixed Asset Group II</t>
  </si>
  <si>
    <t>12.2.202</t>
  </si>
  <si>
    <t>FA II-Mechanocal &amp; Electrical</t>
  </si>
  <si>
    <t>12.2.203</t>
  </si>
  <si>
    <t>FA II-Kitchen Equipment</t>
  </si>
  <si>
    <t>12.2.204</t>
  </si>
  <si>
    <t>FA II-Bar&amp;Restaurant Equipment</t>
  </si>
  <si>
    <t>12.2.250</t>
  </si>
  <si>
    <t>12.2.251</t>
  </si>
  <si>
    <t>Acc. depreciation of Mechanocal &amp; Electricity</t>
  </si>
  <si>
    <t>12.2.252</t>
  </si>
  <si>
    <t>12.2.253</t>
  </si>
  <si>
    <t>Acc. depreciation of Bar &amp; Restaurant Equipment</t>
  </si>
  <si>
    <t>12.2.299</t>
  </si>
  <si>
    <t>Acc. depreciation of Fixed Asset Group II</t>
  </si>
  <si>
    <t>12.3.101</t>
  </si>
  <si>
    <t>Chinaware, glassware, flatware</t>
  </si>
  <si>
    <t>12.3.102</t>
  </si>
  <si>
    <t>OA-FBS Chinaware, Glassware,Flatware</t>
  </si>
  <si>
    <t>12.3.103</t>
  </si>
  <si>
    <t>OA-FBK Chinaware, Glassware,Flatware</t>
  </si>
  <si>
    <t>12.3.104</t>
  </si>
  <si>
    <t>OA-SPA Chinaware, Glassware,Flatware</t>
  </si>
  <si>
    <t>12.3.201</t>
  </si>
  <si>
    <t>Linen</t>
  </si>
  <si>
    <t>12.3.202</t>
  </si>
  <si>
    <t>OA-Linen Restaurant</t>
  </si>
  <si>
    <t>12.3.203</t>
  </si>
  <si>
    <t>OA-Linen SPA</t>
  </si>
  <si>
    <t>12.3.301</t>
  </si>
  <si>
    <t>12.3.302</t>
  </si>
  <si>
    <t>OA-Uniform Housekeeping</t>
  </si>
  <si>
    <t>12.3.303</t>
  </si>
  <si>
    <t>OA-Uniform Security</t>
  </si>
  <si>
    <t>12.3.304</t>
  </si>
  <si>
    <t>OA-Uniform FB Kitchen</t>
  </si>
  <si>
    <t>12.3.305</t>
  </si>
  <si>
    <t>OA-Uniform FB Service</t>
  </si>
  <si>
    <t>12.3.306</t>
  </si>
  <si>
    <t>OA-Uniform SPA</t>
  </si>
  <si>
    <t>12.3.307</t>
  </si>
  <si>
    <t>OA-Uniform Executive Office</t>
  </si>
  <si>
    <t>12.3.308</t>
  </si>
  <si>
    <t>OA-Uniform Accounting</t>
  </si>
  <si>
    <t>12.3.309</t>
  </si>
  <si>
    <t>OA-Uniform Sales &amp; Reservation</t>
  </si>
  <si>
    <t>12.3.310</t>
  </si>
  <si>
    <t>OA-Uniform Engineering</t>
  </si>
  <si>
    <t>12.3.311</t>
  </si>
  <si>
    <t>OA-Uniform Gardener</t>
  </si>
  <si>
    <t>12.3.401</t>
  </si>
  <si>
    <t>Kitchen &amp; Bar Utensil</t>
  </si>
  <si>
    <t>12.3.402</t>
  </si>
  <si>
    <t>Bar Utensil</t>
  </si>
  <si>
    <t>12.3.499</t>
  </si>
  <si>
    <t>Acc. depreciation of Fixed Operating Asset</t>
  </si>
  <si>
    <t>12.4.101</t>
  </si>
  <si>
    <t>Rent / Leasing</t>
  </si>
  <si>
    <t>12.4.199</t>
  </si>
  <si>
    <t>Amortisation of Rent / Leasing</t>
  </si>
  <si>
    <t>12.4.201</t>
  </si>
  <si>
    <t>12.4.299</t>
  </si>
  <si>
    <t>Amortisation of Pre Opening Expenses</t>
  </si>
  <si>
    <t>12.4.301</t>
  </si>
  <si>
    <t>Insurance</t>
  </si>
  <si>
    <t>12.4.399</t>
  </si>
  <si>
    <t>Amortisation of Insurance</t>
  </si>
  <si>
    <t>12.4.401</t>
  </si>
  <si>
    <t>Trade License</t>
  </si>
  <si>
    <t>12.4.499</t>
  </si>
  <si>
    <t>Amortisation of Trade License</t>
  </si>
  <si>
    <t>12.4.501</t>
  </si>
  <si>
    <t>Web Site</t>
  </si>
  <si>
    <t>12.4.599</t>
  </si>
  <si>
    <t>Amortisation of Web Site</t>
  </si>
  <si>
    <t>21.1.001</t>
  </si>
  <si>
    <t>AP Trade</t>
  </si>
  <si>
    <t>Account Payable</t>
  </si>
  <si>
    <t>21.1.002</t>
  </si>
  <si>
    <t>AP Service Charge</t>
  </si>
  <si>
    <t>21.1.003</t>
  </si>
  <si>
    <t>AP Guest Deposit</t>
  </si>
  <si>
    <t>21.1.004</t>
  </si>
  <si>
    <t>AP Trade Barter</t>
  </si>
  <si>
    <t>21.1.005</t>
  </si>
  <si>
    <t>AP Voucher</t>
  </si>
  <si>
    <t>21.1.006</t>
  </si>
  <si>
    <t>AP Guest Deposit Reservation</t>
  </si>
  <si>
    <t>21.1.007</t>
  </si>
  <si>
    <t>AP Refund Deposit</t>
  </si>
  <si>
    <t>21.1.008</t>
  </si>
  <si>
    <t>AP Commision</t>
  </si>
  <si>
    <t>21.1.009</t>
  </si>
  <si>
    <t>AP Suka Duka</t>
  </si>
  <si>
    <t>21.1.010</t>
  </si>
  <si>
    <t>AP Sumber Daya Manusia</t>
  </si>
  <si>
    <t>21.1.011</t>
  </si>
  <si>
    <t>Ap Guest Transfer</t>
  </si>
  <si>
    <t>21.1.999</t>
  </si>
  <si>
    <t>AP Other</t>
  </si>
  <si>
    <t>21.2.001</t>
  </si>
  <si>
    <t>Accrued Salary</t>
  </si>
  <si>
    <t>Accrued expense</t>
  </si>
  <si>
    <t>21.2.002</t>
  </si>
  <si>
    <t>Accrued Jamsostek</t>
  </si>
  <si>
    <t>21.2.003</t>
  </si>
  <si>
    <t>Accrued Electricity</t>
  </si>
  <si>
    <t>21.2.004</t>
  </si>
  <si>
    <t>Accrued Telephone</t>
  </si>
  <si>
    <t>21.2.005</t>
  </si>
  <si>
    <t>Accrued Water</t>
  </si>
  <si>
    <t>21.2.006</t>
  </si>
  <si>
    <t>Accrued Meal</t>
  </si>
  <si>
    <t>21.2.999</t>
  </si>
  <si>
    <t>Accrued Other Expenses</t>
  </si>
  <si>
    <t>21.3.001</t>
  </si>
  <si>
    <t>Pph   4 ayat 2 accrued tax</t>
  </si>
  <si>
    <t>Accrued tax</t>
  </si>
  <si>
    <t>21.3.002</t>
  </si>
  <si>
    <t>Pph 21 accrued tax</t>
  </si>
  <si>
    <t>21.3.003</t>
  </si>
  <si>
    <t>Pph 23 accrued tax</t>
  </si>
  <si>
    <t>21.3.004</t>
  </si>
  <si>
    <t>Pph 25 accrued tax</t>
  </si>
  <si>
    <t>21.3.005</t>
  </si>
  <si>
    <t>Hotel &amp; Restaruant Tax / PB 1</t>
  </si>
  <si>
    <t>21.4.101</t>
  </si>
  <si>
    <t>Provision of Loss &amp; Breakage</t>
  </si>
  <si>
    <t>Provision</t>
  </si>
  <si>
    <t>21.4.102</t>
  </si>
  <si>
    <t>Provision of Healty Insurance</t>
  </si>
  <si>
    <t>21.4.103</t>
  </si>
  <si>
    <t>Provision of Bonus / THR</t>
  </si>
  <si>
    <t>21.4.201</t>
  </si>
  <si>
    <t>Provision of Chinaware, glassware, flatware</t>
  </si>
  <si>
    <t>21.4.202</t>
  </si>
  <si>
    <t>Provision of Linen</t>
  </si>
  <si>
    <t>21.4.203</t>
  </si>
  <si>
    <t>Provision of Uniform</t>
  </si>
  <si>
    <t>21.4.204</t>
  </si>
  <si>
    <t>Provision of Kitchen Utensil</t>
  </si>
  <si>
    <t>22.1.101</t>
  </si>
  <si>
    <t>Payable to Bank A</t>
  </si>
  <si>
    <t>Long term liabilities</t>
  </si>
  <si>
    <t>22.1.102</t>
  </si>
  <si>
    <t>Payable to Bank B</t>
  </si>
  <si>
    <t>22.1.201</t>
  </si>
  <si>
    <t>Payable to Owner A</t>
  </si>
  <si>
    <t>22.1.202</t>
  </si>
  <si>
    <t>Payable to Owner B</t>
  </si>
  <si>
    <t>31.1.001</t>
  </si>
  <si>
    <t>Owner equity - A</t>
  </si>
  <si>
    <t>Owner equity</t>
  </si>
  <si>
    <t>31.1.002</t>
  </si>
  <si>
    <t>Owner equity - B</t>
  </si>
  <si>
    <t>32.1.001</t>
  </si>
  <si>
    <t>Previous year retained earnings - A</t>
  </si>
  <si>
    <t>Previous year retained earnings</t>
  </si>
  <si>
    <t>32.1.002</t>
  </si>
  <si>
    <t>Previous year retained earnings - B</t>
  </si>
  <si>
    <t>32.2.001</t>
  </si>
  <si>
    <t>Current retained earnings</t>
  </si>
  <si>
    <t>32.2.002</t>
  </si>
  <si>
    <t>Current retained earnings US</t>
  </si>
  <si>
    <t>32.2.003</t>
  </si>
  <si>
    <t>Current retained earnings - A</t>
  </si>
  <si>
    <t>41.1.010</t>
  </si>
  <si>
    <t>41.1.019</t>
  </si>
  <si>
    <t>Room Discount</t>
  </si>
  <si>
    <t>41.1.020</t>
  </si>
  <si>
    <t>41.1.030</t>
  </si>
  <si>
    <t>Room Sundry Revenue</t>
  </si>
  <si>
    <t>41.2.010</t>
  </si>
  <si>
    <t>Breakfast revenue</t>
  </si>
  <si>
    <t>Food &amp; Beverage Revenue</t>
  </si>
  <si>
    <t>41.2.011</t>
  </si>
  <si>
    <t>Afternoon Tea revenue</t>
  </si>
  <si>
    <t>41.2.012</t>
  </si>
  <si>
    <t>Food Restaurant Revenue</t>
  </si>
  <si>
    <t>41.2.013</t>
  </si>
  <si>
    <t>Food Room Service Revenue</t>
  </si>
  <si>
    <t>41.2.019</t>
  </si>
  <si>
    <t>Food Discount</t>
  </si>
  <si>
    <t>41.2.020</t>
  </si>
  <si>
    <t>Beverage Restaurant Revenue</t>
  </si>
  <si>
    <t>41.2.021</t>
  </si>
  <si>
    <t>Beverage Room Service Revenue</t>
  </si>
  <si>
    <t>41.2.022</t>
  </si>
  <si>
    <t>Beverage Minibar</t>
  </si>
  <si>
    <t>41.2.023</t>
  </si>
  <si>
    <t>Beverage Minibar Restaurant</t>
  </si>
  <si>
    <t>41.2.029</t>
  </si>
  <si>
    <t>Beverage Discount</t>
  </si>
  <si>
    <t>41.2.030</t>
  </si>
  <si>
    <t>Other Revenue</t>
  </si>
  <si>
    <t>41.2.039</t>
  </si>
  <si>
    <t>Other revenue Dicount</t>
  </si>
  <si>
    <t>41.3.010</t>
  </si>
  <si>
    <t>Spa Revenue</t>
  </si>
  <si>
    <t>41.3.019</t>
  </si>
  <si>
    <t>Spa Discount</t>
  </si>
  <si>
    <t>41.9.010</t>
  </si>
  <si>
    <t>Food Minibar Revenue</t>
  </si>
  <si>
    <t>Minor Operating Department Revenue</t>
  </si>
  <si>
    <t>41.9.019</t>
  </si>
  <si>
    <t>Minibar Discount</t>
  </si>
  <si>
    <t>41.9.020</t>
  </si>
  <si>
    <t>Transport Revenue</t>
  </si>
  <si>
    <t>41.9.029</t>
  </si>
  <si>
    <t>Transport Discount</t>
  </si>
  <si>
    <t>41.9.030</t>
  </si>
  <si>
    <t>Laundry Revenue</t>
  </si>
  <si>
    <t>41.9.039</t>
  </si>
  <si>
    <t>Laundry Discount</t>
  </si>
  <si>
    <t>41.9.040</t>
  </si>
  <si>
    <t>Telephone Revenue</t>
  </si>
  <si>
    <t>41.9.049</t>
  </si>
  <si>
    <t>Telephone Discount</t>
  </si>
  <si>
    <t>41.9.050</t>
  </si>
  <si>
    <t>Guest Activity Revenue</t>
  </si>
  <si>
    <t>41.9.059</t>
  </si>
  <si>
    <t>Guest Activity Discount</t>
  </si>
  <si>
    <t>41.9.090</t>
  </si>
  <si>
    <t>Other revenue</t>
  </si>
  <si>
    <t>41.9.099</t>
  </si>
  <si>
    <t>51.2.010</t>
  </si>
  <si>
    <t>COGS - Food</t>
  </si>
  <si>
    <t>F&amp;B Cost of Sales</t>
  </si>
  <si>
    <t>51.2.020</t>
  </si>
  <si>
    <t>COGS - Beverage</t>
  </si>
  <si>
    <t>51.2.030</t>
  </si>
  <si>
    <t>COGS - Other F&amp;B</t>
  </si>
  <si>
    <t>51.3.010</t>
  </si>
  <si>
    <t>COGS - Spa</t>
  </si>
  <si>
    <t>Spa Cost of Sales</t>
  </si>
  <si>
    <t>51.9.010</t>
  </si>
  <si>
    <t>COGS - Mini Bar</t>
  </si>
  <si>
    <t>51.9.020</t>
  </si>
  <si>
    <t>COGS - Transport</t>
  </si>
  <si>
    <t>Other Revenue Cost of Sales</t>
  </si>
  <si>
    <t>51.9.030</t>
  </si>
  <si>
    <t>COGS - Laundry</t>
  </si>
  <si>
    <t>51.9.040</t>
  </si>
  <si>
    <t>COGS - Telephone</t>
  </si>
  <si>
    <t>51.9.050</t>
  </si>
  <si>
    <t>COGS - Guest Activity</t>
  </si>
  <si>
    <t>51.9.090</t>
  </si>
  <si>
    <t>COGS - Other Revenue</t>
  </si>
  <si>
    <t>61.1.001</t>
  </si>
  <si>
    <t>Room Division - Salary</t>
  </si>
  <si>
    <t>PTER-Room Division</t>
  </si>
  <si>
    <t>61.1.002</t>
  </si>
  <si>
    <t>Room Division - Extra Wages</t>
  </si>
  <si>
    <t>61.1.003</t>
  </si>
  <si>
    <t>Room Division - Transportation</t>
  </si>
  <si>
    <t>61.1.004</t>
  </si>
  <si>
    <t>Room Division - Insurance &amp; Medical</t>
  </si>
  <si>
    <t>61.1.005</t>
  </si>
  <si>
    <t>Room Division - Meal</t>
  </si>
  <si>
    <t>61.1.006</t>
  </si>
  <si>
    <t>Room Division - Over Time</t>
  </si>
  <si>
    <t>61.1.007</t>
  </si>
  <si>
    <t>Room Division - Bonus / THR</t>
  </si>
  <si>
    <t>61.1.008</t>
  </si>
  <si>
    <t>Room Division - Officer Check</t>
  </si>
  <si>
    <t>61.1.009</t>
  </si>
  <si>
    <t>Room Division - Tittle Allowance</t>
  </si>
  <si>
    <t>61.2.001</t>
  </si>
  <si>
    <t>F&amp;B Division - Salary</t>
  </si>
  <si>
    <t>PTER-F&amp;B Division</t>
  </si>
  <si>
    <t>61.2.002</t>
  </si>
  <si>
    <t>F&amp;B Division - Extra Wages</t>
  </si>
  <si>
    <t>61.2.003</t>
  </si>
  <si>
    <t>F&amp;B Division - Transportation</t>
  </si>
  <si>
    <t>61.2.004</t>
  </si>
  <si>
    <t>F&amp;B Division - Insurance &amp; Medical</t>
  </si>
  <si>
    <t>61.2.005</t>
  </si>
  <si>
    <t>F&amp;B Division - Meal</t>
  </si>
  <si>
    <t>61.2.006</t>
  </si>
  <si>
    <t>F&amp;B Division - Over Time</t>
  </si>
  <si>
    <t>61.2.007</t>
  </si>
  <si>
    <t>F&amp;B Division - Bonus / THR</t>
  </si>
  <si>
    <t>61.2.008</t>
  </si>
  <si>
    <t>F&amp;B Division - Officer Check</t>
  </si>
  <si>
    <t>61.2.009</t>
  </si>
  <si>
    <t>F&amp;B Division - Tittle Allowance</t>
  </si>
  <si>
    <t>61.3.001</t>
  </si>
  <si>
    <t>Spa - Salary</t>
  </si>
  <si>
    <t>PTER-Spa</t>
  </si>
  <si>
    <t>61.3.002</t>
  </si>
  <si>
    <t>Spa - Extra Wages</t>
  </si>
  <si>
    <t>61.3.003</t>
  </si>
  <si>
    <t>Spa - Transportation</t>
  </si>
  <si>
    <t>61.3.004</t>
  </si>
  <si>
    <t>Spa - Insurance &amp; Medical</t>
  </si>
  <si>
    <t>61.3.005</t>
  </si>
  <si>
    <t>Spa - Meal</t>
  </si>
  <si>
    <t>61.3.006</t>
  </si>
  <si>
    <t>Spa - Over Time</t>
  </si>
  <si>
    <t>61.3.007</t>
  </si>
  <si>
    <t>Spa - Bonus / THR</t>
  </si>
  <si>
    <t>61.3.008</t>
  </si>
  <si>
    <t>Spa - Officer Check</t>
  </si>
  <si>
    <t>61.5.001</t>
  </si>
  <si>
    <t>G&amp;A - Salary</t>
  </si>
  <si>
    <t>PTER-G&amp;A</t>
  </si>
  <si>
    <t>61.5.002</t>
  </si>
  <si>
    <t>G&amp;A - Extra Wages</t>
  </si>
  <si>
    <t>61.5.003</t>
  </si>
  <si>
    <t>G&amp;A - Transportation</t>
  </si>
  <si>
    <t>61.5.004</t>
  </si>
  <si>
    <t>G&amp;A - Insurance &amp; Medical</t>
  </si>
  <si>
    <t>61.5.005</t>
  </si>
  <si>
    <t>G&amp;A - Meal</t>
  </si>
  <si>
    <t>61.5.006</t>
  </si>
  <si>
    <t>G&amp;A - Over Time</t>
  </si>
  <si>
    <t>61.5.007</t>
  </si>
  <si>
    <t>G&amp;A - Bonus / THR</t>
  </si>
  <si>
    <t>61.5.008</t>
  </si>
  <si>
    <t>G&amp;A - Officer Check</t>
  </si>
  <si>
    <t>61.5.009</t>
  </si>
  <si>
    <t>G&amp;A - Tittle Allowance</t>
  </si>
  <si>
    <t>61.6.001</t>
  </si>
  <si>
    <t>S&amp;M - Salary</t>
  </si>
  <si>
    <t>PTER-S&amp;M</t>
  </si>
  <si>
    <t>61.6.002</t>
  </si>
  <si>
    <t>S&amp;M - Extra Wages</t>
  </si>
  <si>
    <t>61.6.003</t>
  </si>
  <si>
    <t>S&amp;M - Transportation</t>
  </si>
  <si>
    <t>61.6.004</t>
  </si>
  <si>
    <t>S&amp;M - Insurance &amp; Medical</t>
  </si>
  <si>
    <t>61.6.005</t>
  </si>
  <si>
    <t>S&amp;M - Meal</t>
  </si>
  <si>
    <t>61.6.006</t>
  </si>
  <si>
    <t>S&amp;M - Over Time</t>
  </si>
  <si>
    <t>61.6.007</t>
  </si>
  <si>
    <t>S&amp;M - Bonus / THR</t>
  </si>
  <si>
    <t>61.6.008</t>
  </si>
  <si>
    <t>S&amp;M - Officer Check</t>
  </si>
  <si>
    <t>61.6.009</t>
  </si>
  <si>
    <t>S&amp;M - Tittle Allowance</t>
  </si>
  <si>
    <t>61.7.001</t>
  </si>
  <si>
    <t>POMEC - Salary</t>
  </si>
  <si>
    <t>PTER-POMEC</t>
  </si>
  <si>
    <t>61.7.002</t>
  </si>
  <si>
    <t>POMEC - Extra Wages</t>
  </si>
  <si>
    <t>61.7.003</t>
  </si>
  <si>
    <t>POMEC - Transportation</t>
  </si>
  <si>
    <t>61.7.004</t>
  </si>
  <si>
    <t>POMEC - Insurance &amp; Medical</t>
  </si>
  <si>
    <t>61.7.005</t>
  </si>
  <si>
    <t>POMEC - Meal</t>
  </si>
  <si>
    <t>61.7.006</t>
  </si>
  <si>
    <t>POMEC - Over Time</t>
  </si>
  <si>
    <t>61.7.007</t>
  </si>
  <si>
    <t>POMEC - Bonus / THR</t>
  </si>
  <si>
    <t>61.7.008</t>
  </si>
  <si>
    <t>POMEC - Officer Check</t>
  </si>
  <si>
    <t>62.1.101</t>
  </si>
  <si>
    <t>Room Division-Cleaning Supplies</t>
  </si>
  <si>
    <t>Other Expenses-Room Division</t>
  </si>
  <si>
    <t>62.1.102</t>
  </si>
  <si>
    <t>Room Division-Guest Supplies</t>
  </si>
  <si>
    <t>62.1.103</t>
  </si>
  <si>
    <t>Room Division-Operating Supplies</t>
  </si>
  <si>
    <t>62.1.104</t>
  </si>
  <si>
    <t>Room Division-Paper &amp; Plastics</t>
  </si>
  <si>
    <t>62.1.105</t>
  </si>
  <si>
    <t>Room Division-Gas / LPG</t>
  </si>
  <si>
    <t>62.1.106</t>
  </si>
  <si>
    <t>Room Division-Printing &amp; Stationary</t>
  </si>
  <si>
    <t>62.1.107</t>
  </si>
  <si>
    <t>Room Division-TV Cable, Internet</t>
  </si>
  <si>
    <t>62.1.108</t>
  </si>
  <si>
    <t>Room Division-Music &amp; Entertainment</t>
  </si>
  <si>
    <t>62.1.109</t>
  </si>
  <si>
    <t>Room Division-Commissions</t>
  </si>
  <si>
    <t>62.1.110</t>
  </si>
  <si>
    <t>Room Division-Uniforms</t>
  </si>
  <si>
    <t>62.1.111</t>
  </si>
  <si>
    <t>Room Division-Uniform Laundry</t>
  </si>
  <si>
    <t>62.1.112</t>
  </si>
  <si>
    <t>Room Division-Linen - Room</t>
  </si>
  <si>
    <t>62.1.113</t>
  </si>
  <si>
    <t>Room Division-Linen Laundry - Room</t>
  </si>
  <si>
    <t>62.1.114</t>
  </si>
  <si>
    <t>Room Division-Decorations</t>
  </si>
  <si>
    <t>62.1.115</t>
  </si>
  <si>
    <t>Room Division-Dues &amp; Subscriptions</t>
  </si>
  <si>
    <t>62.1.116</t>
  </si>
  <si>
    <t>Room Division-Postage &amp; Delivery Charges</t>
  </si>
  <si>
    <t>62.1.117</t>
  </si>
  <si>
    <t>Room Division-Professional Fees</t>
  </si>
  <si>
    <t>62.1.118</t>
  </si>
  <si>
    <t>Room Division-Telecommunications</t>
  </si>
  <si>
    <t>62.1.119</t>
  </si>
  <si>
    <t>Room Division-Transportation</t>
  </si>
  <si>
    <t>62.1.120</t>
  </si>
  <si>
    <t>Room Division-Entertainment Check</t>
  </si>
  <si>
    <t>62.1.121</t>
  </si>
  <si>
    <t>Room Division-Room Package Inclusion</t>
  </si>
  <si>
    <t>62.1.122</t>
  </si>
  <si>
    <t>Room Division-Book Out Expense</t>
  </si>
  <si>
    <t>62.1.123</t>
  </si>
  <si>
    <t>Room Division-Waste Removal</t>
  </si>
  <si>
    <t>62.1.124</t>
  </si>
  <si>
    <t>Room Division-Pest Control</t>
  </si>
  <si>
    <t>62.1.201</t>
  </si>
  <si>
    <t>Provision - Chinaware, Glassware, Flatware</t>
  </si>
  <si>
    <t>62.1.202</t>
  </si>
  <si>
    <t>Provision - Linen</t>
  </si>
  <si>
    <t>62.1.203</t>
  </si>
  <si>
    <t>Provision - Kitchen Utensil</t>
  </si>
  <si>
    <t>62.1.204</t>
  </si>
  <si>
    <t>62.1.999</t>
  </si>
  <si>
    <t>Room Division-Miscellenous</t>
  </si>
  <si>
    <t>62.2.101</t>
  </si>
  <si>
    <t>FB Division-Cleaning Supplies</t>
  </si>
  <si>
    <t>Other Expenses-F&amp;B Division</t>
  </si>
  <si>
    <t>62.2.102</t>
  </si>
  <si>
    <t>FB Division-Guest Supplies</t>
  </si>
  <si>
    <t>62.2.103</t>
  </si>
  <si>
    <t>FB Division-Operating Supplies</t>
  </si>
  <si>
    <t>62.2.104</t>
  </si>
  <si>
    <t>FB Division-Paper &amp; Plastics</t>
  </si>
  <si>
    <t>62.2.105</t>
  </si>
  <si>
    <t>FB Division-Gas / LPG</t>
  </si>
  <si>
    <t>62.2.106</t>
  </si>
  <si>
    <t>FB Division-Printing &amp; Stationary</t>
  </si>
  <si>
    <t>62.2.107</t>
  </si>
  <si>
    <t>FB Division-TV Cable, Internet</t>
  </si>
  <si>
    <t>62.2.108</t>
  </si>
  <si>
    <t>FB Division-Music &amp; Entertainment</t>
  </si>
  <si>
    <t>62.2.109</t>
  </si>
  <si>
    <t>FB Division-Commissions</t>
  </si>
  <si>
    <t>62.2.110</t>
  </si>
  <si>
    <t>FB Division-Uniforms</t>
  </si>
  <si>
    <t>62.2.111</t>
  </si>
  <si>
    <t>FB Division-Uniform Laundry</t>
  </si>
  <si>
    <t>62.2.112</t>
  </si>
  <si>
    <t>FB Division-Linen - Restaurant</t>
  </si>
  <si>
    <t>62.2.113</t>
  </si>
  <si>
    <t>FB Division-Linen Laundry - Restaurant</t>
  </si>
  <si>
    <t>62.2.114</t>
  </si>
  <si>
    <t>FB Division-Decorations</t>
  </si>
  <si>
    <t>62.2.115</t>
  </si>
  <si>
    <t>FB Division-Dues &amp; Subscriptions</t>
  </si>
  <si>
    <t>62.2.116</t>
  </si>
  <si>
    <t>FB Division-Postage &amp; Delivery Charges</t>
  </si>
  <si>
    <t>62.2.117</t>
  </si>
  <si>
    <t>FB Division-Professional Fees</t>
  </si>
  <si>
    <t>62.2.118</t>
  </si>
  <si>
    <t>FB Division-Telecommunications</t>
  </si>
  <si>
    <t>62.2.119</t>
  </si>
  <si>
    <t>FB Division-Transportation</t>
  </si>
  <si>
    <t>62.2.120</t>
  </si>
  <si>
    <t>FB Division-Entertainment Check</t>
  </si>
  <si>
    <t>62.2.125</t>
  </si>
  <si>
    <t>FB Division-F&amp;B Tasting</t>
  </si>
  <si>
    <t>62.2.126</t>
  </si>
  <si>
    <t>FB Division-Expired / Spoil Item</t>
  </si>
  <si>
    <t>62.2.127</t>
  </si>
  <si>
    <t>FB Division-Equipment Rental</t>
  </si>
  <si>
    <t>62.2.201</t>
  </si>
  <si>
    <t>62.2.202</t>
  </si>
  <si>
    <t>62.2.203</t>
  </si>
  <si>
    <t>62.2.204</t>
  </si>
  <si>
    <t>62.2.205</t>
  </si>
  <si>
    <t>FB Division-Legal Services, Licences &amp; Permits</t>
  </si>
  <si>
    <t>62.2.999</t>
  </si>
  <si>
    <t>FB Division-Miscellenous</t>
  </si>
  <si>
    <t>62.3.101</t>
  </si>
  <si>
    <t>Spa-Cleaning Supplies</t>
  </si>
  <si>
    <t>Other Expenses - Spa</t>
  </si>
  <si>
    <t>62.3.102</t>
  </si>
  <si>
    <t>Spa-Guest Supplies</t>
  </si>
  <si>
    <t>62.3.103</t>
  </si>
  <si>
    <t>Spa-Operating Supplies</t>
  </si>
  <si>
    <t>62.3.104</t>
  </si>
  <si>
    <t>Spa-Paper &amp; Plastics</t>
  </si>
  <si>
    <t>62.3.106</t>
  </si>
  <si>
    <t>Spa-Printing &amp; Stationary</t>
  </si>
  <si>
    <t>62.3.107</t>
  </si>
  <si>
    <t>Spa-TV Cable, Internet</t>
  </si>
  <si>
    <t>62.3.108</t>
  </si>
  <si>
    <t>Spa-Music &amp; Entertainment</t>
  </si>
  <si>
    <t>62.3.109</t>
  </si>
  <si>
    <t>Spa-Commissions</t>
  </si>
  <si>
    <t>62.3.110</t>
  </si>
  <si>
    <t>Spa-Uniforms</t>
  </si>
  <si>
    <t>62.3.111</t>
  </si>
  <si>
    <t>Spa-Uniform Laundry</t>
  </si>
  <si>
    <t>62.3.112</t>
  </si>
  <si>
    <t>Spa-Linen - Spa</t>
  </si>
  <si>
    <t>62.3.113</t>
  </si>
  <si>
    <t>Spa-Linen Laundry - Spa</t>
  </si>
  <si>
    <t>62.3.114</t>
  </si>
  <si>
    <t>Spa-Decorations</t>
  </si>
  <si>
    <t>62.3.115</t>
  </si>
  <si>
    <t>Spa-Dues &amp; Subscriptions</t>
  </si>
  <si>
    <t>62.3.116</t>
  </si>
  <si>
    <t>Spa-Postage &amp; Delivery Charges</t>
  </si>
  <si>
    <t>62.3.117</t>
  </si>
  <si>
    <t>Spa-Professional Fees</t>
  </si>
  <si>
    <t>62.3.118</t>
  </si>
  <si>
    <t>Spa-Telecommunications</t>
  </si>
  <si>
    <t>62.3.119</t>
  </si>
  <si>
    <t>Spa-Transportation</t>
  </si>
  <si>
    <t>62.3.120</t>
  </si>
  <si>
    <t>Spa-Entertainment Check</t>
  </si>
  <si>
    <t>62.3.201</t>
  </si>
  <si>
    <t>62.3.202</t>
  </si>
  <si>
    <t>62.3.203</t>
  </si>
  <si>
    <t>62.3.204</t>
  </si>
  <si>
    <t>62.3.999</t>
  </si>
  <si>
    <t>Spa-Miscellenous</t>
  </si>
  <si>
    <t>62.4.101</t>
  </si>
  <si>
    <t>MOD-Cleaning Supplies</t>
  </si>
  <si>
    <t>Other Expenses - MOD</t>
  </si>
  <si>
    <t>62.4.102</t>
  </si>
  <si>
    <t>MOD-Guest Supplies</t>
  </si>
  <si>
    <t>62.4.103</t>
  </si>
  <si>
    <t>MOD-Operating Supplies</t>
  </si>
  <si>
    <t>62.4.104</t>
  </si>
  <si>
    <t>MOD-Paper &amp; Plastics</t>
  </si>
  <si>
    <t>62.4.106</t>
  </si>
  <si>
    <t>MOD-Printing &amp; Stationary</t>
  </si>
  <si>
    <t>62.4.108</t>
  </si>
  <si>
    <t>MOD-Music &amp; Entertainment</t>
  </si>
  <si>
    <t>62.4.109</t>
  </si>
  <si>
    <t>MOD-Commissions</t>
  </si>
  <si>
    <t>62.4.113</t>
  </si>
  <si>
    <t>MOD-Linen Laundry</t>
  </si>
  <si>
    <t>62.4.114</t>
  </si>
  <si>
    <t>MOD-Decorations</t>
  </si>
  <si>
    <t>62.4.116</t>
  </si>
  <si>
    <t>MOD-Postage &amp; Delivery Charges</t>
  </si>
  <si>
    <t>62.4.117</t>
  </si>
  <si>
    <t>MOD-Professional Fees</t>
  </si>
  <si>
    <t>62.4.118</t>
  </si>
  <si>
    <t>MOD-Telecommunications</t>
  </si>
  <si>
    <t>62.4.119</t>
  </si>
  <si>
    <t>MOD-Transportation</t>
  </si>
  <si>
    <t>62.4.120</t>
  </si>
  <si>
    <t>MOD-Entertainment Check</t>
  </si>
  <si>
    <t>62.4.121</t>
  </si>
  <si>
    <t>MOD-Package Inclusive</t>
  </si>
  <si>
    <t>62.4.126</t>
  </si>
  <si>
    <t>MOD-Expired / Spoil Item</t>
  </si>
  <si>
    <t>62.4.999</t>
  </si>
  <si>
    <t>MOD-Miscellenous</t>
  </si>
  <si>
    <t>62.5.101</t>
  </si>
  <si>
    <t>G&amp;A-Cleaning Supplies</t>
  </si>
  <si>
    <t>Other Expenses - G&amp;A</t>
  </si>
  <si>
    <t>62.5.102</t>
  </si>
  <si>
    <t>G&amp;A-Operating Supplies</t>
  </si>
  <si>
    <t>62.5.103</t>
  </si>
  <si>
    <t>G&amp;A-Paper &amp; Plastics</t>
  </si>
  <si>
    <t>62.5.106</t>
  </si>
  <si>
    <t>G&amp;A-Printing &amp; Stationary</t>
  </si>
  <si>
    <t>62.5.110</t>
  </si>
  <si>
    <t>G&amp;A-Uniforms</t>
  </si>
  <si>
    <t>62.5.111</t>
  </si>
  <si>
    <t>G&amp;A-Uniform Laundry</t>
  </si>
  <si>
    <t>62.5.115</t>
  </si>
  <si>
    <t>G&amp;A-Dues &amp; Subscriptions</t>
  </si>
  <si>
    <t>62.5.116</t>
  </si>
  <si>
    <t>G&amp;A-Postage &amp; Delivery Charges</t>
  </si>
  <si>
    <t>62.5.117</t>
  </si>
  <si>
    <t>G&amp;A-Professional Fees</t>
  </si>
  <si>
    <t>62.5.118</t>
  </si>
  <si>
    <t>G&amp;A-Telecommunications</t>
  </si>
  <si>
    <t>62.5.119</t>
  </si>
  <si>
    <t>G&amp;A-Transportation</t>
  </si>
  <si>
    <t>62.5.120</t>
  </si>
  <si>
    <t>G&amp;A-Entertainment Check</t>
  </si>
  <si>
    <t>62.5.121</t>
  </si>
  <si>
    <t>G&amp;A- Discount Food &amp; Beverage</t>
  </si>
  <si>
    <t>62.5.122</t>
  </si>
  <si>
    <t>G&amp;A- Discount Spa</t>
  </si>
  <si>
    <t>62.5.201</t>
  </si>
  <si>
    <t>G&amp;A-Contract Service</t>
  </si>
  <si>
    <t>62.5.202</t>
  </si>
  <si>
    <t>G&amp;A-Audit Charges</t>
  </si>
  <si>
    <t>62.5.203</t>
  </si>
  <si>
    <t>G&amp;A-Bank Charges</t>
  </si>
  <si>
    <t>62.5.204</t>
  </si>
  <si>
    <t>G&amp;A-Credit Card Commission</t>
  </si>
  <si>
    <t>62.5.205</t>
  </si>
  <si>
    <t>G&amp;A-Employee Relations</t>
  </si>
  <si>
    <t>62.5.206</t>
  </si>
  <si>
    <t>G&amp;A-Recruitment</t>
  </si>
  <si>
    <t>62.5.207</t>
  </si>
  <si>
    <t>G&amp;A-Training</t>
  </si>
  <si>
    <t>62.5.208</t>
  </si>
  <si>
    <t>G&amp;A-Donations</t>
  </si>
  <si>
    <t>62.5.209</t>
  </si>
  <si>
    <t>G&amp;A-Legal Services, Licences &amp; Permits</t>
  </si>
  <si>
    <t>62.5.210</t>
  </si>
  <si>
    <t>G&amp;A-Complimentary</t>
  </si>
  <si>
    <t>62.5.211</t>
  </si>
  <si>
    <t>G&amp;A-Tax</t>
  </si>
  <si>
    <t>62.5.212</t>
  </si>
  <si>
    <t>G&amp;A-Freight In</t>
  </si>
  <si>
    <t>62.5.213</t>
  </si>
  <si>
    <t>G&amp;A-Rent System</t>
  </si>
  <si>
    <t>62.5.999</t>
  </si>
  <si>
    <t>G&amp;A-Miscellenous</t>
  </si>
  <si>
    <t>62.6.101</t>
  </si>
  <si>
    <t>S&amp;M-Cleaning Supplies</t>
  </si>
  <si>
    <t>Other Expenses - S&amp;M</t>
  </si>
  <si>
    <t>62.6.102</t>
  </si>
  <si>
    <t>S&amp;M-Operating Supplies</t>
  </si>
  <si>
    <t>62.6.103</t>
  </si>
  <si>
    <t>S&amp;M-Paper &amp; Plastics</t>
  </si>
  <si>
    <t>62.6.106</t>
  </si>
  <si>
    <t>S&amp;M-Printing &amp; Stationary</t>
  </si>
  <si>
    <t>62.6.110</t>
  </si>
  <si>
    <t>S&amp;M-Uniforms</t>
  </si>
  <si>
    <t>62.6.111</t>
  </si>
  <si>
    <t>S&amp;M-Uniform Laundry</t>
  </si>
  <si>
    <t>62.6.115</t>
  </si>
  <si>
    <t>S&amp;M-Dues &amp; Subscriptions</t>
  </si>
  <si>
    <t>62.6.116</t>
  </si>
  <si>
    <t>S&amp;M-Postage &amp; Delivery Charges</t>
  </si>
  <si>
    <t>62.6.117</t>
  </si>
  <si>
    <t>S&amp;M-Professional Fees</t>
  </si>
  <si>
    <t>62.6.118</t>
  </si>
  <si>
    <t>S&amp;M-Telecommunications</t>
  </si>
  <si>
    <t>62.6.119</t>
  </si>
  <si>
    <t>S&amp;M-Transportation</t>
  </si>
  <si>
    <t>62.6.120</t>
  </si>
  <si>
    <t>S&amp;M-Entertainment Check</t>
  </si>
  <si>
    <t>62.6.201</t>
  </si>
  <si>
    <t>S&amp;M-Collateral Material</t>
  </si>
  <si>
    <t>62.6.202</t>
  </si>
  <si>
    <t>S&amp;M-E-Commerce &amp; Reservation</t>
  </si>
  <si>
    <t>62.6.203</t>
  </si>
  <si>
    <t>S&amp;M-Sales Trips</t>
  </si>
  <si>
    <t>62.6.204</t>
  </si>
  <si>
    <t>S&amp;M-Photography</t>
  </si>
  <si>
    <t>62.6.205</t>
  </si>
  <si>
    <t>S&amp;M-Promotion &amp; Advertising</t>
  </si>
  <si>
    <t>62.6.206</t>
  </si>
  <si>
    <t>S&amp;M-Complimentary Gift</t>
  </si>
  <si>
    <t>62.6.207</t>
  </si>
  <si>
    <t>S&amp;M-Website</t>
  </si>
  <si>
    <t>62.6.999</t>
  </si>
  <si>
    <t>S&amp;M-Miscellenous</t>
  </si>
  <si>
    <t>62.7.101</t>
  </si>
  <si>
    <t>POMEC-Cleaning Supplies</t>
  </si>
  <si>
    <t>Other Expenses - POMEC</t>
  </si>
  <si>
    <t>62.7.102</t>
  </si>
  <si>
    <t>POMEC-Paper &amp; Plastics</t>
  </si>
  <si>
    <t>62.7.103</t>
  </si>
  <si>
    <t>POMEC-Operating Supplies</t>
  </si>
  <si>
    <t>62.7.106</t>
  </si>
  <si>
    <t>POMEC-Printing &amp; Stationary</t>
  </si>
  <si>
    <t>62.7.110</t>
  </si>
  <si>
    <t>POMEC-Uniforms</t>
  </si>
  <si>
    <t>62.7.111</t>
  </si>
  <si>
    <t>POMEC-Uniform Laundry</t>
  </si>
  <si>
    <t>62.7.115</t>
  </si>
  <si>
    <t>POMEC-Dues &amp; Subscriptions</t>
  </si>
  <si>
    <t>62.7.116</t>
  </si>
  <si>
    <t>POMEC-Postage &amp; Delivery Charges</t>
  </si>
  <si>
    <t>62.7.117</t>
  </si>
  <si>
    <t>POMEC-Professional Fees</t>
  </si>
  <si>
    <t>62.7.118</t>
  </si>
  <si>
    <t>POMEC-Telecommunications</t>
  </si>
  <si>
    <t>62.7.119</t>
  </si>
  <si>
    <t>POMEC-Transportation</t>
  </si>
  <si>
    <t>62.7.120</t>
  </si>
  <si>
    <t>POMEC-Entertainment Check</t>
  </si>
  <si>
    <t>62.7.121</t>
  </si>
  <si>
    <t>POMEC-Lost &amp; Damage</t>
  </si>
  <si>
    <t>62.7.122</t>
  </si>
  <si>
    <t>POMEC-Waste Removal</t>
  </si>
  <si>
    <t>62.7.123</t>
  </si>
  <si>
    <t>POMEC-Pest Control</t>
  </si>
  <si>
    <t>62.7.127</t>
  </si>
  <si>
    <t>POMEC-Equipment Rental</t>
  </si>
  <si>
    <t>62.7.201</t>
  </si>
  <si>
    <t>Maintenance-Building</t>
  </si>
  <si>
    <t>62.7.202</t>
  </si>
  <si>
    <t>Maintenance-Furniture &amp; Equipment</t>
  </si>
  <si>
    <t>62.7.203</t>
  </si>
  <si>
    <t>Maintenance-Electrical &amp; Mechanical Equipment</t>
  </si>
  <si>
    <t>62.7.204</t>
  </si>
  <si>
    <t>Maintenance-Light Bulbs</t>
  </si>
  <si>
    <t>62.7.205</t>
  </si>
  <si>
    <t>Maintenance-Heating, Ventilation &amp; AC Equipment</t>
  </si>
  <si>
    <t>62.7.206</t>
  </si>
  <si>
    <t>Maintenance-Plumbing</t>
  </si>
  <si>
    <t>62.7.207</t>
  </si>
  <si>
    <t>Maintenance-Grounds Maintenance &amp; Landscaping</t>
  </si>
  <si>
    <t>62.7.208</t>
  </si>
  <si>
    <t>Maintenance-Swimming Pool</t>
  </si>
  <si>
    <t>62.7.209</t>
  </si>
  <si>
    <t>Maintenance-Operating Equipment</t>
  </si>
  <si>
    <t>62.7.210</t>
  </si>
  <si>
    <t>Maintenance-Fire &amp; Safety</t>
  </si>
  <si>
    <t>62.7.211</t>
  </si>
  <si>
    <t>Maintenance Engineering Supplies</t>
  </si>
  <si>
    <t>62.7.301</t>
  </si>
  <si>
    <t>Maintenance-IT Software</t>
  </si>
  <si>
    <t>62.7.302</t>
  </si>
  <si>
    <t>Maintenance-IT Hardware</t>
  </si>
  <si>
    <t>62.7.999</t>
  </si>
  <si>
    <t>POMEC-Miscellenous</t>
  </si>
  <si>
    <t>70.1.001</t>
  </si>
  <si>
    <t>Depreciation-Building</t>
  </si>
  <si>
    <t>Capital Expenses</t>
  </si>
  <si>
    <t>70.1.002</t>
  </si>
  <si>
    <t>Depreciation-Fixed Asset</t>
  </si>
  <si>
    <t>70.1.003</t>
  </si>
  <si>
    <t>Amortization-Ground Leasing</t>
  </si>
  <si>
    <t>70.1.004</t>
  </si>
  <si>
    <t>Amortization-Other Rental</t>
  </si>
  <si>
    <t>70.1.005</t>
  </si>
  <si>
    <t>Amortization-Other Expenses</t>
  </si>
  <si>
    <t>70.1.006</t>
  </si>
  <si>
    <t>Property Tax</t>
  </si>
  <si>
    <t>Non Operating expense</t>
  </si>
  <si>
    <t>70.1.007</t>
  </si>
  <si>
    <t>70.1.008</t>
  </si>
  <si>
    <t>70.1.009</t>
  </si>
  <si>
    <t>Loan Interest</t>
  </si>
  <si>
    <t>70.1.010</t>
  </si>
  <si>
    <t>FFE Reserved</t>
  </si>
  <si>
    <t>70.1.011</t>
  </si>
  <si>
    <t>Bussines Development</t>
  </si>
  <si>
    <t>70.1.999</t>
  </si>
  <si>
    <t>Income Tax</t>
  </si>
  <si>
    <t>71.9.001</t>
  </si>
  <si>
    <t>Electricity</t>
  </si>
  <si>
    <t>Other Expenses - Utilities</t>
  </si>
  <si>
    <t>71.9.002</t>
  </si>
  <si>
    <t>Water</t>
  </si>
  <si>
    <t>71.9.003</t>
  </si>
  <si>
    <t>Solar Power</t>
  </si>
  <si>
    <t>71.9.004</t>
  </si>
  <si>
    <t>WIFI</t>
  </si>
  <si>
    <t>80.1.001</t>
  </si>
  <si>
    <t>Money Change Profit / (Lost)</t>
  </si>
  <si>
    <t>80.1.002</t>
  </si>
  <si>
    <t>Over / Short</t>
  </si>
  <si>
    <t>80.1.009</t>
  </si>
  <si>
    <t>Other Operating Income</t>
  </si>
  <si>
    <t>81.1.001</t>
  </si>
  <si>
    <t>Bank Interest</t>
  </si>
  <si>
    <t>81.1.002</t>
  </si>
  <si>
    <t>Bookeeping Rate Profit / (Lost)</t>
  </si>
  <si>
    <t>81.1.009</t>
  </si>
  <si>
    <t>Other Non Operating Income</t>
  </si>
  <si>
    <t>90.1.001</t>
  </si>
  <si>
    <t>11.2.008</t>
  </si>
  <si>
    <t>BCA Out IDR Account</t>
  </si>
  <si>
    <t>11.2.009</t>
  </si>
  <si>
    <t>DOKU Shore Amora</t>
  </si>
  <si>
    <t>62.5.215</t>
  </si>
  <si>
    <t>G&amp;A-Business Trip</t>
  </si>
  <si>
    <t>41.9.051</t>
  </si>
  <si>
    <t>Surfing Activity Revenue</t>
  </si>
  <si>
    <t>41.9.060</t>
  </si>
  <si>
    <t>Surfing Activity Discount</t>
  </si>
  <si>
    <t>41.9.052</t>
  </si>
  <si>
    <t>Boxing Activity Revenue</t>
  </si>
  <si>
    <t>41.9.061</t>
  </si>
  <si>
    <t>Boxing Activity Discount</t>
  </si>
  <si>
    <t>41.9.053</t>
  </si>
  <si>
    <t>Yoga Activity Revenue</t>
  </si>
  <si>
    <t>41.9.054</t>
  </si>
  <si>
    <t>Tour Activity Revenue</t>
  </si>
  <si>
    <t>41.9.062</t>
  </si>
  <si>
    <t>Yoga Activity Discount</t>
  </si>
  <si>
    <t>41.9.063</t>
  </si>
  <si>
    <t>Tour Activity Discount</t>
  </si>
  <si>
    <t>Created: 18/04/2024 00:00:00</t>
  </si>
  <si>
    <t>Accounting Period: March 2023</t>
  </si>
  <si>
    <t>No Data</t>
  </si>
  <si>
    <t>Accounting Period: No Data</t>
  </si>
  <si>
    <t>code</t>
  </si>
  <si>
    <t>name</t>
  </si>
  <si>
    <t>street</t>
  </si>
  <si>
    <t>foto</t>
  </si>
  <si>
    <t>AMORACH</t>
  </si>
  <si>
    <t>SHORE AMORA CANGGU</t>
  </si>
  <si>
    <t>Jl. Pantai Perenan, Canggu</t>
  </si>
  <si>
    <t>/images/company/1709779015_AMORACH.png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</si>
</sst>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&quot;$&quot;#,##0.00_);\(&quot;$&quot;#,##0.00\)"/>
    <numFmt numFmtId="165" formatCode="_(* #,##0_);_(* \(#,##0\);_(* &quot;-&quot;_);_(@_)"/>
    <numFmt numFmtId="166" formatCode="_(* #,##0.00_);_(* \(#,##0.00\);_(* &quot;-&quot;??_);_(@_)"/>
    <numFmt numFmtId="167" formatCode="mmmm\ yyyy"/>
    <numFmt numFmtId="168" formatCode="#,##0.00\ ;\(#,##0.00\);\-\ "/>
    <numFmt numFmtId="169" formatCode="#,##0\ ;\(#,##0\);\-\ "/>
    <numFmt numFmtId="170" formatCode="_-* #,##0_-;\-* #,##0_-;_-* &quot;-&quot;_-;_-@"/>
    <numFmt numFmtId="171" formatCode="_(* #,##0_);_(* \(#,##0\);_(* &quot;-&quot;??_);_(@_)"/>
    <numFmt numFmtId="172" formatCode="0.0%"/>
    <numFmt numFmtId="173" formatCode="_-* #,##0.00_-;\-* #,##0.00_-;_-* &quot;-&quot;??_-;_-@"/>
    <numFmt numFmtId="174" formatCode="0.0000%"/>
    <numFmt numFmtId="175" formatCode="_-* #,##0_-;\-* #,##0_-;_-* &quot;-&quot;??_-;_-@"/>
    <numFmt numFmtId="176" formatCode="#,##0.000000_);\(#,##0.000000\)"/>
    <numFmt numFmtId="177" formatCode="_(* #,##0_);_(* \(#,##0\);_(* \-_);_(@_)"/>
    <numFmt numFmtId="178" formatCode="[$-421]dd\ mmmm\ yyyy;@"/>
  </numFmts>
  <fonts count="41">
    <font>
      <sz val="11"/>
      <color theme="1"/>
      <name val="Calibri"/>
      <scheme val="minor"/>
    </font>
    <font>
      <sz val="11"/>
      <name val="Calibri"/>
    </font>
    <font>
      <b/>
      <sz val="9"/>
      <color indexed="8"/>
      <name val="Arial Narrow"/>
    </font>
    <font>
      <b/>
      <sz val="11"/>
      <color indexed="8"/>
      <name val="Arial Narrow"/>
    </font>
    <font>
      <sz val="20"/>
      <color rgb="FF000000"/>
      <name val="Calibri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</font>
    <font>
      <b/>
      <sz val="11"/>
      <color rgb="FFFFFFFF"/>
      <name val="Calibri"/>
    </font>
    <font>
      <b/>
      <sz val="11"/>
      <color rgb="FF000000"/>
      <name val="Calibri"/>
    </font>
    <font>
      <sz val="12"/>
      <color theme="1"/>
      <name val="Calibri"/>
    </font>
    <font>
      <b/>
      <sz val="14"/>
      <color theme="1"/>
      <name val="Calibri"/>
    </font>
    <font>
      <b/>
      <sz val="14"/>
      <color rgb="FF000000"/>
      <name val="Calibri"/>
    </font>
    <font>
      <sz val="14"/>
      <color rgb="FF000000"/>
      <name val="Calibri"/>
    </font>
    <font>
      <sz val="9"/>
      <color theme="1"/>
      <name val="Arial Narrow"/>
    </font>
    <font>
      <b/>
      <sz val="14"/>
      <color rgb="FFFF0000"/>
      <name val="Arial Narrow"/>
    </font>
    <font>
      <b/>
      <sz val="9"/>
      <color theme="1"/>
      <name val="Arial Narrow"/>
    </font>
    <font>
      <b/>
      <sz val="11"/>
      <color rgb="FFFF0000"/>
      <name val="Calibri"/>
    </font>
    <font>
      <b/>
      <sz val="12"/>
      <color theme="1"/>
      <name val="Arial Narrow"/>
    </font>
    <font>
      <sz val="12"/>
      <color theme="1"/>
      <name val="Arial Narrow"/>
    </font>
    <font>
      <i/>
      <sz val="9"/>
      <color theme="1"/>
      <name val="Arial Narrow"/>
    </font>
    <font>
      <i/>
      <sz val="8"/>
      <color theme="1"/>
      <name val="Arial Narrow"/>
    </font>
    <font>
      <sz val="10"/>
      <color theme="1"/>
      <name val="Arial"/>
    </font>
    <font>
      <b/>
      <sz val="12"/>
      <color theme="1"/>
      <name val="Calibri"/>
    </font>
    <font>
      <b/>
      <sz val="11"/>
      <color theme="1"/>
      <name val="Arial Narrow"/>
    </font>
    <font>
      <sz val="11"/>
      <color theme="1"/>
      <name val="Arial Narrow"/>
    </font>
    <font>
      <b/>
      <i/>
      <sz val="12"/>
      <color theme="1"/>
      <name val="Arial Narrow"/>
    </font>
    <font>
      <sz val="10"/>
      <color theme="1"/>
      <name val="Arial Narrow"/>
    </font>
    <font>
      <i/>
      <sz val="11"/>
      <color theme="1"/>
      <name val="Arial Narrow"/>
    </font>
    <font>
      <i/>
      <sz val="10"/>
      <color theme="1"/>
      <name val="Arial Narrow"/>
    </font>
    <font>
      <sz val="11"/>
      <color rgb="FFFFFFFF"/>
      <name val="Calibri"/>
    </font>
    <font>
      <b/>
      <sz val="16"/>
      <color theme="1"/>
      <name val="Calibri"/>
    </font>
    <font>
      <sz val="11"/>
      <color rgb="FF0000FF"/>
      <name val="Calibri"/>
    </font>
    <font>
      <b/>
      <sz val="20"/>
      <color theme="1"/>
      <name val="Calibri"/>
    </font>
    <font>
      <u/>
      <sz val="10"/>
      <color rgb="FF0000FF"/>
      <name val="Arial"/>
    </font>
    <font>
      <sz val="11"/>
      <color rgb="FF080000"/>
      <name val="Tahoma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8"/>
      <color rgb="FF000000"/>
      <name val="Calibri"/>
    </font>
    <font>
      <b/>
      <sz val="22"/>
      <color theme="1"/>
      <name val="Arial Narrow"/>
    </font>
    <font>
      <b/>
      <sz val="22"/>
      <color theme="1"/>
      <name val="Calibri"/>
    </font>
  </fonts>
  <fills count="23">
    <fill>
      <patternFill patternType="none"/>
    </fill>
    <fill>
      <patternFill patternType="gray125"/>
    </fill>
    <fill>
      <patternFill patternType="solid">
        <fgColor rgb="FF969696"/>
        <bgColor rgb="FF96969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7F7F7F"/>
        <bgColor rgb="FF7F7F7F"/>
      </patternFill>
    </fill>
    <fill>
      <patternFill patternType="solid">
        <fgColor rgb="FF548DD4"/>
        <bgColor rgb="FF548DD4"/>
      </patternFill>
    </fill>
    <fill>
      <patternFill patternType="solid">
        <fgColor rgb="FFFFC000"/>
        <bgColor rgb="FFFFC000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rgb="FFFFFF00"/>
      </patternFill>
    </fill>
    <fill>
      <patternFill patternType="solid">
        <fgColor rgb="FFB2A1C7"/>
        <bgColor rgb="FFB2A1C7"/>
      </patternFill>
    </fill>
    <fill>
      <patternFill patternType="solid">
        <fgColor rgb="FF938953"/>
        <bgColor rgb="FF938953"/>
      </patternFill>
    </fill>
    <fill>
      <patternFill patternType="solid">
        <fgColor rgb="FFFF7C80"/>
        <bgColor rgb="FFFF7C80"/>
      </patternFill>
    </fill>
    <fill>
      <patternFill patternType="solid">
        <fgColor rgb="FFFF00FF"/>
        <bgColor rgb="FFFF00FF"/>
      </patternFill>
    </fill>
    <fill>
      <patternFill patternType="solid">
        <fgColor rgb="FF1BB1B5"/>
        <bgColor rgb="FF1BB1B5"/>
      </patternFill>
    </fill>
    <fill>
      <patternFill patternType="solid">
        <fgColor rgb="FFDAEEF3"/>
        <bgColor rgb="FFDAEEF3"/>
      </patternFill>
    </fill>
    <fill>
      <patternFill patternType="solid">
        <fgColor rgb="FFDBE5F1"/>
        <bgColor rgb="FFDBE5F1"/>
      </patternFill>
    </fill>
    <fill>
      <patternFill patternType="solid">
        <fgColor rgb="FFB8CCE4"/>
        <bgColor rgb="FFB8CCE4"/>
      </patternFill>
    </fill>
    <fill>
      <patternFill patternType="solid">
        <fgColor rgb="FFD6E3BC"/>
        <bgColor rgb="FFD6E3BC"/>
      </patternFill>
    </fill>
    <fill>
      <patternFill patternType="solid">
        <fgColor rgb="FF8DB3E2"/>
        <bgColor rgb="FF8DB3E2"/>
      </patternFill>
    </fill>
    <fill>
      <patternFill patternType="solid">
        <fgColor rgb="FFC0C0C0"/>
        <bgColor rgb="FFC0C0C0"/>
      </patternFill>
    </fill>
    <fill>
      <patternFill patternType="solid">
        <fgColor rgb="FF92CDDC"/>
        <bgColor rgb="FF92CDDC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96">
    <xf numFmtId="0" fontId="0" fillId="0" borderId="0" xfId="0"/>
    <xf numFmtId="0" fontId="4" fillId="0" borderId="0" xfId="0" applyFont="1" applyAlignment="1">
      <alignment horizontal="center"/>
    </xf>
    <xf numFmtId="0" fontId="5" fillId="2" borderId="0" xfId="0" applyFont="1" applyFill="1"/>
    <xf numFmtId="0" fontId="5" fillId="0" borderId="0" xfId="0" applyFont="1" applyAlignment="1">
      <alignment horizontal="left"/>
    </xf>
    <xf numFmtId="166" fontId="6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7" fillId="3" borderId="0" xfId="0" applyFont="1" applyFill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right"/>
    </xf>
    <xf numFmtId="0" fontId="9" fillId="0" borderId="2" xfId="0" applyFont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49" fontId="5" fillId="0" borderId="3" xfId="0" applyNumberFormat="1" applyFont="1" applyBorder="1"/>
    <xf numFmtId="166" fontId="6" fillId="4" borderId="4" xfId="0" applyNumberFormat="1" applyFont="1" applyFill="1" applyBorder="1" applyAlignment="1">
      <alignment horizontal="right"/>
    </xf>
    <xf numFmtId="0" fontId="5" fillId="4" borderId="4" xfId="0" applyFont="1" applyFill="1" applyBorder="1" applyAlignment="1">
      <alignment horizontal="right"/>
    </xf>
    <xf numFmtId="166" fontId="6" fillId="5" borderId="4" xfId="0" applyNumberFormat="1" applyFont="1" applyFill="1" applyBorder="1" applyAlignment="1">
      <alignment horizontal="right"/>
    </xf>
    <xf numFmtId="49" fontId="5" fillId="0" borderId="5" xfId="0" applyNumberFormat="1" applyFont="1" applyBorder="1"/>
    <xf numFmtId="166" fontId="6" fillId="4" borderId="6" xfId="0" applyNumberFormat="1" applyFont="1" applyFill="1" applyBorder="1" applyAlignment="1">
      <alignment horizontal="right"/>
    </xf>
    <xf numFmtId="0" fontId="5" fillId="4" borderId="6" xfId="0" applyFont="1" applyFill="1" applyBorder="1" applyAlignment="1">
      <alignment horizontal="right"/>
    </xf>
    <xf numFmtId="166" fontId="6" fillId="5" borderId="6" xfId="0" applyNumberFormat="1" applyFont="1" applyFill="1" applyBorder="1" applyAlignment="1">
      <alignment horizontal="right"/>
    </xf>
    <xf numFmtId="49" fontId="5" fillId="0" borderId="7" xfId="0" applyNumberFormat="1" applyFont="1" applyBorder="1"/>
    <xf numFmtId="166" fontId="9" fillId="6" borderId="8" xfId="0" applyNumberFormat="1" applyFont="1" applyFill="1" applyBorder="1" applyAlignment="1">
      <alignment horizontal="right"/>
    </xf>
    <xf numFmtId="0" fontId="7" fillId="6" borderId="8" xfId="0" applyFont="1" applyFill="1" applyBorder="1" applyAlignment="1">
      <alignment horizontal="right"/>
    </xf>
    <xf numFmtId="0" fontId="5" fillId="4" borderId="6" xfId="0" applyFont="1" applyFill="1" applyBorder="1" applyAlignment="1">
      <alignment horizontal="left" vertical="top"/>
    </xf>
    <xf numFmtId="0" fontId="5" fillId="4" borderId="6" xfId="0" applyFont="1" applyFill="1" applyBorder="1"/>
    <xf numFmtId="49" fontId="5" fillId="0" borderId="9" xfId="0" applyNumberFormat="1" applyFont="1" applyBorder="1"/>
    <xf numFmtId="0" fontId="5" fillId="4" borderId="10" xfId="0" applyFont="1" applyFill="1" applyBorder="1" applyAlignment="1">
      <alignment horizontal="right"/>
    </xf>
    <xf numFmtId="0" fontId="5" fillId="4" borderId="11" xfId="0" applyFont="1" applyFill="1" applyBorder="1" applyAlignment="1">
      <alignment horizontal="left" vertical="top"/>
    </xf>
    <xf numFmtId="0" fontId="5" fillId="4" borderId="11" xfId="0" applyFont="1" applyFill="1" applyBorder="1"/>
    <xf numFmtId="166" fontId="6" fillId="4" borderId="11" xfId="0" applyNumberFormat="1" applyFont="1" applyFill="1" applyBorder="1" applyAlignment="1">
      <alignment horizontal="right"/>
    </xf>
    <xf numFmtId="49" fontId="5" fillId="0" borderId="0" xfId="0" applyNumberFormat="1" applyFont="1"/>
    <xf numFmtId="49" fontId="5" fillId="0" borderId="12" xfId="0" applyNumberFormat="1" applyFont="1" applyBorder="1"/>
    <xf numFmtId="166" fontId="9" fillId="7" borderId="8" xfId="0" applyNumberFormat="1" applyFont="1" applyFill="1" applyBorder="1" applyAlignment="1">
      <alignment horizontal="right"/>
    </xf>
    <xf numFmtId="0" fontId="7" fillId="7" borderId="8" xfId="0" applyFont="1" applyFill="1" applyBorder="1" applyAlignment="1">
      <alignment horizontal="right"/>
    </xf>
    <xf numFmtId="166" fontId="7" fillId="7" borderId="8" xfId="0" applyNumberFormat="1" applyFont="1" applyFill="1" applyBorder="1" applyAlignment="1">
      <alignment horizontal="right"/>
    </xf>
    <xf numFmtId="49" fontId="5" fillId="0" borderId="13" xfId="0" applyNumberFormat="1" applyFont="1" applyBorder="1"/>
    <xf numFmtId="166" fontId="9" fillId="8" borderId="8" xfId="0" applyNumberFormat="1" applyFont="1" applyFill="1" applyBorder="1" applyAlignment="1">
      <alignment horizontal="right"/>
    </xf>
    <xf numFmtId="0" fontId="7" fillId="8" borderId="8" xfId="0" applyFont="1" applyFill="1" applyBorder="1" applyAlignment="1">
      <alignment horizontal="right"/>
    </xf>
    <xf numFmtId="166" fontId="9" fillId="9" borderId="8" xfId="0" applyNumberFormat="1" applyFont="1" applyFill="1" applyBorder="1" applyAlignment="1">
      <alignment horizontal="right"/>
    </xf>
    <xf numFmtId="0" fontId="7" fillId="9" borderId="8" xfId="0" applyFont="1" applyFill="1" applyBorder="1" applyAlignment="1">
      <alignment horizontal="right"/>
    </xf>
    <xf numFmtId="166" fontId="9" fillId="10" borderId="8" xfId="0" applyNumberFormat="1" applyFont="1" applyFill="1" applyBorder="1" applyAlignment="1">
      <alignment horizontal="right"/>
    </xf>
    <xf numFmtId="0" fontId="7" fillId="10" borderId="8" xfId="0" applyFont="1" applyFill="1" applyBorder="1" applyAlignment="1">
      <alignment horizontal="right"/>
    </xf>
    <xf numFmtId="166" fontId="6" fillId="0" borderId="6" xfId="0" applyNumberFormat="1" applyFont="1" applyBorder="1" applyAlignment="1">
      <alignment horizontal="right"/>
    </xf>
    <xf numFmtId="0" fontId="5" fillId="0" borderId="6" xfId="0" applyFont="1" applyBorder="1" applyAlignment="1">
      <alignment horizontal="right"/>
    </xf>
    <xf numFmtId="166" fontId="9" fillId="11" borderId="8" xfId="0" applyNumberFormat="1" applyFont="1" applyFill="1" applyBorder="1" applyAlignment="1">
      <alignment horizontal="right"/>
    </xf>
    <xf numFmtId="0" fontId="7" fillId="11" borderId="8" xfId="0" applyFont="1" applyFill="1" applyBorder="1" applyAlignment="1">
      <alignment horizontal="right"/>
    </xf>
    <xf numFmtId="166" fontId="9" fillId="12" borderId="8" xfId="0" applyNumberFormat="1" applyFont="1" applyFill="1" applyBorder="1" applyAlignment="1">
      <alignment horizontal="right"/>
    </xf>
    <xf numFmtId="0" fontId="7" fillId="12" borderId="8" xfId="0" applyFont="1" applyFill="1" applyBorder="1" applyAlignment="1">
      <alignment horizontal="right"/>
    </xf>
    <xf numFmtId="166" fontId="9" fillId="13" borderId="8" xfId="0" applyNumberFormat="1" applyFont="1" applyFill="1" applyBorder="1" applyAlignment="1">
      <alignment horizontal="right"/>
    </xf>
    <xf numFmtId="0" fontId="7" fillId="13" borderId="8" xfId="0" applyFont="1" applyFill="1" applyBorder="1" applyAlignment="1">
      <alignment horizontal="right"/>
    </xf>
    <xf numFmtId="0" fontId="7" fillId="4" borderId="14" xfId="0" applyFont="1" applyFill="1" applyBorder="1" applyAlignment="1">
      <alignment horizontal="left" vertical="top"/>
    </xf>
    <xf numFmtId="166" fontId="9" fillId="4" borderId="14" xfId="0" applyNumberFormat="1" applyFont="1" applyFill="1" applyBorder="1" applyAlignment="1">
      <alignment horizontal="right"/>
    </xf>
    <xf numFmtId="0" fontId="7" fillId="4" borderId="14" xfId="0" applyFont="1" applyFill="1" applyBorder="1" applyAlignment="1">
      <alignment horizontal="right"/>
    </xf>
    <xf numFmtId="0" fontId="5" fillId="4" borderId="0" xfId="0" applyFont="1" applyFill="1"/>
    <xf numFmtId="0" fontId="5" fillId="2" borderId="0" xfId="0" applyFont="1" applyFill="1" applyAlignment="1">
      <alignment horizontal="left"/>
    </xf>
    <xf numFmtId="166" fontId="6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166" fontId="9" fillId="14" borderId="8" xfId="0" applyNumberFormat="1" applyFont="1" applyFill="1" applyBorder="1" applyAlignment="1">
      <alignment horizontal="right"/>
    </xf>
    <xf numFmtId="0" fontId="7" fillId="14" borderId="8" xfId="0" applyFont="1" applyFill="1" applyBorder="1" applyAlignment="1">
      <alignment horizontal="right"/>
    </xf>
    <xf numFmtId="166" fontId="7" fillId="8" borderId="8" xfId="0" applyNumberFormat="1" applyFont="1" applyFill="1" applyBorder="1" applyAlignment="1">
      <alignment vertical="top"/>
    </xf>
    <xf numFmtId="0" fontId="7" fillId="8" borderId="8" xfId="0" applyFont="1" applyFill="1" applyBorder="1" applyAlignment="1">
      <alignment vertical="top"/>
    </xf>
    <xf numFmtId="166" fontId="7" fillId="10" borderId="8" xfId="0" applyNumberFormat="1" applyFont="1" applyFill="1" applyBorder="1" applyAlignment="1">
      <alignment vertical="top"/>
    </xf>
    <xf numFmtId="0" fontId="7" fillId="10" borderId="8" xfId="0" applyFont="1" applyFill="1" applyBorder="1" applyAlignment="1">
      <alignment vertical="top"/>
    </xf>
    <xf numFmtId="166" fontId="7" fillId="11" borderId="8" xfId="0" applyNumberFormat="1" applyFont="1" applyFill="1" applyBorder="1" applyAlignment="1">
      <alignment vertical="top"/>
    </xf>
    <xf numFmtId="0" fontId="10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right" vertical="center"/>
    </xf>
    <xf numFmtId="166" fontId="12" fillId="2" borderId="8" xfId="0" applyNumberFormat="1" applyFont="1" applyFill="1" applyBorder="1" applyAlignment="1">
      <alignment horizontal="right" vertical="center"/>
    </xf>
    <xf numFmtId="0" fontId="10" fillId="2" borderId="0" xfId="0" applyFont="1" applyFill="1" applyAlignment="1">
      <alignment vertical="center"/>
    </xf>
    <xf numFmtId="166" fontId="7" fillId="12" borderId="8" xfId="0" applyNumberFormat="1" applyFont="1" applyFill="1" applyBorder="1" applyAlignment="1">
      <alignment vertical="top"/>
    </xf>
    <xf numFmtId="0" fontId="7" fillId="12" borderId="8" xfId="0" applyFont="1" applyFill="1" applyBorder="1" applyAlignment="1">
      <alignment vertical="top"/>
    </xf>
    <xf numFmtId="166" fontId="7" fillId="13" borderId="8" xfId="0" applyNumberFormat="1" applyFont="1" applyFill="1" applyBorder="1" applyAlignment="1">
      <alignment vertical="top"/>
    </xf>
    <xf numFmtId="0" fontId="7" fillId="13" borderId="8" xfId="0" applyFont="1" applyFill="1" applyBorder="1" applyAlignment="1">
      <alignment vertical="top"/>
    </xf>
    <xf numFmtId="0" fontId="7" fillId="2" borderId="0" xfId="0" applyFont="1" applyFill="1" applyAlignment="1">
      <alignment horizontal="right" vertical="center"/>
    </xf>
    <xf numFmtId="166" fontId="13" fillId="2" borderId="8" xfId="0" applyNumberFormat="1" applyFont="1" applyFill="1" applyBorder="1" applyAlignment="1">
      <alignment horizontal="right" vertical="center"/>
    </xf>
    <xf numFmtId="166" fontId="7" fillId="14" borderId="8" xfId="0" applyNumberFormat="1" applyFont="1" applyFill="1" applyBorder="1" applyAlignment="1">
      <alignment vertical="top"/>
    </xf>
    <xf numFmtId="0" fontId="7" fillId="14" borderId="8" xfId="0" applyFont="1" applyFill="1" applyBorder="1" applyAlignment="1">
      <alignment vertical="top"/>
    </xf>
    <xf numFmtId="0" fontId="14" fillId="4" borderId="0" xfId="0" applyFont="1" applyFill="1"/>
    <xf numFmtId="0" fontId="14" fillId="4" borderId="0" xfId="0" applyFont="1" applyFill="1" applyAlignment="1">
      <alignment horizontal="right" vertical="center"/>
    </xf>
    <xf numFmtId="9" fontId="14" fillId="4" borderId="0" xfId="0" applyNumberFormat="1" applyFont="1" applyFill="1"/>
    <xf numFmtId="167" fontId="15" fillId="4" borderId="0" xfId="0" applyNumberFormat="1" applyFont="1" applyFill="1" applyAlignment="1">
      <alignment horizontal="left" vertical="center"/>
    </xf>
    <xf numFmtId="0" fontId="14" fillId="4" borderId="0" xfId="0" applyFont="1" applyFill="1" applyAlignment="1">
      <alignment horizontal="center" vertical="center"/>
    </xf>
    <xf numFmtId="9" fontId="16" fillId="4" borderId="0" xfId="0" applyNumberFormat="1" applyFont="1" applyFill="1"/>
    <xf numFmtId="17" fontId="17" fillId="4" borderId="0" xfId="0" applyNumberFormat="1" applyFont="1" applyFill="1"/>
    <xf numFmtId="9" fontId="14" fillId="4" borderId="0" xfId="0" applyNumberFormat="1" applyFont="1" applyFill="1" applyAlignment="1">
      <alignment horizontal="right" vertical="center"/>
    </xf>
    <xf numFmtId="0" fontId="14" fillId="15" borderId="15" xfId="0" applyFont="1" applyFill="1" applyBorder="1"/>
    <xf numFmtId="0" fontId="14" fillId="15" borderId="16" xfId="0" applyFont="1" applyFill="1" applyBorder="1"/>
    <xf numFmtId="0" fontId="14" fillId="15" borderId="16" xfId="0" applyFont="1" applyFill="1" applyBorder="1" applyAlignment="1">
      <alignment horizontal="right" vertical="center"/>
    </xf>
    <xf numFmtId="9" fontId="14" fillId="15" borderId="16" xfId="0" applyNumberFormat="1" applyFont="1" applyFill="1" applyBorder="1"/>
    <xf numFmtId="0" fontId="14" fillId="15" borderId="3" xfId="0" applyFont="1" applyFill="1" applyBorder="1"/>
    <xf numFmtId="0" fontId="14" fillId="15" borderId="17" xfId="0" applyFont="1" applyFill="1" applyBorder="1"/>
    <xf numFmtId="0" fontId="18" fillId="15" borderId="0" xfId="0" applyFont="1" applyFill="1"/>
    <xf numFmtId="0" fontId="14" fillId="15" borderId="0" xfId="0" applyFont="1" applyFill="1"/>
    <xf numFmtId="0" fontId="14" fillId="15" borderId="0" xfId="0" applyFont="1" applyFill="1" applyAlignment="1">
      <alignment horizontal="right" vertical="center"/>
    </xf>
    <xf numFmtId="9" fontId="14" fillId="15" borderId="0" xfId="0" applyNumberFormat="1" applyFont="1" applyFill="1"/>
    <xf numFmtId="0" fontId="14" fillId="15" borderId="5" xfId="0" applyFont="1" applyFill="1" applyBorder="1"/>
    <xf numFmtId="0" fontId="19" fillId="15" borderId="17" xfId="0" applyFont="1" applyFill="1" applyBorder="1"/>
    <xf numFmtId="0" fontId="19" fillId="15" borderId="0" xfId="0" applyFont="1" applyFill="1"/>
    <xf numFmtId="0" fontId="19" fillId="15" borderId="0" xfId="0" applyFont="1" applyFill="1" applyAlignment="1">
      <alignment horizontal="right" vertical="center"/>
    </xf>
    <xf numFmtId="0" fontId="18" fillId="15" borderId="0" xfId="0" applyFont="1" applyFill="1" applyAlignment="1">
      <alignment horizontal="left" vertical="center"/>
    </xf>
    <xf numFmtId="9" fontId="19" fillId="15" borderId="0" xfId="0" applyNumberFormat="1" applyFont="1" applyFill="1"/>
    <xf numFmtId="0" fontId="19" fillId="15" borderId="5" xfId="0" applyFont="1" applyFill="1" applyBorder="1"/>
    <xf numFmtId="0" fontId="19" fillId="4" borderId="0" xfId="0" applyFont="1" applyFill="1"/>
    <xf numFmtId="0" fontId="19" fillId="15" borderId="0" xfId="0" applyFont="1" applyFill="1" applyAlignment="1">
      <alignment horizontal="left" vertical="center"/>
    </xf>
    <xf numFmtId="0" fontId="14" fillId="15" borderId="18" xfId="0" applyFont="1" applyFill="1" applyBorder="1"/>
    <xf numFmtId="0" fontId="14" fillId="15" borderId="19" xfId="0" applyFont="1" applyFill="1" applyBorder="1"/>
    <xf numFmtId="0" fontId="14" fillId="15" borderId="19" xfId="0" applyFont="1" applyFill="1" applyBorder="1" applyAlignment="1">
      <alignment horizontal="right" vertical="center"/>
    </xf>
    <xf numFmtId="9" fontId="14" fillId="15" borderId="19" xfId="0" applyNumberFormat="1" applyFont="1" applyFill="1" applyBorder="1"/>
    <xf numFmtId="0" fontId="19" fillId="15" borderId="7" xfId="0" applyFont="1" applyFill="1" applyBorder="1"/>
    <xf numFmtId="0" fontId="18" fillId="15" borderId="17" xfId="0" applyFont="1" applyFill="1" applyBorder="1"/>
    <xf numFmtId="168" fontId="18" fillId="15" borderId="0" xfId="0" applyNumberFormat="1" applyFont="1" applyFill="1" applyAlignment="1">
      <alignment horizontal="right" vertical="center"/>
    </xf>
    <xf numFmtId="169" fontId="18" fillId="15" borderId="0" xfId="0" applyNumberFormat="1" applyFont="1" applyFill="1"/>
    <xf numFmtId="0" fontId="18" fillId="15" borderId="0" xfId="0" applyFont="1" applyFill="1" applyAlignment="1">
      <alignment horizontal="right" vertical="center"/>
    </xf>
    <xf numFmtId="9" fontId="18" fillId="15" borderId="0" xfId="0" applyNumberFormat="1" applyFont="1" applyFill="1"/>
    <xf numFmtId="10" fontId="18" fillId="15" borderId="0" xfId="0" applyNumberFormat="1" applyFont="1" applyFill="1" applyAlignment="1">
      <alignment horizontal="right" vertical="center"/>
    </xf>
    <xf numFmtId="168" fontId="18" fillId="15" borderId="0" xfId="0" applyNumberFormat="1" applyFont="1" applyFill="1"/>
    <xf numFmtId="10" fontId="18" fillId="15" borderId="0" xfId="0" applyNumberFormat="1" applyFont="1" applyFill="1"/>
    <xf numFmtId="0" fontId="18" fillId="15" borderId="20" xfId="0" applyFont="1" applyFill="1" applyBorder="1"/>
    <xf numFmtId="0" fontId="18" fillId="15" borderId="21" xfId="0" applyFont="1" applyFill="1" applyBorder="1"/>
    <xf numFmtId="0" fontId="18" fillId="15" borderId="21" xfId="0" applyFont="1" applyFill="1" applyBorder="1" applyAlignment="1">
      <alignment horizontal="right" vertical="center"/>
    </xf>
    <xf numFmtId="169" fontId="18" fillId="15" borderId="21" xfId="0" applyNumberFormat="1" applyFont="1" applyFill="1" applyBorder="1"/>
    <xf numFmtId="10" fontId="18" fillId="15" borderId="21" xfId="0" applyNumberFormat="1" applyFont="1" applyFill="1" applyBorder="1"/>
    <xf numFmtId="0" fontId="14" fillId="15" borderId="22" xfId="0" applyFont="1" applyFill="1" applyBorder="1"/>
    <xf numFmtId="10" fontId="14" fillId="4" borderId="0" xfId="0" applyNumberFormat="1" applyFont="1" applyFill="1"/>
    <xf numFmtId="0" fontId="20" fillId="4" borderId="0" xfId="0" applyFont="1" applyFill="1"/>
    <xf numFmtId="0" fontId="21" fillId="4" borderId="0" xfId="0" applyFont="1" applyFill="1"/>
    <xf numFmtId="0" fontId="19" fillId="4" borderId="0" xfId="0" applyFont="1" applyFill="1" applyAlignment="1">
      <alignment horizontal="right" vertical="center"/>
    </xf>
    <xf numFmtId="9" fontId="19" fillId="4" borderId="0" xfId="0" applyNumberFormat="1" applyFont="1" applyFill="1"/>
    <xf numFmtId="0" fontId="22" fillId="4" borderId="0" xfId="0" applyFont="1" applyFill="1"/>
    <xf numFmtId="0" fontId="18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right" vertical="center"/>
    </xf>
    <xf numFmtId="0" fontId="18" fillId="4" borderId="0" xfId="0" applyFont="1" applyFill="1"/>
    <xf numFmtId="9" fontId="18" fillId="4" borderId="0" xfId="0" applyNumberFormat="1" applyFont="1" applyFill="1"/>
    <xf numFmtId="0" fontId="23" fillId="4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right" vertical="center"/>
    </xf>
    <xf numFmtId="0" fontId="23" fillId="4" borderId="0" xfId="0" applyFont="1" applyFill="1"/>
    <xf numFmtId="9" fontId="23" fillId="4" borderId="0" xfId="0" applyNumberFormat="1" applyFont="1" applyFill="1"/>
    <xf numFmtId="0" fontId="14" fillId="4" borderId="0" xfId="0" applyFont="1" applyFill="1" applyAlignment="1">
      <alignment vertical="center"/>
    </xf>
    <xf numFmtId="170" fontId="14" fillId="4" borderId="0" xfId="0" applyNumberFormat="1" applyFont="1" applyFill="1" applyAlignment="1">
      <alignment vertical="center"/>
    </xf>
    <xf numFmtId="171" fontId="14" fillId="4" borderId="0" xfId="0" applyNumberFormat="1" applyFont="1" applyFill="1" applyAlignment="1">
      <alignment vertical="center"/>
    </xf>
    <xf numFmtId="171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10" fontId="14" fillId="4" borderId="0" xfId="0" applyNumberFormat="1" applyFont="1" applyFill="1" applyAlignment="1">
      <alignment vertical="center"/>
    </xf>
    <xf numFmtId="9" fontId="14" fillId="4" borderId="0" xfId="0" applyNumberFormat="1" applyFont="1" applyFill="1" applyAlignment="1">
      <alignment vertical="center"/>
    </xf>
    <xf numFmtId="37" fontId="24" fillId="4" borderId="0" xfId="0" applyNumberFormat="1" applyFont="1" applyFill="1" applyAlignment="1">
      <alignment vertical="center"/>
    </xf>
    <xf numFmtId="9" fontId="25" fillId="4" borderId="21" xfId="0" applyNumberFormat="1" applyFont="1" applyFill="1" applyBorder="1" applyAlignment="1">
      <alignment horizontal="center" vertical="center"/>
    </xf>
    <xf numFmtId="171" fontId="14" fillId="4" borderId="17" xfId="0" applyNumberFormat="1" applyFont="1" applyFill="1" applyBorder="1" applyAlignment="1">
      <alignment vertical="center"/>
    </xf>
    <xf numFmtId="0" fontId="25" fillId="4" borderId="0" xfId="0" applyFont="1" applyFill="1" applyAlignment="1">
      <alignment vertical="center"/>
    </xf>
    <xf numFmtId="171" fontId="24" fillId="4" borderId="8" xfId="0" applyNumberFormat="1" applyFont="1" applyFill="1" applyBorder="1" applyAlignment="1">
      <alignment horizontal="center" vertical="center"/>
    </xf>
    <xf numFmtId="9" fontId="24" fillId="4" borderId="8" xfId="0" applyNumberFormat="1" applyFont="1" applyFill="1" applyBorder="1" applyAlignment="1">
      <alignment horizontal="center" vertical="center"/>
    </xf>
    <xf numFmtId="170" fontId="24" fillId="4" borderId="8" xfId="0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left" vertical="center"/>
    </xf>
    <xf numFmtId="9" fontId="25" fillId="4" borderId="8" xfId="0" applyNumberFormat="1" applyFont="1" applyFill="1" applyBorder="1" applyAlignment="1">
      <alignment horizontal="center" vertical="center"/>
    </xf>
    <xf numFmtId="171" fontId="24" fillId="4" borderId="1" xfId="0" applyNumberFormat="1" applyFont="1" applyFill="1" applyBorder="1" applyAlignment="1">
      <alignment horizontal="center" vertical="center"/>
    </xf>
    <xf numFmtId="9" fontId="25" fillId="4" borderId="1" xfId="0" applyNumberFormat="1" applyFont="1" applyFill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70" fontId="24" fillId="4" borderId="1" xfId="0" applyNumberFormat="1" applyFont="1" applyFill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171" fontId="24" fillId="4" borderId="14" xfId="0" applyNumberFormat="1" applyFont="1" applyFill="1" applyBorder="1" applyAlignment="1">
      <alignment horizontal="center" vertical="center"/>
    </xf>
    <xf numFmtId="9" fontId="25" fillId="4" borderId="14" xfId="0" applyNumberFormat="1" applyFont="1" applyFill="1" applyBorder="1" applyAlignment="1">
      <alignment horizontal="center" vertical="center"/>
    </xf>
    <xf numFmtId="165" fontId="25" fillId="4" borderId="14" xfId="0" applyNumberFormat="1" applyFont="1" applyFill="1" applyBorder="1" applyAlignment="1">
      <alignment vertical="center"/>
    </xf>
    <xf numFmtId="9" fontId="24" fillId="4" borderId="14" xfId="0" applyNumberFormat="1" applyFont="1" applyFill="1" applyBorder="1" applyAlignment="1">
      <alignment horizontal="center" vertical="center"/>
    </xf>
    <xf numFmtId="9" fontId="25" fillId="4" borderId="14" xfId="0" applyNumberFormat="1" applyFont="1" applyFill="1" applyBorder="1" applyAlignment="1">
      <alignment vertical="center"/>
    </xf>
    <xf numFmtId="171" fontId="25" fillId="4" borderId="14" xfId="0" applyNumberFormat="1" applyFont="1" applyFill="1" applyBorder="1" applyAlignment="1">
      <alignment vertical="center"/>
    </xf>
    <xf numFmtId="171" fontId="25" fillId="4" borderId="2" xfId="0" applyNumberFormat="1" applyFont="1" applyFill="1" applyBorder="1" applyAlignment="1">
      <alignment vertical="center"/>
    </xf>
    <xf numFmtId="9" fontId="25" fillId="4" borderId="2" xfId="0" applyNumberFormat="1" applyFont="1" applyFill="1" applyBorder="1" applyAlignment="1">
      <alignment vertical="center"/>
    </xf>
    <xf numFmtId="165" fontId="25" fillId="4" borderId="2" xfId="0" applyNumberFormat="1" applyFont="1" applyFill="1" applyBorder="1" applyAlignment="1">
      <alignment vertical="center"/>
    </xf>
    <xf numFmtId="9" fontId="25" fillId="4" borderId="2" xfId="0" applyNumberFormat="1" applyFont="1" applyFill="1" applyBorder="1" applyAlignment="1">
      <alignment horizontal="center" vertical="center"/>
    </xf>
    <xf numFmtId="171" fontId="24" fillId="4" borderId="14" xfId="0" applyNumberFormat="1" applyFont="1" applyFill="1" applyBorder="1" applyAlignment="1">
      <alignment vertical="center"/>
    </xf>
    <xf numFmtId="9" fontId="24" fillId="4" borderId="14" xfId="0" applyNumberFormat="1" applyFont="1" applyFill="1" applyBorder="1" applyAlignment="1">
      <alignment vertical="center"/>
    </xf>
    <xf numFmtId="165" fontId="24" fillId="4" borderId="14" xfId="0" applyNumberFormat="1" applyFont="1" applyFill="1" applyBorder="1" applyAlignment="1">
      <alignment vertical="center"/>
    </xf>
    <xf numFmtId="171" fontId="16" fillId="4" borderId="0" xfId="0" applyNumberFormat="1" applyFont="1" applyFill="1" applyAlignment="1">
      <alignment vertical="center"/>
    </xf>
    <xf numFmtId="0" fontId="16" fillId="0" borderId="0" xfId="0" applyFont="1" applyAlignment="1">
      <alignment vertical="center"/>
    </xf>
    <xf numFmtId="0" fontId="24" fillId="4" borderId="0" xfId="0" applyFont="1" applyFill="1" applyAlignment="1">
      <alignment vertical="center"/>
    </xf>
    <xf numFmtId="171" fontId="24" fillId="4" borderId="2" xfId="0" applyNumberFormat="1" applyFont="1" applyFill="1" applyBorder="1" applyAlignment="1">
      <alignment vertical="center"/>
    </xf>
    <xf numFmtId="9" fontId="24" fillId="4" borderId="2" xfId="0" applyNumberFormat="1" applyFont="1" applyFill="1" applyBorder="1" applyAlignment="1">
      <alignment vertical="center"/>
    </xf>
    <xf numFmtId="9" fontId="24" fillId="4" borderId="2" xfId="0" applyNumberFormat="1" applyFont="1" applyFill="1" applyBorder="1" applyAlignment="1">
      <alignment horizontal="center" vertical="center"/>
    </xf>
    <xf numFmtId="171" fontId="24" fillId="4" borderId="1" xfId="0" applyNumberFormat="1" applyFont="1" applyFill="1" applyBorder="1" applyAlignment="1">
      <alignment vertical="center"/>
    </xf>
    <xf numFmtId="165" fontId="24" fillId="4" borderId="1" xfId="0" applyNumberFormat="1" applyFont="1" applyFill="1" applyBorder="1" applyAlignment="1">
      <alignment vertical="center"/>
    </xf>
    <xf numFmtId="9" fontId="24" fillId="4" borderId="1" xfId="0" applyNumberFormat="1" applyFont="1" applyFill="1" applyBorder="1" applyAlignment="1">
      <alignment vertical="center"/>
    </xf>
    <xf numFmtId="171" fontId="25" fillId="4" borderId="14" xfId="0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/>
    </xf>
    <xf numFmtId="171" fontId="24" fillId="4" borderId="8" xfId="0" applyNumberFormat="1" applyFont="1" applyFill="1" applyBorder="1" applyAlignment="1">
      <alignment vertical="center"/>
    </xf>
    <xf numFmtId="171" fontId="24" fillId="4" borderId="20" xfId="0" applyNumberFormat="1" applyFont="1" applyFill="1" applyBorder="1" applyAlignment="1">
      <alignment vertical="center"/>
    </xf>
    <xf numFmtId="9" fontId="24" fillId="4" borderId="21" xfId="0" applyNumberFormat="1" applyFont="1" applyFill="1" applyBorder="1" applyAlignment="1">
      <alignment vertical="center"/>
    </xf>
    <xf numFmtId="165" fontId="24" fillId="4" borderId="21" xfId="0" applyNumberFormat="1" applyFont="1" applyFill="1" applyBorder="1" applyAlignment="1">
      <alignment vertical="center"/>
    </xf>
    <xf numFmtId="9" fontId="24" fillId="4" borderId="22" xfId="0" applyNumberFormat="1" applyFont="1" applyFill="1" applyBorder="1" applyAlignment="1">
      <alignment horizontal="center" vertical="center"/>
    </xf>
    <xf numFmtId="9" fontId="25" fillId="4" borderId="22" xfId="0" applyNumberFormat="1" applyFont="1" applyFill="1" applyBorder="1" applyAlignment="1">
      <alignment horizontal="center" vertical="center"/>
    </xf>
    <xf numFmtId="172" fontId="24" fillId="4" borderId="14" xfId="0" applyNumberFormat="1" applyFont="1" applyFill="1" applyBorder="1" applyAlignment="1">
      <alignment vertical="center"/>
    </xf>
    <xf numFmtId="172" fontId="25" fillId="4" borderId="14" xfId="0" applyNumberFormat="1" applyFont="1" applyFill="1" applyBorder="1" applyAlignment="1">
      <alignment vertical="center"/>
    </xf>
    <xf numFmtId="0" fontId="24" fillId="4" borderId="20" xfId="0" applyFont="1" applyFill="1" applyBorder="1" applyAlignment="1">
      <alignment horizontal="center" vertical="center"/>
    </xf>
    <xf numFmtId="9" fontId="24" fillId="4" borderId="8" xfId="0" applyNumberFormat="1" applyFont="1" applyFill="1" applyBorder="1" applyAlignment="1">
      <alignment vertical="center"/>
    </xf>
    <xf numFmtId="173" fontId="24" fillId="4" borderId="8" xfId="0" applyNumberFormat="1" applyFont="1" applyFill="1" applyBorder="1" applyAlignment="1">
      <alignment vertical="center"/>
    </xf>
    <xf numFmtId="166" fontId="16" fillId="4" borderId="0" xfId="0" applyNumberFormat="1" applyFont="1" applyFill="1" applyAlignment="1">
      <alignment vertical="center"/>
    </xf>
    <xf numFmtId="9" fontId="16" fillId="4" borderId="0" xfId="0" applyNumberFormat="1" applyFont="1" applyFill="1" applyAlignment="1">
      <alignment vertical="center"/>
    </xf>
    <xf numFmtId="170" fontId="16" fillId="4" borderId="0" xfId="0" applyNumberFormat="1" applyFont="1" applyFill="1" applyAlignment="1">
      <alignment vertical="center"/>
    </xf>
    <xf numFmtId="9" fontId="16" fillId="4" borderId="0" xfId="0" applyNumberFormat="1" applyFont="1" applyFill="1" applyAlignment="1">
      <alignment horizontal="center" vertical="center"/>
    </xf>
    <xf numFmtId="0" fontId="26" fillId="7" borderId="23" xfId="0" applyFont="1" applyFill="1" applyBorder="1" applyAlignment="1">
      <alignment vertical="center"/>
    </xf>
    <xf numFmtId="171" fontId="16" fillId="4" borderId="0" xfId="0" applyNumberFormat="1" applyFont="1" applyFill="1" applyAlignment="1">
      <alignment horizontal="center" vertical="center"/>
    </xf>
    <xf numFmtId="170" fontId="16" fillId="4" borderId="0" xfId="0" applyNumberFormat="1" applyFont="1" applyFill="1" applyAlignment="1">
      <alignment horizontal="center" vertical="center"/>
    </xf>
    <xf numFmtId="171" fontId="14" fillId="4" borderId="0" xfId="0" applyNumberFormat="1" applyFont="1" applyFill="1" applyAlignment="1">
      <alignment vertical="center" wrapText="1"/>
    </xf>
    <xf numFmtId="171" fontId="14" fillId="0" borderId="0" xfId="0" applyNumberFormat="1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25" fillId="4" borderId="24" xfId="0" applyFont="1" applyFill="1" applyBorder="1" applyAlignment="1">
      <alignment vertical="center" wrapText="1"/>
    </xf>
    <xf numFmtId="0" fontId="25" fillId="4" borderId="0" xfId="0" applyFont="1" applyFill="1" applyAlignment="1">
      <alignment vertical="center" wrapText="1"/>
    </xf>
    <xf numFmtId="0" fontId="25" fillId="4" borderId="25" xfId="0" applyFont="1" applyFill="1" applyBorder="1" applyAlignment="1">
      <alignment vertical="center" wrapText="1"/>
    </xf>
    <xf numFmtId="0" fontId="26" fillId="7" borderId="26" xfId="0" applyFont="1" applyFill="1" applyBorder="1" applyAlignment="1">
      <alignment horizontal="left" vertical="center"/>
    </xf>
    <xf numFmtId="171" fontId="16" fillId="4" borderId="27" xfId="0" applyNumberFormat="1" applyFont="1" applyFill="1" applyBorder="1" applyAlignment="1">
      <alignment horizontal="center" vertical="center"/>
    </xf>
    <xf numFmtId="9" fontId="16" fillId="4" borderId="27" xfId="0" applyNumberFormat="1" applyFont="1" applyFill="1" applyBorder="1" applyAlignment="1">
      <alignment vertical="center"/>
    </xf>
    <xf numFmtId="170" fontId="16" fillId="4" borderId="27" xfId="0" applyNumberFormat="1" applyFont="1" applyFill="1" applyBorder="1" applyAlignment="1">
      <alignment horizontal="center" vertical="center"/>
    </xf>
    <xf numFmtId="9" fontId="16" fillId="4" borderId="28" xfId="0" applyNumberFormat="1" applyFont="1" applyFill="1" applyBorder="1" applyAlignment="1">
      <alignment horizontal="center" vertical="center"/>
    </xf>
    <xf numFmtId="0" fontId="26" fillId="7" borderId="26" xfId="0" applyFont="1" applyFill="1" applyBorder="1" applyAlignment="1">
      <alignment vertical="center"/>
    </xf>
    <xf numFmtId="0" fontId="27" fillId="4" borderId="0" xfId="0" applyFont="1" applyFill="1" applyAlignment="1">
      <alignment horizontal="left" vertical="center"/>
    </xf>
    <xf numFmtId="170" fontId="27" fillId="4" borderId="0" xfId="0" applyNumberFormat="1" applyFont="1" applyFill="1" applyAlignment="1">
      <alignment horizontal="left" vertical="center"/>
    </xf>
    <xf numFmtId="0" fontId="27" fillId="4" borderId="0" xfId="0" applyFont="1" applyFill="1" applyAlignment="1">
      <alignment horizontal="center" vertical="center"/>
    </xf>
    <xf numFmtId="0" fontId="27" fillId="4" borderId="0" xfId="0" applyFont="1" applyFill="1" applyAlignment="1">
      <alignment horizontal="left" vertical="center" wrapText="1"/>
    </xf>
    <xf numFmtId="170" fontId="27" fillId="4" borderId="0" xfId="0" applyNumberFormat="1" applyFont="1" applyFill="1" applyAlignment="1">
      <alignment horizontal="left" vertical="center" wrapText="1"/>
    </xf>
    <xf numFmtId="0" fontId="27" fillId="4" borderId="0" xfId="0" applyFont="1" applyFill="1" applyAlignment="1">
      <alignment horizontal="center" vertical="center" wrapText="1"/>
    </xf>
    <xf numFmtId="171" fontId="25" fillId="4" borderId="20" xfId="0" applyNumberFormat="1" applyFont="1" applyFill="1" applyBorder="1" applyAlignment="1">
      <alignment vertical="center"/>
    </xf>
    <xf numFmtId="171" fontId="25" fillId="4" borderId="21" xfId="0" applyNumberFormat="1" applyFont="1" applyFill="1" applyBorder="1" applyAlignment="1">
      <alignment vertical="center"/>
    </xf>
    <xf numFmtId="171" fontId="24" fillId="4" borderId="21" xfId="0" applyNumberFormat="1" applyFont="1" applyFill="1" applyBorder="1" applyAlignment="1">
      <alignment horizontal="left" vertical="center"/>
    </xf>
    <xf numFmtId="9" fontId="24" fillId="4" borderId="21" xfId="0" applyNumberFormat="1" applyFont="1" applyFill="1" applyBorder="1" applyAlignment="1">
      <alignment horizontal="center" vertical="center"/>
    </xf>
    <xf numFmtId="170" fontId="24" fillId="4" borderId="21" xfId="0" applyNumberFormat="1" applyFont="1" applyFill="1" applyBorder="1" applyAlignment="1">
      <alignment horizontal="center" vertical="center"/>
    </xf>
    <xf numFmtId="9" fontId="25" fillId="4" borderId="8" xfId="0" applyNumberFormat="1" applyFont="1" applyFill="1" applyBorder="1" applyAlignment="1">
      <alignment vertical="center"/>
    </xf>
    <xf numFmtId="0" fontId="25" fillId="4" borderId="0" xfId="0" quotePrefix="1" applyFont="1" applyFill="1" applyAlignment="1">
      <alignment horizontal="left" vertical="center"/>
    </xf>
    <xf numFmtId="173" fontId="25" fillId="4" borderId="14" xfId="0" applyNumberFormat="1" applyFont="1" applyFill="1" applyBorder="1" applyAlignment="1">
      <alignment vertical="center"/>
    </xf>
    <xf numFmtId="0" fontId="24" fillId="4" borderId="0" xfId="0" quotePrefix="1" applyFont="1" applyFill="1" applyAlignment="1">
      <alignment horizontal="left" vertical="center"/>
    </xf>
    <xf numFmtId="173" fontId="25" fillId="4" borderId="14" xfId="0" applyNumberFormat="1" applyFont="1" applyFill="1" applyBorder="1" applyAlignment="1">
      <alignment horizontal="right" vertical="center"/>
    </xf>
    <xf numFmtId="173" fontId="25" fillId="4" borderId="14" xfId="0" applyNumberFormat="1" applyFont="1" applyFill="1" applyBorder="1" applyAlignment="1">
      <alignment horizontal="center" vertical="center"/>
    </xf>
    <xf numFmtId="173" fontId="25" fillId="4" borderId="2" xfId="0" applyNumberFormat="1" applyFont="1" applyFill="1" applyBorder="1" applyAlignment="1">
      <alignment horizontal="center" vertical="center"/>
    </xf>
    <xf numFmtId="9" fontId="25" fillId="4" borderId="1" xfId="0" applyNumberFormat="1" applyFont="1" applyFill="1" applyBorder="1" applyAlignment="1">
      <alignment vertical="center"/>
    </xf>
    <xf numFmtId="0" fontId="26" fillId="7" borderId="26" xfId="0" applyFont="1" applyFill="1" applyBorder="1" applyAlignment="1">
      <alignment horizontal="center" vertical="center"/>
    </xf>
    <xf numFmtId="171" fontId="25" fillId="4" borderId="0" xfId="0" applyNumberFormat="1" applyFont="1" applyFill="1" applyAlignment="1">
      <alignment vertical="center"/>
    </xf>
    <xf numFmtId="10" fontId="25" fillId="4" borderId="0" xfId="0" applyNumberFormat="1" applyFont="1" applyFill="1" applyAlignment="1">
      <alignment vertical="center"/>
    </xf>
    <xf numFmtId="170" fontId="25" fillId="4" borderId="0" xfId="0" applyNumberFormat="1" applyFont="1" applyFill="1" applyAlignment="1">
      <alignment vertical="center"/>
    </xf>
    <xf numFmtId="0" fontId="25" fillId="4" borderId="0" xfId="0" applyFont="1" applyFill="1" applyAlignment="1">
      <alignment horizontal="center" vertical="center"/>
    </xf>
    <xf numFmtId="170" fontId="25" fillId="4" borderId="0" xfId="0" applyNumberFormat="1" applyFont="1" applyFill="1" applyAlignment="1">
      <alignment horizontal="left" vertical="center"/>
    </xf>
    <xf numFmtId="174" fontId="25" fillId="4" borderId="0" xfId="0" applyNumberFormat="1" applyFont="1" applyFill="1" applyAlignment="1">
      <alignment vertical="center"/>
    </xf>
    <xf numFmtId="171" fontId="25" fillId="4" borderId="1" xfId="0" applyNumberFormat="1" applyFont="1" applyFill="1" applyBorder="1" applyAlignment="1">
      <alignment vertical="center"/>
    </xf>
    <xf numFmtId="165" fontId="25" fillId="4" borderId="1" xfId="0" applyNumberFormat="1" applyFont="1" applyFill="1" applyBorder="1" applyAlignment="1">
      <alignment vertical="center"/>
    </xf>
    <xf numFmtId="9" fontId="14" fillId="0" borderId="0" xfId="0" applyNumberFormat="1" applyFont="1" applyAlignment="1">
      <alignment vertical="center"/>
    </xf>
    <xf numFmtId="166" fontId="25" fillId="4" borderId="14" xfId="0" applyNumberFormat="1" applyFont="1" applyFill="1" applyBorder="1" applyAlignment="1">
      <alignment vertical="center"/>
    </xf>
    <xf numFmtId="175" fontId="25" fillId="4" borderId="14" xfId="0" applyNumberFormat="1" applyFont="1" applyFill="1" applyBorder="1" applyAlignment="1">
      <alignment vertical="center"/>
    </xf>
    <xf numFmtId="0" fontId="25" fillId="4" borderId="14" xfId="0" applyFont="1" applyFill="1" applyBorder="1" applyAlignment="1">
      <alignment vertical="center"/>
    </xf>
    <xf numFmtId="0" fontId="25" fillId="4" borderId="2" xfId="0" applyFont="1" applyFill="1" applyBorder="1" applyAlignment="1">
      <alignment vertical="center"/>
    </xf>
    <xf numFmtId="0" fontId="25" fillId="4" borderId="2" xfId="0" applyFont="1" applyFill="1" applyBorder="1" applyAlignment="1">
      <alignment horizontal="center" vertical="center"/>
    </xf>
    <xf numFmtId="9" fontId="25" fillId="4" borderId="5" xfId="0" applyNumberFormat="1" applyFont="1" applyFill="1" applyBorder="1" applyAlignment="1">
      <alignment horizontal="center" vertical="center"/>
    </xf>
    <xf numFmtId="9" fontId="25" fillId="4" borderId="0" xfId="0" applyNumberFormat="1" applyFont="1" applyFill="1" applyAlignment="1">
      <alignment vertical="center"/>
    </xf>
    <xf numFmtId="9" fontId="25" fillId="4" borderId="0" xfId="0" applyNumberFormat="1" applyFont="1" applyFill="1" applyAlignment="1">
      <alignment horizontal="center" vertical="center"/>
    </xf>
    <xf numFmtId="0" fontId="27" fillId="0" borderId="0" xfId="0" applyFont="1" applyAlignment="1">
      <alignment horizontal="left" vertical="center"/>
    </xf>
    <xf numFmtId="9" fontId="28" fillId="4" borderId="0" xfId="0" applyNumberFormat="1" applyFont="1" applyFill="1" applyAlignment="1">
      <alignment vertical="center"/>
    </xf>
    <xf numFmtId="171" fontId="28" fillId="4" borderId="0" xfId="0" applyNumberFormat="1" applyFont="1" applyFill="1" applyAlignment="1">
      <alignment vertical="center"/>
    </xf>
    <xf numFmtId="170" fontId="28" fillId="4" borderId="0" xfId="0" applyNumberFormat="1" applyFont="1" applyFill="1" applyAlignment="1">
      <alignment vertical="center"/>
    </xf>
    <xf numFmtId="0" fontId="28" fillId="4" borderId="0" xfId="0" applyFont="1" applyFill="1" applyAlignment="1">
      <alignment horizontal="center" vertical="center"/>
    </xf>
    <xf numFmtId="171" fontId="29" fillId="4" borderId="0" xfId="0" applyNumberFormat="1" applyFont="1" applyFill="1" applyAlignment="1">
      <alignment vertical="center"/>
    </xf>
    <xf numFmtId="171" fontId="29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27" fillId="4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166" fontId="25" fillId="4" borderId="0" xfId="0" applyNumberFormat="1" applyFont="1" applyFill="1" applyAlignment="1">
      <alignment vertical="center"/>
    </xf>
    <xf numFmtId="170" fontId="25" fillId="4" borderId="14" xfId="0" applyNumberFormat="1" applyFont="1" applyFill="1" applyBorder="1" applyAlignment="1">
      <alignment vertical="center"/>
    </xf>
    <xf numFmtId="166" fontId="25" fillId="4" borderId="0" xfId="0" quotePrefix="1" applyNumberFormat="1" applyFont="1" applyFill="1" applyAlignment="1">
      <alignment horizontal="left" vertical="center"/>
    </xf>
    <xf numFmtId="166" fontId="25" fillId="4" borderId="0" xfId="0" applyNumberFormat="1" applyFont="1" applyFill="1" applyAlignment="1">
      <alignment horizontal="left" vertical="center"/>
    </xf>
    <xf numFmtId="170" fontId="25" fillId="4" borderId="2" xfId="0" applyNumberFormat="1" applyFont="1" applyFill="1" applyBorder="1" applyAlignment="1">
      <alignment vertical="center"/>
    </xf>
    <xf numFmtId="166" fontId="24" fillId="4" borderId="0" xfId="0" applyNumberFormat="1" applyFont="1" applyFill="1" applyAlignment="1">
      <alignment vertical="center"/>
    </xf>
    <xf numFmtId="171" fontId="25" fillId="4" borderId="8" xfId="0" applyNumberFormat="1" applyFont="1" applyFill="1" applyBorder="1" applyAlignment="1">
      <alignment vertical="center"/>
    </xf>
    <xf numFmtId="170" fontId="25" fillId="4" borderId="8" xfId="0" applyNumberFormat="1" applyFont="1" applyFill="1" applyBorder="1" applyAlignment="1">
      <alignment vertical="center"/>
    </xf>
    <xf numFmtId="171" fontId="25" fillId="4" borderId="18" xfId="0" applyNumberFormat="1" applyFont="1" applyFill="1" applyBorder="1" applyAlignment="1">
      <alignment vertical="center"/>
    </xf>
    <xf numFmtId="9" fontId="25" fillId="4" borderId="19" xfId="0" applyNumberFormat="1" applyFont="1" applyFill="1" applyBorder="1" applyAlignment="1">
      <alignment vertical="center"/>
    </xf>
    <xf numFmtId="171" fontId="25" fillId="4" borderId="19" xfId="0" applyNumberFormat="1" applyFont="1" applyFill="1" applyBorder="1" applyAlignment="1">
      <alignment vertical="center"/>
    </xf>
    <xf numFmtId="170" fontId="25" fillId="4" borderId="19" xfId="0" applyNumberFormat="1" applyFont="1" applyFill="1" applyBorder="1" applyAlignment="1">
      <alignment vertical="center"/>
    </xf>
    <xf numFmtId="9" fontId="25" fillId="4" borderId="7" xfId="0" applyNumberFormat="1" applyFont="1" applyFill="1" applyBorder="1" applyAlignment="1">
      <alignment horizontal="center" vertical="center"/>
    </xf>
    <xf numFmtId="0" fontId="25" fillId="4" borderId="29" xfId="0" applyFont="1" applyFill="1" applyBorder="1" applyAlignment="1">
      <alignment vertical="top"/>
    </xf>
    <xf numFmtId="0" fontId="25" fillId="4" borderId="30" xfId="0" applyFont="1" applyFill="1" applyBorder="1" applyAlignment="1">
      <alignment vertical="center"/>
    </xf>
    <xf numFmtId="0" fontId="25" fillId="4" borderId="31" xfId="0" applyFont="1" applyFill="1" applyBorder="1" applyAlignment="1">
      <alignment horizontal="center" vertical="center"/>
    </xf>
    <xf numFmtId="0" fontId="25" fillId="4" borderId="24" xfId="0" applyFont="1" applyFill="1" applyBorder="1" applyAlignment="1">
      <alignment vertical="top"/>
    </xf>
    <xf numFmtId="0" fontId="25" fillId="4" borderId="25" xfId="0" applyFont="1" applyFill="1" applyBorder="1" applyAlignment="1">
      <alignment horizontal="center" vertical="center"/>
    </xf>
    <xf numFmtId="0" fontId="25" fillId="4" borderId="32" xfId="0" applyFont="1" applyFill="1" applyBorder="1" applyAlignment="1">
      <alignment vertical="center"/>
    </xf>
    <xf numFmtId="0" fontId="25" fillId="4" borderId="27" xfId="0" applyFont="1" applyFill="1" applyBorder="1" applyAlignment="1">
      <alignment vertical="center"/>
    </xf>
    <xf numFmtId="0" fontId="25" fillId="4" borderId="28" xfId="0" applyFont="1" applyFill="1" applyBorder="1" applyAlignment="1">
      <alignment horizontal="center" vertical="center"/>
    </xf>
    <xf numFmtId="0" fontId="25" fillId="4" borderId="32" xfId="0" applyFont="1" applyFill="1" applyBorder="1" applyAlignment="1">
      <alignment horizontal="left" vertical="center"/>
    </xf>
    <xf numFmtId="0" fontId="25" fillId="4" borderId="27" xfId="0" applyFont="1" applyFill="1" applyBorder="1" applyAlignment="1">
      <alignment horizontal="left" vertical="center"/>
    </xf>
    <xf numFmtId="165" fontId="25" fillId="4" borderId="8" xfId="0" applyNumberFormat="1" applyFont="1" applyFill="1" applyBorder="1" applyAlignment="1">
      <alignment vertical="center"/>
    </xf>
    <xf numFmtId="10" fontId="14" fillId="0" borderId="0" xfId="0" applyNumberFormat="1" applyFont="1" applyAlignment="1">
      <alignment vertical="center"/>
    </xf>
    <xf numFmtId="0" fontId="26" fillId="7" borderId="33" xfId="0" applyFont="1" applyFill="1" applyBorder="1" applyAlignment="1">
      <alignment vertical="center"/>
    </xf>
    <xf numFmtId="170" fontId="14" fillId="0" borderId="0" xfId="0" applyNumberFormat="1" applyFont="1" applyAlignment="1">
      <alignment vertical="center"/>
    </xf>
    <xf numFmtId="0" fontId="14" fillId="0" borderId="0" xfId="0" applyFont="1" applyAlignment="1">
      <alignment horizontal="center" vertical="center"/>
    </xf>
    <xf numFmtId="168" fontId="5" fillId="4" borderId="0" xfId="0" applyNumberFormat="1" applyFont="1" applyFill="1"/>
    <xf numFmtId="0" fontId="5" fillId="0" borderId="0" xfId="0" applyFont="1"/>
    <xf numFmtId="0" fontId="7" fillId="4" borderId="0" xfId="0" applyFont="1" applyFill="1"/>
    <xf numFmtId="168" fontId="7" fillId="4" borderId="0" xfId="0" applyNumberFormat="1" applyFont="1" applyFill="1"/>
    <xf numFmtId="17" fontId="7" fillId="4" borderId="0" xfId="0" applyNumberFormat="1" applyFont="1" applyFill="1"/>
    <xf numFmtId="0" fontId="7" fillId="4" borderId="8" xfId="0" applyFont="1" applyFill="1" applyBorder="1" applyAlignment="1">
      <alignment horizontal="center" vertical="center"/>
    </xf>
    <xf numFmtId="168" fontId="7" fillId="4" borderId="22" xfId="0" applyNumberFormat="1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168" fontId="7" fillId="4" borderId="14" xfId="0" applyNumberFormat="1" applyFont="1" applyFill="1" applyBorder="1" applyAlignment="1">
      <alignment horizontal="center" vertical="center"/>
    </xf>
    <xf numFmtId="168" fontId="7" fillId="4" borderId="5" xfId="0" applyNumberFormat="1" applyFont="1" applyFill="1" applyBorder="1" applyAlignment="1">
      <alignment horizontal="center" vertical="center"/>
    </xf>
    <xf numFmtId="0" fontId="5" fillId="4" borderId="14" xfId="0" applyFont="1" applyFill="1" applyBorder="1"/>
    <xf numFmtId="168" fontId="5" fillId="4" borderId="14" xfId="0" applyNumberFormat="1" applyFont="1" applyFill="1" applyBorder="1"/>
    <xf numFmtId="0" fontId="7" fillId="16" borderId="8" xfId="0" applyFont="1" applyFill="1" applyBorder="1"/>
    <xf numFmtId="168" fontId="7" fillId="16" borderId="8" xfId="0" applyNumberFormat="1" applyFont="1" applyFill="1" applyBorder="1"/>
    <xf numFmtId="168" fontId="5" fillId="4" borderId="5" xfId="0" applyNumberFormat="1" applyFont="1" applyFill="1" applyBorder="1"/>
    <xf numFmtId="0" fontId="5" fillId="4" borderId="1" xfId="0" applyFont="1" applyFill="1" applyBorder="1"/>
    <xf numFmtId="168" fontId="5" fillId="4" borderId="1" xfId="0" applyNumberFormat="1" applyFont="1" applyFill="1" applyBorder="1"/>
    <xf numFmtId="168" fontId="5" fillId="4" borderId="3" xfId="0" applyNumberFormat="1" applyFont="1" applyFill="1" applyBorder="1"/>
    <xf numFmtId="0" fontId="7" fillId="4" borderId="14" xfId="0" applyFont="1" applyFill="1" applyBorder="1"/>
    <xf numFmtId="168" fontId="7" fillId="4" borderId="14" xfId="0" applyNumberFormat="1" applyFont="1" applyFill="1" applyBorder="1"/>
    <xf numFmtId="168" fontId="7" fillId="4" borderId="5" xfId="0" applyNumberFormat="1" applyFont="1" applyFill="1" applyBorder="1"/>
    <xf numFmtId="164" fontId="5" fillId="0" borderId="0" xfId="0" applyNumberFormat="1" applyFont="1"/>
    <xf numFmtId="0" fontId="5" fillId="4" borderId="17" xfId="0" applyFont="1" applyFill="1" applyBorder="1"/>
    <xf numFmtId="0" fontId="5" fillId="4" borderId="2" xfId="0" applyFont="1" applyFill="1" applyBorder="1"/>
    <xf numFmtId="168" fontId="5" fillId="4" borderId="2" xfId="0" applyNumberFormat="1" applyFont="1" applyFill="1" applyBorder="1"/>
    <xf numFmtId="0" fontId="7" fillId="16" borderId="14" xfId="0" applyFont="1" applyFill="1" applyBorder="1"/>
    <xf numFmtId="168" fontId="7" fillId="16" borderId="14" xfId="0" applyNumberFormat="1" applyFont="1" applyFill="1" applyBorder="1"/>
    <xf numFmtId="168" fontId="7" fillId="16" borderId="2" xfId="0" applyNumberFormat="1" applyFont="1" applyFill="1" applyBorder="1"/>
    <xf numFmtId="0" fontId="30" fillId="4" borderId="0" xfId="0" applyFont="1" applyFill="1"/>
    <xf numFmtId="0" fontId="30" fillId="0" borderId="0" xfId="0" applyFont="1"/>
    <xf numFmtId="168" fontId="5" fillId="0" borderId="0" xfId="0" applyNumberFormat="1" applyFont="1"/>
    <xf numFmtId="0" fontId="5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168" fontId="5" fillId="4" borderId="19" xfId="0" applyNumberFormat="1" applyFont="1" applyFill="1" applyBorder="1"/>
    <xf numFmtId="0" fontId="5" fillId="4" borderId="19" xfId="0" applyFont="1" applyFill="1" applyBorder="1"/>
    <xf numFmtId="0" fontId="7" fillId="0" borderId="0" xfId="0" applyFont="1"/>
    <xf numFmtId="168" fontId="7" fillId="17" borderId="8" xfId="0" applyNumberFormat="1" applyFont="1" applyFill="1" applyBorder="1" applyAlignment="1">
      <alignment horizontal="center" vertical="center"/>
    </xf>
    <xf numFmtId="0" fontId="7" fillId="17" borderId="8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9" fontId="5" fillId="4" borderId="14" xfId="0" applyNumberFormat="1" applyFont="1" applyFill="1" applyBorder="1"/>
    <xf numFmtId="39" fontId="5" fillId="4" borderId="14" xfId="0" applyNumberFormat="1" applyFont="1" applyFill="1" applyBorder="1"/>
    <xf numFmtId="168" fontId="7" fillId="18" borderId="8" xfId="0" applyNumberFormat="1" applyFont="1" applyFill="1" applyBorder="1"/>
    <xf numFmtId="0" fontId="7" fillId="18" borderId="8" xfId="0" applyFont="1" applyFill="1" applyBorder="1" applyAlignment="1">
      <alignment horizontal="center" vertical="center"/>
    </xf>
    <xf numFmtId="176" fontId="7" fillId="4" borderId="0" xfId="0" applyNumberFormat="1" applyFont="1" applyFill="1"/>
    <xf numFmtId="168" fontId="7" fillId="0" borderId="0" xfId="0" applyNumberFormat="1" applyFont="1"/>
    <xf numFmtId="176" fontId="5" fillId="4" borderId="0" xfId="0" applyNumberFormat="1" applyFont="1" applyFill="1"/>
    <xf numFmtId="168" fontId="5" fillId="4" borderId="8" xfId="0" applyNumberFormat="1" applyFont="1" applyFill="1" applyBorder="1"/>
    <xf numFmtId="0" fontId="5" fillId="4" borderId="8" xfId="0" applyFont="1" applyFill="1" applyBorder="1"/>
    <xf numFmtId="0" fontId="5" fillId="4" borderId="8" xfId="0" applyFont="1" applyFill="1" applyBorder="1" applyAlignment="1">
      <alignment horizontal="center" vertical="center"/>
    </xf>
    <xf numFmtId="0" fontId="5" fillId="18" borderId="8" xfId="0" applyFont="1" applyFill="1" applyBorder="1"/>
    <xf numFmtId="0" fontId="7" fillId="18" borderId="8" xfId="0" applyFont="1" applyFill="1" applyBorder="1"/>
    <xf numFmtId="0" fontId="5" fillId="0" borderId="0" xfId="0" applyFont="1" applyAlignment="1">
      <alignment horizontal="center" vertical="center"/>
    </xf>
    <xf numFmtId="165" fontId="5" fillId="0" borderId="0" xfId="0" applyNumberFormat="1" applyFont="1"/>
    <xf numFmtId="2" fontId="5" fillId="0" borderId="0" xfId="0" applyNumberFormat="1" applyFont="1"/>
    <xf numFmtId="0" fontId="5" fillId="0" borderId="0" xfId="0" applyFont="1" applyAlignment="1">
      <alignment horizontal="center"/>
    </xf>
    <xf numFmtId="165" fontId="5" fillId="3" borderId="0" xfId="0" applyNumberFormat="1" applyFont="1" applyFill="1"/>
    <xf numFmtId="165" fontId="7" fillId="4" borderId="0" xfId="0" applyNumberFormat="1" applyFont="1" applyFill="1"/>
    <xf numFmtId="165" fontId="5" fillId="3" borderId="0" xfId="0" applyNumberFormat="1" applyFont="1" applyFill="1" applyAlignment="1">
      <alignment horizontal="right"/>
    </xf>
    <xf numFmtId="165" fontId="5" fillId="3" borderId="29" xfId="0" applyNumberFormat="1" applyFont="1" applyFill="1" applyBorder="1" applyAlignment="1">
      <alignment horizontal="right"/>
    </xf>
    <xf numFmtId="165" fontId="5" fillId="3" borderId="30" xfId="0" applyNumberFormat="1" applyFont="1" applyFill="1" applyBorder="1" applyAlignment="1">
      <alignment horizontal="right"/>
    </xf>
    <xf numFmtId="2" fontId="5" fillId="3" borderId="30" xfId="0" applyNumberFormat="1" applyFont="1" applyFill="1" applyBorder="1" applyAlignment="1">
      <alignment horizontal="right"/>
    </xf>
    <xf numFmtId="0" fontId="5" fillId="3" borderId="30" xfId="0" applyFont="1" applyFill="1" applyBorder="1" applyAlignment="1">
      <alignment horizontal="right"/>
    </xf>
    <xf numFmtId="165" fontId="5" fillId="3" borderId="31" xfId="0" applyNumberFormat="1" applyFont="1" applyFill="1" applyBorder="1" applyAlignment="1">
      <alignment horizontal="right"/>
    </xf>
    <xf numFmtId="165" fontId="5" fillId="0" borderId="0" xfId="0" applyNumberFormat="1" applyFont="1" applyAlignment="1">
      <alignment horizontal="center"/>
    </xf>
    <xf numFmtId="165" fontId="5" fillId="0" borderId="24" xfId="0" applyNumberFormat="1" applyFont="1" applyBorder="1" applyAlignment="1">
      <alignment horizontal="center"/>
    </xf>
    <xf numFmtId="177" fontId="7" fillId="19" borderId="8" xfId="0" applyNumberFormat="1" applyFont="1" applyFill="1" applyBorder="1" applyAlignment="1">
      <alignment horizontal="center"/>
    </xf>
    <xf numFmtId="2" fontId="7" fillId="19" borderId="8" xfId="0" applyNumberFormat="1" applyFont="1" applyFill="1" applyBorder="1" applyAlignment="1">
      <alignment horizontal="center"/>
    </xf>
    <xf numFmtId="0" fontId="7" fillId="19" borderId="8" xfId="0" applyFont="1" applyFill="1" applyBorder="1" applyAlignment="1">
      <alignment horizontal="center"/>
    </xf>
    <xf numFmtId="165" fontId="5" fillId="0" borderId="25" xfId="0" applyNumberFormat="1" applyFont="1" applyBorder="1" applyAlignment="1">
      <alignment horizontal="center"/>
    </xf>
    <xf numFmtId="165" fontId="5" fillId="0" borderId="24" xfId="0" applyNumberFormat="1" applyFont="1" applyBorder="1"/>
    <xf numFmtId="177" fontId="7" fillId="0" borderId="4" xfId="0" applyNumberFormat="1" applyFont="1" applyBorder="1"/>
    <xf numFmtId="2" fontId="7" fillId="20" borderId="4" xfId="0" applyNumberFormat="1" applyFont="1" applyFill="1" applyBorder="1"/>
    <xf numFmtId="0" fontId="7" fillId="0" borderId="4" xfId="0" applyFont="1" applyBorder="1"/>
    <xf numFmtId="165" fontId="5" fillId="0" borderId="25" xfId="0" applyNumberFormat="1" applyFont="1" applyBorder="1"/>
    <xf numFmtId="165" fontId="6" fillId="0" borderId="6" xfId="0" applyNumberFormat="1" applyFont="1" applyBorder="1"/>
    <xf numFmtId="2" fontId="7" fillId="20" borderId="6" xfId="0" applyNumberFormat="1" applyFont="1" applyFill="1" applyBorder="1"/>
    <xf numFmtId="166" fontId="6" fillId="0" borderId="6" xfId="0" applyNumberFormat="1" applyFont="1" applyBorder="1" applyAlignment="1">
      <alignment horizontal="left" vertical="top"/>
    </xf>
    <xf numFmtId="10" fontId="5" fillId="0" borderId="0" xfId="0" applyNumberFormat="1" applyFont="1"/>
    <xf numFmtId="10" fontId="5" fillId="0" borderId="24" xfId="0" applyNumberFormat="1" applyFont="1" applyBorder="1"/>
    <xf numFmtId="10" fontId="5" fillId="0" borderId="25" xfId="0" applyNumberFormat="1" applyFont="1" applyBorder="1"/>
    <xf numFmtId="165" fontId="5" fillId="3" borderId="4" xfId="0" applyNumberFormat="1" applyFont="1" applyFill="1" applyBorder="1"/>
    <xf numFmtId="2" fontId="5" fillId="3" borderId="4" xfId="0" applyNumberFormat="1" applyFont="1" applyFill="1" applyBorder="1"/>
    <xf numFmtId="0" fontId="7" fillId="3" borderId="4" xfId="0" applyFont="1" applyFill="1" applyBorder="1" applyAlignment="1">
      <alignment horizontal="left"/>
    </xf>
    <xf numFmtId="165" fontId="5" fillId="3" borderId="6" xfId="0" applyNumberFormat="1" applyFont="1" applyFill="1" applyBorder="1"/>
    <xf numFmtId="2" fontId="5" fillId="0" borderId="6" xfId="0" applyNumberFormat="1" applyFont="1" applyBorder="1"/>
    <xf numFmtId="0" fontId="6" fillId="3" borderId="10" xfId="0" applyFont="1" applyFill="1" applyBorder="1"/>
    <xf numFmtId="0" fontId="5" fillId="3" borderId="6" xfId="0" applyFont="1" applyFill="1" applyBorder="1" applyAlignment="1">
      <alignment horizontal="left"/>
    </xf>
    <xf numFmtId="0" fontId="5" fillId="3" borderId="11" xfId="0" applyFont="1" applyFill="1" applyBorder="1" applyAlignment="1">
      <alignment horizontal="left"/>
    </xf>
    <xf numFmtId="0" fontId="5" fillId="3" borderId="6" xfId="0" applyFont="1" applyFill="1" applyBorder="1"/>
    <xf numFmtId="0" fontId="6" fillId="3" borderId="6" xfId="0" applyFont="1" applyFill="1" applyBorder="1"/>
    <xf numFmtId="165" fontId="5" fillId="3" borderId="10" xfId="0" applyNumberFormat="1" applyFont="1" applyFill="1" applyBorder="1"/>
    <xf numFmtId="0" fontId="5" fillId="3" borderId="10" xfId="0" applyFont="1" applyFill="1" applyBorder="1"/>
    <xf numFmtId="165" fontId="7" fillId="19" borderId="8" xfId="0" applyNumberFormat="1" applyFont="1" applyFill="1" applyBorder="1"/>
    <xf numFmtId="2" fontId="7" fillId="19" borderId="8" xfId="0" applyNumberFormat="1" applyFont="1" applyFill="1" applyBorder="1"/>
    <xf numFmtId="165" fontId="5" fillId="3" borderId="11" xfId="0" applyNumberFormat="1" applyFont="1" applyFill="1" applyBorder="1"/>
    <xf numFmtId="2" fontId="5" fillId="3" borderId="11" xfId="0" applyNumberFormat="1" applyFont="1" applyFill="1" applyBorder="1"/>
    <xf numFmtId="0" fontId="7" fillId="3" borderId="11" xfId="0" applyFont="1" applyFill="1" applyBorder="1"/>
    <xf numFmtId="177" fontId="7" fillId="0" borderId="0" xfId="0" applyNumberFormat="1" applyFont="1"/>
    <xf numFmtId="177" fontId="7" fillId="0" borderId="24" xfId="0" applyNumberFormat="1" applyFont="1" applyBorder="1"/>
    <xf numFmtId="177" fontId="7" fillId="0" borderId="11" xfId="0" applyNumberFormat="1" applyFont="1" applyBorder="1"/>
    <xf numFmtId="2" fontId="6" fillId="0" borderId="6" xfId="0" applyNumberFormat="1" applyFont="1" applyBorder="1"/>
    <xf numFmtId="0" fontId="7" fillId="0" borderId="11" xfId="0" applyFont="1" applyBorder="1"/>
    <xf numFmtId="177" fontId="7" fillId="0" borderId="25" xfId="0" applyNumberFormat="1" applyFont="1" applyBorder="1"/>
    <xf numFmtId="177" fontId="6" fillId="0" borderId="0" xfId="0" applyNumberFormat="1" applyFont="1"/>
    <xf numFmtId="177" fontId="6" fillId="0" borderId="24" xfId="0" applyNumberFormat="1" applyFont="1" applyBorder="1"/>
    <xf numFmtId="177" fontId="6" fillId="0" borderId="6" xfId="0" applyNumberFormat="1" applyFont="1" applyBorder="1"/>
    <xf numFmtId="177" fontId="6" fillId="0" borderId="25" xfId="0" applyNumberFormat="1" applyFont="1" applyBorder="1"/>
    <xf numFmtId="0" fontId="6" fillId="0" borderId="6" xfId="0" applyFont="1" applyBorder="1"/>
    <xf numFmtId="177" fontId="6" fillId="0" borderId="10" xfId="0" applyNumberFormat="1" applyFont="1" applyBorder="1"/>
    <xf numFmtId="0" fontId="7" fillId="19" borderId="8" xfId="0" applyFont="1" applyFill="1" applyBorder="1" applyAlignment="1">
      <alignment horizontal="center" vertical="center"/>
    </xf>
    <xf numFmtId="177" fontId="7" fillId="0" borderId="6" xfId="0" applyNumberFormat="1" applyFont="1" applyBorder="1"/>
    <xf numFmtId="0" fontId="7" fillId="0" borderId="6" xfId="0" applyFont="1" applyBorder="1"/>
    <xf numFmtId="0" fontId="6" fillId="0" borderId="10" xfId="0" applyFont="1" applyBorder="1"/>
    <xf numFmtId="177" fontId="7" fillId="0" borderId="8" xfId="0" applyNumberFormat="1" applyFont="1" applyBorder="1"/>
    <xf numFmtId="2" fontId="7" fillId="0" borderId="8" xfId="0" applyNumberFormat="1" applyFont="1" applyBorder="1"/>
    <xf numFmtId="0" fontId="7" fillId="0" borderId="8" xfId="0" applyFont="1" applyBorder="1" applyAlignment="1">
      <alignment horizontal="center"/>
    </xf>
    <xf numFmtId="2" fontId="7" fillId="0" borderId="14" xfId="0" applyNumberFormat="1" applyFont="1" applyBorder="1"/>
    <xf numFmtId="0" fontId="7" fillId="0" borderId="34" xfId="0" applyFont="1" applyBorder="1"/>
    <xf numFmtId="177" fontId="6" fillId="0" borderId="35" xfId="0" applyNumberFormat="1" applyFont="1" applyBorder="1"/>
    <xf numFmtId="165" fontId="5" fillId="0" borderId="32" xfId="0" applyNumberFormat="1" applyFont="1" applyBorder="1"/>
    <xf numFmtId="165" fontId="5" fillId="0" borderId="27" xfId="0" applyNumberFormat="1" applyFont="1" applyBorder="1"/>
    <xf numFmtId="2" fontId="5" fillId="0" borderId="27" xfId="0" applyNumberFormat="1" applyFont="1" applyBorder="1"/>
    <xf numFmtId="0" fontId="5" fillId="0" borderId="27" xfId="0" applyFont="1" applyBorder="1" applyAlignment="1">
      <alignment horizontal="center"/>
    </xf>
    <xf numFmtId="165" fontId="5" fillId="0" borderId="28" xfId="0" applyNumberFormat="1" applyFont="1" applyBorder="1"/>
    <xf numFmtId="165" fontId="31" fillId="3" borderId="0" xfId="0" applyNumberFormat="1" applyFont="1" applyFill="1" applyAlignment="1">
      <alignment horizontal="center"/>
    </xf>
    <xf numFmtId="165" fontId="5" fillId="3" borderId="29" xfId="0" applyNumberFormat="1" applyFont="1" applyFill="1" applyBorder="1"/>
    <xf numFmtId="165" fontId="5" fillId="3" borderId="30" xfId="0" applyNumberFormat="1" applyFont="1" applyFill="1" applyBorder="1"/>
    <xf numFmtId="2" fontId="5" fillId="3" borderId="30" xfId="0" applyNumberFormat="1" applyFont="1" applyFill="1" applyBorder="1"/>
    <xf numFmtId="0" fontId="5" fillId="3" borderId="30" xfId="0" applyFont="1" applyFill="1" applyBorder="1" applyAlignment="1">
      <alignment horizontal="center"/>
    </xf>
    <xf numFmtId="165" fontId="5" fillId="3" borderId="31" xfId="0" applyNumberFormat="1" applyFont="1" applyFill="1" applyBorder="1"/>
    <xf numFmtId="165" fontId="5" fillId="3" borderId="0" xfId="0" applyNumberFormat="1" applyFont="1" applyFill="1" applyAlignment="1">
      <alignment horizontal="center"/>
    </xf>
    <xf numFmtId="165" fontId="5" fillId="3" borderId="24" xfId="0" applyNumberFormat="1" applyFont="1" applyFill="1" applyBorder="1" applyAlignment="1">
      <alignment horizontal="center"/>
    </xf>
    <xf numFmtId="165" fontId="7" fillId="21" borderId="1" xfId="0" applyNumberFormat="1" applyFont="1" applyFill="1" applyBorder="1" applyAlignment="1">
      <alignment horizontal="center"/>
    </xf>
    <xf numFmtId="2" fontId="7" fillId="21" borderId="3" xfId="0" applyNumberFormat="1" applyFont="1" applyFill="1" applyBorder="1" applyAlignment="1">
      <alignment horizontal="center"/>
    </xf>
    <xf numFmtId="165" fontId="7" fillId="21" borderId="3" xfId="0" applyNumberFormat="1" applyFont="1" applyFill="1" applyBorder="1" applyAlignment="1">
      <alignment horizontal="center"/>
    </xf>
    <xf numFmtId="2" fontId="7" fillId="21" borderId="1" xfId="0" applyNumberFormat="1" applyFont="1" applyFill="1" applyBorder="1" applyAlignment="1">
      <alignment horizontal="center"/>
    </xf>
    <xf numFmtId="0" fontId="7" fillId="21" borderId="8" xfId="0" applyFont="1" applyFill="1" applyBorder="1" applyAlignment="1">
      <alignment horizontal="center" vertical="center"/>
    </xf>
    <xf numFmtId="165" fontId="5" fillId="3" borderId="25" xfId="0" applyNumberFormat="1" applyFont="1" applyFill="1" applyBorder="1" applyAlignment="1">
      <alignment horizontal="center"/>
    </xf>
    <xf numFmtId="165" fontId="5" fillId="3" borderId="24" xfId="0" applyNumberFormat="1" applyFont="1" applyFill="1" applyBorder="1"/>
    <xf numFmtId="165" fontId="5" fillId="3" borderId="25" xfId="0" applyNumberFormat="1" applyFont="1" applyFill="1" applyBorder="1"/>
    <xf numFmtId="10" fontId="5" fillId="3" borderId="25" xfId="0" applyNumberFormat="1" applyFont="1" applyFill="1" applyBorder="1"/>
    <xf numFmtId="165" fontId="7" fillId="3" borderId="0" xfId="0" applyNumberFormat="1" applyFont="1" applyFill="1"/>
    <xf numFmtId="165" fontId="7" fillId="3" borderId="24" xfId="0" applyNumberFormat="1" applyFont="1" applyFill="1" applyBorder="1"/>
    <xf numFmtId="165" fontId="7" fillId="21" borderId="8" xfId="0" applyNumberFormat="1" applyFont="1" applyFill="1" applyBorder="1"/>
    <xf numFmtId="2" fontId="7" fillId="21" borderId="8" xfId="0" applyNumberFormat="1" applyFont="1" applyFill="1" applyBorder="1"/>
    <xf numFmtId="0" fontId="7" fillId="21" borderId="8" xfId="0" applyFont="1" applyFill="1" applyBorder="1" applyAlignment="1">
      <alignment horizontal="center"/>
    </xf>
    <xf numFmtId="10" fontId="7" fillId="3" borderId="25" xfId="0" applyNumberFormat="1" applyFont="1" applyFill="1" applyBorder="1"/>
    <xf numFmtId="2" fontId="5" fillId="0" borderId="11" xfId="0" applyNumberFormat="1" applyFont="1" applyBorder="1"/>
    <xf numFmtId="0" fontId="7" fillId="3" borderId="11" xfId="0" applyFont="1" applyFill="1" applyBorder="1" applyAlignment="1">
      <alignment horizontal="left"/>
    </xf>
    <xf numFmtId="0" fontId="5" fillId="0" borderId="6" xfId="0" applyFont="1" applyBorder="1"/>
    <xf numFmtId="0" fontId="9" fillId="3" borderId="11" xfId="0" applyFont="1" applyFill="1" applyBorder="1"/>
    <xf numFmtId="165" fontId="5" fillId="0" borderId="6" xfId="0" applyNumberFormat="1" applyFont="1" applyBorder="1"/>
    <xf numFmtId="165" fontId="5" fillId="0" borderId="14" xfId="0" applyNumberFormat="1" applyFont="1" applyBorder="1"/>
    <xf numFmtId="0" fontId="9" fillId="21" borderId="8" xfId="0" applyFont="1" applyFill="1" applyBorder="1" applyAlignment="1">
      <alignment horizontal="center"/>
    </xf>
    <xf numFmtId="165" fontId="7" fillId="21" borderId="2" xfId="0" applyNumberFormat="1" applyFont="1" applyFill="1" applyBorder="1"/>
    <xf numFmtId="0" fontId="7" fillId="21" borderId="2" xfId="0" applyFont="1" applyFill="1" applyBorder="1" applyAlignment="1">
      <alignment horizontal="center"/>
    </xf>
    <xf numFmtId="165" fontId="7" fillId="0" borderId="0" xfId="0" applyNumberFormat="1" applyFont="1"/>
    <xf numFmtId="165" fontId="7" fillId="0" borderId="32" xfId="0" applyNumberFormat="1" applyFont="1" applyBorder="1"/>
    <xf numFmtId="165" fontId="5" fillId="3" borderId="27" xfId="0" applyNumberFormat="1" applyFont="1" applyFill="1" applyBorder="1"/>
    <xf numFmtId="2" fontId="5" fillId="3" borderId="27" xfId="0" applyNumberFormat="1" applyFont="1" applyFill="1" applyBorder="1"/>
    <xf numFmtId="0" fontId="5" fillId="3" borderId="27" xfId="0" applyFont="1" applyFill="1" applyBorder="1" applyAlignment="1">
      <alignment horizontal="center"/>
    </xf>
    <xf numFmtId="2" fontId="5" fillId="3" borderId="27" xfId="0" applyNumberFormat="1" applyFont="1" applyFill="1" applyBorder="1" applyAlignment="1">
      <alignment horizontal="right"/>
    </xf>
    <xf numFmtId="165" fontId="7" fillId="0" borderId="28" xfId="0" applyNumberFormat="1" applyFont="1" applyBorder="1"/>
    <xf numFmtId="0" fontId="7" fillId="3" borderId="14" xfId="0" applyFont="1" applyFill="1" applyBorder="1" applyAlignment="1">
      <alignment horizontal="center"/>
    </xf>
    <xf numFmtId="165" fontId="7" fillId="3" borderId="1" xfId="0" applyNumberFormat="1" applyFont="1" applyFill="1" applyBorder="1" applyAlignment="1">
      <alignment horizontal="center"/>
    </xf>
    <xf numFmtId="2" fontId="5" fillId="3" borderId="1" xfId="0" applyNumberFormat="1" applyFont="1" applyFill="1" applyBorder="1"/>
    <xf numFmtId="0" fontId="5" fillId="3" borderId="1" xfId="0" applyFont="1" applyFill="1" applyBorder="1"/>
    <xf numFmtId="165" fontId="7" fillId="3" borderId="14" xfId="0" applyNumberFormat="1" applyFont="1" applyFill="1" applyBorder="1" applyAlignment="1">
      <alignment horizontal="center"/>
    </xf>
    <xf numFmtId="2" fontId="5" fillId="3" borderId="14" xfId="0" applyNumberFormat="1" applyFont="1" applyFill="1" applyBorder="1"/>
    <xf numFmtId="0" fontId="5" fillId="3" borderId="14" xfId="0" applyFont="1" applyFill="1" applyBorder="1"/>
    <xf numFmtId="0" fontId="5" fillId="3" borderId="14" xfId="0" applyFont="1" applyFill="1" applyBorder="1" applyAlignment="1">
      <alignment horizontal="left"/>
    </xf>
    <xf numFmtId="165" fontId="17" fillId="3" borderId="14" xfId="0" applyNumberFormat="1" applyFont="1" applyFill="1" applyBorder="1" applyAlignment="1">
      <alignment horizontal="center"/>
    </xf>
    <xf numFmtId="0" fontId="5" fillId="3" borderId="14" xfId="0" quotePrefix="1" applyFont="1" applyFill="1" applyBorder="1" applyAlignment="1">
      <alignment horizontal="left"/>
    </xf>
    <xf numFmtId="165" fontId="7" fillId="3" borderId="2" xfId="0" applyNumberFormat="1" applyFont="1" applyFill="1" applyBorder="1" applyAlignment="1">
      <alignment horizontal="center"/>
    </xf>
    <xf numFmtId="2" fontId="5" fillId="3" borderId="2" xfId="0" applyNumberFormat="1" applyFont="1" applyFill="1" applyBorder="1"/>
    <xf numFmtId="0" fontId="32" fillId="3" borderId="2" xfId="0" applyFont="1" applyFill="1" applyBorder="1" applyAlignment="1">
      <alignment horizontal="left"/>
    </xf>
    <xf numFmtId="2" fontId="5" fillId="3" borderId="0" xfId="0" applyNumberFormat="1" applyFont="1" applyFill="1"/>
    <xf numFmtId="0" fontId="5" fillId="3" borderId="0" xfId="0" applyFont="1" applyFill="1" applyAlignment="1">
      <alignment horizontal="center"/>
    </xf>
    <xf numFmtId="165" fontId="31" fillId="3" borderId="0" xfId="0" applyNumberFormat="1" applyFont="1" applyFill="1"/>
    <xf numFmtId="165" fontId="7" fillId="19" borderId="8" xfId="0" applyNumberFormat="1" applyFont="1" applyFill="1" applyBorder="1" applyAlignment="1">
      <alignment horizontal="center"/>
    </xf>
    <xf numFmtId="2" fontId="7" fillId="19" borderId="22" xfId="0" applyNumberFormat="1" applyFont="1" applyFill="1" applyBorder="1" applyAlignment="1">
      <alignment horizontal="center"/>
    </xf>
    <xf numFmtId="165" fontId="7" fillId="19" borderId="22" xfId="0" applyNumberFormat="1" applyFont="1" applyFill="1" applyBorder="1" applyAlignment="1">
      <alignment horizontal="center"/>
    </xf>
    <xf numFmtId="2" fontId="7" fillId="19" borderId="20" xfId="0" applyNumberFormat="1" applyFont="1" applyFill="1" applyBorder="1" applyAlignment="1">
      <alignment horizontal="center"/>
    </xf>
    <xf numFmtId="2" fontId="7" fillId="3" borderId="11" xfId="0" applyNumberFormat="1" applyFont="1" applyFill="1" applyBorder="1" applyAlignment="1">
      <alignment horizontal="left"/>
    </xf>
    <xf numFmtId="165" fontId="6" fillId="3" borderId="6" xfId="0" applyNumberFormat="1" applyFont="1" applyFill="1" applyBorder="1"/>
    <xf numFmtId="2" fontId="6" fillId="3" borderId="6" xfId="0" applyNumberFormat="1" applyFont="1" applyFill="1" applyBorder="1"/>
    <xf numFmtId="177" fontId="7" fillId="19" borderId="8" xfId="0" applyNumberFormat="1" applyFont="1" applyFill="1" applyBorder="1"/>
    <xf numFmtId="0" fontId="9" fillId="0" borderId="11" xfId="0" applyFont="1" applyBorder="1"/>
    <xf numFmtId="2" fontId="6" fillId="3" borderId="11" xfId="0" applyNumberFormat="1" applyFont="1" applyFill="1" applyBorder="1"/>
    <xf numFmtId="0" fontId="9" fillId="0" borderId="4" xfId="0" applyFont="1" applyBorder="1"/>
    <xf numFmtId="165" fontId="9" fillId="19" borderId="8" xfId="0" applyNumberFormat="1" applyFont="1" applyFill="1" applyBorder="1"/>
    <xf numFmtId="2" fontId="9" fillId="19" borderId="8" xfId="0" applyNumberFormat="1" applyFont="1" applyFill="1" applyBorder="1"/>
    <xf numFmtId="0" fontId="9" fillId="19" borderId="8" xfId="0" applyFont="1" applyFill="1" applyBorder="1" applyAlignment="1">
      <alignment horizontal="center"/>
    </xf>
    <xf numFmtId="165" fontId="5" fillId="3" borderId="32" xfId="0" applyNumberFormat="1" applyFont="1" applyFill="1" applyBorder="1"/>
    <xf numFmtId="165" fontId="31" fillId="3" borderId="0" xfId="0" applyNumberFormat="1" applyFont="1" applyFill="1" applyAlignment="1">
      <alignment horizontal="left"/>
    </xf>
    <xf numFmtId="0" fontId="5" fillId="3" borderId="30" xfId="0" applyFont="1" applyFill="1" applyBorder="1" applyAlignment="1">
      <alignment horizontal="left"/>
    </xf>
    <xf numFmtId="0" fontId="7" fillId="19" borderId="8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left"/>
    </xf>
    <xf numFmtId="0" fontId="7" fillId="19" borderId="8" xfId="0" applyFont="1" applyFill="1" applyBorder="1" applyAlignment="1">
      <alignment horizontal="left"/>
    </xf>
    <xf numFmtId="0" fontId="9" fillId="0" borderId="4" xfId="0" applyFont="1" applyBorder="1" applyAlignment="1">
      <alignment horizontal="left"/>
    </xf>
    <xf numFmtId="0" fontId="9" fillId="19" borderId="8" xfId="0" applyFont="1" applyFill="1" applyBorder="1" applyAlignment="1">
      <alignment horizontal="left"/>
    </xf>
    <xf numFmtId="0" fontId="5" fillId="0" borderId="27" xfId="0" applyFont="1" applyBorder="1" applyAlignment="1">
      <alignment horizontal="left"/>
    </xf>
    <xf numFmtId="0" fontId="7" fillId="21" borderId="8" xfId="0" applyFont="1" applyFill="1" applyBorder="1" applyAlignment="1">
      <alignment horizontal="left" vertical="center"/>
    </xf>
    <xf numFmtId="0" fontId="7" fillId="21" borderId="8" xfId="0" applyFont="1" applyFill="1" applyBorder="1" applyAlignment="1">
      <alignment horizontal="left"/>
    </xf>
    <xf numFmtId="0" fontId="9" fillId="3" borderId="11" xfId="0" applyFont="1" applyFill="1" applyBorder="1" applyAlignment="1">
      <alignment horizontal="left"/>
    </xf>
    <xf numFmtId="0" fontId="9" fillId="21" borderId="8" xfId="0" applyFont="1" applyFill="1" applyBorder="1" applyAlignment="1">
      <alignment horizontal="left"/>
    </xf>
    <xf numFmtId="0" fontId="7" fillId="21" borderId="2" xfId="0" applyFont="1" applyFill="1" applyBorder="1" applyAlignment="1">
      <alignment horizontal="left"/>
    </xf>
    <xf numFmtId="165" fontId="7" fillId="0" borderId="24" xfId="0" applyNumberFormat="1" applyFont="1" applyBorder="1"/>
    <xf numFmtId="165" fontId="7" fillId="0" borderId="25" xfId="0" applyNumberFormat="1" applyFont="1" applyBorder="1"/>
    <xf numFmtId="0" fontId="5" fillId="3" borderId="0" xfId="0" applyFont="1" applyFill="1" applyAlignment="1">
      <alignment horizontal="left"/>
    </xf>
    <xf numFmtId="2" fontId="5" fillId="3" borderId="0" xfId="0" applyNumberFormat="1" applyFont="1" applyFill="1" applyAlignment="1">
      <alignment horizontal="right"/>
    </xf>
    <xf numFmtId="38" fontId="5" fillId="21" borderId="8" xfId="0" applyNumberFormat="1" applyFont="1" applyFill="1" applyBorder="1"/>
    <xf numFmtId="2" fontId="7" fillId="20" borderId="11" xfId="0" applyNumberFormat="1" applyFont="1" applyFill="1" applyBorder="1"/>
    <xf numFmtId="165" fontId="5" fillId="3" borderId="2" xfId="0" applyNumberFormat="1" applyFont="1" applyFill="1" applyBorder="1"/>
    <xf numFmtId="2" fontId="7" fillId="20" borderId="2" xfId="0" applyNumberFormat="1" applyFont="1" applyFill="1" applyBorder="1"/>
    <xf numFmtId="0" fontId="5" fillId="3" borderId="2" xfId="0" applyFont="1" applyFill="1" applyBorder="1" applyAlignment="1">
      <alignment horizontal="left"/>
    </xf>
    <xf numFmtId="0" fontId="5" fillId="3" borderId="27" xfId="0" applyFont="1" applyFill="1" applyBorder="1" applyAlignment="1">
      <alignment horizontal="left"/>
    </xf>
    <xf numFmtId="165" fontId="5" fillId="3" borderId="28" xfId="0" applyNumberFormat="1" applyFont="1" applyFill="1" applyBorder="1"/>
    <xf numFmtId="2" fontId="5" fillId="3" borderId="6" xfId="0" applyNumberFormat="1" applyFont="1" applyFill="1" applyBorder="1"/>
    <xf numFmtId="0" fontId="7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2" fontId="33" fillId="3" borderId="0" xfId="0" applyNumberFormat="1" applyFont="1" applyFill="1"/>
    <xf numFmtId="165" fontId="33" fillId="3" borderId="0" xfId="0" applyNumberFormat="1" applyFont="1" applyFill="1"/>
    <xf numFmtId="0" fontId="33" fillId="3" borderId="0" xfId="0" applyFont="1" applyFill="1" applyAlignment="1">
      <alignment horizontal="left"/>
    </xf>
    <xf numFmtId="0" fontId="33" fillId="3" borderId="0" xfId="0" applyFont="1" applyFill="1" applyAlignment="1">
      <alignment horizontal="center"/>
    </xf>
    <xf numFmtId="165" fontId="34" fillId="3" borderId="0" xfId="0" applyNumberFormat="1" applyFont="1" applyFill="1" applyAlignment="1">
      <alignment horizontal="center"/>
    </xf>
    <xf numFmtId="2" fontId="7" fillId="3" borderId="0" xfId="0" applyNumberFormat="1" applyFont="1" applyFill="1"/>
    <xf numFmtId="0" fontId="7" fillId="3" borderId="0" xfId="0" applyFont="1" applyFill="1" applyAlignment="1">
      <alignment horizontal="left"/>
    </xf>
    <xf numFmtId="165" fontId="7" fillId="21" borderId="8" xfId="0" applyNumberFormat="1" applyFont="1" applyFill="1" applyBorder="1" applyAlignment="1">
      <alignment horizontal="center"/>
    </xf>
    <xf numFmtId="2" fontId="7" fillId="21" borderId="22" xfId="0" applyNumberFormat="1" applyFont="1" applyFill="1" applyBorder="1" applyAlignment="1">
      <alignment horizontal="center"/>
    </xf>
    <xf numFmtId="165" fontId="7" fillId="21" borderId="22" xfId="0" applyNumberFormat="1" applyFont="1" applyFill="1" applyBorder="1" applyAlignment="1">
      <alignment horizontal="center"/>
    </xf>
    <xf numFmtId="2" fontId="7" fillId="21" borderId="20" xfId="0" applyNumberFormat="1" applyFont="1" applyFill="1" applyBorder="1" applyAlignment="1">
      <alignment horizontal="center"/>
    </xf>
    <xf numFmtId="2" fontId="7" fillId="21" borderId="8" xfId="0" applyNumberFormat="1" applyFont="1" applyFill="1" applyBorder="1" applyAlignment="1">
      <alignment horizontal="center"/>
    </xf>
    <xf numFmtId="177" fontId="7" fillId="21" borderId="8" xfId="0" applyNumberFormat="1" applyFont="1" applyFill="1" applyBorder="1"/>
    <xf numFmtId="2" fontId="9" fillId="21" borderId="8" xfId="0" applyNumberFormat="1" applyFont="1" applyFill="1" applyBorder="1"/>
    <xf numFmtId="165" fontId="9" fillId="21" borderId="8" xfId="0" applyNumberFormat="1" applyFont="1" applyFill="1" applyBorder="1"/>
    <xf numFmtId="0" fontId="5" fillId="0" borderId="36" xfId="0" applyFont="1" applyBorder="1" applyAlignment="1">
      <alignment horizontal="left"/>
    </xf>
    <xf numFmtId="0" fontId="5" fillId="0" borderId="11" xfId="0" applyFont="1" applyBorder="1"/>
    <xf numFmtId="49" fontId="7" fillId="3" borderId="0" xfId="0" applyNumberFormat="1" applyFont="1" applyFill="1" applyAlignment="1">
      <alignment horizontal="center"/>
    </xf>
    <xf numFmtId="178" fontId="9" fillId="0" borderId="0" xfId="0" applyNumberFormat="1" applyFont="1" applyAlignment="1">
      <alignment horizontal="right"/>
    </xf>
    <xf numFmtId="0" fontId="0" fillId="22" borderId="0" xfId="0" applyFill="1"/>
    <xf numFmtId="0" fontId="35" fillId="0" borderId="0" xfId="0" applyFont="1" applyAlignment="1">
      <alignment textRotation="45"/>
    </xf>
    <xf numFmtId="49" fontId="35" fillId="0" borderId="0" xfId="0" applyNumberFormat="1" applyFont="1"/>
    <xf numFmtId="0" fontId="35" fillId="0" borderId="0" xfId="0" applyFont="1"/>
    <xf numFmtId="0" fontId="35" fillId="22" borderId="0" xfId="0" applyFont="1" applyFill="1" applyAlignment="1">
      <alignment textRotation="45"/>
    </xf>
    <xf numFmtId="0" fontId="35" fillId="22" borderId="0" xfId="0" applyFont="1" applyFill="1"/>
    <xf numFmtId="0" fontId="6" fillId="4" borderId="6" xfId="0" applyFont="1" applyFill="1" applyBorder="1" applyAlignment="1">
      <alignment horizontal="right"/>
    </xf>
    <xf numFmtId="166" fontId="36" fillId="4" borderId="6" xfId="0" applyNumberFormat="1" applyFont="1" applyFill="1" applyBorder="1" applyAlignment="1">
      <alignment horizontal="right"/>
    </xf>
    <xf numFmtId="166" fontId="6" fillId="0" borderId="4" xfId="0" applyNumberFormat="1" applyFont="1" applyBorder="1" applyAlignment="1">
      <alignment horizontal="right"/>
    </xf>
    <xf numFmtId="168" fontId="37" fillId="4" borderId="0" xfId="0" applyNumberFormat="1" applyFont="1" applyFill="1"/>
    <xf numFmtId="168" fontId="37" fillId="0" borderId="0" xfId="0" applyNumberFormat="1" applyFont="1"/>
    <xf numFmtId="0" fontId="37" fillId="4" borderId="0" xfId="0" applyFont="1" applyFill="1"/>
    <xf numFmtId="0" fontId="37" fillId="0" borderId="0" xfId="0" applyFont="1"/>
    <xf numFmtId="178" fontId="7" fillId="3" borderId="0" xfId="0" applyNumberFormat="1" applyFont="1" applyFill="1" applyAlignment="1">
      <alignment horizontal="center"/>
    </xf>
    <xf numFmtId="0" fontId="7" fillId="11" borderId="20" xfId="0" applyFont="1" applyFill="1" applyBorder="1" applyAlignment="1">
      <alignment horizontal="left" vertical="top"/>
    </xf>
    <xf numFmtId="0" fontId="1" fillId="0" borderId="22" xfId="0" applyFont="1" applyBorder="1"/>
    <xf numFmtId="0" fontId="7" fillId="10" borderId="20" xfId="0" applyFont="1" applyFill="1" applyBorder="1" applyAlignment="1">
      <alignment horizontal="left" vertical="top"/>
    </xf>
    <xf numFmtId="0" fontId="7" fillId="12" borderId="20" xfId="0" applyFont="1" applyFill="1" applyBorder="1" applyAlignment="1">
      <alignment horizontal="left" vertical="top"/>
    </xf>
    <xf numFmtId="0" fontId="7" fillId="13" borderId="20" xfId="0" applyFont="1" applyFill="1" applyBorder="1" applyAlignment="1">
      <alignment horizontal="left" vertical="top"/>
    </xf>
    <xf numFmtId="0" fontId="7" fillId="14" borderId="20" xfId="0" applyFont="1" applyFill="1" applyBorder="1" applyAlignment="1">
      <alignment horizontal="left" vertical="top"/>
    </xf>
    <xf numFmtId="0" fontId="5" fillId="2" borderId="0" xfId="0" applyFont="1" applyFill="1" applyAlignment="1">
      <alignment horizontal="left"/>
    </xf>
    <xf numFmtId="0" fontId="1" fillId="0" borderId="0" xfId="0" applyFont="1"/>
    <xf numFmtId="0" fontId="7" fillId="8" borderId="20" xfId="0" applyFont="1" applyFill="1" applyBorder="1" applyAlignment="1">
      <alignment horizontal="left" vertical="top"/>
    </xf>
    <xf numFmtId="0" fontId="4" fillId="0" borderId="0" xfId="0" applyFont="1" applyAlignment="1">
      <alignment horizontal="center"/>
    </xf>
    <xf numFmtId="0" fontId="0" fillId="0" borderId="0" xfId="0"/>
    <xf numFmtId="0" fontId="38" fillId="0" borderId="0" xfId="0" applyFont="1" applyAlignment="1">
      <alignment horizontal="center"/>
    </xf>
    <xf numFmtId="0" fontId="7" fillId="6" borderId="20" xfId="0" applyFont="1" applyFill="1" applyBorder="1" applyAlignment="1">
      <alignment horizontal="left" vertical="top"/>
    </xf>
    <xf numFmtId="0" fontId="7" fillId="7" borderId="20" xfId="0" applyFont="1" applyFill="1" applyBorder="1" applyAlignment="1">
      <alignment horizontal="left" vertical="top"/>
    </xf>
    <xf numFmtId="0" fontId="7" fillId="9" borderId="20" xfId="0" applyFont="1" applyFill="1" applyBorder="1" applyAlignment="1">
      <alignment horizontal="left" vertical="top"/>
    </xf>
    <xf numFmtId="0" fontId="27" fillId="4" borderId="32" xfId="0" applyFont="1" applyFill="1" applyBorder="1" applyAlignment="1">
      <alignment horizontal="left" vertical="center" wrapText="1"/>
    </xf>
    <xf numFmtId="0" fontId="1" fillId="0" borderId="27" xfId="0" applyFont="1" applyBorder="1"/>
    <xf numFmtId="0" fontId="1" fillId="0" borderId="28" xfId="0" applyFont="1" applyBorder="1"/>
    <xf numFmtId="0" fontId="25" fillId="4" borderId="29" xfId="0" applyFont="1" applyFill="1" applyBorder="1" applyAlignment="1">
      <alignment horizontal="left" vertical="top" wrapText="1"/>
    </xf>
    <xf numFmtId="0" fontId="1" fillId="0" borderId="30" xfId="0" applyFont="1" applyBorder="1"/>
    <xf numFmtId="0" fontId="1" fillId="0" borderId="31" xfId="0" applyFont="1" applyBorder="1"/>
    <xf numFmtId="0" fontId="25" fillId="4" borderId="24" xfId="0" applyFont="1" applyFill="1" applyBorder="1" applyAlignment="1">
      <alignment vertical="center" wrapText="1"/>
    </xf>
    <xf numFmtId="0" fontId="1" fillId="0" borderId="25" xfId="0" applyFont="1" applyBorder="1"/>
    <xf numFmtId="0" fontId="39" fillId="4" borderId="0" xfId="0" applyFont="1" applyFill="1" applyAlignment="1">
      <alignment horizontal="center" vertical="center"/>
    </xf>
    <xf numFmtId="171" fontId="24" fillId="4" borderId="20" xfId="0" applyNumberFormat="1" applyFont="1" applyFill="1" applyBorder="1" applyAlignment="1">
      <alignment horizontal="center" vertical="center"/>
    </xf>
    <xf numFmtId="0" fontId="1" fillId="0" borderId="21" xfId="0" applyFont="1" applyBorder="1"/>
    <xf numFmtId="9" fontId="24" fillId="4" borderId="20" xfId="0" applyNumberFormat="1" applyFont="1" applyFill="1" applyBorder="1" applyAlignment="1">
      <alignment horizontal="center" vertical="center"/>
    </xf>
    <xf numFmtId="0" fontId="25" fillId="4" borderId="29" xfId="0" applyFont="1" applyFill="1" applyBorder="1" applyAlignment="1">
      <alignment horizontal="left" vertical="center" wrapText="1"/>
    </xf>
    <xf numFmtId="0" fontId="25" fillId="4" borderId="29" xfId="0" applyFont="1" applyFill="1" applyBorder="1" applyAlignment="1">
      <alignment vertical="top" wrapText="1"/>
    </xf>
    <xf numFmtId="0" fontId="1" fillId="0" borderId="24" xfId="0" applyFont="1" applyBorder="1"/>
    <xf numFmtId="0" fontId="1" fillId="0" borderId="32" xfId="0" applyFont="1" applyBorder="1"/>
    <xf numFmtId="0" fontId="25" fillId="4" borderId="32" xfId="0" applyFont="1" applyFill="1" applyBorder="1" applyAlignment="1">
      <alignment vertical="top" wrapText="1"/>
    </xf>
    <xf numFmtId="171" fontId="24" fillId="4" borderId="0" xfId="0" applyNumberFormat="1" applyFont="1" applyFill="1" applyAlignment="1">
      <alignment horizontal="center" vertical="center"/>
    </xf>
    <xf numFmtId="0" fontId="25" fillId="4" borderId="24" xfId="0" applyFont="1" applyFill="1" applyBorder="1" applyAlignment="1">
      <alignment horizontal="left" vertical="top" wrapText="1"/>
    </xf>
    <xf numFmtId="171" fontId="24" fillId="4" borderId="15" xfId="0" applyNumberFormat="1" applyFont="1" applyFill="1" applyBorder="1" applyAlignment="1">
      <alignment horizontal="center" vertical="center"/>
    </xf>
    <xf numFmtId="0" fontId="1" fillId="0" borderId="16" xfId="0" applyFont="1" applyBorder="1"/>
    <xf numFmtId="0" fontId="1" fillId="0" borderId="3" xfId="0" applyFont="1" applyBorder="1"/>
    <xf numFmtId="0" fontId="25" fillId="4" borderId="29" xfId="0" applyFont="1" applyFill="1" applyBorder="1" applyAlignment="1">
      <alignment horizontal="left" vertical="top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168" fontId="7" fillId="17" borderId="18" xfId="0" applyNumberFormat="1" applyFont="1" applyFill="1" applyBorder="1" applyAlignment="1">
      <alignment horizontal="center" vertical="center"/>
    </xf>
    <xf numFmtId="0" fontId="1" fillId="0" borderId="19" xfId="0" applyFont="1" applyBorder="1"/>
    <xf numFmtId="0" fontId="1" fillId="0" borderId="7" xfId="0" applyFont="1" applyBorder="1"/>
    <xf numFmtId="0" fontId="7" fillId="17" borderId="1" xfId="0" applyFont="1" applyFill="1" applyBorder="1" applyAlignment="1">
      <alignment horizontal="center" vertical="center"/>
    </xf>
    <xf numFmtId="0" fontId="1" fillId="0" borderId="2" xfId="0" applyFont="1" applyBorder="1"/>
    <xf numFmtId="168" fontId="7" fillId="17" borderId="20" xfId="0" applyNumberFormat="1" applyFont="1" applyFill="1" applyBorder="1" applyAlignment="1">
      <alignment horizontal="center" vertical="center"/>
    </xf>
    <xf numFmtId="165" fontId="40" fillId="3" borderId="0" xfId="0" applyNumberFormat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66" fontId="7" fillId="3" borderId="0" xfId="0" applyNumberFormat="1" applyFont="1" applyFill="1" applyAlignment="1">
      <alignment horizontal="center"/>
    </xf>
    <xf numFmtId="0" fontId="33" fillId="3" borderId="0" xfId="0" applyFont="1" applyFill="1" applyAlignment="1">
      <alignment horizontal="center"/>
    </xf>
    <xf numFmtId="166" fontId="7" fillId="3" borderId="27" xfId="0" applyNumberFormat="1" applyFont="1" applyFill="1" applyBorder="1" applyAlignment="1">
      <alignment horizontal="center"/>
    </xf>
    <xf numFmtId="38" fontId="7" fillId="3" borderId="18" xfId="0" applyNumberFormat="1" applyFont="1" applyFill="1" applyBorder="1" applyAlignment="1">
      <alignment horizontal="center"/>
    </xf>
    <xf numFmtId="0" fontId="33" fillId="3" borderId="0" xfId="0" applyFont="1" applyFill="1" applyAlignment="1">
      <alignment horizontal="center" vertical="center"/>
    </xf>
    <xf numFmtId="38" fontId="7" fillId="3" borderId="20" xfId="0" applyNumberFormat="1" applyFont="1" applyFill="1" applyBorder="1" applyAlignment="1">
      <alignment horizontal="center"/>
    </xf>
  </cellXfs>
  <cellStyles count="1">
    <cellStyle name="Normal" xfId="0" builtinId="0"/>
  </cellStyles>
  <dxfs count="1">
    <dxf>
      <font>
        <color rgb="FF800080"/>
      </font>
      <fill>
        <patternFill patternType="solid">
          <fgColor rgb="FFFF99CC"/>
          <bgColor rgb="FFFF99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</xdr:col>
      <xdr:colOff>590550</xdr:colOff>
      <xdr:row>7</xdr:row>
      <xdr:rowOff>180975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E3100926-2FDC-4BA3-A830-662C45351A1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24193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</xdr:row>
      <xdr:rowOff>47625</xdr:rowOff>
    </xdr:from>
    <xdr:to>
      <xdr:col>2</xdr:col>
      <xdr:colOff>323850</xdr:colOff>
      <xdr:row>4</xdr:row>
      <xdr:rowOff>142875</xdr:rowOff>
    </xdr:to>
    <xdr:pic>
      <xdr:nvPicPr>
        <xdr:cNvPr id="5395" name="image2.jpg">
          <a:extLst>
            <a:ext uri="{FF2B5EF4-FFF2-40B4-BE49-F238E27FC236}">
              <a16:creationId xmlns:a16="http://schemas.microsoft.com/office/drawing/2014/main" id="{39EDFBED-C83F-B4C1-0EE2-5AC10EC6EF9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23825"/>
          <a:ext cx="17240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0</xdr:colOff>
      <xdr:row>4</xdr:row>
      <xdr:rowOff>114300</xdr:rowOff>
    </xdr:to>
    <xdr:pic>
      <xdr:nvPicPr>
        <xdr:cNvPr id="6693" name="image3.png">
          <a:extLst>
            <a:ext uri="{FF2B5EF4-FFF2-40B4-BE49-F238E27FC236}">
              <a16:creationId xmlns:a16="http://schemas.microsoft.com/office/drawing/2014/main" id="{81F557AC-3E0D-1CB9-8C25-F7A2A6555D8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90500"/>
          <a:ext cx="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"/>
  <sheetViews>
    <sheetView workbookViewId="0">
      <selection activeCell="C8" sqref="C8"/>
    </sheetView>
  </sheetViews>
  <sheetFormatPr defaultRowHeight="15"/>
  <cols>
    <col min="3" max="3" width="33.7109375" customWidth="1"/>
    <col min="4" max="4" width="13" customWidth="1"/>
    <col min="5" max="5" width="17.140625" customWidth="1"/>
    <col min="6" max="7" width="11.28515625" bestFit="1" customWidth="1"/>
    <col min="8" max="8" width="9.28515625" bestFit="1" customWidth="1"/>
  </cols>
  <sheetData>
    <row r="1" spans="1:8" ht="49.5">
      <c r="A1" s="529" t="s">
        <v>2062</v>
      </c>
      <c r="B1" s="529" t="s">
        <v>2063</v>
      </c>
      <c r="C1" s="529" t="s">
        <v>2064</v>
      </c>
      <c r="D1" s="529" t="s">
        <v>2065</v>
      </c>
      <c r="E1" s="529" t="s">
        <v>2066</v>
      </c>
      <c r="F1" s="529" t="s">
        <v>2067</v>
      </c>
      <c r="G1" s="529" t="s">
        <v>2058</v>
      </c>
      <c r="H1" s="529" t="s">
        <v>2060</v>
      </c>
    </row>
    <row r="2" spans="1:8">
      <c r="A2" s="530" t="s">
        <v>3223</v>
      </c>
      <c r="B2" s="530" t="s">
        <v>2061</v>
      </c>
      <c r="C2" s="530" t="s">
        <v>3222</v>
      </c>
      <c r="D2" s="531">
        <v>0</v>
      </c>
      <c r="E2" s="531">
        <v>0</v>
      </c>
      <c r="F2" s="531">
        <v>0</v>
      </c>
      <c r="G2" s="531">
        <v>0</v>
      </c>
      <c r="H2" s="531">
        <v>0</v>
      </c>
    </row>
    <row r="3" spans="1:8">
      <c r="A3" s="530" t="s">
        <v>2068</v>
      </c>
      <c r="B3" s="530" t="s">
        <v>2177</v>
      </c>
      <c r="C3" s="530" t="s">
        <v>2072</v>
      </c>
      <c r="D3" s="531">
        <v>0</v>
      </c>
      <c r="E3" s="531">
        <v>0</v>
      </c>
      <c r="F3" s="531">
        <v>0</v>
      </c>
      <c r="G3" s="531">
        <v>0</v>
      </c>
      <c r="H3" s="531">
        <v>0</v>
      </c>
    </row>
    <row r="4" spans="1:8">
      <c r="A4" s="530" t="s">
        <v>2068</v>
      </c>
      <c r="B4" s="530" t="s">
        <v>2178</v>
      </c>
      <c r="C4" s="530" t="s">
        <v>2179</v>
      </c>
      <c r="D4" s="531">
        <v>0</v>
      </c>
      <c r="E4" s="531">
        <v>0</v>
      </c>
      <c r="F4" s="531">
        <v>0</v>
      </c>
      <c r="G4" s="531">
        <v>0</v>
      </c>
      <c r="H4" s="531">
        <v>0</v>
      </c>
    </row>
    <row r="5" spans="1:8">
      <c r="A5" s="530" t="s">
        <v>2068</v>
      </c>
      <c r="B5" s="530" t="s">
        <v>2180</v>
      </c>
      <c r="C5" s="530" t="s">
        <v>2076</v>
      </c>
      <c r="D5" s="531">
        <v>0</v>
      </c>
      <c r="E5" s="531">
        <v>0</v>
      </c>
      <c r="F5" s="531">
        <v>0</v>
      </c>
      <c r="G5" s="531">
        <v>0</v>
      </c>
      <c r="H5" s="531">
        <v>0</v>
      </c>
    </row>
    <row r="6" spans="1:8">
      <c r="A6" s="530" t="s">
        <v>2068</v>
      </c>
      <c r="B6" s="530" t="s">
        <v>2181</v>
      </c>
      <c r="C6" s="530" t="s">
        <v>2078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</row>
    <row r="7" spans="1:8">
      <c r="A7" s="530" t="s">
        <v>2068</v>
      </c>
      <c r="B7" s="530" t="s">
        <v>2182</v>
      </c>
      <c r="C7" s="530" t="s">
        <v>2080</v>
      </c>
      <c r="D7" s="531">
        <v>0</v>
      </c>
      <c r="E7" s="531">
        <v>0</v>
      </c>
      <c r="F7" s="531">
        <v>0</v>
      </c>
      <c r="G7" s="531">
        <v>0</v>
      </c>
      <c r="H7" s="531">
        <v>0</v>
      </c>
    </row>
    <row r="8" spans="1:8">
      <c r="A8" s="530" t="s">
        <v>2068</v>
      </c>
      <c r="B8" s="530" t="s">
        <v>2183</v>
      </c>
      <c r="C8" s="530" t="s">
        <v>2082</v>
      </c>
      <c r="D8" s="531">
        <v>0</v>
      </c>
      <c r="E8" s="531">
        <v>0</v>
      </c>
      <c r="F8" s="531">
        <v>0</v>
      </c>
      <c r="G8" s="531">
        <v>0</v>
      </c>
      <c r="H8" s="531">
        <v>0</v>
      </c>
    </row>
    <row r="9" spans="1:8">
      <c r="A9" s="530" t="s">
        <v>2068</v>
      </c>
      <c r="B9" s="530" t="s">
        <v>2184</v>
      </c>
      <c r="C9" s="530" t="s">
        <v>1615</v>
      </c>
      <c r="D9" s="531">
        <v>0</v>
      </c>
      <c r="E9" s="531">
        <v>0</v>
      </c>
      <c r="F9" s="531">
        <v>0</v>
      </c>
      <c r="G9" s="531">
        <v>0</v>
      </c>
      <c r="H9" s="531">
        <v>0</v>
      </c>
    </row>
    <row r="10" spans="1:8">
      <c r="A10" s="530" t="s">
        <v>2068</v>
      </c>
      <c r="B10" s="530" t="s">
        <v>2185</v>
      </c>
      <c r="C10" s="530" t="s">
        <v>2085</v>
      </c>
      <c r="D10" s="531">
        <v>0</v>
      </c>
      <c r="E10" s="531">
        <v>0</v>
      </c>
      <c r="F10" s="531">
        <v>0</v>
      </c>
      <c r="G10" s="531">
        <v>0</v>
      </c>
      <c r="H10" s="531">
        <v>0</v>
      </c>
    </row>
    <row r="11" spans="1:8">
      <c r="A11" s="530" t="s">
        <v>2068</v>
      </c>
      <c r="B11" s="530" t="s">
        <v>2186</v>
      </c>
      <c r="C11" s="530" t="s">
        <v>2117</v>
      </c>
      <c r="D11" s="531">
        <v>0</v>
      </c>
      <c r="E11" s="531">
        <v>0</v>
      </c>
      <c r="F11" s="531">
        <v>0</v>
      </c>
      <c r="G11" s="531">
        <v>0</v>
      </c>
      <c r="H11" s="531">
        <v>0</v>
      </c>
    </row>
    <row r="12" spans="1:8">
      <c r="A12" s="530" t="s">
        <v>2068</v>
      </c>
      <c r="B12" s="530" t="s">
        <v>2187</v>
      </c>
      <c r="C12" s="530" t="s">
        <v>2188</v>
      </c>
      <c r="D12" s="531">
        <v>0</v>
      </c>
      <c r="E12" s="531">
        <v>0</v>
      </c>
      <c r="F12" s="531">
        <v>0</v>
      </c>
      <c r="G12" s="531">
        <v>0</v>
      </c>
      <c r="H12" s="531">
        <v>0</v>
      </c>
    </row>
    <row r="13" spans="1:8">
      <c r="A13" s="530" t="s">
        <v>2068</v>
      </c>
      <c r="B13" s="530" t="s">
        <v>2189</v>
      </c>
      <c r="C13" s="530" t="s">
        <v>2190</v>
      </c>
      <c r="D13" s="531">
        <v>0</v>
      </c>
      <c r="E13" s="531">
        <v>0</v>
      </c>
      <c r="F13" s="531">
        <v>0</v>
      </c>
      <c r="G13" s="531">
        <v>0</v>
      </c>
      <c r="H13" s="531">
        <v>0</v>
      </c>
    </row>
    <row r="14" spans="1:8">
      <c r="A14" s="530" t="s">
        <v>2068</v>
      </c>
      <c r="B14" s="530" t="s">
        <v>2191</v>
      </c>
      <c r="C14" s="530" t="s">
        <v>2192</v>
      </c>
      <c r="D14" s="531">
        <v>0</v>
      </c>
      <c r="E14" s="531">
        <v>0</v>
      </c>
      <c r="F14" s="531">
        <v>0</v>
      </c>
      <c r="G14" s="531">
        <v>0</v>
      </c>
      <c r="H14" s="531">
        <v>0</v>
      </c>
    </row>
    <row r="15" spans="1:8">
      <c r="A15" s="530" t="s">
        <v>2068</v>
      </c>
      <c r="B15" s="530" t="s">
        <v>2193</v>
      </c>
      <c r="C15" s="530" t="s">
        <v>2194</v>
      </c>
      <c r="D15" s="531">
        <v>0</v>
      </c>
      <c r="E15" s="531">
        <v>0</v>
      </c>
      <c r="F15" s="531">
        <v>0</v>
      </c>
      <c r="G15" s="531">
        <v>0</v>
      </c>
      <c r="H15" s="531">
        <v>0</v>
      </c>
    </row>
    <row r="16" spans="1:8">
      <c r="A16" s="530" t="s">
        <v>2068</v>
      </c>
      <c r="B16" s="530" t="s">
        <v>2195</v>
      </c>
      <c r="C16" s="530" t="s">
        <v>2141</v>
      </c>
      <c r="D16" s="531">
        <v>0</v>
      </c>
      <c r="E16" s="531">
        <v>0</v>
      </c>
      <c r="F16" s="531">
        <v>0</v>
      </c>
      <c r="G16" s="531">
        <v>0</v>
      </c>
      <c r="H16" s="531">
        <v>0</v>
      </c>
    </row>
    <row r="17" spans="1:8">
      <c r="A17" s="530" t="s">
        <v>2068</v>
      </c>
      <c r="B17" s="530" t="s">
        <v>2196</v>
      </c>
      <c r="C17" s="530" t="s">
        <v>2137</v>
      </c>
      <c r="D17" s="531">
        <v>0</v>
      </c>
      <c r="E17" s="531">
        <v>0</v>
      </c>
      <c r="F17" s="531">
        <v>0</v>
      </c>
      <c r="G17" s="531">
        <v>0</v>
      </c>
      <c r="H17" s="531">
        <v>0</v>
      </c>
    </row>
    <row r="18" spans="1:8">
      <c r="A18" s="530" t="s">
        <v>2068</v>
      </c>
      <c r="B18" s="530" t="s">
        <v>2197</v>
      </c>
      <c r="C18" s="530" t="s">
        <v>2198</v>
      </c>
      <c r="D18" s="531">
        <v>0</v>
      </c>
      <c r="E18" s="531">
        <v>0</v>
      </c>
      <c r="F18" s="531">
        <v>0</v>
      </c>
      <c r="G18" s="531">
        <v>0</v>
      </c>
      <c r="H18" s="531">
        <v>0</v>
      </c>
    </row>
    <row r="19" spans="1:8">
      <c r="A19" s="530" t="s">
        <v>2068</v>
      </c>
      <c r="B19" s="530" t="s">
        <v>2199</v>
      </c>
      <c r="C19" s="530" t="s">
        <v>2200</v>
      </c>
      <c r="D19" s="531">
        <v>0</v>
      </c>
      <c r="E19" s="531">
        <v>0</v>
      </c>
      <c r="F19" s="531">
        <v>0</v>
      </c>
      <c r="G19" s="531">
        <v>0</v>
      </c>
      <c r="H19" s="531">
        <v>0</v>
      </c>
    </row>
    <row r="20" spans="1:8">
      <c r="A20" s="530" t="s">
        <v>2068</v>
      </c>
      <c r="B20" s="530" t="s">
        <v>2201</v>
      </c>
      <c r="C20" s="530" t="s">
        <v>2202</v>
      </c>
      <c r="D20" s="531">
        <v>0</v>
      </c>
      <c r="E20" s="531">
        <v>0</v>
      </c>
      <c r="F20" s="531">
        <v>0</v>
      </c>
      <c r="G20" s="531">
        <v>0</v>
      </c>
      <c r="H20" s="531">
        <v>0</v>
      </c>
    </row>
    <row r="21" spans="1:8">
      <c r="A21" s="530" t="s">
        <v>2068</v>
      </c>
      <c r="B21" s="530" t="s">
        <v>2203</v>
      </c>
      <c r="C21" s="530" t="s">
        <v>2204</v>
      </c>
      <c r="D21" s="531">
        <v>0</v>
      </c>
      <c r="E21" s="531">
        <v>0</v>
      </c>
      <c r="F21" s="531">
        <v>0</v>
      </c>
      <c r="G21" s="531">
        <v>0</v>
      </c>
      <c r="H21" s="531">
        <v>0</v>
      </c>
    </row>
    <row r="22" spans="1:8">
      <c r="A22" s="530" t="s">
        <v>2068</v>
      </c>
      <c r="B22" s="530" t="s">
        <v>2205</v>
      </c>
      <c r="C22" s="530" t="s">
        <v>2206</v>
      </c>
      <c r="D22" s="531">
        <v>0</v>
      </c>
      <c r="E22" s="531">
        <v>0</v>
      </c>
      <c r="F22" s="531">
        <v>0</v>
      </c>
      <c r="G22" s="531">
        <v>0</v>
      </c>
      <c r="H22" s="531">
        <v>0</v>
      </c>
    </row>
    <row r="23" spans="1:8">
      <c r="A23" s="530" t="s">
        <v>2068</v>
      </c>
      <c r="B23" s="530" t="s">
        <v>2207</v>
      </c>
      <c r="C23" s="530" t="s">
        <v>2208</v>
      </c>
      <c r="D23" s="531">
        <v>0</v>
      </c>
      <c r="E23" s="531">
        <v>0</v>
      </c>
      <c r="F23" s="531">
        <v>0</v>
      </c>
      <c r="G23" s="531">
        <v>0</v>
      </c>
      <c r="H23" s="531">
        <v>0</v>
      </c>
    </row>
    <row r="24" spans="1:8">
      <c r="A24" s="530" t="s">
        <v>2068</v>
      </c>
      <c r="B24" s="530" t="s">
        <v>2209</v>
      </c>
      <c r="C24" s="530" t="s">
        <v>2210</v>
      </c>
      <c r="D24" s="531">
        <v>0</v>
      </c>
      <c r="E24" s="531">
        <v>0</v>
      </c>
      <c r="F24" s="531">
        <v>0</v>
      </c>
      <c r="G24" s="531">
        <v>0</v>
      </c>
      <c r="H24" s="531">
        <v>0</v>
      </c>
    </row>
    <row r="25" spans="1:8">
      <c r="A25" s="530" t="s">
        <v>2068</v>
      </c>
      <c r="B25" s="530" t="s">
        <v>2211</v>
      </c>
      <c r="C25" s="530" t="s">
        <v>2212</v>
      </c>
      <c r="D25" s="531">
        <v>0</v>
      </c>
      <c r="E25" s="531">
        <v>0</v>
      </c>
      <c r="F25" s="531">
        <v>0</v>
      </c>
      <c r="G25" s="531">
        <v>0</v>
      </c>
      <c r="H25" s="531">
        <v>0</v>
      </c>
    </row>
    <row r="26" spans="1:8">
      <c r="A26" s="530" t="s">
        <v>2068</v>
      </c>
      <c r="B26" s="530" t="s">
        <v>2213</v>
      </c>
      <c r="C26" s="530" t="s">
        <v>2095</v>
      </c>
      <c r="D26" s="531">
        <v>0</v>
      </c>
      <c r="E26" s="531">
        <v>0</v>
      </c>
      <c r="F26" s="531">
        <v>0</v>
      </c>
      <c r="G26" s="531">
        <v>0</v>
      </c>
      <c r="H26" s="531">
        <v>0</v>
      </c>
    </row>
    <row r="27" spans="1:8">
      <c r="A27" s="530" t="s">
        <v>2068</v>
      </c>
      <c r="B27" s="530" t="s">
        <v>2214</v>
      </c>
      <c r="C27" s="530" t="s">
        <v>2097</v>
      </c>
      <c r="D27" s="531">
        <v>0</v>
      </c>
      <c r="E27" s="531">
        <v>0</v>
      </c>
      <c r="F27" s="531">
        <v>0</v>
      </c>
      <c r="G27" s="531">
        <v>0</v>
      </c>
      <c r="H27" s="531">
        <v>0</v>
      </c>
    </row>
    <row r="28" spans="1:8">
      <c r="A28" s="530" t="s">
        <v>2068</v>
      </c>
      <c r="B28" s="530" t="s">
        <v>2215</v>
      </c>
      <c r="C28" s="530" t="s">
        <v>2111</v>
      </c>
      <c r="D28" s="531">
        <v>0</v>
      </c>
      <c r="E28" s="531">
        <v>0</v>
      </c>
      <c r="F28" s="531">
        <v>0</v>
      </c>
      <c r="G28" s="531">
        <v>0</v>
      </c>
      <c r="H28" s="531">
        <v>0</v>
      </c>
    </row>
    <row r="29" spans="1:8">
      <c r="A29" s="530" t="s">
        <v>2068</v>
      </c>
      <c r="B29" s="530" t="s">
        <v>2216</v>
      </c>
      <c r="C29" s="530" t="s">
        <v>2217</v>
      </c>
      <c r="D29" s="531">
        <v>0</v>
      </c>
      <c r="E29" s="531">
        <v>0</v>
      </c>
      <c r="F29" s="531">
        <v>0</v>
      </c>
      <c r="G29" s="531">
        <v>0</v>
      </c>
      <c r="H29" s="531">
        <v>0</v>
      </c>
    </row>
    <row r="30" spans="1:8">
      <c r="A30" s="530" t="s">
        <v>2068</v>
      </c>
      <c r="B30" s="530" t="s">
        <v>2218</v>
      </c>
      <c r="C30" s="530" t="s">
        <v>2099</v>
      </c>
      <c r="D30" s="531">
        <v>0</v>
      </c>
      <c r="E30" s="531">
        <v>0</v>
      </c>
      <c r="F30" s="531">
        <v>0</v>
      </c>
      <c r="G30" s="531">
        <v>0</v>
      </c>
      <c r="H30" s="531">
        <v>0</v>
      </c>
    </row>
    <row r="31" spans="1:8">
      <c r="A31" s="530" t="s">
        <v>2068</v>
      </c>
      <c r="B31" s="530" t="s">
        <v>2219</v>
      </c>
      <c r="C31" s="530" t="s">
        <v>2101</v>
      </c>
      <c r="D31" s="531">
        <v>0</v>
      </c>
      <c r="E31" s="531">
        <v>0</v>
      </c>
      <c r="F31" s="531">
        <v>0</v>
      </c>
      <c r="G31" s="531">
        <v>0</v>
      </c>
      <c r="H31" s="531">
        <v>0</v>
      </c>
    </row>
    <row r="32" spans="1:8">
      <c r="A32" s="530" t="s">
        <v>2068</v>
      </c>
      <c r="B32" s="530" t="s">
        <v>2220</v>
      </c>
      <c r="C32" s="530" t="s">
        <v>2103</v>
      </c>
      <c r="D32" s="531">
        <v>0</v>
      </c>
      <c r="E32" s="531">
        <v>0</v>
      </c>
      <c r="F32" s="531">
        <v>0</v>
      </c>
      <c r="G32" s="531">
        <v>0</v>
      </c>
      <c r="H32" s="531">
        <v>0</v>
      </c>
    </row>
    <row r="33" spans="1:8">
      <c r="A33" s="530" t="s">
        <v>2068</v>
      </c>
      <c r="B33" s="530" t="s">
        <v>2221</v>
      </c>
      <c r="C33" s="530" t="s">
        <v>2105</v>
      </c>
      <c r="D33" s="531">
        <v>0</v>
      </c>
      <c r="E33" s="531">
        <v>0</v>
      </c>
      <c r="F33" s="531">
        <v>0</v>
      </c>
      <c r="G33" s="531">
        <v>0</v>
      </c>
      <c r="H33" s="531">
        <v>0</v>
      </c>
    </row>
    <row r="34" spans="1:8">
      <c r="A34" s="530" t="s">
        <v>2068</v>
      </c>
      <c r="B34" s="530" t="s">
        <v>2222</v>
      </c>
      <c r="C34" s="530" t="s">
        <v>2107</v>
      </c>
      <c r="D34" s="531">
        <v>0</v>
      </c>
      <c r="E34" s="531">
        <v>0</v>
      </c>
      <c r="F34" s="531">
        <v>0</v>
      </c>
      <c r="G34" s="531">
        <v>0</v>
      </c>
      <c r="H34" s="531">
        <v>0</v>
      </c>
    </row>
    <row r="35" spans="1:8">
      <c r="A35" s="530" t="s">
        <v>2068</v>
      </c>
      <c r="B35" s="530" t="s">
        <v>2223</v>
      </c>
      <c r="C35" s="530" t="s">
        <v>2109</v>
      </c>
      <c r="D35" s="531">
        <v>0</v>
      </c>
      <c r="E35" s="531">
        <v>0</v>
      </c>
      <c r="F35" s="531">
        <v>0</v>
      </c>
      <c r="G35" s="531">
        <v>0</v>
      </c>
      <c r="H35" s="531">
        <v>0</v>
      </c>
    </row>
    <row r="36" spans="1:8">
      <c r="A36" s="530" t="s">
        <v>2068</v>
      </c>
      <c r="B36" s="530" t="s">
        <v>2224</v>
      </c>
      <c r="C36" s="530" t="s">
        <v>2225</v>
      </c>
      <c r="D36" s="531">
        <v>0</v>
      </c>
      <c r="E36" s="531">
        <v>0</v>
      </c>
      <c r="F36" s="531">
        <v>0</v>
      </c>
      <c r="G36" s="531">
        <v>0</v>
      </c>
      <c r="H36" s="531">
        <v>0</v>
      </c>
    </row>
    <row r="37" spans="1:8">
      <c r="A37" s="530" t="s">
        <v>2068</v>
      </c>
      <c r="B37" s="530" t="s">
        <v>2226</v>
      </c>
      <c r="C37" s="530" t="s">
        <v>2227</v>
      </c>
      <c r="D37" s="531">
        <v>0</v>
      </c>
      <c r="E37" s="531">
        <v>0</v>
      </c>
      <c r="F37" s="531">
        <v>0</v>
      </c>
      <c r="G37" s="531">
        <v>0</v>
      </c>
      <c r="H37" s="531">
        <v>0</v>
      </c>
    </row>
    <row r="38" spans="1:8">
      <c r="A38" s="530" t="s">
        <v>2068</v>
      </c>
      <c r="B38" s="530" t="s">
        <v>2228</v>
      </c>
      <c r="C38" s="530" t="s">
        <v>2229</v>
      </c>
      <c r="D38" s="531">
        <v>0</v>
      </c>
      <c r="E38" s="531">
        <v>0</v>
      </c>
      <c r="F38" s="531">
        <v>0</v>
      </c>
      <c r="G38" s="531">
        <v>0</v>
      </c>
      <c r="H38" s="531">
        <v>0</v>
      </c>
    </row>
    <row r="39" spans="1:8">
      <c r="A39" s="530" t="s">
        <v>2068</v>
      </c>
      <c r="B39" s="530" t="s">
        <v>2230</v>
      </c>
      <c r="C39" s="530" t="s">
        <v>2231</v>
      </c>
      <c r="D39" s="531">
        <v>0</v>
      </c>
      <c r="E39" s="531">
        <v>0</v>
      </c>
      <c r="F39" s="531">
        <v>0</v>
      </c>
      <c r="G39" s="531">
        <v>0</v>
      </c>
      <c r="H39" s="531">
        <v>0</v>
      </c>
    </row>
    <row r="40" spans="1:8">
      <c r="A40" s="530" t="s">
        <v>2068</v>
      </c>
      <c r="B40" s="530" t="s">
        <v>2232</v>
      </c>
      <c r="C40" s="530" t="s">
        <v>2233</v>
      </c>
      <c r="D40" s="531">
        <v>0</v>
      </c>
      <c r="E40" s="531">
        <v>0</v>
      </c>
      <c r="F40" s="531">
        <v>0</v>
      </c>
      <c r="G40" s="531">
        <v>0</v>
      </c>
      <c r="H40" s="531">
        <v>0</v>
      </c>
    </row>
    <row r="41" spans="1:8">
      <c r="A41" s="530" t="s">
        <v>2068</v>
      </c>
      <c r="B41" s="530" t="s">
        <v>2234</v>
      </c>
      <c r="C41" s="530" t="s">
        <v>2235</v>
      </c>
      <c r="D41" s="531">
        <v>0</v>
      </c>
      <c r="E41" s="531">
        <v>0</v>
      </c>
      <c r="F41" s="531">
        <v>0</v>
      </c>
      <c r="G41" s="531">
        <v>0</v>
      </c>
      <c r="H41" s="531">
        <v>0</v>
      </c>
    </row>
    <row r="42" spans="1:8">
      <c r="A42" s="530" t="s">
        <v>2068</v>
      </c>
      <c r="B42" s="530" t="s">
        <v>2236</v>
      </c>
      <c r="C42" s="530" t="s">
        <v>2237</v>
      </c>
      <c r="D42" s="531">
        <v>0</v>
      </c>
      <c r="E42" s="531">
        <v>0</v>
      </c>
      <c r="F42" s="531">
        <v>0</v>
      </c>
      <c r="G42" s="531">
        <v>0</v>
      </c>
      <c r="H42" s="531">
        <v>0</v>
      </c>
    </row>
    <row r="43" spans="1:8">
      <c r="A43" s="530" t="s">
        <v>2068</v>
      </c>
      <c r="B43" s="530" t="s">
        <v>2238</v>
      </c>
      <c r="C43" s="530" t="s">
        <v>2147</v>
      </c>
      <c r="D43" s="531">
        <v>0</v>
      </c>
      <c r="E43" s="531">
        <v>0</v>
      </c>
      <c r="F43" s="531">
        <v>0</v>
      </c>
      <c r="G43" s="531">
        <v>0</v>
      </c>
      <c r="H43" s="531">
        <v>0</v>
      </c>
    </row>
    <row r="44" spans="1:8">
      <c r="A44" s="530" t="s">
        <v>2068</v>
      </c>
      <c r="B44" s="530" t="s">
        <v>2239</v>
      </c>
      <c r="C44" s="530" t="s">
        <v>1770</v>
      </c>
      <c r="D44" s="531">
        <v>0</v>
      </c>
      <c r="E44" s="531">
        <v>0</v>
      </c>
      <c r="F44" s="531">
        <v>0</v>
      </c>
      <c r="G44" s="531">
        <v>0</v>
      </c>
      <c r="H44" s="531">
        <v>0</v>
      </c>
    </row>
    <row r="45" spans="1:8">
      <c r="A45" s="530" t="s">
        <v>2068</v>
      </c>
      <c r="B45" s="530" t="s">
        <v>2240</v>
      </c>
      <c r="C45" s="530" t="s">
        <v>1769</v>
      </c>
      <c r="D45" s="531">
        <v>0</v>
      </c>
      <c r="E45" s="531">
        <v>0</v>
      </c>
      <c r="F45" s="531">
        <v>0</v>
      </c>
      <c r="G45" s="531">
        <v>0</v>
      </c>
      <c r="H45" s="531">
        <v>0</v>
      </c>
    </row>
    <row r="46" spans="1:8">
      <c r="A46" s="530" t="s">
        <v>2068</v>
      </c>
      <c r="B46" s="530" t="s">
        <v>2241</v>
      </c>
      <c r="C46" s="530" t="s">
        <v>2152</v>
      </c>
      <c r="D46" s="531">
        <v>0</v>
      </c>
      <c r="E46" s="531">
        <v>0</v>
      </c>
      <c r="F46" s="531">
        <v>0</v>
      </c>
      <c r="G46" s="531">
        <v>0</v>
      </c>
      <c r="H46" s="531">
        <v>0</v>
      </c>
    </row>
    <row r="47" spans="1:8">
      <c r="A47" s="530" t="s">
        <v>2068</v>
      </c>
      <c r="B47" s="530" t="s">
        <v>2242</v>
      </c>
      <c r="C47" s="530" t="s">
        <v>2154</v>
      </c>
      <c r="D47" s="531">
        <v>0</v>
      </c>
      <c r="E47" s="531">
        <v>0</v>
      </c>
      <c r="F47" s="531">
        <v>0</v>
      </c>
      <c r="G47" s="531">
        <v>0</v>
      </c>
      <c r="H47" s="531">
        <v>0</v>
      </c>
    </row>
    <row r="48" spans="1:8">
      <c r="A48" s="530" t="s">
        <v>2068</v>
      </c>
      <c r="B48" s="530" t="s">
        <v>2243</v>
      </c>
      <c r="C48" s="530" t="s">
        <v>2151</v>
      </c>
      <c r="D48" s="531">
        <v>0</v>
      </c>
      <c r="E48" s="531">
        <v>0</v>
      </c>
      <c r="F48" s="531">
        <v>0</v>
      </c>
      <c r="G48" s="531">
        <v>0</v>
      </c>
      <c r="H48" s="531">
        <v>0</v>
      </c>
    </row>
    <row r="49" spans="1:8">
      <c r="A49" s="530" t="s">
        <v>2068</v>
      </c>
      <c r="B49" s="530" t="s">
        <v>2244</v>
      </c>
      <c r="C49" s="530" t="s">
        <v>2155</v>
      </c>
      <c r="D49" s="531">
        <v>0</v>
      </c>
      <c r="E49" s="531">
        <v>0</v>
      </c>
      <c r="F49" s="531">
        <v>0</v>
      </c>
      <c r="G49" s="531">
        <v>0</v>
      </c>
      <c r="H49" s="531">
        <v>0</v>
      </c>
    </row>
    <row r="50" spans="1:8">
      <c r="A50" s="530" t="s">
        <v>2068</v>
      </c>
      <c r="B50" s="530" t="s">
        <v>2245</v>
      </c>
      <c r="C50" s="530" t="s">
        <v>2157</v>
      </c>
      <c r="D50" s="531">
        <v>0</v>
      </c>
      <c r="E50" s="531">
        <v>0</v>
      </c>
      <c r="F50" s="531">
        <v>0</v>
      </c>
      <c r="G50" s="531">
        <v>0</v>
      </c>
      <c r="H50" s="531">
        <v>0</v>
      </c>
    </row>
    <row r="51" spans="1:8">
      <c r="A51" s="530" t="s">
        <v>2068</v>
      </c>
      <c r="B51" s="530" t="s">
        <v>2246</v>
      </c>
      <c r="C51" s="530" t="s">
        <v>2159</v>
      </c>
      <c r="D51" s="531">
        <v>0</v>
      </c>
      <c r="E51" s="531">
        <v>0</v>
      </c>
      <c r="F51" s="531">
        <v>0</v>
      </c>
      <c r="G51" s="531">
        <v>0</v>
      </c>
      <c r="H51" s="531">
        <v>0</v>
      </c>
    </row>
    <row r="52" spans="1:8">
      <c r="A52" s="530" t="s">
        <v>2068</v>
      </c>
      <c r="B52" s="530" t="s">
        <v>2247</v>
      </c>
      <c r="C52" s="530" t="s">
        <v>2161</v>
      </c>
      <c r="D52" s="531">
        <v>0</v>
      </c>
      <c r="E52" s="531">
        <v>0</v>
      </c>
      <c r="F52" s="531">
        <v>0</v>
      </c>
      <c r="G52" s="531">
        <v>0</v>
      </c>
      <c r="H52" s="531">
        <v>0</v>
      </c>
    </row>
    <row r="53" spans="1:8">
      <c r="A53" s="530" t="s">
        <v>2068</v>
      </c>
      <c r="B53" s="530" t="s">
        <v>2248</v>
      </c>
      <c r="C53" s="530" t="s">
        <v>2249</v>
      </c>
      <c r="D53" s="531">
        <v>0</v>
      </c>
      <c r="E53" s="531">
        <v>0</v>
      </c>
      <c r="F53" s="531">
        <v>0</v>
      </c>
      <c r="G53" s="531">
        <v>0</v>
      </c>
      <c r="H53" s="531">
        <v>0</v>
      </c>
    </row>
    <row r="54" spans="1:8">
      <c r="A54" s="530" t="s">
        <v>2068</v>
      </c>
      <c r="B54" s="530" t="s">
        <v>2250</v>
      </c>
      <c r="C54" s="530" t="s">
        <v>2251</v>
      </c>
      <c r="D54" s="531">
        <v>0</v>
      </c>
      <c r="E54" s="531">
        <v>0</v>
      </c>
      <c r="F54" s="531">
        <v>0</v>
      </c>
      <c r="G54" s="531">
        <v>0</v>
      </c>
      <c r="H54" s="531">
        <v>0</v>
      </c>
    </row>
    <row r="55" spans="1:8">
      <c r="A55" s="530" t="s">
        <v>2068</v>
      </c>
      <c r="B55" s="530" t="s">
        <v>2252</v>
      </c>
      <c r="C55" s="530" t="s">
        <v>2253</v>
      </c>
      <c r="D55" s="531">
        <v>0</v>
      </c>
      <c r="E55" s="531">
        <v>0</v>
      </c>
      <c r="F55" s="531">
        <v>0</v>
      </c>
      <c r="G55" s="531">
        <v>0</v>
      </c>
      <c r="H55" s="531">
        <v>0</v>
      </c>
    </row>
  </sheetData>
  <autoFilter ref="A1:H55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workbookViewId="0">
      <selection activeCell="F7" sqref="F7"/>
    </sheetView>
  </sheetViews>
  <sheetFormatPr defaultRowHeight="15"/>
  <cols>
    <col min="1" max="1" width="13.140625" customWidth="1"/>
    <col min="3" max="3" width="36" customWidth="1"/>
    <col min="4" max="4" width="10" bestFit="1" customWidth="1"/>
    <col min="5" max="5" width="11.28515625" bestFit="1" customWidth="1"/>
    <col min="6" max="7" width="9.5703125" bestFit="1" customWidth="1"/>
    <col min="8" max="8" width="11.28515625" bestFit="1" customWidth="1"/>
    <col min="9" max="9" width="9.5703125" bestFit="1" customWidth="1"/>
  </cols>
  <sheetData>
    <row r="1" spans="1:9" ht="49.5">
      <c r="A1" s="529" t="s">
        <v>2062</v>
      </c>
      <c r="B1" s="529" t="s">
        <v>2063</v>
      </c>
      <c r="C1" s="529" t="s">
        <v>2064</v>
      </c>
      <c r="D1" s="529" t="s">
        <v>2065</v>
      </c>
      <c r="E1" s="529" t="s">
        <v>2066</v>
      </c>
      <c r="F1" s="529" t="s">
        <v>2067</v>
      </c>
      <c r="G1" s="529" t="s">
        <v>2059</v>
      </c>
      <c r="H1" s="529" t="s">
        <v>2058</v>
      </c>
      <c r="I1" s="529" t="s">
        <v>2060</v>
      </c>
    </row>
    <row r="2" spans="1:9">
      <c r="A2" s="530" t="s">
        <v>3223</v>
      </c>
      <c r="B2" s="530" t="s">
        <v>2061</v>
      </c>
      <c r="C2" s="530" t="s">
        <v>3222</v>
      </c>
      <c r="D2" s="531">
        <v>0</v>
      </c>
      <c r="E2" s="531">
        <v>0</v>
      </c>
      <c r="F2" s="531">
        <v>0</v>
      </c>
      <c r="G2" s="531">
        <v>0</v>
      </c>
      <c r="H2" s="531">
        <v>0</v>
      </c>
      <c r="I2" s="531">
        <v>0</v>
      </c>
    </row>
    <row r="3" spans="1:9">
      <c r="A3" s="530"/>
      <c r="B3" s="530" t="s">
        <v>2069</v>
      </c>
      <c r="C3" s="530" t="s">
        <v>2070</v>
      </c>
      <c r="D3" s="531">
        <v>0</v>
      </c>
      <c r="E3" s="531">
        <v>0</v>
      </c>
      <c r="F3" s="531">
        <v>0</v>
      </c>
      <c r="G3" s="531">
        <v>0</v>
      </c>
      <c r="H3" s="531">
        <v>0</v>
      </c>
      <c r="I3" s="531">
        <v>0</v>
      </c>
    </row>
    <row r="4" spans="1:9">
      <c r="A4" s="530"/>
      <c r="B4" s="530" t="s">
        <v>2071</v>
      </c>
      <c r="C4" s="530" t="s">
        <v>2072</v>
      </c>
      <c r="D4" s="531">
        <v>0</v>
      </c>
      <c r="E4" s="531">
        <v>0</v>
      </c>
      <c r="F4" s="531">
        <v>0</v>
      </c>
      <c r="G4" s="531">
        <v>0</v>
      </c>
      <c r="H4" s="531">
        <v>0</v>
      </c>
      <c r="I4" s="531">
        <v>0</v>
      </c>
    </row>
    <row r="5" spans="1:9">
      <c r="A5" s="530"/>
      <c r="B5" s="530" t="s">
        <v>2073</v>
      </c>
      <c r="C5" s="530" t="s">
        <v>2074</v>
      </c>
      <c r="D5" s="531">
        <v>0</v>
      </c>
      <c r="E5" s="531">
        <v>0</v>
      </c>
      <c r="F5" s="531">
        <v>0</v>
      </c>
      <c r="G5" s="531">
        <v>0</v>
      </c>
      <c r="H5" s="531">
        <v>0</v>
      </c>
      <c r="I5" s="531">
        <v>0</v>
      </c>
    </row>
    <row r="6" spans="1:9">
      <c r="A6" s="530"/>
      <c r="B6" s="530" t="s">
        <v>2075</v>
      </c>
      <c r="C6" s="530" t="s">
        <v>2076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</row>
    <row r="7" spans="1:9">
      <c r="A7" s="530"/>
      <c r="B7" s="530" t="s">
        <v>2077</v>
      </c>
      <c r="C7" s="530" t="s">
        <v>2078</v>
      </c>
      <c r="D7" s="531">
        <v>0</v>
      </c>
      <c r="E7" s="531">
        <v>0</v>
      </c>
      <c r="F7" s="531">
        <v>0</v>
      </c>
      <c r="G7" s="531">
        <v>0</v>
      </c>
      <c r="H7" s="531">
        <v>0</v>
      </c>
      <c r="I7" s="531">
        <v>0</v>
      </c>
    </row>
    <row r="8" spans="1:9">
      <c r="A8" s="530"/>
      <c r="B8" s="530" t="s">
        <v>2079</v>
      </c>
      <c r="C8" s="530" t="s">
        <v>2080</v>
      </c>
      <c r="D8" s="531">
        <v>0</v>
      </c>
      <c r="E8" s="531">
        <v>0</v>
      </c>
      <c r="F8" s="531">
        <v>0</v>
      </c>
      <c r="G8" s="531">
        <v>0</v>
      </c>
      <c r="H8" s="531">
        <v>0</v>
      </c>
      <c r="I8" s="531">
        <v>0</v>
      </c>
    </row>
    <row r="9" spans="1:9">
      <c r="A9" s="530"/>
      <c r="B9" s="530" t="s">
        <v>2081</v>
      </c>
      <c r="C9" s="530" t="s">
        <v>2082</v>
      </c>
      <c r="D9" s="531">
        <v>0</v>
      </c>
      <c r="E9" s="531">
        <v>0</v>
      </c>
      <c r="F9" s="531">
        <v>0</v>
      </c>
      <c r="G9" s="531">
        <v>0</v>
      </c>
      <c r="H9" s="531">
        <v>0</v>
      </c>
      <c r="I9" s="531">
        <v>0</v>
      </c>
    </row>
    <row r="10" spans="1:9">
      <c r="A10" s="530"/>
      <c r="B10" s="530" t="s">
        <v>2083</v>
      </c>
      <c r="C10" s="530" t="s">
        <v>1615</v>
      </c>
      <c r="D10" s="531">
        <v>0</v>
      </c>
      <c r="E10" s="531">
        <v>0</v>
      </c>
      <c r="F10" s="531">
        <v>0</v>
      </c>
      <c r="G10" s="531">
        <v>0</v>
      </c>
      <c r="H10" s="531">
        <v>0</v>
      </c>
      <c r="I10" s="531">
        <v>0</v>
      </c>
    </row>
    <row r="11" spans="1:9">
      <c r="A11" s="530"/>
      <c r="B11" s="530" t="s">
        <v>2084</v>
      </c>
      <c r="C11" s="530" t="s">
        <v>2085</v>
      </c>
      <c r="D11" s="531">
        <v>0</v>
      </c>
      <c r="E11" s="531">
        <v>0</v>
      </c>
      <c r="F11" s="531">
        <v>0</v>
      </c>
      <c r="G11" s="531">
        <v>0</v>
      </c>
      <c r="H11" s="531">
        <v>0</v>
      </c>
      <c r="I11" s="531">
        <v>0</v>
      </c>
    </row>
    <row r="12" spans="1:9">
      <c r="A12" s="530"/>
      <c r="B12" s="530" t="s">
        <v>2086</v>
      </c>
      <c r="C12" s="530" t="s">
        <v>2087</v>
      </c>
      <c r="D12" s="531">
        <v>0</v>
      </c>
      <c r="E12" s="531">
        <v>0</v>
      </c>
      <c r="F12" s="531">
        <v>0</v>
      </c>
      <c r="G12" s="531">
        <v>0</v>
      </c>
      <c r="H12" s="531">
        <v>0</v>
      </c>
      <c r="I12" s="531">
        <v>0</v>
      </c>
    </row>
    <row r="13" spans="1:9">
      <c r="A13" s="530"/>
      <c r="B13" s="530" t="s">
        <v>2088</v>
      </c>
      <c r="C13" s="530" t="s">
        <v>2089</v>
      </c>
      <c r="D13" s="531">
        <v>0</v>
      </c>
      <c r="E13" s="531">
        <v>0</v>
      </c>
      <c r="F13" s="531">
        <v>0</v>
      </c>
      <c r="G13" s="531">
        <v>0</v>
      </c>
      <c r="H13" s="531">
        <v>0</v>
      </c>
      <c r="I13" s="531">
        <v>0</v>
      </c>
    </row>
    <row r="14" spans="1:9">
      <c r="A14" s="530"/>
      <c r="B14" s="530" t="s">
        <v>2090</v>
      </c>
      <c r="C14" s="530" t="s">
        <v>2091</v>
      </c>
      <c r="D14" s="531">
        <v>0</v>
      </c>
      <c r="E14" s="531">
        <v>0</v>
      </c>
      <c r="F14" s="531">
        <v>0</v>
      </c>
      <c r="G14" s="531">
        <v>0</v>
      </c>
      <c r="H14" s="531">
        <v>0</v>
      </c>
      <c r="I14" s="531">
        <v>0</v>
      </c>
    </row>
    <row r="15" spans="1:9">
      <c r="A15" s="530"/>
      <c r="B15" s="530" t="s">
        <v>2092</v>
      </c>
      <c r="C15" s="530" t="s">
        <v>2093</v>
      </c>
      <c r="D15" s="531">
        <v>0</v>
      </c>
      <c r="E15" s="531">
        <v>0</v>
      </c>
      <c r="F15" s="531">
        <v>0</v>
      </c>
      <c r="G15" s="531">
        <v>0</v>
      </c>
      <c r="H15" s="531">
        <v>0</v>
      </c>
      <c r="I15" s="531">
        <v>0</v>
      </c>
    </row>
    <row r="16" spans="1:9">
      <c r="A16" s="530"/>
      <c r="B16" s="530" t="s">
        <v>2094</v>
      </c>
      <c r="C16" s="530" t="s">
        <v>2095</v>
      </c>
      <c r="D16" s="531">
        <v>0</v>
      </c>
      <c r="E16" s="531">
        <v>0</v>
      </c>
      <c r="F16" s="531">
        <v>0</v>
      </c>
      <c r="G16" s="531">
        <v>0</v>
      </c>
      <c r="H16" s="531">
        <v>0</v>
      </c>
      <c r="I16" s="531">
        <v>0</v>
      </c>
    </row>
    <row r="17" spans="1:9">
      <c r="A17" s="530"/>
      <c r="B17" s="530" t="s">
        <v>2096</v>
      </c>
      <c r="C17" s="530" t="s">
        <v>2097</v>
      </c>
      <c r="D17" s="531">
        <v>0</v>
      </c>
      <c r="E17" s="531">
        <v>0</v>
      </c>
      <c r="F17" s="531">
        <v>0</v>
      </c>
      <c r="G17" s="531">
        <v>0</v>
      </c>
      <c r="H17" s="531">
        <v>0</v>
      </c>
      <c r="I17" s="531">
        <v>0</v>
      </c>
    </row>
    <row r="18" spans="1:9">
      <c r="A18" s="530"/>
      <c r="B18" s="530" t="s">
        <v>2098</v>
      </c>
      <c r="C18" s="530" t="s">
        <v>2099</v>
      </c>
      <c r="D18" s="531">
        <v>0</v>
      </c>
      <c r="E18" s="531">
        <v>0</v>
      </c>
      <c r="F18" s="531">
        <v>0</v>
      </c>
      <c r="G18" s="531">
        <v>0</v>
      </c>
      <c r="H18" s="531">
        <v>0</v>
      </c>
      <c r="I18" s="531">
        <v>0</v>
      </c>
    </row>
    <row r="19" spans="1:9">
      <c r="A19" s="530"/>
      <c r="B19" s="530" t="s">
        <v>2100</v>
      </c>
      <c r="C19" s="530" t="s">
        <v>2101</v>
      </c>
      <c r="D19" s="531">
        <v>0</v>
      </c>
      <c r="E19" s="531">
        <v>0</v>
      </c>
      <c r="F19" s="531">
        <v>0</v>
      </c>
      <c r="G19" s="531">
        <v>0</v>
      </c>
      <c r="H19" s="531">
        <v>0</v>
      </c>
      <c r="I19" s="531">
        <v>0</v>
      </c>
    </row>
    <row r="20" spans="1:9">
      <c r="A20" s="530"/>
      <c r="B20" s="530" t="s">
        <v>2102</v>
      </c>
      <c r="C20" s="530" t="s">
        <v>2103</v>
      </c>
      <c r="D20" s="531">
        <v>0</v>
      </c>
      <c r="E20" s="531">
        <v>0</v>
      </c>
      <c r="F20" s="531">
        <v>0</v>
      </c>
      <c r="G20" s="531">
        <v>0</v>
      </c>
      <c r="H20" s="531">
        <v>0</v>
      </c>
      <c r="I20" s="531">
        <v>0</v>
      </c>
    </row>
    <row r="21" spans="1:9">
      <c r="A21" s="530"/>
      <c r="B21" s="530" t="s">
        <v>2104</v>
      </c>
      <c r="C21" s="530" t="s">
        <v>2105</v>
      </c>
      <c r="D21" s="531">
        <v>0</v>
      </c>
      <c r="E21" s="531">
        <v>0</v>
      </c>
      <c r="F21" s="531">
        <v>0</v>
      </c>
      <c r="G21" s="531">
        <v>0</v>
      </c>
      <c r="H21" s="531">
        <v>0</v>
      </c>
      <c r="I21" s="531">
        <v>0</v>
      </c>
    </row>
    <row r="22" spans="1:9">
      <c r="A22" s="530"/>
      <c r="B22" s="530" t="s">
        <v>2106</v>
      </c>
      <c r="C22" s="530" t="s">
        <v>2107</v>
      </c>
      <c r="D22" s="531">
        <v>0</v>
      </c>
      <c r="E22" s="531">
        <v>0</v>
      </c>
      <c r="F22" s="531">
        <v>0</v>
      </c>
      <c r="G22" s="531">
        <v>0</v>
      </c>
      <c r="H22" s="531">
        <v>0</v>
      </c>
      <c r="I22" s="531">
        <v>0</v>
      </c>
    </row>
    <row r="23" spans="1:9">
      <c r="A23" s="530"/>
      <c r="B23" s="530" t="s">
        <v>2108</v>
      </c>
      <c r="C23" s="530" t="s">
        <v>2109</v>
      </c>
      <c r="D23" s="531">
        <v>0</v>
      </c>
      <c r="E23" s="531">
        <v>0</v>
      </c>
      <c r="F23" s="531">
        <v>0</v>
      </c>
      <c r="G23" s="531">
        <v>0</v>
      </c>
      <c r="H23" s="531">
        <v>0</v>
      </c>
      <c r="I23" s="531">
        <v>0</v>
      </c>
    </row>
    <row r="24" spans="1:9">
      <c r="A24" s="530"/>
      <c r="B24" s="530" t="s">
        <v>2110</v>
      </c>
      <c r="C24" s="530" t="s">
        <v>2111</v>
      </c>
      <c r="D24" s="531">
        <v>0</v>
      </c>
      <c r="E24" s="531">
        <v>0</v>
      </c>
      <c r="F24" s="531">
        <v>0</v>
      </c>
      <c r="G24" s="531">
        <v>0</v>
      </c>
      <c r="H24" s="531">
        <v>0</v>
      </c>
      <c r="I24" s="531">
        <v>0</v>
      </c>
    </row>
    <row r="25" spans="1:9">
      <c r="A25" s="530"/>
      <c r="B25" s="530" t="s">
        <v>2112</v>
      </c>
      <c r="C25" s="530" t="s">
        <v>2113</v>
      </c>
      <c r="D25" s="531">
        <v>0</v>
      </c>
      <c r="E25" s="531">
        <v>0</v>
      </c>
      <c r="F25" s="531">
        <v>0</v>
      </c>
      <c r="G25" s="531">
        <v>0</v>
      </c>
      <c r="H25" s="531">
        <v>0</v>
      </c>
      <c r="I25" s="531">
        <v>0</v>
      </c>
    </row>
    <row r="26" spans="1:9">
      <c r="A26" s="530"/>
      <c r="B26" s="530" t="s">
        <v>2114</v>
      </c>
      <c r="C26" s="530" t="s">
        <v>2115</v>
      </c>
      <c r="D26" s="531">
        <v>0</v>
      </c>
      <c r="E26" s="531">
        <v>0</v>
      </c>
      <c r="F26" s="531">
        <v>0</v>
      </c>
      <c r="G26" s="531">
        <v>0</v>
      </c>
      <c r="H26" s="531">
        <v>0</v>
      </c>
      <c r="I26" s="531">
        <v>0</v>
      </c>
    </row>
    <row r="27" spans="1:9">
      <c r="A27" s="530"/>
      <c r="B27" s="530" t="s">
        <v>2116</v>
      </c>
      <c r="C27" s="530" t="s">
        <v>2117</v>
      </c>
      <c r="D27" s="531">
        <v>0</v>
      </c>
      <c r="E27" s="531">
        <v>0</v>
      </c>
      <c r="F27" s="531">
        <v>0</v>
      </c>
      <c r="G27" s="531">
        <v>0</v>
      </c>
      <c r="H27" s="531">
        <v>0</v>
      </c>
      <c r="I27" s="531">
        <v>0</v>
      </c>
    </row>
    <row r="28" spans="1:9">
      <c r="A28" s="530"/>
      <c r="B28" s="530" t="s">
        <v>2118</v>
      </c>
      <c r="C28" s="530" t="s">
        <v>2119</v>
      </c>
      <c r="D28" s="531">
        <v>0</v>
      </c>
      <c r="E28" s="531">
        <v>0</v>
      </c>
      <c r="F28" s="531">
        <v>0</v>
      </c>
      <c r="G28" s="531">
        <v>0</v>
      </c>
      <c r="H28" s="531">
        <v>0</v>
      </c>
      <c r="I28" s="531">
        <v>0</v>
      </c>
    </row>
    <row r="29" spans="1:9">
      <c r="A29" s="530"/>
      <c r="B29" s="530" t="s">
        <v>2120</v>
      </c>
      <c r="C29" s="530" t="s">
        <v>2121</v>
      </c>
      <c r="D29" s="531">
        <v>0</v>
      </c>
      <c r="E29" s="531">
        <v>0</v>
      </c>
      <c r="F29" s="531">
        <v>0</v>
      </c>
      <c r="G29" s="531">
        <v>0</v>
      </c>
      <c r="H29" s="531">
        <v>0</v>
      </c>
      <c r="I29" s="531">
        <v>0</v>
      </c>
    </row>
    <row r="30" spans="1:9">
      <c r="A30" s="530"/>
      <c r="B30" s="530" t="s">
        <v>2122</v>
      </c>
      <c r="C30" s="530" t="s">
        <v>2123</v>
      </c>
      <c r="D30" s="531">
        <v>0</v>
      </c>
      <c r="E30" s="531">
        <v>0</v>
      </c>
      <c r="F30" s="531">
        <v>0</v>
      </c>
      <c r="G30" s="531">
        <v>0</v>
      </c>
      <c r="H30" s="531">
        <v>0</v>
      </c>
      <c r="I30" s="531">
        <v>0</v>
      </c>
    </row>
    <row r="31" spans="1:9">
      <c r="A31" s="530"/>
      <c r="B31" s="530" t="s">
        <v>2124</v>
      </c>
      <c r="C31" s="530" t="s">
        <v>2125</v>
      </c>
      <c r="D31" s="531">
        <v>0</v>
      </c>
      <c r="E31" s="531">
        <v>0</v>
      </c>
      <c r="F31" s="531">
        <v>0</v>
      </c>
      <c r="G31" s="531">
        <v>0</v>
      </c>
      <c r="H31" s="531">
        <v>0</v>
      </c>
      <c r="I31" s="531">
        <v>0</v>
      </c>
    </row>
    <row r="32" spans="1:9">
      <c r="A32" s="530"/>
      <c r="B32" s="530" t="s">
        <v>2126</v>
      </c>
      <c r="C32" s="530" t="s">
        <v>2127</v>
      </c>
      <c r="D32" s="531">
        <v>0</v>
      </c>
      <c r="E32" s="531">
        <v>0</v>
      </c>
      <c r="F32" s="531">
        <v>0</v>
      </c>
      <c r="G32" s="531">
        <v>0</v>
      </c>
      <c r="H32" s="531">
        <v>0</v>
      </c>
      <c r="I32" s="531">
        <v>0</v>
      </c>
    </row>
    <row r="33" spans="1:9">
      <c r="A33" s="530"/>
      <c r="B33" s="530" t="s">
        <v>2128</v>
      </c>
      <c r="C33" s="530" t="s">
        <v>2129</v>
      </c>
      <c r="D33" s="531">
        <v>0</v>
      </c>
      <c r="E33" s="531">
        <v>0</v>
      </c>
      <c r="F33" s="531">
        <v>0</v>
      </c>
      <c r="G33" s="531">
        <v>0</v>
      </c>
      <c r="H33" s="531">
        <v>0</v>
      </c>
      <c r="I33" s="531">
        <v>0</v>
      </c>
    </row>
    <row r="34" spans="1:9">
      <c r="A34" s="530"/>
      <c r="B34" s="530" t="s">
        <v>2130</v>
      </c>
      <c r="C34" s="530" t="s">
        <v>2131</v>
      </c>
      <c r="D34" s="531">
        <v>0</v>
      </c>
      <c r="E34" s="531">
        <v>0</v>
      </c>
      <c r="F34" s="531">
        <v>0</v>
      </c>
      <c r="G34" s="531">
        <v>0</v>
      </c>
      <c r="H34" s="531">
        <v>0</v>
      </c>
      <c r="I34" s="531">
        <v>0</v>
      </c>
    </row>
    <row r="35" spans="1:9">
      <c r="A35" s="530"/>
      <c r="B35" s="530" t="s">
        <v>2132</v>
      </c>
      <c r="C35" s="530" t="s">
        <v>2133</v>
      </c>
      <c r="D35" s="531">
        <v>0</v>
      </c>
      <c r="E35" s="531">
        <v>0</v>
      </c>
      <c r="F35" s="531">
        <v>0</v>
      </c>
      <c r="G35" s="531">
        <v>0</v>
      </c>
      <c r="H35" s="531">
        <v>0</v>
      </c>
      <c r="I35" s="531">
        <v>0</v>
      </c>
    </row>
    <row r="36" spans="1:9">
      <c r="A36" s="530"/>
      <c r="B36" s="530" t="s">
        <v>2134</v>
      </c>
      <c r="C36" s="530" t="s">
        <v>2135</v>
      </c>
      <c r="D36" s="531">
        <v>0</v>
      </c>
      <c r="E36" s="531">
        <v>0</v>
      </c>
      <c r="F36" s="531">
        <v>0</v>
      </c>
      <c r="G36" s="531">
        <v>0</v>
      </c>
      <c r="H36" s="531">
        <v>0</v>
      </c>
      <c r="I36" s="531">
        <v>0</v>
      </c>
    </row>
    <row r="37" spans="1:9">
      <c r="A37" s="530"/>
      <c r="B37" s="530" t="s">
        <v>2136</v>
      </c>
      <c r="C37" s="530" t="s">
        <v>2137</v>
      </c>
      <c r="D37" s="531">
        <v>0</v>
      </c>
      <c r="E37" s="531">
        <v>0</v>
      </c>
      <c r="F37" s="531">
        <v>0</v>
      </c>
      <c r="G37" s="531">
        <v>0</v>
      </c>
      <c r="H37" s="531">
        <v>0</v>
      </c>
      <c r="I37" s="531">
        <v>0</v>
      </c>
    </row>
    <row r="38" spans="1:9">
      <c r="A38" s="530"/>
      <c r="B38" s="530" t="s">
        <v>2138</v>
      </c>
      <c r="C38" s="530" t="s">
        <v>2139</v>
      </c>
      <c r="D38" s="531">
        <v>0</v>
      </c>
      <c r="E38" s="531">
        <v>0</v>
      </c>
      <c r="F38" s="531">
        <v>0</v>
      </c>
      <c r="G38" s="531">
        <v>0</v>
      </c>
      <c r="H38" s="531">
        <v>0</v>
      </c>
      <c r="I38" s="531">
        <v>0</v>
      </c>
    </row>
    <row r="39" spans="1:9">
      <c r="A39" s="530"/>
      <c r="B39" s="530" t="s">
        <v>2140</v>
      </c>
      <c r="C39" s="530" t="s">
        <v>2141</v>
      </c>
      <c r="D39" s="531">
        <v>0</v>
      </c>
      <c r="E39" s="531">
        <v>0</v>
      </c>
      <c r="F39" s="531">
        <v>0</v>
      </c>
      <c r="G39" s="531">
        <v>0</v>
      </c>
      <c r="H39" s="531">
        <v>0</v>
      </c>
      <c r="I39" s="531">
        <v>0</v>
      </c>
    </row>
    <row r="40" spans="1:9">
      <c r="A40" s="530"/>
      <c r="B40" s="530" t="s">
        <v>2142</v>
      </c>
      <c r="C40" s="530" t="s">
        <v>2143</v>
      </c>
      <c r="D40" s="531">
        <v>0</v>
      </c>
      <c r="E40" s="531">
        <v>0</v>
      </c>
      <c r="F40" s="531">
        <v>0</v>
      </c>
      <c r="G40" s="531">
        <v>0</v>
      </c>
      <c r="H40" s="531">
        <v>0</v>
      </c>
      <c r="I40" s="531">
        <v>0</v>
      </c>
    </row>
    <row r="41" spans="1:9">
      <c r="A41" s="530"/>
      <c r="B41" s="530" t="s">
        <v>2144</v>
      </c>
      <c r="C41" s="530" t="s">
        <v>2145</v>
      </c>
      <c r="D41" s="531">
        <v>0</v>
      </c>
      <c r="E41" s="531">
        <v>0</v>
      </c>
      <c r="F41" s="531">
        <v>0</v>
      </c>
      <c r="G41" s="531">
        <v>0</v>
      </c>
      <c r="H41" s="531">
        <v>0</v>
      </c>
      <c r="I41" s="531">
        <v>0</v>
      </c>
    </row>
    <row r="42" spans="1:9">
      <c r="A42" s="530"/>
      <c r="B42" s="530" t="s">
        <v>2146</v>
      </c>
      <c r="C42" s="530" t="s">
        <v>2147</v>
      </c>
      <c r="D42" s="531">
        <v>0</v>
      </c>
      <c r="E42" s="531">
        <v>0</v>
      </c>
      <c r="F42" s="531">
        <v>0</v>
      </c>
      <c r="G42" s="531">
        <v>0</v>
      </c>
      <c r="H42" s="531">
        <v>0</v>
      </c>
      <c r="I42" s="531">
        <v>0</v>
      </c>
    </row>
    <row r="43" spans="1:9">
      <c r="A43" s="530"/>
      <c r="B43" s="530" t="s">
        <v>2148</v>
      </c>
      <c r="C43" s="530" t="s">
        <v>1769</v>
      </c>
      <c r="D43" s="531">
        <v>0</v>
      </c>
      <c r="E43" s="531">
        <v>0</v>
      </c>
      <c r="F43" s="531">
        <v>0</v>
      </c>
      <c r="G43" s="531">
        <v>0</v>
      </c>
      <c r="H43" s="531">
        <v>0</v>
      </c>
      <c r="I43" s="531">
        <v>0</v>
      </c>
    </row>
    <row r="44" spans="1:9">
      <c r="A44" s="530"/>
      <c r="B44" s="530" t="s">
        <v>2149</v>
      </c>
      <c r="C44" s="530" t="s">
        <v>1770</v>
      </c>
      <c r="D44" s="531">
        <v>0</v>
      </c>
      <c r="E44" s="531">
        <v>0</v>
      </c>
      <c r="F44" s="531">
        <v>0</v>
      </c>
      <c r="G44" s="531">
        <v>0</v>
      </c>
      <c r="H44" s="531">
        <v>0</v>
      </c>
      <c r="I44" s="531">
        <v>0</v>
      </c>
    </row>
    <row r="45" spans="1:9">
      <c r="A45" s="530"/>
      <c r="B45" s="530" t="s">
        <v>2150</v>
      </c>
      <c r="C45" s="530" t="s">
        <v>2151</v>
      </c>
      <c r="D45" s="531">
        <v>0</v>
      </c>
      <c r="E45" s="531">
        <v>0</v>
      </c>
      <c r="F45" s="531">
        <v>0</v>
      </c>
      <c r="G45" s="531">
        <v>0</v>
      </c>
      <c r="H45" s="531">
        <v>0</v>
      </c>
      <c r="I45" s="531">
        <v>0</v>
      </c>
    </row>
    <row r="46" spans="1:9">
      <c r="A46" s="530"/>
      <c r="B46" s="530" t="s">
        <v>2150</v>
      </c>
      <c r="C46" s="530" t="s">
        <v>2152</v>
      </c>
      <c r="D46" s="531">
        <v>0</v>
      </c>
      <c r="E46" s="531">
        <v>0</v>
      </c>
      <c r="F46" s="531">
        <v>0</v>
      </c>
      <c r="G46" s="531">
        <v>0</v>
      </c>
      <c r="H46" s="531">
        <v>0</v>
      </c>
      <c r="I46" s="531">
        <v>0</v>
      </c>
    </row>
    <row r="47" spans="1:9">
      <c r="A47" s="530"/>
      <c r="B47" s="530" t="s">
        <v>2153</v>
      </c>
      <c r="C47" s="530" t="s">
        <v>2154</v>
      </c>
      <c r="D47" s="531">
        <v>0</v>
      </c>
      <c r="E47" s="531">
        <v>0</v>
      </c>
      <c r="F47" s="531">
        <v>0</v>
      </c>
      <c r="G47" s="531">
        <v>0</v>
      </c>
      <c r="H47" s="531">
        <v>0</v>
      </c>
      <c r="I47" s="531">
        <v>0</v>
      </c>
    </row>
    <row r="48" spans="1:9">
      <c r="A48" s="530"/>
      <c r="B48" s="530" t="s">
        <v>2153</v>
      </c>
      <c r="C48" s="530" t="s">
        <v>2155</v>
      </c>
      <c r="D48" s="531">
        <v>0</v>
      </c>
      <c r="E48" s="531">
        <v>0</v>
      </c>
      <c r="F48" s="531">
        <v>0</v>
      </c>
      <c r="G48" s="531">
        <v>0</v>
      </c>
      <c r="H48" s="531">
        <v>0</v>
      </c>
      <c r="I48" s="531">
        <v>0</v>
      </c>
    </row>
    <row r="49" spans="1:9">
      <c r="A49" s="530"/>
      <c r="B49" s="530" t="s">
        <v>2156</v>
      </c>
      <c r="C49" s="530" t="s">
        <v>2157</v>
      </c>
      <c r="D49" s="531">
        <v>0</v>
      </c>
      <c r="E49" s="531">
        <v>0</v>
      </c>
      <c r="F49" s="531">
        <v>0</v>
      </c>
      <c r="G49" s="531">
        <v>0</v>
      </c>
      <c r="H49" s="531">
        <v>0</v>
      </c>
      <c r="I49" s="531">
        <v>0</v>
      </c>
    </row>
    <row r="50" spans="1:9">
      <c r="A50" s="530"/>
      <c r="B50" s="530" t="s">
        <v>2158</v>
      </c>
      <c r="C50" s="530" t="s">
        <v>2159</v>
      </c>
      <c r="D50" s="531">
        <v>0</v>
      </c>
      <c r="E50" s="531">
        <v>0</v>
      </c>
      <c r="F50" s="531">
        <v>0</v>
      </c>
      <c r="G50" s="531">
        <v>0</v>
      </c>
      <c r="H50" s="531">
        <v>0</v>
      </c>
      <c r="I50" s="531">
        <v>0</v>
      </c>
    </row>
    <row r="51" spans="1:9">
      <c r="A51" s="530"/>
      <c r="B51" s="530" t="s">
        <v>2160</v>
      </c>
      <c r="C51" s="530" t="s">
        <v>2161</v>
      </c>
      <c r="D51" s="531">
        <v>0</v>
      </c>
      <c r="E51" s="531">
        <v>0</v>
      </c>
      <c r="F51" s="531">
        <v>0</v>
      </c>
      <c r="G51" s="531">
        <v>0</v>
      </c>
      <c r="H51" s="531">
        <v>0</v>
      </c>
      <c r="I51" s="531">
        <v>0</v>
      </c>
    </row>
    <row r="52" spans="1:9">
      <c r="A52" s="530"/>
      <c r="B52" s="530" t="s">
        <v>2162</v>
      </c>
      <c r="C52" s="530" t="s">
        <v>2163</v>
      </c>
      <c r="D52" s="531">
        <v>0</v>
      </c>
      <c r="E52" s="531">
        <v>0</v>
      </c>
      <c r="F52" s="531">
        <v>0</v>
      </c>
      <c r="G52" s="531">
        <v>0</v>
      </c>
      <c r="H52" s="531">
        <v>0</v>
      </c>
      <c r="I52" s="531">
        <v>0</v>
      </c>
    </row>
    <row r="53" spans="1:9">
      <c r="A53" s="530"/>
      <c r="B53" s="530" t="s">
        <v>2164</v>
      </c>
      <c r="C53" s="530" t="s">
        <v>2165</v>
      </c>
      <c r="D53" s="531">
        <v>0</v>
      </c>
      <c r="E53" s="531">
        <v>0</v>
      </c>
      <c r="F53" s="531">
        <v>0</v>
      </c>
      <c r="G53" s="531">
        <v>0</v>
      </c>
      <c r="H53" s="531">
        <v>0</v>
      </c>
      <c r="I53" s="531">
        <v>0</v>
      </c>
    </row>
    <row r="54" spans="1:9">
      <c r="A54" s="530"/>
      <c r="B54" s="530" t="s">
        <v>2166</v>
      </c>
      <c r="C54" s="530" t="s">
        <v>2167</v>
      </c>
      <c r="D54" s="531">
        <v>0</v>
      </c>
      <c r="E54" s="531">
        <v>0</v>
      </c>
      <c r="F54" s="531">
        <v>0</v>
      </c>
      <c r="G54" s="531">
        <v>0</v>
      </c>
      <c r="H54" s="531">
        <v>0</v>
      </c>
      <c r="I54" s="531">
        <v>0</v>
      </c>
    </row>
    <row r="55" spans="1:9">
      <c r="A55" s="530"/>
      <c r="B55" s="530" t="s">
        <v>2168</v>
      </c>
      <c r="C55" s="530" t="s">
        <v>2169</v>
      </c>
      <c r="D55" s="531">
        <v>0</v>
      </c>
      <c r="E55" s="531">
        <v>0</v>
      </c>
      <c r="F55" s="531">
        <v>0</v>
      </c>
      <c r="G55" s="531">
        <v>0</v>
      </c>
      <c r="H55" s="531">
        <v>0</v>
      </c>
      <c r="I55" s="531">
        <v>0</v>
      </c>
    </row>
    <row r="56" spans="1:9">
      <c r="A56" s="530"/>
      <c r="B56" s="530" t="s">
        <v>2170</v>
      </c>
      <c r="C56" s="530" t="s">
        <v>2171</v>
      </c>
      <c r="D56" s="531">
        <v>0</v>
      </c>
      <c r="E56" s="531">
        <v>0</v>
      </c>
      <c r="F56" s="531">
        <v>0</v>
      </c>
      <c r="G56" s="531">
        <v>0</v>
      </c>
      <c r="H56" s="531">
        <v>0</v>
      </c>
      <c r="I56" s="531">
        <v>0</v>
      </c>
    </row>
    <row r="57" spans="1:9">
      <c r="A57" s="530"/>
      <c r="B57" s="530" t="s">
        <v>2172</v>
      </c>
      <c r="C57" s="530" t="s">
        <v>2173</v>
      </c>
      <c r="D57" s="531">
        <v>0</v>
      </c>
      <c r="E57" s="531">
        <v>0</v>
      </c>
      <c r="F57" s="531">
        <v>0</v>
      </c>
      <c r="G57" s="531">
        <v>0</v>
      </c>
      <c r="H57" s="531">
        <v>0</v>
      </c>
      <c r="I57" s="531">
        <v>0</v>
      </c>
    </row>
    <row r="58" spans="1:9">
      <c r="A58" s="530"/>
      <c r="B58" s="530" t="s">
        <v>2174</v>
      </c>
      <c r="C58" s="530" t="s">
        <v>82</v>
      </c>
      <c r="D58" s="531">
        <v>0</v>
      </c>
      <c r="E58" s="531">
        <v>0</v>
      </c>
      <c r="F58" s="531">
        <v>0</v>
      </c>
      <c r="G58" s="531">
        <v>0</v>
      </c>
      <c r="H58" s="531">
        <v>0</v>
      </c>
      <c r="I58" s="531">
        <v>0</v>
      </c>
    </row>
    <row r="59" spans="1:9">
      <c r="A59" s="530"/>
      <c r="B59" s="530" t="s">
        <v>2175</v>
      </c>
      <c r="C59" s="530" t="s">
        <v>2176</v>
      </c>
      <c r="D59" s="531">
        <v>0</v>
      </c>
      <c r="E59" s="531">
        <v>0</v>
      </c>
      <c r="F59" s="531">
        <v>0</v>
      </c>
      <c r="G59" s="531">
        <v>0</v>
      </c>
      <c r="H59" s="531">
        <v>0</v>
      </c>
      <c r="I59" s="531">
        <v>0</v>
      </c>
    </row>
  </sheetData>
  <autoFilter ref="A1:I59" xr:uid="{00000000-0009-0000-0000-000001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86"/>
  <sheetViews>
    <sheetView topLeftCell="A765" workbookViewId="0">
      <selection activeCell="N2" sqref="N2:N786"/>
    </sheetView>
  </sheetViews>
  <sheetFormatPr defaultRowHeight="15"/>
  <cols>
    <col min="1" max="1" width="24.42578125" customWidth="1"/>
    <col min="2" max="2" width="50.5703125" customWidth="1"/>
    <col min="3" max="4" width="12.7109375" bestFit="1" customWidth="1"/>
    <col min="5" max="5" width="13.42578125" bestFit="1" customWidth="1"/>
    <col min="6" max="7" width="11.5703125" bestFit="1" customWidth="1"/>
    <col min="8" max="8" width="12.85546875" bestFit="1" customWidth="1"/>
    <col min="9" max="9" width="12.42578125" bestFit="1" customWidth="1"/>
    <col min="10" max="10" width="12.85546875" style="528" bestFit="1" customWidth="1"/>
    <col min="11" max="11" width="12.85546875" bestFit="1" customWidth="1"/>
    <col min="12" max="12" width="12.42578125" bestFit="1" customWidth="1"/>
    <col min="13" max="14" width="9.7109375" bestFit="1" customWidth="1"/>
    <col min="16" max="16" width="9.7109375" bestFit="1" customWidth="1"/>
  </cols>
  <sheetData>
    <row r="1" spans="1:16" ht="97.5">
      <c r="A1" s="529" t="s">
        <v>2254</v>
      </c>
      <c r="B1" s="529" t="s">
        <v>2255</v>
      </c>
      <c r="C1" s="529" t="s">
        <v>2256</v>
      </c>
      <c r="D1" s="529" t="s">
        <v>2257</v>
      </c>
      <c r="E1" s="529" t="s">
        <v>2258</v>
      </c>
      <c r="F1" s="529" t="s">
        <v>2259</v>
      </c>
      <c r="G1" s="529" t="s">
        <v>2260</v>
      </c>
      <c r="H1" s="529" t="s">
        <v>2261</v>
      </c>
      <c r="I1" s="529" t="s">
        <v>2262</v>
      </c>
      <c r="J1" s="532" t="s">
        <v>2263</v>
      </c>
      <c r="K1" s="529" t="s">
        <v>2058</v>
      </c>
      <c r="L1" s="529" t="s">
        <v>2264</v>
      </c>
      <c r="M1" s="529" t="s">
        <v>2059</v>
      </c>
      <c r="N1" s="529" t="s">
        <v>2060</v>
      </c>
      <c r="O1" s="529" t="s">
        <v>2265</v>
      </c>
      <c r="P1" s="529" t="s">
        <v>2266</v>
      </c>
    </row>
    <row r="2" spans="1:16">
      <c r="A2" s="530" t="s">
        <v>3221</v>
      </c>
      <c r="B2" s="530" t="s">
        <v>3220</v>
      </c>
      <c r="C2" s="531">
        <v>0</v>
      </c>
      <c r="D2" s="531">
        <v>0</v>
      </c>
      <c r="E2" s="531">
        <v>0</v>
      </c>
      <c r="F2" s="531">
        <v>0</v>
      </c>
      <c r="G2" s="531">
        <v>0</v>
      </c>
      <c r="H2" s="531">
        <v>0</v>
      </c>
      <c r="I2" s="531">
        <v>0</v>
      </c>
      <c r="J2" s="533">
        <v>0</v>
      </c>
      <c r="K2" s="531">
        <v>0</v>
      </c>
      <c r="L2" s="531">
        <v>0</v>
      </c>
      <c r="M2" s="531">
        <v>0</v>
      </c>
      <c r="N2" s="531">
        <v>0</v>
      </c>
      <c r="O2" s="530" t="s">
        <v>2061</v>
      </c>
      <c r="P2" s="531">
        <v>0</v>
      </c>
    </row>
    <row r="3" spans="1:16">
      <c r="A3" s="530" t="s">
        <v>2288</v>
      </c>
      <c r="B3" s="530" t="s">
        <v>2289</v>
      </c>
      <c r="C3" s="531">
        <v>0</v>
      </c>
      <c r="D3" s="531">
        <v>0</v>
      </c>
      <c r="E3" s="531">
        <v>0</v>
      </c>
      <c r="F3" s="531">
        <v>0</v>
      </c>
      <c r="G3" s="531">
        <v>0</v>
      </c>
      <c r="H3" s="531">
        <v>0</v>
      </c>
      <c r="I3" s="531">
        <v>0</v>
      </c>
      <c r="J3" s="533">
        <v>0</v>
      </c>
      <c r="K3" s="531">
        <v>0</v>
      </c>
      <c r="L3" s="531">
        <v>0</v>
      </c>
      <c r="M3" s="531">
        <v>0</v>
      </c>
      <c r="N3" s="531">
        <v>0</v>
      </c>
      <c r="O3" s="530" t="s">
        <v>2290</v>
      </c>
      <c r="P3" s="531">
        <v>1</v>
      </c>
    </row>
    <row r="4" spans="1:16">
      <c r="A4" s="530" t="s">
        <v>2291</v>
      </c>
      <c r="B4" s="530" t="s">
        <v>2292</v>
      </c>
      <c r="C4" s="531">
        <v>0</v>
      </c>
      <c r="D4" s="531">
        <v>0</v>
      </c>
      <c r="E4" s="531">
        <v>0</v>
      </c>
      <c r="F4" s="531">
        <v>0</v>
      </c>
      <c r="G4" s="531">
        <v>0</v>
      </c>
      <c r="H4" s="531">
        <v>0</v>
      </c>
      <c r="I4" s="531">
        <v>0</v>
      </c>
      <c r="J4" s="533">
        <v>0</v>
      </c>
      <c r="K4" s="531">
        <v>0</v>
      </c>
      <c r="L4" s="531">
        <v>0</v>
      </c>
      <c r="M4" s="531">
        <v>0</v>
      </c>
      <c r="N4" s="531">
        <v>0</v>
      </c>
      <c r="O4" s="530" t="s">
        <v>2290</v>
      </c>
      <c r="P4" s="531">
        <v>1</v>
      </c>
    </row>
    <row r="5" spans="1:16">
      <c r="A5" s="530" t="s">
        <v>2293</v>
      </c>
      <c r="B5" s="530" t="s">
        <v>2294</v>
      </c>
      <c r="C5" s="531">
        <v>0</v>
      </c>
      <c r="D5" s="531">
        <v>0</v>
      </c>
      <c r="E5" s="531">
        <v>0</v>
      </c>
      <c r="F5" s="531">
        <v>0</v>
      </c>
      <c r="G5" s="531">
        <v>0</v>
      </c>
      <c r="H5" s="531">
        <v>0</v>
      </c>
      <c r="I5" s="531">
        <v>0</v>
      </c>
      <c r="J5" s="533">
        <v>0</v>
      </c>
      <c r="K5" s="531">
        <v>0</v>
      </c>
      <c r="L5" s="531">
        <v>0</v>
      </c>
      <c r="M5" s="531">
        <v>0</v>
      </c>
      <c r="N5" s="531">
        <v>0</v>
      </c>
      <c r="O5" s="530" t="s">
        <v>2290</v>
      </c>
      <c r="P5" s="531">
        <v>1</v>
      </c>
    </row>
    <row r="6" spans="1:16">
      <c r="A6" s="530" t="s">
        <v>2295</v>
      </c>
      <c r="B6" s="530" t="s">
        <v>2296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3">
        <v>0</v>
      </c>
      <c r="K6" s="531">
        <v>0</v>
      </c>
      <c r="L6" s="531">
        <v>0</v>
      </c>
      <c r="M6" s="531">
        <v>0</v>
      </c>
      <c r="N6" s="531">
        <v>0</v>
      </c>
      <c r="O6" s="530" t="s">
        <v>2290</v>
      </c>
      <c r="P6" s="531">
        <v>1</v>
      </c>
    </row>
    <row r="7" spans="1:16">
      <c r="A7" s="530" t="s">
        <v>2297</v>
      </c>
      <c r="B7" s="530" t="s">
        <v>2298</v>
      </c>
      <c r="C7" s="531">
        <v>0</v>
      </c>
      <c r="D7" s="531">
        <v>0</v>
      </c>
      <c r="E7" s="531">
        <v>0</v>
      </c>
      <c r="F7" s="531">
        <v>0</v>
      </c>
      <c r="G7" s="531">
        <v>0</v>
      </c>
      <c r="H7" s="531">
        <v>0</v>
      </c>
      <c r="I7" s="531">
        <v>0</v>
      </c>
      <c r="J7" s="533">
        <v>0</v>
      </c>
      <c r="K7" s="531">
        <v>0</v>
      </c>
      <c r="L7" s="531">
        <v>0</v>
      </c>
      <c r="M7" s="531">
        <v>0</v>
      </c>
      <c r="N7" s="531">
        <v>0</v>
      </c>
      <c r="O7" s="530" t="s">
        <v>2290</v>
      </c>
      <c r="P7" s="531">
        <v>1</v>
      </c>
    </row>
    <row r="8" spans="1:16">
      <c r="A8" s="530" t="s">
        <v>2299</v>
      </c>
      <c r="B8" s="530" t="s">
        <v>2300</v>
      </c>
      <c r="C8" s="531">
        <v>0</v>
      </c>
      <c r="D8" s="531">
        <v>0</v>
      </c>
      <c r="E8" s="531">
        <v>0</v>
      </c>
      <c r="F8" s="531">
        <v>0</v>
      </c>
      <c r="G8" s="531">
        <v>0</v>
      </c>
      <c r="H8" s="531">
        <v>0</v>
      </c>
      <c r="I8" s="531">
        <v>0</v>
      </c>
      <c r="J8" s="533">
        <v>0</v>
      </c>
      <c r="K8" s="531">
        <v>0</v>
      </c>
      <c r="L8" s="531">
        <v>0</v>
      </c>
      <c r="M8" s="531">
        <v>0</v>
      </c>
      <c r="N8" s="531">
        <v>0</v>
      </c>
      <c r="O8" s="530" t="s">
        <v>2290</v>
      </c>
      <c r="P8" s="531">
        <v>1</v>
      </c>
    </row>
    <row r="9" spans="1:16">
      <c r="A9" s="530" t="s">
        <v>2301</v>
      </c>
      <c r="B9" s="530" t="s">
        <v>2302</v>
      </c>
      <c r="C9" s="531">
        <v>0</v>
      </c>
      <c r="D9" s="531">
        <v>0</v>
      </c>
      <c r="E9" s="531">
        <v>0</v>
      </c>
      <c r="F9" s="531">
        <v>0</v>
      </c>
      <c r="G9" s="531">
        <v>0</v>
      </c>
      <c r="H9" s="531">
        <v>0</v>
      </c>
      <c r="I9" s="531">
        <v>0</v>
      </c>
      <c r="J9" s="533">
        <v>0</v>
      </c>
      <c r="K9" s="531">
        <v>0</v>
      </c>
      <c r="L9" s="531">
        <v>0</v>
      </c>
      <c r="M9" s="531">
        <v>0</v>
      </c>
      <c r="N9" s="531">
        <v>0</v>
      </c>
      <c r="O9" s="530" t="s">
        <v>2290</v>
      </c>
      <c r="P9" s="531">
        <v>1</v>
      </c>
    </row>
    <row r="10" spans="1:16">
      <c r="A10" s="530" t="s">
        <v>2303</v>
      </c>
      <c r="B10" s="530" t="s">
        <v>2304</v>
      </c>
      <c r="C10" s="531">
        <v>0</v>
      </c>
      <c r="D10" s="531">
        <v>0</v>
      </c>
      <c r="E10" s="531">
        <v>0</v>
      </c>
      <c r="F10" s="531">
        <v>0</v>
      </c>
      <c r="G10" s="531">
        <v>0</v>
      </c>
      <c r="H10" s="531">
        <v>0</v>
      </c>
      <c r="I10" s="531">
        <v>0</v>
      </c>
      <c r="J10" s="533">
        <v>0</v>
      </c>
      <c r="K10" s="531">
        <v>0</v>
      </c>
      <c r="L10" s="531">
        <v>0</v>
      </c>
      <c r="M10" s="531">
        <v>0</v>
      </c>
      <c r="N10" s="531">
        <v>0</v>
      </c>
      <c r="O10" s="530" t="s">
        <v>2305</v>
      </c>
      <c r="P10" s="531">
        <v>1</v>
      </c>
    </row>
    <row r="11" spans="1:16">
      <c r="A11" s="530" t="s">
        <v>2306</v>
      </c>
      <c r="B11" s="530" t="s">
        <v>2307</v>
      </c>
      <c r="C11" s="531">
        <v>0</v>
      </c>
      <c r="D11" s="531">
        <v>0</v>
      </c>
      <c r="E11" s="531">
        <v>0</v>
      </c>
      <c r="F11" s="531">
        <v>0</v>
      </c>
      <c r="G11" s="531">
        <v>0</v>
      </c>
      <c r="H11" s="531">
        <v>0</v>
      </c>
      <c r="I11" s="531">
        <v>0</v>
      </c>
      <c r="J11" s="533">
        <v>0</v>
      </c>
      <c r="K11" s="531">
        <v>0</v>
      </c>
      <c r="L11" s="531">
        <v>0</v>
      </c>
      <c r="M11" s="531">
        <v>0</v>
      </c>
      <c r="N11" s="531">
        <v>0</v>
      </c>
      <c r="O11" s="530" t="s">
        <v>2305</v>
      </c>
      <c r="P11" s="531">
        <v>1</v>
      </c>
    </row>
    <row r="12" spans="1:16">
      <c r="A12" s="530" t="s">
        <v>2308</v>
      </c>
      <c r="B12" s="530" t="s">
        <v>2309</v>
      </c>
      <c r="C12" s="531">
        <v>0</v>
      </c>
      <c r="D12" s="531">
        <v>0</v>
      </c>
      <c r="E12" s="531">
        <v>0</v>
      </c>
      <c r="F12" s="531">
        <v>0</v>
      </c>
      <c r="G12" s="531">
        <v>0</v>
      </c>
      <c r="H12" s="531">
        <v>0</v>
      </c>
      <c r="I12" s="531">
        <v>0</v>
      </c>
      <c r="J12" s="533">
        <v>0</v>
      </c>
      <c r="K12" s="531">
        <v>0</v>
      </c>
      <c r="L12" s="531">
        <v>0</v>
      </c>
      <c r="M12" s="531">
        <v>0</v>
      </c>
      <c r="N12" s="531">
        <v>0</v>
      </c>
      <c r="O12" s="530" t="s">
        <v>2305</v>
      </c>
      <c r="P12" s="531">
        <v>1</v>
      </c>
    </row>
    <row r="13" spans="1:16">
      <c r="A13" s="530" t="s">
        <v>2310</v>
      </c>
      <c r="B13" s="530" t="s">
        <v>2311</v>
      </c>
      <c r="C13" s="531">
        <v>0</v>
      </c>
      <c r="D13" s="531">
        <v>0</v>
      </c>
      <c r="E13" s="531">
        <v>0</v>
      </c>
      <c r="F13" s="531">
        <v>0</v>
      </c>
      <c r="G13" s="531">
        <v>0</v>
      </c>
      <c r="H13" s="531">
        <v>0</v>
      </c>
      <c r="I13" s="531">
        <v>0</v>
      </c>
      <c r="J13" s="533">
        <v>0</v>
      </c>
      <c r="K13" s="531">
        <v>0</v>
      </c>
      <c r="L13" s="531">
        <v>0</v>
      </c>
      <c r="M13" s="531">
        <v>0</v>
      </c>
      <c r="N13" s="531">
        <v>0</v>
      </c>
      <c r="O13" s="530" t="s">
        <v>2305</v>
      </c>
      <c r="P13" s="531">
        <v>1</v>
      </c>
    </row>
    <row r="14" spans="1:16">
      <c r="A14" s="530" t="s">
        <v>2312</v>
      </c>
      <c r="B14" s="530" t="s">
        <v>2313</v>
      </c>
      <c r="C14" s="531">
        <v>0</v>
      </c>
      <c r="D14" s="531">
        <v>0</v>
      </c>
      <c r="E14" s="531">
        <v>0</v>
      </c>
      <c r="F14" s="531">
        <v>0</v>
      </c>
      <c r="G14" s="531">
        <v>0</v>
      </c>
      <c r="H14" s="531">
        <v>0</v>
      </c>
      <c r="I14" s="531">
        <v>0</v>
      </c>
      <c r="J14" s="533">
        <v>0</v>
      </c>
      <c r="K14" s="531">
        <v>0</v>
      </c>
      <c r="L14" s="531">
        <v>0</v>
      </c>
      <c r="M14" s="531">
        <v>0</v>
      </c>
      <c r="N14" s="531">
        <v>0</v>
      </c>
      <c r="O14" s="530" t="s">
        <v>2305</v>
      </c>
      <c r="P14" s="531">
        <v>1</v>
      </c>
    </row>
    <row r="15" spans="1:16">
      <c r="A15" s="530" t="s">
        <v>2314</v>
      </c>
      <c r="B15" s="530" t="s">
        <v>2315</v>
      </c>
      <c r="C15" s="531">
        <v>0</v>
      </c>
      <c r="D15" s="531">
        <v>0</v>
      </c>
      <c r="E15" s="531">
        <v>0</v>
      </c>
      <c r="F15" s="531">
        <v>0</v>
      </c>
      <c r="G15" s="531">
        <v>0</v>
      </c>
      <c r="H15" s="531">
        <v>0</v>
      </c>
      <c r="I15" s="531">
        <v>0</v>
      </c>
      <c r="J15" s="533">
        <v>0</v>
      </c>
      <c r="K15" s="531">
        <v>0</v>
      </c>
      <c r="L15" s="531">
        <v>0</v>
      </c>
      <c r="M15" s="531">
        <v>0</v>
      </c>
      <c r="N15" s="531">
        <v>0</v>
      </c>
      <c r="O15" s="530" t="s">
        <v>2305</v>
      </c>
      <c r="P15" s="531">
        <v>1</v>
      </c>
    </row>
    <row r="16" spans="1:16">
      <c r="A16" s="530" t="s">
        <v>2316</v>
      </c>
      <c r="B16" s="530" t="s">
        <v>2317</v>
      </c>
      <c r="C16" s="531">
        <v>0</v>
      </c>
      <c r="D16" s="531">
        <v>0</v>
      </c>
      <c r="E16" s="531">
        <v>0</v>
      </c>
      <c r="F16" s="531">
        <v>0</v>
      </c>
      <c r="G16" s="531">
        <v>0</v>
      </c>
      <c r="H16" s="531">
        <v>0</v>
      </c>
      <c r="I16" s="531">
        <v>0</v>
      </c>
      <c r="J16" s="533">
        <v>0</v>
      </c>
      <c r="K16" s="531">
        <v>0</v>
      </c>
      <c r="L16" s="531">
        <v>0</v>
      </c>
      <c r="M16" s="531">
        <v>0</v>
      </c>
      <c r="N16" s="531">
        <v>0</v>
      </c>
      <c r="O16" s="530" t="s">
        <v>2305</v>
      </c>
      <c r="P16" s="531">
        <v>1</v>
      </c>
    </row>
    <row r="17" spans="1:16">
      <c r="A17" s="530" t="s">
        <v>2318</v>
      </c>
      <c r="B17" s="530" t="s">
        <v>2319</v>
      </c>
      <c r="C17" s="531">
        <v>0</v>
      </c>
      <c r="D17" s="531">
        <v>0</v>
      </c>
      <c r="E17" s="531">
        <v>0</v>
      </c>
      <c r="F17" s="531">
        <v>0</v>
      </c>
      <c r="G17" s="531">
        <v>0</v>
      </c>
      <c r="H17" s="531">
        <v>0</v>
      </c>
      <c r="I17" s="531">
        <v>0</v>
      </c>
      <c r="J17" s="533">
        <v>0</v>
      </c>
      <c r="K17" s="531">
        <v>0</v>
      </c>
      <c r="L17" s="531">
        <v>0</v>
      </c>
      <c r="M17" s="531">
        <v>0</v>
      </c>
      <c r="N17" s="531">
        <v>0</v>
      </c>
      <c r="O17" s="530" t="s">
        <v>2320</v>
      </c>
      <c r="P17" s="531">
        <v>1</v>
      </c>
    </row>
    <row r="18" spans="1:16">
      <c r="A18" s="530" t="s">
        <v>2321</v>
      </c>
      <c r="B18" s="530" t="s">
        <v>2322</v>
      </c>
      <c r="C18" s="531">
        <v>0</v>
      </c>
      <c r="D18" s="531">
        <v>0</v>
      </c>
      <c r="E18" s="531">
        <v>0</v>
      </c>
      <c r="F18" s="531">
        <v>0</v>
      </c>
      <c r="G18" s="531">
        <v>0</v>
      </c>
      <c r="H18" s="531">
        <v>0</v>
      </c>
      <c r="I18" s="531">
        <v>0</v>
      </c>
      <c r="J18" s="533">
        <v>0</v>
      </c>
      <c r="K18" s="531">
        <v>0</v>
      </c>
      <c r="L18" s="531">
        <v>0</v>
      </c>
      <c r="M18" s="531">
        <v>0</v>
      </c>
      <c r="N18" s="531">
        <v>0</v>
      </c>
      <c r="O18" s="530" t="s">
        <v>2320</v>
      </c>
      <c r="P18" s="531">
        <v>1</v>
      </c>
    </row>
    <row r="19" spans="1:16">
      <c r="A19" s="530" t="s">
        <v>2323</v>
      </c>
      <c r="B19" s="530" t="s">
        <v>2324</v>
      </c>
      <c r="C19" s="531">
        <v>0</v>
      </c>
      <c r="D19" s="531">
        <v>0</v>
      </c>
      <c r="E19" s="531">
        <v>0</v>
      </c>
      <c r="F19" s="531">
        <v>0</v>
      </c>
      <c r="G19" s="531">
        <v>0</v>
      </c>
      <c r="H19" s="531">
        <v>0</v>
      </c>
      <c r="I19" s="531">
        <v>0</v>
      </c>
      <c r="J19" s="533">
        <v>0</v>
      </c>
      <c r="K19" s="531">
        <v>0</v>
      </c>
      <c r="L19" s="531">
        <v>0</v>
      </c>
      <c r="M19" s="531">
        <v>0</v>
      </c>
      <c r="N19" s="531">
        <v>0</v>
      </c>
      <c r="O19" s="530" t="s">
        <v>2320</v>
      </c>
      <c r="P19" s="531">
        <v>1</v>
      </c>
    </row>
    <row r="20" spans="1:16">
      <c r="A20" s="530" t="s">
        <v>2325</v>
      </c>
      <c r="B20" s="530" t="s">
        <v>82</v>
      </c>
      <c r="C20" s="531">
        <v>0</v>
      </c>
      <c r="D20" s="531">
        <v>0</v>
      </c>
      <c r="E20" s="531">
        <v>0</v>
      </c>
      <c r="F20" s="531">
        <v>0</v>
      </c>
      <c r="G20" s="531">
        <v>0</v>
      </c>
      <c r="H20" s="531">
        <v>0</v>
      </c>
      <c r="I20" s="531">
        <v>0</v>
      </c>
      <c r="J20" s="533">
        <v>0</v>
      </c>
      <c r="K20" s="531">
        <v>0</v>
      </c>
      <c r="L20" s="531">
        <v>0</v>
      </c>
      <c r="M20" s="531">
        <v>0</v>
      </c>
      <c r="N20" s="531">
        <v>0</v>
      </c>
      <c r="O20" s="530" t="s">
        <v>2326</v>
      </c>
      <c r="P20" s="531">
        <v>1</v>
      </c>
    </row>
    <row r="21" spans="1:16">
      <c r="A21" s="530" t="s">
        <v>2327</v>
      </c>
      <c r="B21" s="530" t="s">
        <v>84</v>
      </c>
      <c r="C21" s="531">
        <v>0</v>
      </c>
      <c r="D21" s="531">
        <v>0</v>
      </c>
      <c r="E21" s="531">
        <v>0</v>
      </c>
      <c r="F21" s="531">
        <v>0</v>
      </c>
      <c r="G21" s="531">
        <v>0</v>
      </c>
      <c r="H21" s="531">
        <v>0</v>
      </c>
      <c r="I21" s="531">
        <v>0</v>
      </c>
      <c r="J21" s="533">
        <v>0</v>
      </c>
      <c r="K21" s="531">
        <v>0</v>
      </c>
      <c r="L21" s="531">
        <v>0</v>
      </c>
      <c r="M21" s="531">
        <v>0</v>
      </c>
      <c r="N21" s="531">
        <v>0</v>
      </c>
      <c r="O21" s="530" t="s">
        <v>2326</v>
      </c>
      <c r="P21" s="531">
        <v>1</v>
      </c>
    </row>
    <row r="22" spans="1:16">
      <c r="A22" s="530" t="s">
        <v>2328</v>
      </c>
      <c r="B22" s="530" t="s">
        <v>2329</v>
      </c>
      <c r="C22" s="531">
        <v>0</v>
      </c>
      <c r="D22" s="531">
        <v>0</v>
      </c>
      <c r="E22" s="531">
        <v>0</v>
      </c>
      <c r="F22" s="531">
        <v>0</v>
      </c>
      <c r="G22" s="531">
        <v>0</v>
      </c>
      <c r="H22" s="531">
        <v>0</v>
      </c>
      <c r="I22" s="531">
        <v>0</v>
      </c>
      <c r="J22" s="533">
        <v>0</v>
      </c>
      <c r="K22" s="531">
        <v>0</v>
      </c>
      <c r="L22" s="531">
        <v>0</v>
      </c>
      <c r="M22" s="531">
        <v>0</v>
      </c>
      <c r="N22" s="531">
        <v>0</v>
      </c>
      <c r="O22" s="530" t="s">
        <v>2326</v>
      </c>
      <c r="P22" s="531">
        <v>1</v>
      </c>
    </row>
    <row r="23" spans="1:16">
      <c r="A23" s="530" t="s">
        <v>2330</v>
      </c>
      <c r="B23" s="530" t="s">
        <v>2331</v>
      </c>
      <c r="C23" s="531">
        <v>0</v>
      </c>
      <c r="D23" s="531">
        <v>0</v>
      </c>
      <c r="E23" s="531">
        <v>0</v>
      </c>
      <c r="F23" s="531">
        <v>0</v>
      </c>
      <c r="G23" s="531">
        <v>0</v>
      </c>
      <c r="H23" s="531">
        <v>0</v>
      </c>
      <c r="I23" s="531">
        <v>0</v>
      </c>
      <c r="J23" s="533">
        <v>0</v>
      </c>
      <c r="K23" s="531">
        <v>0</v>
      </c>
      <c r="L23" s="531">
        <v>0</v>
      </c>
      <c r="M23" s="531">
        <v>0</v>
      </c>
      <c r="N23" s="531">
        <v>0</v>
      </c>
      <c r="O23" s="530" t="s">
        <v>2326</v>
      </c>
      <c r="P23" s="531">
        <v>1</v>
      </c>
    </row>
    <row r="24" spans="1:16">
      <c r="A24" s="530" t="s">
        <v>2332</v>
      </c>
      <c r="B24" s="530" t="s">
        <v>2333</v>
      </c>
      <c r="C24" s="531">
        <v>0</v>
      </c>
      <c r="D24" s="531">
        <v>0</v>
      </c>
      <c r="E24" s="531">
        <v>0</v>
      </c>
      <c r="F24" s="531">
        <v>0</v>
      </c>
      <c r="G24" s="531">
        <v>0</v>
      </c>
      <c r="H24" s="531">
        <v>0</v>
      </c>
      <c r="I24" s="531">
        <v>0</v>
      </c>
      <c r="J24" s="533">
        <v>0</v>
      </c>
      <c r="K24" s="531">
        <v>0</v>
      </c>
      <c r="L24" s="531">
        <v>0</v>
      </c>
      <c r="M24" s="531">
        <v>0</v>
      </c>
      <c r="N24" s="531">
        <v>0</v>
      </c>
      <c r="O24" s="530" t="s">
        <v>2326</v>
      </c>
      <c r="P24" s="531">
        <v>1</v>
      </c>
    </row>
    <row r="25" spans="1:16">
      <c r="A25" s="530" t="s">
        <v>2334</v>
      </c>
      <c r="B25" s="530" t="s">
        <v>2335</v>
      </c>
      <c r="C25" s="531">
        <v>0</v>
      </c>
      <c r="D25" s="531">
        <v>0</v>
      </c>
      <c r="E25" s="531">
        <v>0</v>
      </c>
      <c r="F25" s="531">
        <v>0</v>
      </c>
      <c r="G25" s="531">
        <v>0</v>
      </c>
      <c r="H25" s="531">
        <v>0</v>
      </c>
      <c r="I25" s="531">
        <v>0</v>
      </c>
      <c r="J25" s="533">
        <v>0</v>
      </c>
      <c r="K25" s="531">
        <v>0</v>
      </c>
      <c r="L25" s="531">
        <v>0</v>
      </c>
      <c r="M25" s="531">
        <v>0</v>
      </c>
      <c r="N25" s="531">
        <v>0</v>
      </c>
      <c r="O25" s="530" t="s">
        <v>2326</v>
      </c>
      <c r="P25" s="531">
        <v>1</v>
      </c>
    </row>
    <row r="26" spans="1:16">
      <c r="A26" s="530" t="s">
        <v>2336</v>
      </c>
      <c r="B26" s="530" t="s">
        <v>2337</v>
      </c>
      <c r="C26" s="531">
        <v>0</v>
      </c>
      <c r="D26" s="531">
        <v>0</v>
      </c>
      <c r="E26" s="531">
        <v>0</v>
      </c>
      <c r="F26" s="531">
        <v>0</v>
      </c>
      <c r="G26" s="531">
        <v>0</v>
      </c>
      <c r="H26" s="531">
        <v>0</v>
      </c>
      <c r="I26" s="531">
        <v>0</v>
      </c>
      <c r="J26" s="533">
        <v>0</v>
      </c>
      <c r="K26" s="531">
        <v>0</v>
      </c>
      <c r="L26" s="531">
        <v>0</v>
      </c>
      <c r="M26" s="531">
        <v>0</v>
      </c>
      <c r="N26" s="531">
        <v>0</v>
      </c>
      <c r="O26" s="530" t="s">
        <v>2326</v>
      </c>
      <c r="P26" s="531">
        <v>1</v>
      </c>
    </row>
    <row r="27" spans="1:16">
      <c r="A27" s="530" t="s">
        <v>2338</v>
      </c>
      <c r="B27" s="530" t="s">
        <v>2339</v>
      </c>
      <c r="C27" s="531">
        <v>0</v>
      </c>
      <c r="D27" s="531">
        <v>0</v>
      </c>
      <c r="E27" s="531">
        <v>0</v>
      </c>
      <c r="F27" s="531">
        <v>0</v>
      </c>
      <c r="G27" s="531">
        <v>0</v>
      </c>
      <c r="H27" s="531">
        <v>0</v>
      </c>
      <c r="I27" s="531">
        <v>0</v>
      </c>
      <c r="J27" s="533">
        <v>0</v>
      </c>
      <c r="K27" s="531">
        <v>0</v>
      </c>
      <c r="L27" s="531">
        <v>0</v>
      </c>
      <c r="M27" s="531">
        <v>0</v>
      </c>
      <c r="N27" s="531">
        <v>0</v>
      </c>
      <c r="O27" s="530" t="s">
        <v>2326</v>
      </c>
      <c r="P27" s="531">
        <v>1</v>
      </c>
    </row>
    <row r="28" spans="1:16">
      <c r="A28" s="530" t="s">
        <v>2340</v>
      </c>
      <c r="B28" s="530" t="s">
        <v>2341</v>
      </c>
      <c r="C28" s="531">
        <v>0</v>
      </c>
      <c r="D28" s="531">
        <v>0</v>
      </c>
      <c r="E28" s="531">
        <v>0</v>
      </c>
      <c r="F28" s="531">
        <v>0</v>
      </c>
      <c r="G28" s="531">
        <v>0</v>
      </c>
      <c r="H28" s="531">
        <v>0</v>
      </c>
      <c r="I28" s="531">
        <v>0</v>
      </c>
      <c r="J28" s="533">
        <v>0</v>
      </c>
      <c r="K28" s="531">
        <v>0</v>
      </c>
      <c r="L28" s="531">
        <v>0</v>
      </c>
      <c r="M28" s="531">
        <v>0</v>
      </c>
      <c r="N28" s="531">
        <v>0</v>
      </c>
      <c r="O28" s="530" t="s">
        <v>2342</v>
      </c>
      <c r="P28" s="531">
        <v>1</v>
      </c>
    </row>
    <row r="29" spans="1:16">
      <c r="A29" s="530" t="s">
        <v>2343</v>
      </c>
      <c r="B29" s="530" t="s">
        <v>2344</v>
      </c>
      <c r="C29" s="531">
        <v>0</v>
      </c>
      <c r="D29" s="531">
        <v>0</v>
      </c>
      <c r="E29" s="531">
        <v>0</v>
      </c>
      <c r="F29" s="531">
        <v>0</v>
      </c>
      <c r="G29" s="531">
        <v>0</v>
      </c>
      <c r="H29" s="531">
        <v>0</v>
      </c>
      <c r="I29" s="531">
        <v>0</v>
      </c>
      <c r="J29" s="533">
        <v>0</v>
      </c>
      <c r="K29" s="531">
        <v>0</v>
      </c>
      <c r="L29" s="531">
        <v>0</v>
      </c>
      <c r="M29" s="531">
        <v>0</v>
      </c>
      <c r="N29" s="531">
        <v>0</v>
      </c>
      <c r="O29" s="530" t="s">
        <v>2342</v>
      </c>
      <c r="P29" s="531">
        <v>1</v>
      </c>
    </row>
    <row r="30" spans="1:16">
      <c r="A30" s="530" t="s">
        <v>2345</v>
      </c>
      <c r="B30" s="530" t="s">
        <v>2346</v>
      </c>
      <c r="C30" s="531">
        <v>0</v>
      </c>
      <c r="D30" s="531">
        <v>0</v>
      </c>
      <c r="E30" s="531">
        <v>0</v>
      </c>
      <c r="F30" s="531">
        <v>0</v>
      </c>
      <c r="G30" s="531">
        <v>0</v>
      </c>
      <c r="H30" s="531">
        <v>0</v>
      </c>
      <c r="I30" s="531">
        <v>0</v>
      </c>
      <c r="J30" s="533">
        <v>0</v>
      </c>
      <c r="K30" s="531">
        <v>0</v>
      </c>
      <c r="L30" s="531">
        <v>0</v>
      </c>
      <c r="M30" s="531">
        <v>0</v>
      </c>
      <c r="N30" s="531">
        <v>0</v>
      </c>
      <c r="O30" s="530" t="s">
        <v>2342</v>
      </c>
      <c r="P30" s="531">
        <v>1</v>
      </c>
    </row>
    <row r="31" spans="1:16">
      <c r="A31" s="530" t="s">
        <v>2347</v>
      </c>
      <c r="B31" s="530" t="s">
        <v>2348</v>
      </c>
      <c r="C31" s="531">
        <v>0</v>
      </c>
      <c r="D31" s="531">
        <v>0</v>
      </c>
      <c r="E31" s="531">
        <v>0</v>
      </c>
      <c r="F31" s="531">
        <v>0</v>
      </c>
      <c r="G31" s="531">
        <v>0</v>
      </c>
      <c r="H31" s="531">
        <v>0</v>
      </c>
      <c r="I31" s="531">
        <v>0</v>
      </c>
      <c r="J31" s="533">
        <v>0</v>
      </c>
      <c r="K31" s="531">
        <v>0</v>
      </c>
      <c r="L31" s="531">
        <v>0</v>
      </c>
      <c r="M31" s="531">
        <v>0</v>
      </c>
      <c r="N31" s="531">
        <v>0</v>
      </c>
      <c r="O31" s="530" t="s">
        <v>2342</v>
      </c>
      <c r="P31" s="531">
        <v>1</v>
      </c>
    </row>
    <row r="32" spans="1:16">
      <c r="A32" s="530" t="s">
        <v>2349</v>
      </c>
      <c r="B32" s="530" t="s">
        <v>2350</v>
      </c>
      <c r="C32" s="531">
        <v>0</v>
      </c>
      <c r="D32" s="531">
        <v>0</v>
      </c>
      <c r="E32" s="531">
        <v>0</v>
      </c>
      <c r="F32" s="531">
        <v>0</v>
      </c>
      <c r="G32" s="531">
        <v>0</v>
      </c>
      <c r="H32" s="531">
        <v>0</v>
      </c>
      <c r="I32" s="531">
        <v>0</v>
      </c>
      <c r="J32" s="533">
        <v>0</v>
      </c>
      <c r="K32" s="531">
        <v>0</v>
      </c>
      <c r="L32" s="531">
        <v>0</v>
      </c>
      <c r="M32" s="531">
        <v>0</v>
      </c>
      <c r="N32" s="531">
        <v>0</v>
      </c>
      <c r="O32" s="530" t="s">
        <v>2350</v>
      </c>
      <c r="P32" s="531">
        <v>1</v>
      </c>
    </row>
    <row r="33" spans="1:16">
      <c r="A33" s="530" t="s">
        <v>2351</v>
      </c>
      <c r="B33" s="530" t="s">
        <v>2352</v>
      </c>
      <c r="C33" s="531">
        <v>0</v>
      </c>
      <c r="D33" s="531">
        <v>0</v>
      </c>
      <c r="E33" s="531">
        <v>0</v>
      </c>
      <c r="F33" s="531">
        <v>0</v>
      </c>
      <c r="G33" s="531">
        <v>0</v>
      </c>
      <c r="H33" s="531">
        <v>0</v>
      </c>
      <c r="I33" s="531">
        <v>0</v>
      </c>
      <c r="J33" s="533">
        <v>0</v>
      </c>
      <c r="K33" s="531">
        <v>0</v>
      </c>
      <c r="L33" s="531">
        <v>0</v>
      </c>
      <c r="M33" s="531">
        <v>0</v>
      </c>
      <c r="N33" s="531">
        <v>0</v>
      </c>
      <c r="O33" s="530" t="s">
        <v>2350</v>
      </c>
      <c r="P33" s="531">
        <v>1</v>
      </c>
    </row>
    <row r="34" spans="1:16">
      <c r="A34" s="530" t="s">
        <v>2353</v>
      </c>
      <c r="B34" s="530" t="s">
        <v>2354</v>
      </c>
      <c r="C34" s="531">
        <v>0</v>
      </c>
      <c r="D34" s="531">
        <v>0</v>
      </c>
      <c r="E34" s="531">
        <v>0</v>
      </c>
      <c r="F34" s="531">
        <v>0</v>
      </c>
      <c r="G34" s="531">
        <v>0</v>
      </c>
      <c r="H34" s="531">
        <v>0</v>
      </c>
      <c r="I34" s="531">
        <v>0</v>
      </c>
      <c r="J34" s="533">
        <v>0</v>
      </c>
      <c r="K34" s="531">
        <v>0</v>
      </c>
      <c r="L34" s="531">
        <v>0</v>
      </c>
      <c r="M34" s="531">
        <v>0</v>
      </c>
      <c r="N34" s="531">
        <v>0</v>
      </c>
      <c r="O34" s="530" t="s">
        <v>2350</v>
      </c>
      <c r="P34" s="531">
        <v>1</v>
      </c>
    </row>
    <row r="35" spans="1:16">
      <c r="A35" s="530" t="s">
        <v>2355</v>
      </c>
      <c r="B35" s="530" t="s">
        <v>2356</v>
      </c>
      <c r="C35" s="531">
        <v>0</v>
      </c>
      <c r="D35" s="531">
        <v>0</v>
      </c>
      <c r="E35" s="531">
        <v>0</v>
      </c>
      <c r="F35" s="531">
        <v>0</v>
      </c>
      <c r="G35" s="531">
        <v>0</v>
      </c>
      <c r="H35" s="531">
        <v>0</v>
      </c>
      <c r="I35" s="531">
        <v>0</v>
      </c>
      <c r="J35" s="533">
        <v>0</v>
      </c>
      <c r="K35" s="531">
        <v>0</v>
      </c>
      <c r="L35" s="531">
        <v>0</v>
      </c>
      <c r="M35" s="531">
        <v>0</v>
      </c>
      <c r="N35" s="531">
        <v>0</v>
      </c>
      <c r="O35" s="530" t="s">
        <v>2350</v>
      </c>
      <c r="P35" s="531">
        <v>1</v>
      </c>
    </row>
    <row r="36" spans="1:16">
      <c r="A36" s="530" t="s">
        <v>2357</v>
      </c>
      <c r="B36" s="530" t="s">
        <v>2358</v>
      </c>
      <c r="C36" s="531">
        <v>0</v>
      </c>
      <c r="D36" s="531">
        <v>0</v>
      </c>
      <c r="E36" s="531">
        <v>0</v>
      </c>
      <c r="F36" s="531">
        <v>0</v>
      </c>
      <c r="G36" s="531">
        <v>0</v>
      </c>
      <c r="H36" s="531">
        <v>0</v>
      </c>
      <c r="I36" s="531">
        <v>0</v>
      </c>
      <c r="J36" s="533">
        <v>0</v>
      </c>
      <c r="K36" s="531">
        <v>0</v>
      </c>
      <c r="L36" s="531">
        <v>0</v>
      </c>
      <c r="M36" s="531">
        <v>0</v>
      </c>
      <c r="N36" s="531">
        <v>0</v>
      </c>
      <c r="O36" s="530" t="s">
        <v>2350</v>
      </c>
      <c r="P36" s="531">
        <v>1</v>
      </c>
    </row>
    <row r="37" spans="1:16">
      <c r="A37" s="530" t="s">
        <v>2359</v>
      </c>
      <c r="B37" s="530" t="s">
        <v>2360</v>
      </c>
      <c r="C37" s="531">
        <v>0</v>
      </c>
      <c r="D37" s="531">
        <v>0</v>
      </c>
      <c r="E37" s="531">
        <v>0</v>
      </c>
      <c r="F37" s="531">
        <v>0</v>
      </c>
      <c r="G37" s="531">
        <v>0</v>
      </c>
      <c r="H37" s="531">
        <v>0</v>
      </c>
      <c r="I37" s="531">
        <v>0</v>
      </c>
      <c r="J37" s="533">
        <v>0</v>
      </c>
      <c r="K37" s="531">
        <v>0</v>
      </c>
      <c r="L37" s="531">
        <v>0</v>
      </c>
      <c r="M37" s="531">
        <v>0</v>
      </c>
      <c r="N37" s="531">
        <v>0</v>
      </c>
      <c r="O37" s="530" t="s">
        <v>2361</v>
      </c>
      <c r="P37" s="531">
        <v>1</v>
      </c>
    </row>
    <row r="38" spans="1:16">
      <c r="A38" s="530" t="s">
        <v>2362</v>
      </c>
      <c r="B38" s="530" t="s">
        <v>2363</v>
      </c>
      <c r="C38" s="531">
        <v>0</v>
      </c>
      <c r="D38" s="531">
        <v>0</v>
      </c>
      <c r="E38" s="531">
        <v>0</v>
      </c>
      <c r="F38" s="531">
        <v>0</v>
      </c>
      <c r="G38" s="531">
        <v>0</v>
      </c>
      <c r="H38" s="531">
        <v>0</v>
      </c>
      <c r="I38" s="531">
        <v>0</v>
      </c>
      <c r="J38" s="533">
        <v>0</v>
      </c>
      <c r="K38" s="531">
        <v>0</v>
      </c>
      <c r="L38" s="531">
        <v>0</v>
      </c>
      <c r="M38" s="531">
        <v>0</v>
      </c>
      <c r="N38" s="531">
        <v>0</v>
      </c>
      <c r="O38" s="530" t="s">
        <v>2361</v>
      </c>
      <c r="P38" s="531">
        <v>1</v>
      </c>
    </row>
    <row r="39" spans="1:16">
      <c r="A39" s="530" t="s">
        <v>2364</v>
      </c>
      <c r="B39" s="530" t="s">
        <v>2365</v>
      </c>
      <c r="C39" s="531">
        <v>0</v>
      </c>
      <c r="D39" s="531">
        <v>0</v>
      </c>
      <c r="E39" s="531">
        <v>0</v>
      </c>
      <c r="F39" s="531">
        <v>0</v>
      </c>
      <c r="G39" s="531">
        <v>0</v>
      </c>
      <c r="H39" s="531">
        <v>0</v>
      </c>
      <c r="I39" s="531">
        <v>0</v>
      </c>
      <c r="J39" s="533">
        <v>0</v>
      </c>
      <c r="K39" s="531">
        <v>0</v>
      </c>
      <c r="L39" s="531">
        <v>0</v>
      </c>
      <c r="M39" s="531">
        <v>0</v>
      </c>
      <c r="N39" s="531">
        <v>0</v>
      </c>
      <c r="O39" s="530" t="s">
        <v>2366</v>
      </c>
      <c r="P39" s="531">
        <v>1</v>
      </c>
    </row>
    <row r="40" spans="1:16">
      <c r="A40" s="530" t="s">
        <v>2367</v>
      </c>
      <c r="B40" s="530" t="s">
        <v>2368</v>
      </c>
      <c r="C40" s="531">
        <v>0</v>
      </c>
      <c r="D40" s="531">
        <v>0</v>
      </c>
      <c r="E40" s="531">
        <v>0</v>
      </c>
      <c r="F40" s="531">
        <v>0</v>
      </c>
      <c r="G40" s="531">
        <v>0</v>
      </c>
      <c r="H40" s="531">
        <v>0</v>
      </c>
      <c r="I40" s="531">
        <v>0</v>
      </c>
      <c r="J40" s="533">
        <v>0</v>
      </c>
      <c r="K40" s="531">
        <v>0</v>
      </c>
      <c r="L40" s="531">
        <v>0</v>
      </c>
      <c r="M40" s="531">
        <v>0</v>
      </c>
      <c r="N40" s="531">
        <v>0</v>
      </c>
      <c r="O40" s="530" t="s">
        <v>2361</v>
      </c>
      <c r="P40" s="531">
        <v>1</v>
      </c>
    </row>
    <row r="41" spans="1:16">
      <c r="A41" s="530" t="s">
        <v>2369</v>
      </c>
      <c r="B41" s="530" t="s">
        <v>2370</v>
      </c>
      <c r="C41" s="531">
        <v>0</v>
      </c>
      <c r="D41" s="531">
        <v>0</v>
      </c>
      <c r="E41" s="531">
        <v>0</v>
      </c>
      <c r="F41" s="531">
        <v>0</v>
      </c>
      <c r="G41" s="531">
        <v>0</v>
      </c>
      <c r="H41" s="531">
        <v>0</v>
      </c>
      <c r="I41" s="531">
        <v>0</v>
      </c>
      <c r="J41" s="533">
        <v>0</v>
      </c>
      <c r="K41" s="531">
        <v>0</v>
      </c>
      <c r="L41" s="531">
        <v>0</v>
      </c>
      <c r="M41" s="531">
        <v>0</v>
      </c>
      <c r="N41" s="531">
        <v>0</v>
      </c>
      <c r="O41" s="530" t="s">
        <v>2361</v>
      </c>
      <c r="P41" s="531">
        <v>1</v>
      </c>
    </row>
    <row r="42" spans="1:16">
      <c r="A42" s="530" t="s">
        <v>2371</v>
      </c>
      <c r="B42" s="530" t="s">
        <v>2372</v>
      </c>
      <c r="C42" s="531">
        <v>0</v>
      </c>
      <c r="D42" s="531">
        <v>0</v>
      </c>
      <c r="E42" s="531">
        <v>0</v>
      </c>
      <c r="F42" s="531">
        <v>0</v>
      </c>
      <c r="G42" s="531">
        <v>0</v>
      </c>
      <c r="H42" s="531">
        <v>0</v>
      </c>
      <c r="I42" s="531">
        <v>0</v>
      </c>
      <c r="J42" s="533">
        <v>0</v>
      </c>
      <c r="K42" s="531">
        <v>0</v>
      </c>
      <c r="L42" s="531">
        <v>0</v>
      </c>
      <c r="M42" s="531">
        <v>0</v>
      </c>
      <c r="N42" s="531">
        <v>0</v>
      </c>
      <c r="O42" s="530" t="s">
        <v>2361</v>
      </c>
      <c r="P42" s="531">
        <v>1</v>
      </c>
    </row>
    <row r="43" spans="1:16">
      <c r="A43" s="530" t="s">
        <v>2373</v>
      </c>
      <c r="B43" s="530" t="s">
        <v>2374</v>
      </c>
      <c r="C43" s="531">
        <v>0</v>
      </c>
      <c r="D43" s="531">
        <v>0</v>
      </c>
      <c r="E43" s="531">
        <v>0</v>
      </c>
      <c r="F43" s="531">
        <v>0</v>
      </c>
      <c r="G43" s="531">
        <v>0</v>
      </c>
      <c r="H43" s="531">
        <v>0</v>
      </c>
      <c r="I43" s="531">
        <v>0</v>
      </c>
      <c r="J43" s="533">
        <v>0</v>
      </c>
      <c r="K43" s="531">
        <v>0</v>
      </c>
      <c r="L43" s="531">
        <v>0</v>
      </c>
      <c r="M43" s="531">
        <v>0</v>
      </c>
      <c r="N43" s="531">
        <v>0</v>
      </c>
      <c r="O43" s="530" t="s">
        <v>2361</v>
      </c>
      <c r="P43" s="531">
        <v>1</v>
      </c>
    </row>
    <row r="44" spans="1:16">
      <c r="A44" s="530" t="s">
        <v>2375</v>
      </c>
      <c r="B44" s="530" t="s">
        <v>2376</v>
      </c>
      <c r="C44" s="531">
        <v>0</v>
      </c>
      <c r="D44" s="531">
        <v>0</v>
      </c>
      <c r="E44" s="531">
        <v>0</v>
      </c>
      <c r="F44" s="531">
        <v>0</v>
      </c>
      <c r="G44" s="531">
        <v>0</v>
      </c>
      <c r="H44" s="531">
        <v>0</v>
      </c>
      <c r="I44" s="531">
        <v>0</v>
      </c>
      <c r="J44" s="533">
        <v>0</v>
      </c>
      <c r="K44" s="531">
        <v>0</v>
      </c>
      <c r="L44" s="531">
        <v>0</v>
      </c>
      <c r="M44" s="531">
        <v>0</v>
      </c>
      <c r="N44" s="531">
        <v>0</v>
      </c>
      <c r="O44" s="530" t="s">
        <v>2361</v>
      </c>
      <c r="P44" s="531">
        <v>1</v>
      </c>
    </row>
    <row r="45" spans="1:16">
      <c r="A45" s="530" t="s">
        <v>2377</v>
      </c>
      <c r="B45" s="530" t="s">
        <v>2378</v>
      </c>
      <c r="C45" s="531">
        <v>0</v>
      </c>
      <c r="D45" s="531">
        <v>0</v>
      </c>
      <c r="E45" s="531">
        <v>0</v>
      </c>
      <c r="F45" s="531">
        <v>0</v>
      </c>
      <c r="G45" s="531">
        <v>0</v>
      </c>
      <c r="H45" s="531">
        <v>0</v>
      </c>
      <c r="I45" s="531">
        <v>0</v>
      </c>
      <c r="J45" s="533">
        <v>0</v>
      </c>
      <c r="K45" s="531">
        <v>0</v>
      </c>
      <c r="L45" s="531">
        <v>0</v>
      </c>
      <c r="M45" s="531">
        <v>0</v>
      </c>
      <c r="N45" s="531">
        <v>0</v>
      </c>
      <c r="O45" s="530" t="s">
        <v>2361</v>
      </c>
      <c r="P45" s="531">
        <v>1</v>
      </c>
    </row>
    <row r="46" spans="1:16">
      <c r="A46" s="530" t="s">
        <v>2379</v>
      </c>
      <c r="B46" s="530" t="s">
        <v>2380</v>
      </c>
      <c r="C46" s="531">
        <v>0</v>
      </c>
      <c r="D46" s="531">
        <v>0</v>
      </c>
      <c r="E46" s="531">
        <v>0</v>
      </c>
      <c r="F46" s="531">
        <v>0</v>
      </c>
      <c r="G46" s="531">
        <v>0</v>
      </c>
      <c r="H46" s="531">
        <v>0</v>
      </c>
      <c r="I46" s="531">
        <v>0</v>
      </c>
      <c r="J46" s="533">
        <v>0</v>
      </c>
      <c r="K46" s="531">
        <v>0</v>
      </c>
      <c r="L46" s="531">
        <v>0</v>
      </c>
      <c r="M46" s="531">
        <v>0</v>
      </c>
      <c r="N46" s="531">
        <v>0</v>
      </c>
      <c r="O46" s="530" t="s">
        <v>2361</v>
      </c>
      <c r="P46" s="531">
        <v>1</v>
      </c>
    </row>
    <row r="47" spans="1:16">
      <c r="A47" s="530" t="s">
        <v>2381</v>
      </c>
      <c r="B47" s="530" t="s">
        <v>2382</v>
      </c>
      <c r="C47" s="531">
        <v>0</v>
      </c>
      <c r="D47" s="531">
        <v>0</v>
      </c>
      <c r="E47" s="531">
        <v>0</v>
      </c>
      <c r="F47" s="531">
        <v>0</v>
      </c>
      <c r="G47" s="531">
        <v>0</v>
      </c>
      <c r="H47" s="531">
        <v>0</v>
      </c>
      <c r="I47" s="531">
        <v>0</v>
      </c>
      <c r="J47" s="533">
        <v>0</v>
      </c>
      <c r="K47" s="531">
        <v>0</v>
      </c>
      <c r="L47" s="531">
        <v>0</v>
      </c>
      <c r="M47" s="531">
        <v>0</v>
      </c>
      <c r="N47" s="531">
        <v>0</v>
      </c>
      <c r="O47" s="530" t="s">
        <v>2361</v>
      </c>
      <c r="P47" s="531">
        <v>1</v>
      </c>
    </row>
    <row r="48" spans="1:16">
      <c r="A48" s="530" t="s">
        <v>2383</v>
      </c>
      <c r="B48" s="530" t="s">
        <v>2384</v>
      </c>
      <c r="C48" s="531">
        <v>0</v>
      </c>
      <c r="D48" s="531">
        <v>0</v>
      </c>
      <c r="E48" s="531">
        <v>0</v>
      </c>
      <c r="F48" s="531">
        <v>0</v>
      </c>
      <c r="G48" s="531">
        <v>0</v>
      </c>
      <c r="H48" s="531">
        <v>0</v>
      </c>
      <c r="I48" s="531">
        <v>0</v>
      </c>
      <c r="J48" s="533">
        <v>0</v>
      </c>
      <c r="K48" s="531">
        <v>0</v>
      </c>
      <c r="L48" s="531">
        <v>0</v>
      </c>
      <c r="M48" s="531">
        <v>0</v>
      </c>
      <c r="N48" s="531">
        <v>0</v>
      </c>
      <c r="O48" s="530" t="s">
        <v>2361</v>
      </c>
      <c r="P48" s="531">
        <v>1</v>
      </c>
    </row>
    <row r="49" spans="1:16">
      <c r="A49" s="530" t="s">
        <v>2385</v>
      </c>
      <c r="B49" s="530" t="s">
        <v>2386</v>
      </c>
      <c r="C49" s="531">
        <v>0</v>
      </c>
      <c r="D49" s="531">
        <v>0</v>
      </c>
      <c r="E49" s="531">
        <v>0</v>
      </c>
      <c r="F49" s="531">
        <v>0</v>
      </c>
      <c r="G49" s="531">
        <v>0</v>
      </c>
      <c r="H49" s="531">
        <v>0</v>
      </c>
      <c r="I49" s="531">
        <v>0</v>
      </c>
      <c r="J49" s="533">
        <v>0</v>
      </c>
      <c r="K49" s="531">
        <v>0</v>
      </c>
      <c r="L49" s="531">
        <v>0</v>
      </c>
      <c r="M49" s="531">
        <v>0</v>
      </c>
      <c r="N49" s="531">
        <v>0</v>
      </c>
      <c r="O49" s="530" t="s">
        <v>2361</v>
      </c>
      <c r="P49" s="531">
        <v>1</v>
      </c>
    </row>
    <row r="50" spans="1:16">
      <c r="A50" s="530" t="s">
        <v>2387</v>
      </c>
      <c r="B50" s="530" t="s">
        <v>2388</v>
      </c>
      <c r="C50" s="531">
        <v>0</v>
      </c>
      <c r="D50" s="531">
        <v>0</v>
      </c>
      <c r="E50" s="531">
        <v>0</v>
      </c>
      <c r="F50" s="531">
        <v>0</v>
      </c>
      <c r="G50" s="531">
        <v>0</v>
      </c>
      <c r="H50" s="531">
        <v>0</v>
      </c>
      <c r="I50" s="531">
        <v>0</v>
      </c>
      <c r="J50" s="533">
        <v>0</v>
      </c>
      <c r="K50" s="531">
        <v>0</v>
      </c>
      <c r="L50" s="531">
        <v>0</v>
      </c>
      <c r="M50" s="531">
        <v>0</v>
      </c>
      <c r="N50" s="531">
        <v>0</v>
      </c>
      <c r="O50" s="530" t="s">
        <v>2361</v>
      </c>
      <c r="P50" s="531">
        <v>1</v>
      </c>
    </row>
    <row r="51" spans="1:16">
      <c r="A51" s="530" t="s">
        <v>2389</v>
      </c>
      <c r="B51" s="530" t="s">
        <v>2390</v>
      </c>
      <c r="C51" s="531">
        <v>0</v>
      </c>
      <c r="D51" s="531">
        <v>0</v>
      </c>
      <c r="E51" s="531">
        <v>0</v>
      </c>
      <c r="F51" s="531">
        <v>0</v>
      </c>
      <c r="G51" s="531">
        <v>0</v>
      </c>
      <c r="H51" s="531">
        <v>0</v>
      </c>
      <c r="I51" s="531">
        <v>0</v>
      </c>
      <c r="J51" s="533">
        <v>0</v>
      </c>
      <c r="K51" s="531">
        <v>0</v>
      </c>
      <c r="L51" s="531">
        <v>0</v>
      </c>
      <c r="M51" s="531">
        <v>0</v>
      </c>
      <c r="N51" s="531">
        <v>0</v>
      </c>
      <c r="O51" s="530" t="s">
        <v>2361</v>
      </c>
      <c r="P51" s="531">
        <v>1</v>
      </c>
    </row>
    <row r="52" spans="1:16">
      <c r="A52" s="530" t="s">
        <v>2391</v>
      </c>
      <c r="B52" s="530" t="s">
        <v>2392</v>
      </c>
      <c r="C52" s="531">
        <v>0</v>
      </c>
      <c r="D52" s="531">
        <v>0</v>
      </c>
      <c r="E52" s="531">
        <v>0</v>
      </c>
      <c r="F52" s="531">
        <v>0</v>
      </c>
      <c r="G52" s="531">
        <v>0</v>
      </c>
      <c r="H52" s="531">
        <v>0</v>
      </c>
      <c r="I52" s="531">
        <v>0</v>
      </c>
      <c r="J52" s="533">
        <v>0</v>
      </c>
      <c r="K52" s="531">
        <v>0</v>
      </c>
      <c r="L52" s="531">
        <v>0</v>
      </c>
      <c r="M52" s="531">
        <v>0</v>
      </c>
      <c r="N52" s="531">
        <v>0</v>
      </c>
      <c r="O52" s="530" t="s">
        <v>2361</v>
      </c>
      <c r="P52" s="531">
        <v>1</v>
      </c>
    </row>
    <row r="53" spans="1:16">
      <c r="A53" s="530" t="s">
        <v>2393</v>
      </c>
      <c r="B53" s="530" t="s">
        <v>2394</v>
      </c>
      <c r="C53" s="531">
        <v>0</v>
      </c>
      <c r="D53" s="531">
        <v>0</v>
      </c>
      <c r="E53" s="531">
        <v>0</v>
      </c>
      <c r="F53" s="531">
        <v>0</v>
      </c>
      <c r="G53" s="531">
        <v>0</v>
      </c>
      <c r="H53" s="531">
        <v>0</v>
      </c>
      <c r="I53" s="531">
        <v>0</v>
      </c>
      <c r="J53" s="533">
        <v>0</v>
      </c>
      <c r="K53" s="531">
        <v>0</v>
      </c>
      <c r="L53" s="531">
        <v>0</v>
      </c>
      <c r="M53" s="531">
        <v>0</v>
      </c>
      <c r="N53" s="531">
        <v>0</v>
      </c>
      <c r="O53" s="530" t="s">
        <v>2361</v>
      </c>
      <c r="P53" s="531">
        <v>1</v>
      </c>
    </row>
    <row r="54" spans="1:16">
      <c r="A54" s="530" t="s">
        <v>2395</v>
      </c>
      <c r="B54" s="530" t="s">
        <v>2396</v>
      </c>
      <c r="C54" s="531">
        <v>0</v>
      </c>
      <c r="D54" s="531">
        <v>0</v>
      </c>
      <c r="E54" s="531">
        <v>0</v>
      </c>
      <c r="F54" s="531">
        <v>0</v>
      </c>
      <c r="G54" s="531">
        <v>0</v>
      </c>
      <c r="H54" s="531">
        <v>0</v>
      </c>
      <c r="I54" s="531">
        <v>0</v>
      </c>
      <c r="J54" s="533">
        <v>0</v>
      </c>
      <c r="K54" s="531">
        <v>0</v>
      </c>
      <c r="L54" s="531">
        <v>0</v>
      </c>
      <c r="M54" s="531">
        <v>0</v>
      </c>
      <c r="N54" s="531">
        <v>0</v>
      </c>
      <c r="O54" s="530" t="s">
        <v>2361</v>
      </c>
      <c r="P54" s="531">
        <v>1</v>
      </c>
    </row>
    <row r="55" spans="1:16">
      <c r="A55" s="530" t="s">
        <v>2397</v>
      </c>
      <c r="B55" s="530" t="s">
        <v>2398</v>
      </c>
      <c r="C55" s="531">
        <v>0</v>
      </c>
      <c r="D55" s="531">
        <v>0</v>
      </c>
      <c r="E55" s="531">
        <v>0</v>
      </c>
      <c r="F55" s="531">
        <v>0</v>
      </c>
      <c r="G55" s="531">
        <v>0</v>
      </c>
      <c r="H55" s="531">
        <v>0</v>
      </c>
      <c r="I55" s="531">
        <v>0</v>
      </c>
      <c r="J55" s="533">
        <v>0</v>
      </c>
      <c r="K55" s="531">
        <v>0</v>
      </c>
      <c r="L55" s="531">
        <v>0</v>
      </c>
      <c r="M55" s="531">
        <v>0</v>
      </c>
      <c r="N55" s="531">
        <v>0</v>
      </c>
      <c r="O55" s="530" t="s">
        <v>2361</v>
      </c>
      <c r="P55" s="531">
        <v>1</v>
      </c>
    </row>
    <row r="56" spans="1:16">
      <c r="A56" s="530" t="s">
        <v>2399</v>
      </c>
      <c r="B56" s="530" t="s">
        <v>2400</v>
      </c>
      <c r="C56" s="531">
        <v>0</v>
      </c>
      <c r="D56" s="531">
        <v>0</v>
      </c>
      <c r="E56" s="531">
        <v>0</v>
      </c>
      <c r="F56" s="531">
        <v>0</v>
      </c>
      <c r="G56" s="531">
        <v>0</v>
      </c>
      <c r="H56" s="531">
        <v>0</v>
      </c>
      <c r="I56" s="531">
        <v>0</v>
      </c>
      <c r="J56" s="533">
        <v>0</v>
      </c>
      <c r="K56" s="531">
        <v>0</v>
      </c>
      <c r="L56" s="531">
        <v>0</v>
      </c>
      <c r="M56" s="531">
        <v>0</v>
      </c>
      <c r="N56" s="531">
        <v>0</v>
      </c>
      <c r="O56" s="530" t="s">
        <v>2361</v>
      </c>
      <c r="P56" s="531">
        <v>1</v>
      </c>
    </row>
    <row r="57" spans="1:16">
      <c r="A57" s="530" t="s">
        <v>2401</v>
      </c>
      <c r="B57" s="530" t="s">
        <v>2402</v>
      </c>
      <c r="C57" s="531">
        <v>0</v>
      </c>
      <c r="D57" s="531">
        <v>0</v>
      </c>
      <c r="E57" s="531">
        <v>0</v>
      </c>
      <c r="F57" s="531">
        <v>0</v>
      </c>
      <c r="G57" s="531">
        <v>0</v>
      </c>
      <c r="H57" s="531">
        <v>0</v>
      </c>
      <c r="I57" s="531">
        <v>0</v>
      </c>
      <c r="J57" s="533">
        <v>0</v>
      </c>
      <c r="K57" s="531">
        <v>0</v>
      </c>
      <c r="L57" s="531">
        <v>0</v>
      </c>
      <c r="M57" s="531">
        <v>0</v>
      </c>
      <c r="N57" s="531">
        <v>0</v>
      </c>
      <c r="O57" s="530" t="s">
        <v>2361</v>
      </c>
      <c r="P57" s="531">
        <v>1</v>
      </c>
    </row>
    <row r="58" spans="1:16">
      <c r="A58" s="530" t="s">
        <v>2403</v>
      </c>
      <c r="B58" s="530" t="s">
        <v>2404</v>
      </c>
      <c r="C58" s="531">
        <v>0</v>
      </c>
      <c r="D58" s="531">
        <v>0</v>
      </c>
      <c r="E58" s="531">
        <v>0</v>
      </c>
      <c r="F58" s="531">
        <v>0</v>
      </c>
      <c r="G58" s="531">
        <v>0</v>
      </c>
      <c r="H58" s="531">
        <v>0</v>
      </c>
      <c r="I58" s="531">
        <v>0</v>
      </c>
      <c r="J58" s="533">
        <v>0</v>
      </c>
      <c r="K58" s="531">
        <v>0</v>
      </c>
      <c r="L58" s="531">
        <v>0</v>
      </c>
      <c r="M58" s="531">
        <v>0</v>
      </c>
      <c r="N58" s="531">
        <v>0</v>
      </c>
      <c r="O58" s="530" t="s">
        <v>2366</v>
      </c>
      <c r="P58" s="531">
        <v>1</v>
      </c>
    </row>
    <row r="59" spans="1:16">
      <c r="A59" s="530" t="s">
        <v>2405</v>
      </c>
      <c r="B59" s="530" t="s">
        <v>2406</v>
      </c>
      <c r="C59" s="531">
        <v>0</v>
      </c>
      <c r="D59" s="531">
        <v>0</v>
      </c>
      <c r="E59" s="531">
        <v>0</v>
      </c>
      <c r="F59" s="531">
        <v>0</v>
      </c>
      <c r="G59" s="531">
        <v>0</v>
      </c>
      <c r="H59" s="531">
        <v>0</v>
      </c>
      <c r="I59" s="531">
        <v>0</v>
      </c>
      <c r="J59" s="533">
        <v>0</v>
      </c>
      <c r="K59" s="531">
        <v>0</v>
      </c>
      <c r="L59" s="531">
        <v>0</v>
      </c>
      <c r="M59" s="531">
        <v>0</v>
      </c>
      <c r="N59" s="531">
        <v>0</v>
      </c>
      <c r="O59" s="530" t="s">
        <v>2366</v>
      </c>
      <c r="P59" s="531">
        <v>1</v>
      </c>
    </row>
    <row r="60" spans="1:16">
      <c r="A60" s="530" t="s">
        <v>2407</v>
      </c>
      <c r="B60" s="530" t="s">
        <v>2408</v>
      </c>
      <c r="C60" s="531">
        <v>0</v>
      </c>
      <c r="D60" s="531">
        <v>0</v>
      </c>
      <c r="E60" s="531">
        <v>0</v>
      </c>
      <c r="F60" s="531">
        <v>0</v>
      </c>
      <c r="G60" s="531">
        <v>0</v>
      </c>
      <c r="H60" s="531">
        <v>0</v>
      </c>
      <c r="I60" s="531">
        <v>0</v>
      </c>
      <c r="J60" s="533">
        <v>0</v>
      </c>
      <c r="K60" s="531">
        <v>0</v>
      </c>
      <c r="L60" s="531">
        <v>0</v>
      </c>
      <c r="M60" s="531">
        <v>0</v>
      </c>
      <c r="N60" s="531">
        <v>0</v>
      </c>
      <c r="O60" s="530" t="s">
        <v>2366</v>
      </c>
      <c r="P60" s="531">
        <v>1</v>
      </c>
    </row>
    <row r="61" spans="1:16">
      <c r="A61" s="530" t="s">
        <v>2409</v>
      </c>
      <c r="B61" s="530" t="s">
        <v>2410</v>
      </c>
      <c r="C61" s="531">
        <v>0</v>
      </c>
      <c r="D61" s="531">
        <v>0</v>
      </c>
      <c r="E61" s="531">
        <v>0</v>
      </c>
      <c r="F61" s="531">
        <v>0</v>
      </c>
      <c r="G61" s="531">
        <v>0</v>
      </c>
      <c r="H61" s="531">
        <v>0</v>
      </c>
      <c r="I61" s="531">
        <v>0</v>
      </c>
      <c r="J61" s="533">
        <v>0</v>
      </c>
      <c r="K61" s="531">
        <v>0</v>
      </c>
      <c r="L61" s="531">
        <v>0</v>
      </c>
      <c r="M61" s="531">
        <v>0</v>
      </c>
      <c r="N61" s="531">
        <v>0</v>
      </c>
      <c r="O61" s="530" t="s">
        <v>2366</v>
      </c>
      <c r="P61" s="531">
        <v>1</v>
      </c>
    </row>
    <row r="62" spans="1:16">
      <c r="A62" s="530" t="s">
        <v>2411</v>
      </c>
      <c r="B62" s="530" t="s">
        <v>2412</v>
      </c>
      <c r="C62" s="531">
        <v>0</v>
      </c>
      <c r="D62" s="531">
        <v>0</v>
      </c>
      <c r="E62" s="531">
        <v>0</v>
      </c>
      <c r="F62" s="531">
        <v>0</v>
      </c>
      <c r="G62" s="531">
        <v>0</v>
      </c>
      <c r="H62" s="531">
        <v>0</v>
      </c>
      <c r="I62" s="531">
        <v>0</v>
      </c>
      <c r="J62" s="533">
        <v>0</v>
      </c>
      <c r="K62" s="531">
        <v>0</v>
      </c>
      <c r="L62" s="531">
        <v>0</v>
      </c>
      <c r="M62" s="531">
        <v>0</v>
      </c>
      <c r="N62" s="531">
        <v>0</v>
      </c>
      <c r="O62" s="530" t="s">
        <v>2366</v>
      </c>
      <c r="P62" s="531">
        <v>1</v>
      </c>
    </row>
    <row r="63" spans="1:16">
      <c r="A63" s="530" t="s">
        <v>2413</v>
      </c>
      <c r="B63" s="530" t="s">
        <v>2414</v>
      </c>
      <c r="C63" s="531">
        <v>0</v>
      </c>
      <c r="D63" s="531">
        <v>0</v>
      </c>
      <c r="E63" s="531">
        <v>0</v>
      </c>
      <c r="F63" s="531">
        <v>0</v>
      </c>
      <c r="G63" s="531">
        <v>0</v>
      </c>
      <c r="H63" s="531">
        <v>0</v>
      </c>
      <c r="I63" s="531">
        <v>0</v>
      </c>
      <c r="J63" s="533">
        <v>0</v>
      </c>
      <c r="K63" s="531">
        <v>0</v>
      </c>
      <c r="L63" s="531">
        <v>0</v>
      </c>
      <c r="M63" s="531">
        <v>0</v>
      </c>
      <c r="N63" s="531">
        <v>0</v>
      </c>
      <c r="O63" s="530" t="s">
        <v>2366</v>
      </c>
      <c r="P63" s="531">
        <v>1</v>
      </c>
    </row>
    <row r="64" spans="1:16">
      <c r="A64" s="530" t="s">
        <v>2415</v>
      </c>
      <c r="B64" s="530" t="s">
        <v>2416</v>
      </c>
      <c r="C64" s="531">
        <v>0</v>
      </c>
      <c r="D64" s="531">
        <v>0</v>
      </c>
      <c r="E64" s="531">
        <v>0</v>
      </c>
      <c r="F64" s="531">
        <v>0</v>
      </c>
      <c r="G64" s="531">
        <v>0</v>
      </c>
      <c r="H64" s="531">
        <v>0</v>
      </c>
      <c r="I64" s="531">
        <v>0</v>
      </c>
      <c r="J64" s="533">
        <v>0</v>
      </c>
      <c r="K64" s="531">
        <v>0</v>
      </c>
      <c r="L64" s="531">
        <v>0</v>
      </c>
      <c r="M64" s="531">
        <v>0</v>
      </c>
      <c r="N64" s="531">
        <v>0</v>
      </c>
      <c r="O64" s="530" t="s">
        <v>2366</v>
      </c>
      <c r="P64" s="531">
        <v>1</v>
      </c>
    </row>
    <row r="65" spans="1:16">
      <c r="A65" s="530" t="s">
        <v>2417</v>
      </c>
      <c r="B65" s="530" t="s">
        <v>2418</v>
      </c>
      <c r="C65" s="531">
        <v>0</v>
      </c>
      <c r="D65" s="531">
        <v>0</v>
      </c>
      <c r="E65" s="531">
        <v>0</v>
      </c>
      <c r="F65" s="531">
        <v>0</v>
      </c>
      <c r="G65" s="531">
        <v>0</v>
      </c>
      <c r="H65" s="531">
        <v>0</v>
      </c>
      <c r="I65" s="531">
        <v>0</v>
      </c>
      <c r="J65" s="533">
        <v>0</v>
      </c>
      <c r="K65" s="531">
        <v>0</v>
      </c>
      <c r="L65" s="531">
        <v>0</v>
      </c>
      <c r="M65" s="531">
        <v>0</v>
      </c>
      <c r="N65" s="531">
        <v>0</v>
      </c>
      <c r="O65" s="530" t="s">
        <v>2366</v>
      </c>
      <c r="P65" s="531">
        <v>1</v>
      </c>
    </row>
    <row r="66" spans="1:16">
      <c r="A66" s="530" t="s">
        <v>2419</v>
      </c>
      <c r="B66" s="530" t="s">
        <v>2420</v>
      </c>
      <c r="C66" s="531">
        <v>0</v>
      </c>
      <c r="D66" s="531">
        <v>0</v>
      </c>
      <c r="E66" s="531">
        <v>0</v>
      </c>
      <c r="F66" s="531">
        <v>0</v>
      </c>
      <c r="G66" s="531">
        <v>0</v>
      </c>
      <c r="H66" s="531">
        <v>0</v>
      </c>
      <c r="I66" s="531">
        <v>0</v>
      </c>
      <c r="J66" s="533">
        <v>0</v>
      </c>
      <c r="K66" s="531">
        <v>0</v>
      </c>
      <c r="L66" s="531">
        <v>0</v>
      </c>
      <c r="M66" s="531">
        <v>0</v>
      </c>
      <c r="N66" s="531">
        <v>0</v>
      </c>
      <c r="O66" s="530" t="s">
        <v>2366</v>
      </c>
      <c r="P66" s="531">
        <v>1</v>
      </c>
    </row>
    <row r="67" spans="1:16">
      <c r="A67" s="530" t="s">
        <v>2421</v>
      </c>
      <c r="B67" s="530" t="s">
        <v>2422</v>
      </c>
      <c r="C67" s="531">
        <v>0</v>
      </c>
      <c r="D67" s="531">
        <v>0</v>
      </c>
      <c r="E67" s="531">
        <v>0</v>
      </c>
      <c r="F67" s="531">
        <v>0</v>
      </c>
      <c r="G67" s="531">
        <v>0</v>
      </c>
      <c r="H67" s="531">
        <v>0</v>
      </c>
      <c r="I67" s="531">
        <v>0</v>
      </c>
      <c r="J67" s="533">
        <v>0</v>
      </c>
      <c r="K67" s="531">
        <v>0</v>
      </c>
      <c r="L67" s="531">
        <v>0</v>
      </c>
      <c r="M67" s="531">
        <v>0</v>
      </c>
      <c r="N67" s="531">
        <v>0</v>
      </c>
      <c r="O67" s="530" t="s">
        <v>2366</v>
      </c>
      <c r="P67" s="531">
        <v>1</v>
      </c>
    </row>
    <row r="68" spans="1:16">
      <c r="A68" s="530" t="s">
        <v>2423</v>
      </c>
      <c r="B68" s="530" t="s">
        <v>2424</v>
      </c>
      <c r="C68" s="531">
        <v>0</v>
      </c>
      <c r="D68" s="531">
        <v>0</v>
      </c>
      <c r="E68" s="531">
        <v>0</v>
      </c>
      <c r="F68" s="531">
        <v>0</v>
      </c>
      <c r="G68" s="531">
        <v>0</v>
      </c>
      <c r="H68" s="531">
        <v>0</v>
      </c>
      <c r="I68" s="531">
        <v>0</v>
      </c>
      <c r="J68" s="533">
        <v>0</v>
      </c>
      <c r="K68" s="531">
        <v>0</v>
      </c>
      <c r="L68" s="531">
        <v>0</v>
      </c>
      <c r="M68" s="531">
        <v>0</v>
      </c>
      <c r="N68" s="531">
        <v>0</v>
      </c>
      <c r="O68" s="530" t="s">
        <v>2366</v>
      </c>
      <c r="P68" s="531">
        <v>1</v>
      </c>
    </row>
    <row r="69" spans="1:16">
      <c r="A69" s="530" t="s">
        <v>2425</v>
      </c>
      <c r="B69" s="530" t="s">
        <v>2426</v>
      </c>
      <c r="C69" s="531">
        <v>0</v>
      </c>
      <c r="D69" s="531">
        <v>0</v>
      </c>
      <c r="E69" s="531">
        <v>0</v>
      </c>
      <c r="F69" s="531">
        <v>0</v>
      </c>
      <c r="G69" s="531">
        <v>0</v>
      </c>
      <c r="H69" s="531">
        <v>0</v>
      </c>
      <c r="I69" s="531">
        <v>0</v>
      </c>
      <c r="J69" s="533">
        <v>0</v>
      </c>
      <c r="K69" s="531">
        <v>0</v>
      </c>
      <c r="L69" s="531">
        <v>0</v>
      </c>
      <c r="M69" s="531">
        <v>0</v>
      </c>
      <c r="N69" s="531">
        <v>0</v>
      </c>
      <c r="O69" s="530" t="s">
        <v>2366</v>
      </c>
      <c r="P69" s="531">
        <v>1</v>
      </c>
    </row>
    <row r="70" spans="1:16">
      <c r="A70" s="530" t="s">
        <v>2427</v>
      </c>
      <c r="B70" s="530" t="s">
        <v>2428</v>
      </c>
      <c r="C70" s="531">
        <v>0</v>
      </c>
      <c r="D70" s="531">
        <v>0</v>
      </c>
      <c r="E70" s="531">
        <v>0</v>
      </c>
      <c r="F70" s="531">
        <v>0</v>
      </c>
      <c r="G70" s="531">
        <v>0</v>
      </c>
      <c r="H70" s="531">
        <v>0</v>
      </c>
      <c r="I70" s="531">
        <v>0</v>
      </c>
      <c r="J70" s="533">
        <v>0</v>
      </c>
      <c r="K70" s="531">
        <v>0</v>
      </c>
      <c r="L70" s="531">
        <v>0</v>
      </c>
      <c r="M70" s="531">
        <v>0</v>
      </c>
      <c r="N70" s="531">
        <v>0</v>
      </c>
      <c r="O70" s="530" t="s">
        <v>2366</v>
      </c>
      <c r="P70" s="531">
        <v>1</v>
      </c>
    </row>
    <row r="71" spans="1:16">
      <c r="A71" s="530" t="s">
        <v>2429</v>
      </c>
      <c r="B71" s="530" t="s">
        <v>2430</v>
      </c>
      <c r="C71" s="531">
        <v>0</v>
      </c>
      <c r="D71" s="531">
        <v>0</v>
      </c>
      <c r="E71" s="531">
        <v>0</v>
      </c>
      <c r="F71" s="531">
        <v>0</v>
      </c>
      <c r="G71" s="531">
        <v>0</v>
      </c>
      <c r="H71" s="531">
        <v>0</v>
      </c>
      <c r="I71" s="531">
        <v>0</v>
      </c>
      <c r="J71" s="533">
        <v>0</v>
      </c>
      <c r="K71" s="531">
        <v>0</v>
      </c>
      <c r="L71" s="531">
        <v>0</v>
      </c>
      <c r="M71" s="531">
        <v>0</v>
      </c>
      <c r="N71" s="531">
        <v>0</v>
      </c>
      <c r="O71" s="530" t="s">
        <v>2366</v>
      </c>
      <c r="P71" s="531">
        <v>1</v>
      </c>
    </row>
    <row r="72" spans="1:16">
      <c r="A72" s="530" t="s">
        <v>2431</v>
      </c>
      <c r="B72" s="530" t="s">
        <v>2432</v>
      </c>
      <c r="C72" s="531">
        <v>0</v>
      </c>
      <c r="D72" s="531">
        <v>0</v>
      </c>
      <c r="E72" s="531">
        <v>0</v>
      </c>
      <c r="F72" s="531">
        <v>0</v>
      </c>
      <c r="G72" s="531">
        <v>0</v>
      </c>
      <c r="H72" s="531">
        <v>0</v>
      </c>
      <c r="I72" s="531">
        <v>0</v>
      </c>
      <c r="J72" s="533">
        <v>0</v>
      </c>
      <c r="K72" s="531">
        <v>0</v>
      </c>
      <c r="L72" s="531">
        <v>0</v>
      </c>
      <c r="M72" s="531">
        <v>0</v>
      </c>
      <c r="N72" s="531">
        <v>0</v>
      </c>
      <c r="O72" s="530" t="s">
        <v>2366</v>
      </c>
      <c r="P72" s="531">
        <v>1</v>
      </c>
    </row>
    <row r="73" spans="1:16">
      <c r="A73" s="530" t="s">
        <v>2433</v>
      </c>
      <c r="B73" s="530" t="s">
        <v>2434</v>
      </c>
      <c r="C73" s="531">
        <v>0</v>
      </c>
      <c r="D73" s="531">
        <v>0</v>
      </c>
      <c r="E73" s="531">
        <v>0</v>
      </c>
      <c r="F73" s="531">
        <v>0</v>
      </c>
      <c r="G73" s="531">
        <v>0</v>
      </c>
      <c r="H73" s="531">
        <v>0</v>
      </c>
      <c r="I73" s="531">
        <v>0</v>
      </c>
      <c r="J73" s="533">
        <v>0</v>
      </c>
      <c r="K73" s="531">
        <v>0</v>
      </c>
      <c r="L73" s="531">
        <v>0</v>
      </c>
      <c r="M73" s="531">
        <v>0</v>
      </c>
      <c r="N73" s="531">
        <v>0</v>
      </c>
      <c r="O73" s="530" t="s">
        <v>2366</v>
      </c>
      <c r="P73" s="531">
        <v>1</v>
      </c>
    </row>
    <row r="74" spans="1:16">
      <c r="A74" s="530" t="s">
        <v>2435</v>
      </c>
      <c r="B74" s="530" t="s">
        <v>2436</v>
      </c>
      <c r="C74" s="531">
        <v>0</v>
      </c>
      <c r="D74" s="531">
        <v>0</v>
      </c>
      <c r="E74" s="531">
        <v>0</v>
      </c>
      <c r="F74" s="531">
        <v>0</v>
      </c>
      <c r="G74" s="531">
        <v>0</v>
      </c>
      <c r="H74" s="531">
        <v>0</v>
      </c>
      <c r="I74" s="531">
        <v>0</v>
      </c>
      <c r="J74" s="533">
        <v>0</v>
      </c>
      <c r="K74" s="531">
        <v>0</v>
      </c>
      <c r="L74" s="531">
        <v>0</v>
      </c>
      <c r="M74" s="531">
        <v>0</v>
      </c>
      <c r="N74" s="531">
        <v>0</v>
      </c>
      <c r="O74" s="530" t="s">
        <v>2366</v>
      </c>
      <c r="P74" s="531">
        <v>1</v>
      </c>
    </row>
    <row r="75" spans="1:16">
      <c r="A75" s="530" t="s">
        <v>2437</v>
      </c>
      <c r="B75" s="530" t="s">
        <v>2438</v>
      </c>
      <c r="C75" s="531">
        <v>0</v>
      </c>
      <c r="D75" s="531">
        <v>0</v>
      </c>
      <c r="E75" s="531">
        <v>0</v>
      </c>
      <c r="F75" s="531">
        <v>0</v>
      </c>
      <c r="G75" s="531">
        <v>0</v>
      </c>
      <c r="H75" s="531">
        <v>0</v>
      </c>
      <c r="I75" s="531">
        <v>0</v>
      </c>
      <c r="J75" s="533">
        <v>0</v>
      </c>
      <c r="K75" s="531">
        <v>0</v>
      </c>
      <c r="L75" s="531">
        <v>0</v>
      </c>
      <c r="M75" s="531">
        <v>0</v>
      </c>
      <c r="N75" s="531">
        <v>0</v>
      </c>
      <c r="O75" s="530" t="s">
        <v>2366</v>
      </c>
      <c r="P75" s="531">
        <v>1</v>
      </c>
    </row>
    <row r="76" spans="1:16">
      <c r="A76" s="530" t="s">
        <v>2439</v>
      </c>
      <c r="B76" s="530" t="s">
        <v>2440</v>
      </c>
      <c r="C76" s="531">
        <v>0</v>
      </c>
      <c r="D76" s="531">
        <v>0</v>
      </c>
      <c r="E76" s="531">
        <v>0</v>
      </c>
      <c r="F76" s="531">
        <v>0</v>
      </c>
      <c r="G76" s="531">
        <v>0</v>
      </c>
      <c r="H76" s="531">
        <v>0</v>
      </c>
      <c r="I76" s="531">
        <v>0</v>
      </c>
      <c r="J76" s="533">
        <v>0</v>
      </c>
      <c r="K76" s="531">
        <v>0</v>
      </c>
      <c r="L76" s="531">
        <v>0</v>
      </c>
      <c r="M76" s="531">
        <v>0</v>
      </c>
      <c r="N76" s="531">
        <v>0</v>
      </c>
      <c r="O76" s="530" t="s">
        <v>2366</v>
      </c>
      <c r="P76" s="531">
        <v>1</v>
      </c>
    </row>
    <row r="77" spans="1:16">
      <c r="A77" s="530" t="s">
        <v>2441</v>
      </c>
      <c r="B77" s="530" t="s">
        <v>2442</v>
      </c>
      <c r="C77" s="531">
        <v>0</v>
      </c>
      <c r="D77" s="531">
        <v>0</v>
      </c>
      <c r="E77" s="531">
        <v>0</v>
      </c>
      <c r="F77" s="531">
        <v>0</v>
      </c>
      <c r="G77" s="531">
        <v>0</v>
      </c>
      <c r="H77" s="531">
        <v>0</v>
      </c>
      <c r="I77" s="531">
        <v>0</v>
      </c>
      <c r="J77" s="533">
        <v>0</v>
      </c>
      <c r="K77" s="531">
        <v>0</v>
      </c>
      <c r="L77" s="531">
        <v>0</v>
      </c>
      <c r="M77" s="531">
        <v>0</v>
      </c>
      <c r="N77" s="531">
        <v>0</v>
      </c>
      <c r="O77" s="530" t="s">
        <v>2361</v>
      </c>
      <c r="P77" s="531">
        <v>1</v>
      </c>
    </row>
    <row r="78" spans="1:16">
      <c r="A78" s="530" t="s">
        <v>2443</v>
      </c>
      <c r="B78" s="530" t="s">
        <v>2444</v>
      </c>
      <c r="C78" s="531">
        <v>0</v>
      </c>
      <c r="D78" s="531">
        <v>0</v>
      </c>
      <c r="E78" s="531">
        <v>0</v>
      </c>
      <c r="F78" s="531">
        <v>0</v>
      </c>
      <c r="G78" s="531">
        <v>0</v>
      </c>
      <c r="H78" s="531">
        <v>0</v>
      </c>
      <c r="I78" s="531">
        <v>0</v>
      </c>
      <c r="J78" s="533">
        <v>0</v>
      </c>
      <c r="K78" s="531">
        <v>0</v>
      </c>
      <c r="L78" s="531">
        <v>0</v>
      </c>
      <c r="M78" s="531">
        <v>0</v>
      </c>
      <c r="N78" s="531">
        <v>0</v>
      </c>
      <c r="O78" s="530" t="s">
        <v>2361</v>
      </c>
      <c r="P78" s="531">
        <v>1</v>
      </c>
    </row>
    <row r="79" spans="1:16">
      <c r="A79" s="530" t="s">
        <v>2445</v>
      </c>
      <c r="B79" s="530" t="s">
        <v>2446</v>
      </c>
      <c r="C79" s="531">
        <v>0</v>
      </c>
      <c r="D79" s="531">
        <v>0</v>
      </c>
      <c r="E79" s="531">
        <v>0</v>
      </c>
      <c r="F79" s="531">
        <v>0</v>
      </c>
      <c r="G79" s="531">
        <v>0</v>
      </c>
      <c r="H79" s="531">
        <v>0</v>
      </c>
      <c r="I79" s="531">
        <v>0</v>
      </c>
      <c r="J79" s="533">
        <v>0</v>
      </c>
      <c r="K79" s="531">
        <v>0</v>
      </c>
      <c r="L79" s="531">
        <v>0</v>
      </c>
      <c r="M79" s="531">
        <v>0</v>
      </c>
      <c r="N79" s="531">
        <v>0</v>
      </c>
      <c r="O79" s="530" t="s">
        <v>2361</v>
      </c>
      <c r="P79" s="531">
        <v>1</v>
      </c>
    </row>
    <row r="80" spans="1:16">
      <c r="A80" s="530" t="s">
        <v>2447</v>
      </c>
      <c r="B80" s="530" t="s">
        <v>2448</v>
      </c>
      <c r="C80" s="531">
        <v>0</v>
      </c>
      <c r="D80" s="531">
        <v>0</v>
      </c>
      <c r="E80" s="531">
        <v>0</v>
      </c>
      <c r="F80" s="531">
        <v>0</v>
      </c>
      <c r="G80" s="531">
        <v>0</v>
      </c>
      <c r="H80" s="531">
        <v>0</v>
      </c>
      <c r="I80" s="531">
        <v>0</v>
      </c>
      <c r="J80" s="533">
        <v>0</v>
      </c>
      <c r="K80" s="531">
        <v>0</v>
      </c>
      <c r="L80" s="531">
        <v>0</v>
      </c>
      <c r="M80" s="531">
        <v>0</v>
      </c>
      <c r="N80" s="531">
        <v>0</v>
      </c>
      <c r="O80" s="530" t="s">
        <v>2361</v>
      </c>
      <c r="P80" s="531">
        <v>1</v>
      </c>
    </row>
    <row r="81" spans="1:16">
      <c r="A81" s="530" t="s">
        <v>2449</v>
      </c>
      <c r="B81" s="530" t="s">
        <v>2420</v>
      </c>
      <c r="C81" s="531">
        <v>0</v>
      </c>
      <c r="D81" s="531">
        <v>0</v>
      </c>
      <c r="E81" s="531">
        <v>0</v>
      </c>
      <c r="F81" s="531">
        <v>0</v>
      </c>
      <c r="G81" s="531">
        <v>0</v>
      </c>
      <c r="H81" s="531">
        <v>0</v>
      </c>
      <c r="I81" s="531">
        <v>0</v>
      </c>
      <c r="J81" s="533">
        <v>0</v>
      </c>
      <c r="K81" s="531">
        <v>0</v>
      </c>
      <c r="L81" s="531">
        <v>0</v>
      </c>
      <c r="M81" s="531">
        <v>0</v>
      </c>
      <c r="N81" s="531">
        <v>0</v>
      </c>
      <c r="O81" s="530" t="s">
        <v>2366</v>
      </c>
      <c r="P81" s="531">
        <v>1</v>
      </c>
    </row>
    <row r="82" spans="1:16">
      <c r="A82" s="530" t="s">
        <v>2450</v>
      </c>
      <c r="B82" s="530" t="s">
        <v>2451</v>
      </c>
      <c r="C82" s="531">
        <v>0</v>
      </c>
      <c r="D82" s="531">
        <v>0</v>
      </c>
      <c r="E82" s="531">
        <v>0</v>
      </c>
      <c r="F82" s="531">
        <v>0</v>
      </c>
      <c r="G82" s="531">
        <v>0</v>
      </c>
      <c r="H82" s="531">
        <v>0</v>
      </c>
      <c r="I82" s="531">
        <v>0</v>
      </c>
      <c r="J82" s="533">
        <v>0</v>
      </c>
      <c r="K82" s="531">
        <v>0</v>
      </c>
      <c r="L82" s="531">
        <v>0</v>
      </c>
      <c r="M82" s="531">
        <v>0</v>
      </c>
      <c r="N82" s="531">
        <v>0</v>
      </c>
      <c r="O82" s="530" t="s">
        <v>2366</v>
      </c>
      <c r="P82" s="531">
        <v>1</v>
      </c>
    </row>
    <row r="83" spans="1:16">
      <c r="A83" s="530" t="s">
        <v>2452</v>
      </c>
      <c r="B83" s="530" t="s">
        <v>2430</v>
      </c>
      <c r="C83" s="531">
        <v>0</v>
      </c>
      <c r="D83" s="531">
        <v>0</v>
      </c>
      <c r="E83" s="531">
        <v>0</v>
      </c>
      <c r="F83" s="531">
        <v>0</v>
      </c>
      <c r="G83" s="531">
        <v>0</v>
      </c>
      <c r="H83" s="531">
        <v>0</v>
      </c>
      <c r="I83" s="531">
        <v>0</v>
      </c>
      <c r="J83" s="533">
        <v>0</v>
      </c>
      <c r="K83" s="531">
        <v>0</v>
      </c>
      <c r="L83" s="531">
        <v>0</v>
      </c>
      <c r="M83" s="531">
        <v>0</v>
      </c>
      <c r="N83" s="531">
        <v>0</v>
      </c>
      <c r="O83" s="530" t="s">
        <v>2366</v>
      </c>
      <c r="P83" s="531">
        <v>1</v>
      </c>
    </row>
    <row r="84" spans="1:16">
      <c r="A84" s="530" t="s">
        <v>2453</v>
      </c>
      <c r="B84" s="530" t="s">
        <v>2454</v>
      </c>
      <c r="C84" s="531">
        <v>0</v>
      </c>
      <c r="D84" s="531">
        <v>0</v>
      </c>
      <c r="E84" s="531">
        <v>0</v>
      </c>
      <c r="F84" s="531">
        <v>0</v>
      </c>
      <c r="G84" s="531">
        <v>0</v>
      </c>
      <c r="H84" s="531">
        <v>0</v>
      </c>
      <c r="I84" s="531">
        <v>0</v>
      </c>
      <c r="J84" s="533">
        <v>0</v>
      </c>
      <c r="K84" s="531">
        <v>0</v>
      </c>
      <c r="L84" s="531">
        <v>0</v>
      </c>
      <c r="M84" s="531">
        <v>0</v>
      </c>
      <c r="N84" s="531">
        <v>0</v>
      </c>
      <c r="O84" s="530" t="s">
        <v>2366</v>
      </c>
      <c r="P84" s="531">
        <v>1</v>
      </c>
    </row>
    <row r="85" spans="1:16">
      <c r="A85" s="530" t="s">
        <v>2455</v>
      </c>
      <c r="B85" s="530" t="s">
        <v>2456</v>
      </c>
      <c r="C85" s="531">
        <v>0</v>
      </c>
      <c r="D85" s="531">
        <v>0</v>
      </c>
      <c r="E85" s="531">
        <v>0</v>
      </c>
      <c r="F85" s="531">
        <v>0</v>
      </c>
      <c r="G85" s="531">
        <v>0</v>
      </c>
      <c r="H85" s="531">
        <v>0</v>
      </c>
      <c r="I85" s="531">
        <v>0</v>
      </c>
      <c r="J85" s="533">
        <v>0</v>
      </c>
      <c r="K85" s="531">
        <v>0</v>
      </c>
      <c r="L85" s="531">
        <v>0</v>
      </c>
      <c r="M85" s="531">
        <v>0</v>
      </c>
      <c r="N85" s="531">
        <v>0</v>
      </c>
      <c r="O85" s="530" t="s">
        <v>2366</v>
      </c>
      <c r="P85" s="531">
        <v>1</v>
      </c>
    </row>
    <row r="86" spans="1:16">
      <c r="A86" s="530" t="s">
        <v>2457</v>
      </c>
      <c r="B86" s="530" t="s">
        <v>2458</v>
      </c>
      <c r="C86" s="531">
        <v>0</v>
      </c>
      <c r="D86" s="531">
        <v>0</v>
      </c>
      <c r="E86" s="531">
        <v>0</v>
      </c>
      <c r="F86" s="531">
        <v>0</v>
      </c>
      <c r="G86" s="531">
        <v>0</v>
      </c>
      <c r="H86" s="531">
        <v>0</v>
      </c>
      <c r="I86" s="531">
        <v>0</v>
      </c>
      <c r="J86" s="533">
        <v>0</v>
      </c>
      <c r="K86" s="531">
        <v>0</v>
      </c>
      <c r="L86" s="531">
        <v>0</v>
      </c>
      <c r="M86" s="531">
        <v>0</v>
      </c>
      <c r="N86" s="531">
        <v>0</v>
      </c>
      <c r="O86" s="530" t="s">
        <v>2361</v>
      </c>
      <c r="P86" s="531">
        <v>1</v>
      </c>
    </row>
    <row r="87" spans="1:16">
      <c r="A87" s="530" t="s">
        <v>2459</v>
      </c>
      <c r="B87" s="530" t="s">
        <v>2460</v>
      </c>
      <c r="C87" s="531">
        <v>0</v>
      </c>
      <c r="D87" s="531">
        <v>0</v>
      </c>
      <c r="E87" s="531">
        <v>0</v>
      </c>
      <c r="F87" s="531">
        <v>0</v>
      </c>
      <c r="G87" s="531">
        <v>0</v>
      </c>
      <c r="H87" s="531">
        <v>0</v>
      </c>
      <c r="I87" s="531">
        <v>0</v>
      </c>
      <c r="J87" s="533">
        <v>0</v>
      </c>
      <c r="K87" s="531">
        <v>0</v>
      </c>
      <c r="L87" s="531">
        <v>0</v>
      </c>
      <c r="M87" s="531">
        <v>0</v>
      </c>
      <c r="N87" s="531">
        <v>0</v>
      </c>
      <c r="O87" s="530" t="s">
        <v>2361</v>
      </c>
      <c r="P87" s="531">
        <v>1</v>
      </c>
    </row>
    <row r="88" spans="1:16">
      <c r="A88" s="530" t="s">
        <v>2461</v>
      </c>
      <c r="B88" s="530" t="s">
        <v>2462</v>
      </c>
      <c r="C88" s="531">
        <v>0</v>
      </c>
      <c r="D88" s="531">
        <v>0</v>
      </c>
      <c r="E88" s="531">
        <v>0</v>
      </c>
      <c r="F88" s="531">
        <v>0</v>
      </c>
      <c r="G88" s="531">
        <v>0</v>
      </c>
      <c r="H88" s="531">
        <v>0</v>
      </c>
      <c r="I88" s="531">
        <v>0</v>
      </c>
      <c r="J88" s="533">
        <v>0</v>
      </c>
      <c r="K88" s="531">
        <v>0</v>
      </c>
      <c r="L88" s="531">
        <v>0</v>
      </c>
      <c r="M88" s="531">
        <v>0</v>
      </c>
      <c r="N88" s="531">
        <v>0</v>
      </c>
      <c r="O88" s="530" t="s">
        <v>2361</v>
      </c>
      <c r="P88" s="531">
        <v>1</v>
      </c>
    </row>
    <row r="89" spans="1:16">
      <c r="A89" s="530" t="s">
        <v>2463</v>
      </c>
      <c r="B89" s="530" t="s">
        <v>2464</v>
      </c>
      <c r="C89" s="531">
        <v>0</v>
      </c>
      <c r="D89" s="531">
        <v>0</v>
      </c>
      <c r="E89" s="531">
        <v>0</v>
      </c>
      <c r="F89" s="531">
        <v>0</v>
      </c>
      <c r="G89" s="531">
        <v>0</v>
      </c>
      <c r="H89" s="531">
        <v>0</v>
      </c>
      <c r="I89" s="531">
        <v>0</v>
      </c>
      <c r="J89" s="533">
        <v>0</v>
      </c>
      <c r="K89" s="531">
        <v>0</v>
      </c>
      <c r="L89" s="531">
        <v>0</v>
      </c>
      <c r="M89" s="531">
        <v>0</v>
      </c>
      <c r="N89" s="531">
        <v>0</v>
      </c>
      <c r="O89" s="530" t="s">
        <v>2361</v>
      </c>
      <c r="P89" s="531">
        <v>1</v>
      </c>
    </row>
    <row r="90" spans="1:16">
      <c r="A90" s="530" t="s">
        <v>2465</v>
      </c>
      <c r="B90" s="530" t="s">
        <v>2466</v>
      </c>
      <c r="C90" s="531">
        <v>0</v>
      </c>
      <c r="D90" s="531">
        <v>0</v>
      </c>
      <c r="E90" s="531">
        <v>0</v>
      </c>
      <c r="F90" s="531">
        <v>0</v>
      </c>
      <c r="G90" s="531">
        <v>0</v>
      </c>
      <c r="H90" s="531">
        <v>0</v>
      </c>
      <c r="I90" s="531">
        <v>0</v>
      </c>
      <c r="J90" s="533">
        <v>0</v>
      </c>
      <c r="K90" s="531">
        <v>0</v>
      </c>
      <c r="L90" s="531">
        <v>0</v>
      </c>
      <c r="M90" s="531">
        <v>0</v>
      </c>
      <c r="N90" s="531">
        <v>0</v>
      </c>
      <c r="O90" s="530" t="s">
        <v>2361</v>
      </c>
      <c r="P90" s="531">
        <v>1</v>
      </c>
    </row>
    <row r="91" spans="1:16">
      <c r="A91" s="530" t="s">
        <v>2467</v>
      </c>
      <c r="B91" s="530" t="s">
        <v>2468</v>
      </c>
      <c r="C91" s="531">
        <v>0</v>
      </c>
      <c r="D91" s="531">
        <v>0</v>
      </c>
      <c r="E91" s="531">
        <v>0</v>
      </c>
      <c r="F91" s="531">
        <v>0</v>
      </c>
      <c r="G91" s="531">
        <v>0</v>
      </c>
      <c r="H91" s="531">
        <v>0</v>
      </c>
      <c r="I91" s="531">
        <v>0</v>
      </c>
      <c r="J91" s="533">
        <v>0</v>
      </c>
      <c r="K91" s="531">
        <v>0</v>
      </c>
      <c r="L91" s="531">
        <v>0</v>
      </c>
      <c r="M91" s="531">
        <v>0</v>
      </c>
      <c r="N91" s="531">
        <v>0</v>
      </c>
      <c r="O91" s="530" t="s">
        <v>2361</v>
      </c>
      <c r="P91" s="531">
        <v>1</v>
      </c>
    </row>
    <row r="92" spans="1:16">
      <c r="A92" s="530" t="s">
        <v>2469</v>
      </c>
      <c r="B92" s="530" t="s">
        <v>2470</v>
      </c>
      <c r="C92" s="531">
        <v>0</v>
      </c>
      <c r="D92" s="531">
        <v>0</v>
      </c>
      <c r="E92" s="531">
        <v>0</v>
      </c>
      <c r="F92" s="531">
        <v>0</v>
      </c>
      <c r="G92" s="531">
        <v>0</v>
      </c>
      <c r="H92" s="531">
        <v>0</v>
      </c>
      <c r="I92" s="531">
        <v>0</v>
      </c>
      <c r="J92" s="533">
        <v>0</v>
      </c>
      <c r="K92" s="531">
        <v>0</v>
      </c>
      <c r="L92" s="531">
        <v>0</v>
      </c>
      <c r="M92" s="531">
        <v>0</v>
      </c>
      <c r="N92" s="531">
        <v>0</v>
      </c>
      <c r="O92" s="530" t="s">
        <v>2361</v>
      </c>
      <c r="P92" s="531">
        <v>1</v>
      </c>
    </row>
    <row r="93" spans="1:16">
      <c r="A93" s="530" t="s">
        <v>2471</v>
      </c>
      <c r="B93" s="530" t="s">
        <v>1938</v>
      </c>
      <c r="C93" s="531">
        <v>0</v>
      </c>
      <c r="D93" s="531">
        <v>0</v>
      </c>
      <c r="E93" s="531">
        <v>0</v>
      </c>
      <c r="F93" s="531">
        <v>0</v>
      </c>
      <c r="G93" s="531">
        <v>0</v>
      </c>
      <c r="H93" s="531">
        <v>0</v>
      </c>
      <c r="I93" s="531">
        <v>0</v>
      </c>
      <c r="J93" s="533">
        <v>0</v>
      </c>
      <c r="K93" s="531">
        <v>0</v>
      </c>
      <c r="L93" s="531">
        <v>0</v>
      </c>
      <c r="M93" s="531">
        <v>0</v>
      </c>
      <c r="N93" s="531">
        <v>0</v>
      </c>
      <c r="O93" s="530" t="s">
        <v>2361</v>
      </c>
      <c r="P93" s="531">
        <v>1</v>
      </c>
    </row>
    <row r="94" spans="1:16">
      <c r="A94" s="530" t="s">
        <v>2472</v>
      </c>
      <c r="B94" s="530" t="s">
        <v>2473</v>
      </c>
      <c r="C94" s="531">
        <v>0</v>
      </c>
      <c r="D94" s="531">
        <v>0</v>
      </c>
      <c r="E94" s="531">
        <v>0</v>
      </c>
      <c r="F94" s="531">
        <v>0</v>
      </c>
      <c r="G94" s="531">
        <v>0</v>
      </c>
      <c r="H94" s="531">
        <v>0</v>
      </c>
      <c r="I94" s="531">
        <v>0</v>
      </c>
      <c r="J94" s="533">
        <v>0</v>
      </c>
      <c r="K94" s="531">
        <v>0</v>
      </c>
      <c r="L94" s="531">
        <v>0</v>
      </c>
      <c r="M94" s="531">
        <v>0</v>
      </c>
      <c r="N94" s="531">
        <v>0</v>
      </c>
      <c r="O94" s="530" t="s">
        <v>2361</v>
      </c>
      <c r="P94" s="531">
        <v>1</v>
      </c>
    </row>
    <row r="95" spans="1:16">
      <c r="A95" s="530" t="s">
        <v>2474</v>
      </c>
      <c r="B95" s="530" t="s">
        <v>2475</v>
      </c>
      <c r="C95" s="531">
        <v>0</v>
      </c>
      <c r="D95" s="531">
        <v>0</v>
      </c>
      <c r="E95" s="531">
        <v>0</v>
      </c>
      <c r="F95" s="531">
        <v>0</v>
      </c>
      <c r="G95" s="531">
        <v>0</v>
      </c>
      <c r="H95" s="531">
        <v>0</v>
      </c>
      <c r="I95" s="531">
        <v>0</v>
      </c>
      <c r="J95" s="533">
        <v>0</v>
      </c>
      <c r="K95" s="531">
        <v>0</v>
      </c>
      <c r="L95" s="531">
        <v>0</v>
      </c>
      <c r="M95" s="531">
        <v>0</v>
      </c>
      <c r="N95" s="531">
        <v>0</v>
      </c>
      <c r="O95" s="530" t="s">
        <v>2361</v>
      </c>
      <c r="P95" s="531">
        <v>1</v>
      </c>
    </row>
    <row r="96" spans="1:16">
      <c r="A96" s="530" t="s">
        <v>2476</v>
      </c>
      <c r="B96" s="530" t="s">
        <v>2477</v>
      </c>
      <c r="C96" s="531">
        <v>0</v>
      </c>
      <c r="D96" s="531">
        <v>0</v>
      </c>
      <c r="E96" s="531">
        <v>0</v>
      </c>
      <c r="F96" s="531">
        <v>0</v>
      </c>
      <c r="G96" s="531">
        <v>0</v>
      </c>
      <c r="H96" s="531">
        <v>0</v>
      </c>
      <c r="I96" s="531">
        <v>0</v>
      </c>
      <c r="J96" s="533">
        <v>0</v>
      </c>
      <c r="K96" s="531">
        <v>0</v>
      </c>
      <c r="L96" s="531">
        <v>0</v>
      </c>
      <c r="M96" s="531">
        <v>0</v>
      </c>
      <c r="N96" s="531">
        <v>0</v>
      </c>
      <c r="O96" s="530" t="s">
        <v>2361</v>
      </c>
      <c r="P96" s="531">
        <v>1</v>
      </c>
    </row>
    <row r="97" spans="1:16">
      <c r="A97" s="530" t="s">
        <v>2478</v>
      </c>
      <c r="B97" s="530" t="s">
        <v>2479</v>
      </c>
      <c r="C97" s="531">
        <v>0</v>
      </c>
      <c r="D97" s="531">
        <v>0</v>
      </c>
      <c r="E97" s="531">
        <v>0</v>
      </c>
      <c r="F97" s="531">
        <v>0</v>
      </c>
      <c r="G97" s="531">
        <v>0</v>
      </c>
      <c r="H97" s="531">
        <v>0</v>
      </c>
      <c r="I97" s="531">
        <v>0</v>
      </c>
      <c r="J97" s="533">
        <v>0</v>
      </c>
      <c r="K97" s="531">
        <v>0</v>
      </c>
      <c r="L97" s="531">
        <v>0</v>
      </c>
      <c r="M97" s="531">
        <v>0</v>
      </c>
      <c r="N97" s="531">
        <v>0</v>
      </c>
      <c r="O97" s="530" t="s">
        <v>2361</v>
      </c>
      <c r="P97" s="531">
        <v>1</v>
      </c>
    </row>
    <row r="98" spans="1:16">
      <c r="A98" s="530" t="s">
        <v>2480</v>
      </c>
      <c r="B98" s="530" t="s">
        <v>2481</v>
      </c>
      <c r="C98" s="531">
        <v>0</v>
      </c>
      <c r="D98" s="531">
        <v>0</v>
      </c>
      <c r="E98" s="531">
        <v>0</v>
      </c>
      <c r="F98" s="531">
        <v>0</v>
      </c>
      <c r="G98" s="531">
        <v>0</v>
      </c>
      <c r="H98" s="531">
        <v>0</v>
      </c>
      <c r="I98" s="531">
        <v>0</v>
      </c>
      <c r="J98" s="533">
        <v>0</v>
      </c>
      <c r="K98" s="531">
        <v>0</v>
      </c>
      <c r="L98" s="531">
        <v>0</v>
      </c>
      <c r="M98" s="531">
        <v>0</v>
      </c>
      <c r="N98" s="531">
        <v>0</v>
      </c>
      <c r="O98" s="530" t="s">
        <v>2361</v>
      </c>
      <c r="P98" s="531">
        <v>1</v>
      </c>
    </row>
    <row r="99" spans="1:16">
      <c r="A99" s="530" t="s">
        <v>2482</v>
      </c>
      <c r="B99" s="530" t="s">
        <v>2483</v>
      </c>
      <c r="C99" s="531">
        <v>0</v>
      </c>
      <c r="D99" s="531">
        <v>0</v>
      </c>
      <c r="E99" s="531">
        <v>0</v>
      </c>
      <c r="F99" s="531">
        <v>0</v>
      </c>
      <c r="G99" s="531">
        <v>0</v>
      </c>
      <c r="H99" s="531">
        <v>0</v>
      </c>
      <c r="I99" s="531">
        <v>0</v>
      </c>
      <c r="J99" s="533">
        <v>0</v>
      </c>
      <c r="K99" s="531">
        <v>0</v>
      </c>
      <c r="L99" s="531">
        <v>0</v>
      </c>
      <c r="M99" s="531">
        <v>0</v>
      </c>
      <c r="N99" s="531">
        <v>0</v>
      </c>
      <c r="O99" s="530" t="s">
        <v>2361</v>
      </c>
      <c r="P99" s="531">
        <v>1</v>
      </c>
    </row>
    <row r="100" spans="1:16">
      <c r="A100" s="530" t="s">
        <v>2484</v>
      </c>
      <c r="B100" s="530" t="s">
        <v>2485</v>
      </c>
      <c r="C100" s="531">
        <v>0</v>
      </c>
      <c r="D100" s="531">
        <v>0</v>
      </c>
      <c r="E100" s="531">
        <v>0</v>
      </c>
      <c r="F100" s="531">
        <v>0</v>
      </c>
      <c r="G100" s="531">
        <v>0</v>
      </c>
      <c r="H100" s="531">
        <v>0</v>
      </c>
      <c r="I100" s="531">
        <v>0</v>
      </c>
      <c r="J100" s="533">
        <v>0</v>
      </c>
      <c r="K100" s="531">
        <v>0</v>
      </c>
      <c r="L100" s="531">
        <v>0</v>
      </c>
      <c r="M100" s="531">
        <v>0</v>
      </c>
      <c r="N100" s="531">
        <v>0</v>
      </c>
      <c r="O100" s="530" t="s">
        <v>2361</v>
      </c>
      <c r="P100" s="531">
        <v>1</v>
      </c>
    </row>
    <row r="101" spans="1:16">
      <c r="A101" s="530" t="s">
        <v>2486</v>
      </c>
      <c r="B101" s="530" t="s">
        <v>2487</v>
      </c>
      <c r="C101" s="531">
        <v>0</v>
      </c>
      <c r="D101" s="531">
        <v>0</v>
      </c>
      <c r="E101" s="531">
        <v>0</v>
      </c>
      <c r="F101" s="531">
        <v>0</v>
      </c>
      <c r="G101" s="531">
        <v>0</v>
      </c>
      <c r="H101" s="531">
        <v>0</v>
      </c>
      <c r="I101" s="531">
        <v>0</v>
      </c>
      <c r="J101" s="533">
        <v>0</v>
      </c>
      <c r="K101" s="531">
        <v>0</v>
      </c>
      <c r="L101" s="531">
        <v>0</v>
      </c>
      <c r="M101" s="531">
        <v>0</v>
      </c>
      <c r="N101" s="531">
        <v>0</v>
      </c>
      <c r="O101" s="530" t="s">
        <v>2361</v>
      </c>
      <c r="P101" s="531">
        <v>1</v>
      </c>
    </row>
    <row r="102" spans="1:16">
      <c r="A102" s="530" t="s">
        <v>2488</v>
      </c>
      <c r="B102" s="530" t="s">
        <v>2489</v>
      </c>
      <c r="C102" s="531">
        <v>0</v>
      </c>
      <c r="D102" s="531">
        <v>0</v>
      </c>
      <c r="E102" s="531">
        <v>0</v>
      </c>
      <c r="F102" s="531">
        <v>0</v>
      </c>
      <c r="G102" s="531">
        <v>0</v>
      </c>
      <c r="H102" s="531">
        <v>0</v>
      </c>
      <c r="I102" s="531">
        <v>0</v>
      </c>
      <c r="J102" s="533">
        <v>0</v>
      </c>
      <c r="K102" s="531">
        <v>0</v>
      </c>
      <c r="L102" s="531">
        <v>0</v>
      </c>
      <c r="M102" s="531">
        <v>0</v>
      </c>
      <c r="N102" s="531">
        <v>0</v>
      </c>
      <c r="O102" s="530" t="s">
        <v>2361</v>
      </c>
      <c r="P102" s="531">
        <v>1</v>
      </c>
    </row>
    <row r="103" spans="1:16">
      <c r="A103" s="530" t="s">
        <v>2490</v>
      </c>
      <c r="B103" s="530" t="s">
        <v>2491</v>
      </c>
      <c r="C103" s="531">
        <v>0</v>
      </c>
      <c r="D103" s="531">
        <v>0</v>
      </c>
      <c r="E103" s="531">
        <v>0</v>
      </c>
      <c r="F103" s="531">
        <v>0</v>
      </c>
      <c r="G103" s="531">
        <v>0</v>
      </c>
      <c r="H103" s="531">
        <v>0</v>
      </c>
      <c r="I103" s="531">
        <v>0</v>
      </c>
      <c r="J103" s="533">
        <v>0</v>
      </c>
      <c r="K103" s="531">
        <v>0</v>
      </c>
      <c r="L103" s="531">
        <v>0</v>
      </c>
      <c r="M103" s="531">
        <v>0</v>
      </c>
      <c r="N103" s="531">
        <v>0</v>
      </c>
      <c r="O103" s="530" t="s">
        <v>2361</v>
      </c>
      <c r="P103" s="531">
        <v>1</v>
      </c>
    </row>
    <row r="104" spans="1:16">
      <c r="A104" s="530" t="s">
        <v>2492</v>
      </c>
      <c r="B104" s="530" t="s">
        <v>2493</v>
      </c>
      <c r="C104" s="531">
        <v>0</v>
      </c>
      <c r="D104" s="531">
        <v>0</v>
      </c>
      <c r="E104" s="531">
        <v>0</v>
      </c>
      <c r="F104" s="531">
        <v>0</v>
      </c>
      <c r="G104" s="531">
        <v>0</v>
      </c>
      <c r="H104" s="531">
        <v>0</v>
      </c>
      <c r="I104" s="531">
        <v>0</v>
      </c>
      <c r="J104" s="533">
        <v>0</v>
      </c>
      <c r="K104" s="531">
        <v>0</v>
      </c>
      <c r="L104" s="531">
        <v>0</v>
      </c>
      <c r="M104" s="531">
        <v>0</v>
      </c>
      <c r="N104" s="531">
        <v>0</v>
      </c>
      <c r="O104" s="530" t="s">
        <v>2361</v>
      </c>
      <c r="P104" s="531">
        <v>1</v>
      </c>
    </row>
    <row r="105" spans="1:16">
      <c r="A105" s="530" t="s">
        <v>2494</v>
      </c>
      <c r="B105" s="530" t="s">
        <v>2495</v>
      </c>
      <c r="C105" s="531">
        <v>0</v>
      </c>
      <c r="D105" s="531">
        <v>0</v>
      </c>
      <c r="E105" s="531">
        <v>0</v>
      </c>
      <c r="F105" s="531">
        <v>0</v>
      </c>
      <c r="G105" s="531">
        <v>0</v>
      </c>
      <c r="H105" s="531">
        <v>0</v>
      </c>
      <c r="I105" s="531">
        <v>0</v>
      </c>
      <c r="J105" s="533">
        <v>0</v>
      </c>
      <c r="K105" s="531">
        <v>0</v>
      </c>
      <c r="L105" s="531">
        <v>0</v>
      </c>
      <c r="M105" s="531">
        <v>0</v>
      </c>
      <c r="N105" s="531">
        <v>0</v>
      </c>
      <c r="O105" s="530" t="s">
        <v>2361</v>
      </c>
      <c r="P105" s="531">
        <v>1</v>
      </c>
    </row>
    <row r="106" spans="1:16">
      <c r="A106" s="530" t="s">
        <v>2496</v>
      </c>
      <c r="B106" s="530" t="s">
        <v>2497</v>
      </c>
      <c r="C106" s="531">
        <v>0</v>
      </c>
      <c r="D106" s="531">
        <v>0</v>
      </c>
      <c r="E106" s="531">
        <v>0</v>
      </c>
      <c r="F106" s="531">
        <v>0</v>
      </c>
      <c r="G106" s="531">
        <v>0</v>
      </c>
      <c r="H106" s="531">
        <v>0</v>
      </c>
      <c r="I106" s="531">
        <v>0</v>
      </c>
      <c r="J106" s="533">
        <v>0</v>
      </c>
      <c r="K106" s="531">
        <v>0</v>
      </c>
      <c r="L106" s="531">
        <v>0</v>
      </c>
      <c r="M106" s="531">
        <v>0</v>
      </c>
      <c r="N106" s="531">
        <v>0</v>
      </c>
      <c r="O106" s="530" t="s">
        <v>2366</v>
      </c>
      <c r="P106" s="531">
        <v>1</v>
      </c>
    </row>
    <row r="107" spans="1:16">
      <c r="A107" s="530" t="s">
        <v>2498</v>
      </c>
      <c r="B107" s="530" t="s">
        <v>2499</v>
      </c>
      <c r="C107" s="531">
        <v>0</v>
      </c>
      <c r="D107" s="531">
        <v>0</v>
      </c>
      <c r="E107" s="531">
        <v>0</v>
      </c>
      <c r="F107" s="531">
        <v>0</v>
      </c>
      <c r="G107" s="531">
        <v>0</v>
      </c>
      <c r="H107" s="531">
        <v>0</v>
      </c>
      <c r="I107" s="531">
        <v>0</v>
      </c>
      <c r="J107" s="533">
        <v>0</v>
      </c>
      <c r="K107" s="531">
        <v>0</v>
      </c>
      <c r="L107" s="531">
        <v>0</v>
      </c>
      <c r="M107" s="531">
        <v>0</v>
      </c>
      <c r="N107" s="531">
        <v>0</v>
      </c>
      <c r="O107" s="530" t="s">
        <v>2361</v>
      </c>
      <c r="P107" s="531">
        <v>1</v>
      </c>
    </row>
    <row r="108" spans="1:16">
      <c r="A108" s="530" t="s">
        <v>2500</v>
      </c>
      <c r="B108" s="530" t="s">
        <v>2501</v>
      </c>
      <c r="C108" s="531">
        <v>0</v>
      </c>
      <c r="D108" s="531">
        <v>0</v>
      </c>
      <c r="E108" s="531">
        <v>0</v>
      </c>
      <c r="F108" s="531">
        <v>0</v>
      </c>
      <c r="G108" s="531">
        <v>0</v>
      </c>
      <c r="H108" s="531">
        <v>0</v>
      </c>
      <c r="I108" s="531">
        <v>0</v>
      </c>
      <c r="J108" s="533">
        <v>0</v>
      </c>
      <c r="K108" s="531">
        <v>0</v>
      </c>
      <c r="L108" s="531">
        <v>0</v>
      </c>
      <c r="M108" s="531">
        <v>0</v>
      </c>
      <c r="N108" s="531">
        <v>0</v>
      </c>
      <c r="O108" s="530" t="s">
        <v>2366</v>
      </c>
      <c r="P108" s="531">
        <v>1</v>
      </c>
    </row>
    <row r="109" spans="1:16">
      <c r="A109" s="530" t="s">
        <v>2502</v>
      </c>
      <c r="B109" s="530" t="s">
        <v>296</v>
      </c>
      <c r="C109" s="531">
        <v>0</v>
      </c>
      <c r="D109" s="531">
        <v>0</v>
      </c>
      <c r="E109" s="531">
        <v>0</v>
      </c>
      <c r="F109" s="531">
        <v>0</v>
      </c>
      <c r="G109" s="531">
        <v>0</v>
      </c>
      <c r="H109" s="531">
        <v>0</v>
      </c>
      <c r="I109" s="531">
        <v>0</v>
      </c>
      <c r="J109" s="533">
        <v>0</v>
      </c>
      <c r="K109" s="531">
        <v>0</v>
      </c>
      <c r="L109" s="531">
        <v>0</v>
      </c>
      <c r="M109" s="531">
        <v>0</v>
      </c>
      <c r="N109" s="531">
        <v>0</v>
      </c>
      <c r="O109" s="530" t="s">
        <v>2350</v>
      </c>
      <c r="P109" s="531">
        <v>1</v>
      </c>
    </row>
    <row r="110" spans="1:16">
      <c r="A110" s="530" t="s">
        <v>2503</v>
      </c>
      <c r="B110" s="530" t="s">
        <v>2504</v>
      </c>
      <c r="C110" s="531">
        <v>0</v>
      </c>
      <c r="D110" s="531">
        <v>0</v>
      </c>
      <c r="E110" s="531">
        <v>0</v>
      </c>
      <c r="F110" s="531">
        <v>0</v>
      </c>
      <c r="G110" s="531">
        <v>0</v>
      </c>
      <c r="H110" s="531">
        <v>0</v>
      </c>
      <c r="I110" s="531">
        <v>0</v>
      </c>
      <c r="J110" s="533">
        <v>0</v>
      </c>
      <c r="K110" s="531">
        <v>0</v>
      </c>
      <c r="L110" s="531">
        <v>0</v>
      </c>
      <c r="M110" s="531">
        <v>0</v>
      </c>
      <c r="N110" s="531">
        <v>0</v>
      </c>
      <c r="O110" s="530" t="s">
        <v>2366</v>
      </c>
      <c r="P110" s="531">
        <v>1</v>
      </c>
    </row>
    <row r="111" spans="1:16">
      <c r="A111" s="530" t="s">
        <v>2505</v>
      </c>
      <c r="B111" s="530" t="s">
        <v>2506</v>
      </c>
      <c r="C111" s="531">
        <v>0</v>
      </c>
      <c r="D111" s="531">
        <v>0</v>
      </c>
      <c r="E111" s="531">
        <v>0</v>
      </c>
      <c r="F111" s="531">
        <v>0</v>
      </c>
      <c r="G111" s="531">
        <v>0</v>
      </c>
      <c r="H111" s="531">
        <v>0</v>
      </c>
      <c r="I111" s="531">
        <v>0</v>
      </c>
      <c r="J111" s="533">
        <v>0</v>
      </c>
      <c r="K111" s="531">
        <v>0</v>
      </c>
      <c r="L111" s="531">
        <v>0</v>
      </c>
      <c r="M111" s="531">
        <v>0</v>
      </c>
      <c r="N111" s="531">
        <v>0</v>
      </c>
      <c r="O111" s="530" t="s">
        <v>2361</v>
      </c>
      <c r="P111" s="531">
        <v>1</v>
      </c>
    </row>
    <row r="112" spans="1:16">
      <c r="A112" s="530" t="s">
        <v>2507</v>
      </c>
      <c r="B112" s="530" t="s">
        <v>2508</v>
      </c>
      <c r="C112" s="531">
        <v>0</v>
      </c>
      <c r="D112" s="531">
        <v>0</v>
      </c>
      <c r="E112" s="531">
        <v>0</v>
      </c>
      <c r="F112" s="531">
        <v>0</v>
      </c>
      <c r="G112" s="531">
        <v>0</v>
      </c>
      <c r="H112" s="531">
        <v>0</v>
      </c>
      <c r="I112" s="531">
        <v>0</v>
      </c>
      <c r="J112" s="533">
        <v>0</v>
      </c>
      <c r="K112" s="531">
        <v>0</v>
      </c>
      <c r="L112" s="531">
        <v>0</v>
      </c>
      <c r="M112" s="531">
        <v>0</v>
      </c>
      <c r="N112" s="531">
        <v>0</v>
      </c>
      <c r="O112" s="530" t="s">
        <v>2366</v>
      </c>
      <c r="P112" s="531">
        <v>1</v>
      </c>
    </row>
    <row r="113" spans="1:16">
      <c r="A113" s="530" t="s">
        <v>2509</v>
      </c>
      <c r="B113" s="530" t="s">
        <v>2510</v>
      </c>
      <c r="C113" s="531">
        <v>0</v>
      </c>
      <c r="D113" s="531">
        <v>0</v>
      </c>
      <c r="E113" s="531">
        <v>0</v>
      </c>
      <c r="F113" s="531">
        <v>0</v>
      </c>
      <c r="G113" s="531">
        <v>0</v>
      </c>
      <c r="H113" s="531">
        <v>0</v>
      </c>
      <c r="I113" s="531">
        <v>0</v>
      </c>
      <c r="J113" s="533">
        <v>0</v>
      </c>
      <c r="K113" s="531">
        <v>0</v>
      </c>
      <c r="L113" s="531">
        <v>0</v>
      </c>
      <c r="M113" s="531">
        <v>0</v>
      </c>
      <c r="N113" s="531">
        <v>0</v>
      </c>
      <c r="O113" s="530" t="s">
        <v>2361</v>
      </c>
      <c r="P113" s="531">
        <v>1</v>
      </c>
    </row>
    <row r="114" spans="1:16">
      <c r="A114" s="530" t="s">
        <v>2511</v>
      </c>
      <c r="B114" s="530" t="s">
        <v>2512</v>
      </c>
      <c r="C114" s="531">
        <v>0</v>
      </c>
      <c r="D114" s="531">
        <v>0</v>
      </c>
      <c r="E114" s="531">
        <v>0</v>
      </c>
      <c r="F114" s="531">
        <v>0</v>
      </c>
      <c r="G114" s="531">
        <v>0</v>
      </c>
      <c r="H114" s="531">
        <v>0</v>
      </c>
      <c r="I114" s="531">
        <v>0</v>
      </c>
      <c r="J114" s="533">
        <v>0</v>
      </c>
      <c r="K114" s="531">
        <v>0</v>
      </c>
      <c r="L114" s="531">
        <v>0</v>
      </c>
      <c r="M114" s="531">
        <v>0</v>
      </c>
      <c r="N114" s="531">
        <v>0</v>
      </c>
      <c r="O114" s="530" t="s">
        <v>2366</v>
      </c>
      <c r="P114" s="531">
        <v>1</v>
      </c>
    </row>
    <row r="115" spans="1:16">
      <c r="A115" s="530" t="s">
        <v>2513</v>
      </c>
      <c r="B115" s="530" t="s">
        <v>2514</v>
      </c>
      <c r="C115" s="531">
        <v>0</v>
      </c>
      <c r="D115" s="531">
        <v>0</v>
      </c>
      <c r="E115" s="531">
        <v>0</v>
      </c>
      <c r="F115" s="531">
        <v>0</v>
      </c>
      <c r="G115" s="531">
        <v>0</v>
      </c>
      <c r="H115" s="531">
        <v>0</v>
      </c>
      <c r="I115" s="531">
        <v>0</v>
      </c>
      <c r="J115" s="533">
        <v>0</v>
      </c>
      <c r="K115" s="531">
        <v>0</v>
      </c>
      <c r="L115" s="531">
        <v>0</v>
      </c>
      <c r="M115" s="531">
        <v>0</v>
      </c>
      <c r="N115" s="531">
        <v>0</v>
      </c>
      <c r="O115" s="530" t="s">
        <v>2361</v>
      </c>
      <c r="P115" s="531">
        <v>1</v>
      </c>
    </row>
    <row r="116" spans="1:16">
      <c r="A116" s="530" t="s">
        <v>2515</v>
      </c>
      <c r="B116" s="530" t="s">
        <v>2516</v>
      </c>
      <c r="C116" s="531">
        <v>0</v>
      </c>
      <c r="D116" s="531">
        <v>0</v>
      </c>
      <c r="E116" s="531">
        <v>0</v>
      </c>
      <c r="F116" s="531">
        <v>0</v>
      </c>
      <c r="G116" s="531">
        <v>0</v>
      </c>
      <c r="H116" s="531">
        <v>0</v>
      </c>
      <c r="I116" s="531">
        <v>0</v>
      </c>
      <c r="J116" s="533">
        <v>0</v>
      </c>
      <c r="K116" s="531">
        <v>0</v>
      </c>
      <c r="L116" s="531">
        <v>0</v>
      </c>
      <c r="M116" s="531">
        <v>0</v>
      </c>
      <c r="N116" s="531">
        <v>0</v>
      </c>
      <c r="O116" s="530" t="s">
        <v>2366</v>
      </c>
      <c r="P116" s="531">
        <v>1</v>
      </c>
    </row>
    <row r="117" spans="1:16">
      <c r="A117" s="530" t="s">
        <v>2517</v>
      </c>
      <c r="B117" s="530" t="s">
        <v>2518</v>
      </c>
      <c r="C117" s="531">
        <v>0</v>
      </c>
      <c r="D117" s="531">
        <v>0</v>
      </c>
      <c r="E117" s="531">
        <v>0</v>
      </c>
      <c r="F117" s="531">
        <v>0</v>
      </c>
      <c r="G117" s="531">
        <v>0</v>
      </c>
      <c r="H117" s="531">
        <v>0</v>
      </c>
      <c r="I117" s="531">
        <v>0</v>
      </c>
      <c r="J117" s="533">
        <v>0</v>
      </c>
      <c r="K117" s="531">
        <v>0</v>
      </c>
      <c r="L117" s="531">
        <v>0</v>
      </c>
      <c r="M117" s="531">
        <v>0</v>
      </c>
      <c r="N117" s="531">
        <v>0</v>
      </c>
      <c r="O117" s="530" t="s">
        <v>2519</v>
      </c>
      <c r="P117" s="531">
        <v>1</v>
      </c>
    </row>
    <row r="118" spans="1:16">
      <c r="A118" s="530" t="s">
        <v>2520</v>
      </c>
      <c r="B118" s="530" t="s">
        <v>2521</v>
      </c>
      <c r="C118" s="531">
        <v>0</v>
      </c>
      <c r="D118" s="531">
        <v>0</v>
      </c>
      <c r="E118" s="531">
        <v>0</v>
      </c>
      <c r="F118" s="531">
        <v>0</v>
      </c>
      <c r="G118" s="531">
        <v>0</v>
      </c>
      <c r="H118" s="531">
        <v>0</v>
      </c>
      <c r="I118" s="531">
        <v>0</v>
      </c>
      <c r="J118" s="533">
        <v>0</v>
      </c>
      <c r="K118" s="531">
        <v>0</v>
      </c>
      <c r="L118" s="531">
        <v>0</v>
      </c>
      <c r="M118" s="531">
        <v>0</v>
      </c>
      <c r="N118" s="531">
        <v>0</v>
      </c>
      <c r="O118" s="530" t="s">
        <v>2519</v>
      </c>
      <c r="P118" s="531">
        <v>1</v>
      </c>
    </row>
    <row r="119" spans="1:16">
      <c r="A119" s="530" t="s">
        <v>2522</v>
      </c>
      <c r="B119" s="530" t="s">
        <v>2523</v>
      </c>
      <c r="C119" s="531">
        <v>0</v>
      </c>
      <c r="D119" s="531">
        <v>0</v>
      </c>
      <c r="E119" s="531">
        <v>0</v>
      </c>
      <c r="F119" s="531">
        <v>0</v>
      </c>
      <c r="G119" s="531">
        <v>0</v>
      </c>
      <c r="H119" s="531">
        <v>0</v>
      </c>
      <c r="I119" s="531">
        <v>0</v>
      </c>
      <c r="J119" s="533">
        <v>0</v>
      </c>
      <c r="K119" s="531">
        <v>0</v>
      </c>
      <c r="L119" s="531">
        <v>0</v>
      </c>
      <c r="M119" s="531">
        <v>0</v>
      </c>
      <c r="N119" s="531">
        <v>0</v>
      </c>
      <c r="O119" s="530" t="s">
        <v>2519</v>
      </c>
      <c r="P119" s="531">
        <v>1</v>
      </c>
    </row>
    <row r="120" spans="1:16">
      <c r="A120" s="530" t="s">
        <v>2524</v>
      </c>
      <c r="B120" s="530" t="s">
        <v>2525</v>
      </c>
      <c r="C120" s="531">
        <v>0</v>
      </c>
      <c r="D120" s="531">
        <v>0</v>
      </c>
      <c r="E120" s="531">
        <v>0</v>
      </c>
      <c r="F120" s="531">
        <v>0</v>
      </c>
      <c r="G120" s="531">
        <v>0</v>
      </c>
      <c r="H120" s="531">
        <v>0</v>
      </c>
      <c r="I120" s="531">
        <v>0</v>
      </c>
      <c r="J120" s="533">
        <v>0</v>
      </c>
      <c r="K120" s="531">
        <v>0</v>
      </c>
      <c r="L120" s="531">
        <v>0</v>
      </c>
      <c r="M120" s="531">
        <v>0</v>
      </c>
      <c r="N120" s="531">
        <v>0</v>
      </c>
      <c r="O120" s="530" t="s">
        <v>2519</v>
      </c>
      <c r="P120" s="531">
        <v>1</v>
      </c>
    </row>
    <row r="121" spans="1:16">
      <c r="A121" s="530" t="s">
        <v>2526</v>
      </c>
      <c r="B121" s="530" t="s">
        <v>2527</v>
      </c>
      <c r="C121" s="531">
        <v>0</v>
      </c>
      <c r="D121" s="531">
        <v>0</v>
      </c>
      <c r="E121" s="531">
        <v>0</v>
      </c>
      <c r="F121" s="531">
        <v>0</v>
      </c>
      <c r="G121" s="531">
        <v>0</v>
      </c>
      <c r="H121" s="531">
        <v>0</v>
      </c>
      <c r="I121" s="531">
        <v>0</v>
      </c>
      <c r="J121" s="533">
        <v>0</v>
      </c>
      <c r="K121" s="531">
        <v>0</v>
      </c>
      <c r="L121" s="531">
        <v>0</v>
      </c>
      <c r="M121" s="531">
        <v>0</v>
      </c>
      <c r="N121" s="531">
        <v>0</v>
      </c>
      <c r="O121" s="530" t="s">
        <v>2519</v>
      </c>
      <c r="P121" s="531">
        <v>1</v>
      </c>
    </row>
    <row r="122" spans="1:16">
      <c r="A122" s="530" t="s">
        <v>2528</v>
      </c>
      <c r="B122" s="530" t="s">
        <v>2529</v>
      </c>
      <c r="C122" s="531">
        <v>0</v>
      </c>
      <c r="D122" s="531">
        <v>0</v>
      </c>
      <c r="E122" s="531">
        <v>0</v>
      </c>
      <c r="F122" s="531">
        <v>0</v>
      </c>
      <c r="G122" s="531">
        <v>0</v>
      </c>
      <c r="H122" s="531">
        <v>0</v>
      </c>
      <c r="I122" s="531">
        <v>0</v>
      </c>
      <c r="J122" s="533">
        <v>0</v>
      </c>
      <c r="K122" s="531">
        <v>0</v>
      </c>
      <c r="L122" s="531">
        <v>0</v>
      </c>
      <c r="M122" s="531">
        <v>0</v>
      </c>
      <c r="N122" s="531">
        <v>0</v>
      </c>
      <c r="O122" s="530" t="s">
        <v>2519</v>
      </c>
      <c r="P122" s="531">
        <v>1</v>
      </c>
    </row>
    <row r="123" spans="1:16">
      <c r="A123" s="530" t="s">
        <v>2530</v>
      </c>
      <c r="B123" s="530" t="s">
        <v>2531</v>
      </c>
      <c r="C123" s="531">
        <v>0</v>
      </c>
      <c r="D123" s="531">
        <v>0</v>
      </c>
      <c r="E123" s="531">
        <v>0</v>
      </c>
      <c r="F123" s="531">
        <v>0</v>
      </c>
      <c r="G123" s="531">
        <v>0</v>
      </c>
      <c r="H123" s="531">
        <v>0</v>
      </c>
      <c r="I123" s="531">
        <v>0</v>
      </c>
      <c r="J123" s="533">
        <v>0</v>
      </c>
      <c r="K123" s="531">
        <v>0</v>
      </c>
      <c r="L123" s="531">
        <v>0</v>
      </c>
      <c r="M123" s="531">
        <v>0</v>
      </c>
      <c r="N123" s="531">
        <v>0</v>
      </c>
      <c r="O123" s="530" t="s">
        <v>2519</v>
      </c>
      <c r="P123" s="531">
        <v>1</v>
      </c>
    </row>
    <row r="124" spans="1:16">
      <c r="A124" s="530" t="s">
        <v>2532</v>
      </c>
      <c r="B124" s="530" t="s">
        <v>2533</v>
      </c>
      <c r="C124" s="531">
        <v>0</v>
      </c>
      <c r="D124" s="531">
        <v>0</v>
      </c>
      <c r="E124" s="531">
        <v>0</v>
      </c>
      <c r="F124" s="531">
        <v>0</v>
      </c>
      <c r="G124" s="531">
        <v>0</v>
      </c>
      <c r="H124" s="531">
        <v>0</v>
      </c>
      <c r="I124" s="531">
        <v>0</v>
      </c>
      <c r="J124" s="533">
        <v>0</v>
      </c>
      <c r="K124" s="531">
        <v>0</v>
      </c>
      <c r="L124" s="531">
        <v>0</v>
      </c>
      <c r="M124" s="531">
        <v>0</v>
      </c>
      <c r="N124" s="531">
        <v>0</v>
      </c>
      <c r="O124" s="530" t="s">
        <v>2519</v>
      </c>
      <c r="P124" s="531">
        <v>1</v>
      </c>
    </row>
    <row r="125" spans="1:16">
      <c r="A125" s="530" t="s">
        <v>2534</v>
      </c>
      <c r="B125" s="530" t="s">
        <v>2535</v>
      </c>
      <c r="C125" s="531">
        <v>0</v>
      </c>
      <c r="D125" s="531">
        <v>0</v>
      </c>
      <c r="E125" s="531">
        <v>0</v>
      </c>
      <c r="F125" s="531">
        <v>0</v>
      </c>
      <c r="G125" s="531">
        <v>0</v>
      </c>
      <c r="H125" s="531">
        <v>0</v>
      </c>
      <c r="I125" s="531">
        <v>0</v>
      </c>
      <c r="J125" s="533">
        <v>0</v>
      </c>
      <c r="K125" s="531">
        <v>0</v>
      </c>
      <c r="L125" s="531">
        <v>0</v>
      </c>
      <c r="M125" s="531">
        <v>0</v>
      </c>
      <c r="N125" s="531">
        <v>0</v>
      </c>
      <c r="O125" s="530" t="s">
        <v>2519</v>
      </c>
      <c r="P125" s="531">
        <v>1</v>
      </c>
    </row>
    <row r="126" spans="1:16">
      <c r="A126" s="530" t="s">
        <v>2536</v>
      </c>
      <c r="B126" s="530" t="s">
        <v>2537</v>
      </c>
      <c r="C126" s="531">
        <v>0</v>
      </c>
      <c r="D126" s="531">
        <v>0</v>
      </c>
      <c r="E126" s="531">
        <v>0</v>
      </c>
      <c r="F126" s="531">
        <v>0</v>
      </c>
      <c r="G126" s="531">
        <v>0</v>
      </c>
      <c r="H126" s="531">
        <v>0</v>
      </c>
      <c r="I126" s="531">
        <v>0</v>
      </c>
      <c r="J126" s="533">
        <v>0</v>
      </c>
      <c r="K126" s="531">
        <v>0</v>
      </c>
      <c r="L126" s="531">
        <v>0</v>
      </c>
      <c r="M126" s="531">
        <v>0</v>
      </c>
      <c r="N126" s="531">
        <v>0</v>
      </c>
      <c r="O126" s="530" t="s">
        <v>2519</v>
      </c>
      <c r="P126" s="531">
        <v>1</v>
      </c>
    </row>
    <row r="127" spans="1:16">
      <c r="A127" s="530" t="s">
        <v>2538</v>
      </c>
      <c r="B127" s="530" t="s">
        <v>2539</v>
      </c>
      <c r="C127" s="531">
        <v>0</v>
      </c>
      <c r="D127" s="531">
        <v>0</v>
      </c>
      <c r="E127" s="531">
        <v>0</v>
      </c>
      <c r="F127" s="531">
        <v>0</v>
      </c>
      <c r="G127" s="531">
        <v>0</v>
      </c>
      <c r="H127" s="531">
        <v>0</v>
      </c>
      <c r="I127" s="531">
        <v>0</v>
      </c>
      <c r="J127" s="533">
        <v>0</v>
      </c>
      <c r="K127" s="531">
        <v>0</v>
      </c>
      <c r="L127" s="531">
        <v>0</v>
      </c>
      <c r="M127" s="531">
        <v>0</v>
      </c>
      <c r="N127" s="531">
        <v>0</v>
      </c>
      <c r="O127" s="530" t="s">
        <v>2519</v>
      </c>
      <c r="P127" s="531">
        <v>1</v>
      </c>
    </row>
    <row r="128" spans="1:16">
      <c r="A128" s="530" t="s">
        <v>2540</v>
      </c>
      <c r="B128" s="530" t="s">
        <v>2541</v>
      </c>
      <c r="C128" s="531">
        <v>0</v>
      </c>
      <c r="D128" s="531">
        <v>0</v>
      </c>
      <c r="E128" s="531">
        <v>0</v>
      </c>
      <c r="F128" s="531">
        <v>0</v>
      </c>
      <c r="G128" s="531">
        <v>0</v>
      </c>
      <c r="H128" s="531">
        <v>0</v>
      </c>
      <c r="I128" s="531">
        <v>0</v>
      </c>
      <c r="J128" s="533">
        <v>0</v>
      </c>
      <c r="K128" s="531">
        <v>0</v>
      </c>
      <c r="L128" s="531">
        <v>0</v>
      </c>
      <c r="M128" s="531">
        <v>0</v>
      </c>
      <c r="N128" s="531">
        <v>0</v>
      </c>
      <c r="O128" s="530" t="s">
        <v>2519</v>
      </c>
      <c r="P128" s="531">
        <v>1</v>
      </c>
    </row>
    <row r="129" spans="1:16">
      <c r="A129" s="530" t="s">
        <v>2542</v>
      </c>
      <c r="B129" s="530" t="s">
        <v>2543</v>
      </c>
      <c r="C129" s="531">
        <v>0</v>
      </c>
      <c r="D129" s="531">
        <v>0</v>
      </c>
      <c r="E129" s="531">
        <v>0</v>
      </c>
      <c r="F129" s="531">
        <v>0</v>
      </c>
      <c r="G129" s="531">
        <v>0</v>
      </c>
      <c r="H129" s="531">
        <v>0</v>
      </c>
      <c r="I129" s="531">
        <v>0</v>
      </c>
      <c r="J129" s="533">
        <v>0</v>
      </c>
      <c r="K129" s="531">
        <v>0</v>
      </c>
      <c r="L129" s="531">
        <v>0</v>
      </c>
      <c r="M129" s="531">
        <v>0</v>
      </c>
      <c r="N129" s="531">
        <v>0</v>
      </c>
      <c r="O129" s="530" t="s">
        <v>2544</v>
      </c>
      <c r="P129" s="531">
        <v>1</v>
      </c>
    </row>
    <row r="130" spans="1:16">
      <c r="A130" s="530" t="s">
        <v>2545</v>
      </c>
      <c r="B130" s="530" t="s">
        <v>2546</v>
      </c>
      <c r="C130" s="531">
        <v>0</v>
      </c>
      <c r="D130" s="531">
        <v>0</v>
      </c>
      <c r="E130" s="531">
        <v>0</v>
      </c>
      <c r="F130" s="531">
        <v>0</v>
      </c>
      <c r="G130" s="531">
        <v>0</v>
      </c>
      <c r="H130" s="531">
        <v>0</v>
      </c>
      <c r="I130" s="531">
        <v>0</v>
      </c>
      <c r="J130" s="533">
        <v>0</v>
      </c>
      <c r="K130" s="531">
        <v>0</v>
      </c>
      <c r="L130" s="531">
        <v>0</v>
      </c>
      <c r="M130" s="531">
        <v>0</v>
      </c>
      <c r="N130" s="531">
        <v>0</v>
      </c>
      <c r="O130" s="530" t="s">
        <v>2544</v>
      </c>
      <c r="P130" s="531">
        <v>1</v>
      </c>
    </row>
    <row r="131" spans="1:16">
      <c r="A131" s="530" t="s">
        <v>2547</v>
      </c>
      <c r="B131" s="530" t="s">
        <v>2548</v>
      </c>
      <c r="C131" s="531">
        <v>0</v>
      </c>
      <c r="D131" s="531">
        <v>0</v>
      </c>
      <c r="E131" s="531">
        <v>0</v>
      </c>
      <c r="F131" s="531">
        <v>0</v>
      </c>
      <c r="G131" s="531">
        <v>0</v>
      </c>
      <c r="H131" s="531">
        <v>0</v>
      </c>
      <c r="I131" s="531">
        <v>0</v>
      </c>
      <c r="J131" s="533">
        <v>0</v>
      </c>
      <c r="K131" s="531">
        <v>0</v>
      </c>
      <c r="L131" s="531">
        <v>0</v>
      </c>
      <c r="M131" s="531">
        <v>0</v>
      </c>
      <c r="N131" s="531">
        <v>0</v>
      </c>
      <c r="O131" s="530" t="s">
        <v>2544</v>
      </c>
      <c r="P131" s="531">
        <v>1</v>
      </c>
    </row>
    <row r="132" spans="1:16">
      <c r="A132" s="530" t="s">
        <v>2549</v>
      </c>
      <c r="B132" s="530" t="s">
        <v>2550</v>
      </c>
      <c r="C132" s="531">
        <v>0</v>
      </c>
      <c r="D132" s="531">
        <v>0</v>
      </c>
      <c r="E132" s="531">
        <v>0</v>
      </c>
      <c r="F132" s="531">
        <v>0</v>
      </c>
      <c r="G132" s="531">
        <v>0</v>
      </c>
      <c r="H132" s="531">
        <v>0</v>
      </c>
      <c r="I132" s="531">
        <v>0</v>
      </c>
      <c r="J132" s="533">
        <v>0</v>
      </c>
      <c r="K132" s="531">
        <v>0</v>
      </c>
      <c r="L132" s="531">
        <v>0</v>
      </c>
      <c r="M132" s="531">
        <v>0</v>
      </c>
      <c r="N132" s="531">
        <v>0</v>
      </c>
      <c r="O132" s="530" t="s">
        <v>2544</v>
      </c>
      <c r="P132" s="531">
        <v>1</v>
      </c>
    </row>
    <row r="133" spans="1:16">
      <c r="A133" s="530" t="s">
        <v>2551</v>
      </c>
      <c r="B133" s="530" t="s">
        <v>2552</v>
      </c>
      <c r="C133" s="531">
        <v>0</v>
      </c>
      <c r="D133" s="531">
        <v>0</v>
      </c>
      <c r="E133" s="531">
        <v>0</v>
      </c>
      <c r="F133" s="531">
        <v>0</v>
      </c>
      <c r="G133" s="531">
        <v>0</v>
      </c>
      <c r="H133" s="531">
        <v>0</v>
      </c>
      <c r="I133" s="531">
        <v>0</v>
      </c>
      <c r="J133" s="533">
        <v>0</v>
      </c>
      <c r="K133" s="531">
        <v>0</v>
      </c>
      <c r="L133" s="531">
        <v>0</v>
      </c>
      <c r="M133" s="531">
        <v>0</v>
      </c>
      <c r="N133" s="531">
        <v>0</v>
      </c>
      <c r="O133" s="530" t="s">
        <v>2544</v>
      </c>
      <c r="P133" s="531">
        <v>1</v>
      </c>
    </row>
    <row r="134" spans="1:16">
      <c r="A134" s="530" t="s">
        <v>2553</v>
      </c>
      <c r="B134" s="530" t="s">
        <v>2554</v>
      </c>
      <c r="C134" s="531">
        <v>0</v>
      </c>
      <c r="D134" s="531">
        <v>0</v>
      </c>
      <c r="E134" s="531">
        <v>0</v>
      </c>
      <c r="F134" s="531">
        <v>0</v>
      </c>
      <c r="G134" s="531">
        <v>0</v>
      </c>
      <c r="H134" s="531">
        <v>0</v>
      </c>
      <c r="I134" s="531">
        <v>0</v>
      </c>
      <c r="J134" s="533">
        <v>0</v>
      </c>
      <c r="K134" s="531">
        <v>0</v>
      </c>
      <c r="L134" s="531">
        <v>0</v>
      </c>
      <c r="M134" s="531">
        <v>0</v>
      </c>
      <c r="N134" s="531">
        <v>0</v>
      </c>
      <c r="O134" s="530" t="s">
        <v>2544</v>
      </c>
      <c r="P134" s="531">
        <v>1</v>
      </c>
    </row>
    <row r="135" spans="1:16">
      <c r="A135" s="530" t="s">
        <v>2555</v>
      </c>
      <c r="B135" s="530" t="s">
        <v>2556</v>
      </c>
      <c r="C135" s="531">
        <v>0</v>
      </c>
      <c r="D135" s="531">
        <v>0</v>
      </c>
      <c r="E135" s="531">
        <v>0</v>
      </c>
      <c r="F135" s="531">
        <v>0</v>
      </c>
      <c r="G135" s="531">
        <v>0</v>
      </c>
      <c r="H135" s="531">
        <v>0</v>
      </c>
      <c r="I135" s="531">
        <v>0</v>
      </c>
      <c r="J135" s="533">
        <v>0</v>
      </c>
      <c r="K135" s="531">
        <v>0</v>
      </c>
      <c r="L135" s="531">
        <v>0</v>
      </c>
      <c r="M135" s="531">
        <v>0</v>
      </c>
      <c r="N135" s="531">
        <v>0</v>
      </c>
      <c r="O135" s="530" t="s">
        <v>2544</v>
      </c>
      <c r="P135" s="531">
        <v>1</v>
      </c>
    </row>
    <row r="136" spans="1:16">
      <c r="A136" s="530" t="s">
        <v>2557</v>
      </c>
      <c r="B136" s="530" t="s">
        <v>2558</v>
      </c>
      <c r="C136" s="531">
        <v>0</v>
      </c>
      <c r="D136" s="531">
        <v>0</v>
      </c>
      <c r="E136" s="531">
        <v>0</v>
      </c>
      <c r="F136" s="531">
        <v>0</v>
      </c>
      <c r="G136" s="531">
        <v>0</v>
      </c>
      <c r="H136" s="531">
        <v>0</v>
      </c>
      <c r="I136" s="531">
        <v>0</v>
      </c>
      <c r="J136" s="533">
        <v>0</v>
      </c>
      <c r="K136" s="531">
        <v>0</v>
      </c>
      <c r="L136" s="531">
        <v>0</v>
      </c>
      <c r="M136" s="531">
        <v>0</v>
      </c>
      <c r="N136" s="531">
        <v>0</v>
      </c>
      <c r="O136" s="530" t="s">
        <v>2559</v>
      </c>
      <c r="P136" s="531">
        <v>1</v>
      </c>
    </row>
    <row r="137" spans="1:16">
      <c r="A137" s="530" t="s">
        <v>2560</v>
      </c>
      <c r="B137" s="530" t="s">
        <v>2561</v>
      </c>
      <c r="C137" s="531">
        <v>0</v>
      </c>
      <c r="D137" s="531">
        <v>0</v>
      </c>
      <c r="E137" s="531">
        <v>0</v>
      </c>
      <c r="F137" s="531">
        <v>0</v>
      </c>
      <c r="G137" s="531">
        <v>0</v>
      </c>
      <c r="H137" s="531">
        <v>0</v>
      </c>
      <c r="I137" s="531">
        <v>0</v>
      </c>
      <c r="J137" s="533">
        <v>0</v>
      </c>
      <c r="K137" s="531">
        <v>0</v>
      </c>
      <c r="L137" s="531">
        <v>0</v>
      </c>
      <c r="M137" s="531">
        <v>0</v>
      </c>
      <c r="N137" s="531">
        <v>0</v>
      </c>
      <c r="O137" s="530" t="s">
        <v>2559</v>
      </c>
      <c r="P137" s="531">
        <v>1</v>
      </c>
    </row>
    <row r="138" spans="1:16">
      <c r="A138" s="530" t="s">
        <v>2562</v>
      </c>
      <c r="B138" s="530" t="s">
        <v>2563</v>
      </c>
      <c r="C138" s="531">
        <v>0</v>
      </c>
      <c r="D138" s="531">
        <v>0</v>
      </c>
      <c r="E138" s="531">
        <v>0</v>
      </c>
      <c r="F138" s="531">
        <v>0</v>
      </c>
      <c r="G138" s="531">
        <v>0</v>
      </c>
      <c r="H138" s="531">
        <v>0</v>
      </c>
      <c r="I138" s="531">
        <v>0</v>
      </c>
      <c r="J138" s="533">
        <v>0</v>
      </c>
      <c r="K138" s="531">
        <v>0</v>
      </c>
      <c r="L138" s="531">
        <v>0</v>
      </c>
      <c r="M138" s="531">
        <v>0</v>
      </c>
      <c r="N138" s="531">
        <v>0</v>
      </c>
      <c r="O138" s="530" t="s">
        <v>2559</v>
      </c>
      <c r="P138" s="531">
        <v>1</v>
      </c>
    </row>
    <row r="139" spans="1:16">
      <c r="A139" s="530" t="s">
        <v>2564</v>
      </c>
      <c r="B139" s="530" t="s">
        <v>2565</v>
      </c>
      <c r="C139" s="531">
        <v>0</v>
      </c>
      <c r="D139" s="531">
        <v>0</v>
      </c>
      <c r="E139" s="531">
        <v>0</v>
      </c>
      <c r="F139" s="531">
        <v>0</v>
      </c>
      <c r="G139" s="531">
        <v>0</v>
      </c>
      <c r="H139" s="531">
        <v>0</v>
      </c>
      <c r="I139" s="531">
        <v>0</v>
      </c>
      <c r="J139" s="533">
        <v>0</v>
      </c>
      <c r="K139" s="531">
        <v>0</v>
      </c>
      <c r="L139" s="531">
        <v>0</v>
      </c>
      <c r="M139" s="531">
        <v>0</v>
      </c>
      <c r="N139" s="531">
        <v>0</v>
      </c>
      <c r="O139" s="530" t="s">
        <v>2559</v>
      </c>
      <c r="P139" s="531">
        <v>1</v>
      </c>
    </row>
    <row r="140" spans="1:16">
      <c r="A140" s="530" t="s">
        <v>2566</v>
      </c>
      <c r="B140" s="530" t="s">
        <v>2567</v>
      </c>
      <c r="C140" s="531">
        <v>0</v>
      </c>
      <c r="D140" s="531">
        <v>0</v>
      </c>
      <c r="E140" s="531">
        <v>0</v>
      </c>
      <c r="F140" s="531">
        <v>0</v>
      </c>
      <c r="G140" s="531">
        <v>0</v>
      </c>
      <c r="H140" s="531">
        <v>0</v>
      </c>
      <c r="I140" s="531">
        <v>0</v>
      </c>
      <c r="J140" s="533">
        <v>0</v>
      </c>
      <c r="K140" s="531">
        <v>0</v>
      </c>
      <c r="L140" s="531">
        <v>0</v>
      </c>
      <c r="M140" s="531">
        <v>0</v>
      </c>
      <c r="N140" s="531">
        <v>0</v>
      </c>
      <c r="O140" s="530" t="s">
        <v>2559</v>
      </c>
      <c r="P140" s="531">
        <v>1</v>
      </c>
    </row>
    <row r="141" spans="1:16">
      <c r="A141" s="530" t="s">
        <v>2568</v>
      </c>
      <c r="B141" s="530" t="s">
        <v>2569</v>
      </c>
      <c r="C141" s="531">
        <v>0</v>
      </c>
      <c r="D141" s="531">
        <v>0</v>
      </c>
      <c r="E141" s="531">
        <v>0</v>
      </c>
      <c r="F141" s="531">
        <v>0</v>
      </c>
      <c r="G141" s="531">
        <v>0</v>
      </c>
      <c r="H141" s="531">
        <v>0</v>
      </c>
      <c r="I141" s="531">
        <v>0</v>
      </c>
      <c r="J141" s="533">
        <v>0</v>
      </c>
      <c r="K141" s="531">
        <v>0</v>
      </c>
      <c r="L141" s="531">
        <v>0</v>
      </c>
      <c r="M141" s="531">
        <v>0</v>
      </c>
      <c r="N141" s="531">
        <v>0</v>
      </c>
      <c r="O141" s="530" t="s">
        <v>2570</v>
      </c>
      <c r="P141" s="531">
        <v>1</v>
      </c>
    </row>
    <row r="142" spans="1:16">
      <c r="A142" s="530" t="s">
        <v>2571</v>
      </c>
      <c r="B142" s="530" t="s">
        <v>2572</v>
      </c>
      <c r="C142" s="531">
        <v>0</v>
      </c>
      <c r="D142" s="531">
        <v>0</v>
      </c>
      <c r="E142" s="531">
        <v>0</v>
      </c>
      <c r="F142" s="531">
        <v>0</v>
      </c>
      <c r="G142" s="531">
        <v>0</v>
      </c>
      <c r="H142" s="531">
        <v>0</v>
      </c>
      <c r="I142" s="531">
        <v>0</v>
      </c>
      <c r="J142" s="533">
        <v>0</v>
      </c>
      <c r="K142" s="531">
        <v>0</v>
      </c>
      <c r="L142" s="531">
        <v>0</v>
      </c>
      <c r="M142" s="531">
        <v>0</v>
      </c>
      <c r="N142" s="531">
        <v>0</v>
      </c>
      <c r="O142" s="530" t="s">
        <v>2570</v>
      </c>
      <c r="P142" s="531">
        <v>1</v>
      </c>
    </row>
    <row r="143" spans="1:16">
      <c r="A143" s="530" t="s">
        <v>2573</v>
      </c>
      <c r="B143" s="530" t="s">
        <v>2574</v>
      </c>
      <c r="C143" s="531">
        <v>0</v>
      </c>
      <c r="D143" s="531">
        <v>0</v>
      </c>
      <c r="E143" s="531">
        <v>0</v>
      </c>
      <c r="F143" s="531">
        <v>0</v>
      </c>
      <c r="G143" s="531">
        <v>0</v>
      </c>
      <c r="H143" s="531">
        <v>0</v>
      </c>
      <c r="I143" s="531">
        <v>0</v>
      </c>
      <c r="J143" s="533">
        <v>0</v>
      </c>
      <c r="K143" s="531">
        <v>0</v>
      </c>
      <c r="L143" s="531">
        <v>0</v>
      </c>
      <c r="M143" s="531">
        <v>0</v>
      </c>
      <c r="N143" s="531">
        <v>0</v>
      </c>
      <c r="O143" s="530" t="s">
        <v>2570</v>
      </c>
      <c r="P143" s="531">
        <v>1</v>
      </c>
    </row>
    <row r="144" spans="1:16">
      <c r="A144" s="530" t="s">
        <v>2575</v>
      </c>
      <c r="B144" s="530" t="s">
        <v>2576</v>
      </c>
      <c r="C144" s="531">
        <v>0</v>
      </c>
      <c r="D144" s="531">
        <v>0</v>
      </c>
      <c r="E144" s="531">
        <v>0</v>
      </c>
      <c r="F144" s="531">
        <v>0</v>
      </c>
      <c r="G144" s="531">
        <v>0</v>
      </c>
      <c r="H144" s="531">
        <v>0</v>
      </c>
      <c r="I144" s="531">
        <v>0</v>
      </c>
      <c r="J144" s="533">
        <v>0</v>
      </c>
      <c r="K144" s="531">
        <v>0</v>
      </c>
      <c r="L144" s="531">
        <v>0</v>
      </c>
      <c r="M144" s="531">
        <v>0</v>
      </c>
      <c r="N144" s="531">
        <v>0</v>
      </c>
      <c r="O144" s="530" t="s">
        <v>2570</v>
      </c>
      <c r="P144" s="531">
        <v>1</v>
      </c>
    </row>
    <row r="145" spans="1:16">
      <c r="A145" s="530" t="s">
        <v>2577</v>
      </c>
      <c r="B145" s="530" t="s">
        <v>2578</v>
      </c>
      <c r="C145" s="531">
        <v>0</v>
      </c>
      <c r="D145" s="531">
        <v>0</v>
      </c>
      <c r="E145" s="531">
        <v>0</v>
      </c>
      <c r="F145" s="531">
        <v>0</v>
      </c>
      <c r="G145" s="531">
        <v>0</v>
      </c>
      <c r="H145" s="531">
        <v>0</v>
      </c>
      <c r="I145" s="531">
        <v>0</v>
      </c>
      <c r="J145" s="533">
        <v>0</v>
      </c>
      <c r="K145" s="531">
        <v>0</v>
      </c>
      <c r="L145" s="531">
        <v>0</v>
      </c>
      <c r="M145" s="531">
        <v>0</v>
      </c>
      <c r="N145" s="531">
        <v>0</v>
      </c>
      <c r="O145" s="530" t="s">
        <v>2570</v>
      </c>
      <c r="P145" s="531">
        <v>1</v>
      </c>
    </row>
    <row r="146" spans="1:16">
      <c r="A146" s="530" t="s">
        <v>2579</v>
      </c>
      <c r="B146" s="530" t="s">
        <v>2580</v>
      </c>
      <c r="C146" s="531">
        <v>0</v>
      </c>
      <c r="D146" s="531">
        <v>0</v>
      </c>
      <c r="E146" s="531">
        <v>0</v>
      </c>
      <c r="F146" s="531">
        <v>0</v>
      </c>
      <c r="G146" s="531">
        <v>0</v>
      </c>
      <c r="H146" s="531">
        <v>0</v>
      </c>
      <c r="I146" s="531">
        <v>0</v>
      </c>
      <c r="J146" s="533">
        <v>0</v>
      </c>
      <c r="K146" s="531">
        <v>0</v>
      </c>
      <c r="L146" s="531">
        <v>0</v>
      </c>
      <c r="M146" s="531">
        <v>0</v>
      </c>
      <c r="N146" s="531">
        <v>0</v>
      </c>
      <c r="O146" s="530" t="s">
        <v>2570</v>
      </c>
      <c r="P146" s="531">
        <v>1</v>
      </c>
    </row>
    <row r="147" spans="1:16">
      <c r="A147" s="530" t="s">
        <v>2581</v>
      </c>
      <c r="B147" s="530" t="s">
        <v>2582</v>
      </c>
      <c r="C147" s="531">
        <v>0</v>
      </c>
      <c r="D147" s="531">
        <v>0</v>
      </c>
      <c r="E147" s="531">
        <v>0</v>
      </c>
      <c r="F147" s="531">
        <v>0</v>
      </c>
      <c r="G147" s="531">
        <v>0</v>
      </c>
      <c r="H147" s="531">
        <v>0</v>
      </c>
      <c r="I147" s="531">
        <v>0</v>
      </c>
      <c r="J147" s="533">
        <v>0</v>
      </c>
      <c r="K147" s="531">
        <v>0</v>
      </c>
      <c r="L147" s="531">
        <v>0</v>
      </c>
      <c r="M147" s="531">
        <v>0</v>
      </c>
      <c r="N147" s="531">
        <v>0</v>
      </c>
      <c r="O147" s="530" t="s">
        <v>2570</v>
      </c>
      <c r="P147" s="531">
        <v>1</v>
      </c>
    </row>
    <row r="148" spans="1:16">
      <c r="A148" s="530" t="s">
        <v>2583</v>
      </c>
      <c r="B148" s="530" t="s">
        <v>2584</v>
      </c>
      <c r="C148" s="531">
        <v>0</v>
      </c>
      <c r="D148" s="531">
        <v>0</v>
      </c>
      <c r="E148" s="531">
        <v>0</v>
      </c>
      <c r="F148" s="531">
        <v>0</v>
      </c>
      <c r="G148" s="531">
        <v>0</v>
      </c>
      <c r="H148" s="531">
        <v>0</v>
      </c>
      <c r="I148" s="531">
        <v>0</v>
      </c>
      <c r="J148" s="533">
        <v>0</v>
      </c>
      <c r="K148" s="531">
        <v>0</v>
      </c>
      <c r="L148" s="531">
        <v>0</v>
      </c>
      <c r="M148" s="531">
        <v>0</v>
      </c>
      <c r="N148" s="531">
        <v>0</v>
      </c>
      <c r="O148" s="530" t="s">
        <v>2585</v>
      </c>
      <c r="P148" s="531">
        <v>1</v>
      </c>
    </row>
    <row r="149" spans="1:16">
      <c r="A149" s="530" t="s">
        <v>2586</v>
      </c>
      <c r="B149" s="530" t="s">
        <v>2587</v>
      </c>
      <c r="C149" s="531">
        <v>0</v>
      </c>
      <c r="D149" s="531">
        <v>0</v>
      </c>
      <c r="E149" s="531">
        <v>0</v>
      </c>
      <c r="F149" s="531">
        <v>0</v>
      </c>
      <c r="G149" s="531">
        <v>0</v>
      </c>
      <c r="H149" s="531">
        <v>0</v>
      </c>
      <c r="I149" s="531">
        <v>0</v>
      </c>
      <c r="J149" s="533">
        <v>0</v>
      </c>
      <c r="K149" s="531">
        <v>0</v>
      </c>
      <c r="L149" s="531">
        <v>0</v>
      </c>
      <c r="M149" s="531">
        <v>0</v>
      </c>
      <c r="N149" s="531">
        <v>0</v>
      </c>
      <c r="O149" s="530" t="s">
        <v>2585</v>
      </c>
      <c r="P149" s="531">
        <v>1</v>
      </c>
    </row>
    <row r="150" spans="1:16">
      <c r="A150" s="530" t="s">
        <v>2588</v>
      </c>
      <c r="B150" s="530" t="s">
        <v>2589</v>
      </c>
      <c r="C150" s="531">
        <v>0</v>
      </c>
      <c r="D150" s="531">
        <v>0</v>
      </c>
      <c r="E150" s="531">
        <v>0</v>
      </c>
      <c r="F150" s="531">
        <v>0</v>
      </c>
      <c r="G150" s="531">
        <v>0</v>
      </c>
      <c r="H150" s="531">
        <v>0</v>
      </c>
      <c r="I150" s="531">
        <v>0</v>
      </c>
      <c r="J150" s="533">
        <v>0</v>
      </c>
      <c r="K150" s="531">
        <v>0</v>
      </c>
      <c r="L150" s="531">
        <v>0</v>
      </c>
      <c r="M150" s="531">
        <v>0</v>
      </c>
      <c r="N150" s="531">
        <v>0</v>
      </c>
      <c r="O150" s="530" t="s">
        <v>2519</v>
      </c>
      <c r="P150" s="531">
        <v>1</v>
      </c>
    </row>
    <row r="151" spans="1:16">
      <c r="A151" s="530" t="s">
        <v>2590</v>
      </c>
      <c r="B151" s="530" t="s">
        <v>2591</v>
      </c>
      <c r="C151" s="531">
        <v>0</v>
      </c>
      <c r="D151" s="531">
        <v>0</v>
      </c>
      <c r="E151" s="531">
        <v>0</v>
      </c>
      <c r="F151" s="531">
        <v>0</v>
      </c>
      <c r="G151" s="531">
        <v>0</v>
      </c>
      <c r="H151" s="531">
        <v>0</v>
      </c>
      <c r="I151" s="531">
        <v>0</v>
      </c>
      <c r="J151" s="533">
        <v>0</v>
      </c>
      <c r="K151" s="531">
        <v>0</v>
      </c>
      <c r="L151" s="531">
        <v>0</v>
      </c>
      <c r="M151" s="531">
        <v>0</v>
      </c>
      <c r="N151" s="531">
        <v>0</v>
      </c>
      <c r="O151" s="530" t="s">
        <v>2585</v>
      </c>
      <c r="P151" s="531">
        <v>1</v>
      </c>
    </row>
    <row r="152" spans="1:16">
      <c r="A152" s="530" t="s">
        <v>2592</v>
      </c>
      <c r="B152" s="530" t="s">
        <v>2593</v>
      </c>
      <c r="C152" s="531">
        <v>0</v>
      </c>
      <c r="D152" s="531">
        <v>0</v>
      </c>
      <c r="E152" s="531">
        <v>0</v>
      </c>
      <c r="F152" s="531">
        <v>0</v>
      </c>
      <c r="G152" s="531">
        <v>0</v>
      </c>
      <c r="H152" s="531">
        <v>0</v>
      </c>
      <c r="I152" s="531">
        <v>0</v>
      </c>
      <c r="J152" s="533">
        <v>0</v>
      </c>
      <c r="K152" s="531">
        <v>0</v>
      </c>
      <c r="L152" s="531">
        <v>0</v>
      </c>
      <c r="M152" s="531">
        <v>0</v>
      </c>
      <c r="N152" s="531">
        <v>0</v>
      </c>
      <c r="O152" s="530" t="s">
        <v>2594</v>
      </c>
      <c r="P152" s="531">
        <v>1</v>
      </c>
    </row>
    <row r="153" spans="1:16">
      <c r="A153" s="530" t="s">
        <v>2595</v>
      </c>
      <c r="B153" s="530" t="s">
        <v>2596</v>
      </c>
      <c r="C153" s="531">
        <v>0</v>
      </c>
      <c r="D153" s="531">
        <v>0</v>
      </c>
      <c r="E153" s="531">
        <v>0</v>
      </c>
      <c r="F153" s="531">
        <v>0</v>
      </c>
      <c r="G153" s="531">
        <v>0</v>
      </c>
      <c r="H153" s="531">
        <v>0</v>
      </c>
      <c r="I153" s="531">
        <v>0</v>
      </c>
      <c r="J153" s="533">
        <v>0</v>
      </c>
      <c r="K153" s="531">
        <v>0</v>
      </c>
      <c r="L153" s="531">
        <v>0</v>
      </c>
      <c r="M153" s="531">
        <v>0</v>
      </c>
      <c r="N153" s="531">
        <v>0</v>
      </c>
      <c r="O153" s="530" t="s">
        <v>2594</v>
      </c>
      <c r="P153" s="531">
        <v>1</v>
      </c>
    </row>
    <row r="154" spans="1:16">
      <c r="A154" s="530" t="s">
        <v>2597</v>
      </c>
      <c r="B154" s="530" t="s">
        <v>2598</v>
      </c>
      <c r="C154" s="531">
        <v>0</v>
      </c>
      <c r="D154" s="531">
        <v>0</v>
      </c>
      <c r="E154" s="531">
        <v>0</v>
      </c>
      <c r="F154" s="531">
        <v>0</v>
      </c>
      <c r="G154" s="531">
        <v>0</v>
      </c>
      <c r="H154" s="531">
        <v>0</v>
      </c>
      <c r="I154" s="531">
        <v>0</v>
      </c>
      <c r="J154" s="533">
        <v>0</v>
      </c>
      <c r="K154" s="531">
        <v>0</v>
      </c>
      <c r="L154" s="531">
        <v>0</v>
      </c>
      <c r="M154" s="531">
        <v>0</v>
      </c>
      <c r="N154" s="531">
        <v>0</v>
      </c>
      <c r="O154" s="530" t="s">
        <v>2599</v>
      </c>
      <c r="P154" s="531">
        <v>1</v>
      </c>
    </row>
    <row r="155" spans="1:16">
      <c r="A155" s="530" t="s">
        <v>2600</v>
      </c>
      <c r="B155" s="530" t="s">
        <v>2601</v>
      </c>
      <c r="C155" s="531">
        <v>0</v>
      </c>
      <c r="D155" s="531">
        <v>0</v>
      </c>
      <c r="E155" s="531">
        <v>0</v>
      </c>
      <c r="F155" s="531">
        <v>0</v>
      </c>
      <c r="G155" s="531">
        <v>0</v>
      </c>
      <c r="H155" s="531">
        <v>0</v>
      </c>
      <c r="I155" s="531">
        <v>0</v>
      </c>
      <c r="J155" s="533">
        <v>0</v>
      </c>
      <c r="K155" s="531">
        <v>0</v>
      </c>
      <c r="L155" s="531">
        <v>0</v>
      </c>
      <c r="M155" s="531">
        <v>0</v>
      </c>
      <c r="N155" s="531">
        <v>0</v>
      </c>
      <c r="O155" s="530" t="s">
        <v>2599</v>
      </c>
      <c r="P155" s="531">
        <v>1</v>
      </c>
    </row>
    <row r="156" spans="1:16">
      <c r="A156" s="530" t="s">
        <v>2602</v>
      </c>
      <c r="B156" s="530" t="s">
        <v>2603</v>
      </c>
      <c r="C156" s="531">
        <v>0</v>
      </c>
      <c r="D156" s="531">
        <v>0</v>
      </c>
      <c r="E156" s="531">
        <v>0</v>
      </c>
      <c r="F156" s="531">
        <v>0</v>
      </c>
      <c r="G156" s="531">
        <v>0</v>
      </c>
      <c r="H156" s="531">
        <v>0</v>
      </c>
      <c r="I156" s="531">
        <v>0</v>
      </c>
      <c r="J156" s="533">
        <v>0</v>
      </c>
      <c r="K156" s="531">
        <v>0</v>
      </c>
      <c r="L156" s="531">
        <v>0</v>
      </c>
      <c r="M156" s="531">
        <v>0</v>
      </c>
      <c r="N156" s="531">
        <v>0</v>
      </c>
      <c r="O156" s="530" t="s">
        <v>2599</v>
      </c>
      <c r="P156" s="531">
        <v>1</v>
      </c>
    </row>
    <row r="157" spans="1:16">
      <c r="A157" s="530" t="s">
        <v>2604</v>
      </c>
      <c r="B157" s="530" t="s">
        <v>2605</v>
      </c>
      <c r="C157" s="531">
        <v>0</v>
      </c>
      <c r="D157" s="531">
        <v>0</v>
      </c>
      <c r="E157" s="531">
        <v>0</v>
      </c>
      <c r="F157" s="531">
        <v>0</v>
      </c>
      <c r="G157" s="531">
        <v>0</v>
      </c>
      <c r="H157" s="531">
        <v>0</v>
      </c>
      <c r="I157" s="531">
        <v>0</v>
      </c>
      <c r="J157" s="533">
        <v>0</v>
      </c>
      <c r="K157" s="531">
        <v>0</v>
      </c>
      <c r="L157" s="531">
        <v>0</v>
      </c>
      <c r="M157" s="531">
        <v>0</v>
      </c>
      <c r="N157" s="531">
        <v>0</v>
      </c>
      <c r="O157" s="530" t="s">
        <v>2599</v>
      </c>
      <c r="P157" s="531">
        <v>1</v>
      </c>
    </row>
    <row r="158" spans="1:16">
      <c r="A158" s="530" t="s">
        <v>2606</v>
      </c>
      <c r="B158" s="530" t="s">
        <v>2607</v>
      </c>
      <c r="C158" s="531">
        <v>0</v>
      </c>
      <c r="D158" s="531">
        <v>0</v>
      </c>
      <c r="E158" s="531">
        <v>0</v>
      </c>
      <c r="F158" s="531">
        <v>0</v>
      </c>
      <c r="G158" s="531">
        <v>0</v>
      </c>
      <c r="H158" s="531">
        <v>0</v>
      </c>
      <c r="I158" s="531">
        <v>0</v>
      </c>
      <c r="J158" s="533">
        <v>0</v>
      </c>
      <c r="K158" s="531">
        <v>0</v>
      </c>
      <c r="L158" s="531">
        <v>0</v>
      </c>
      <c r="M158" s="531">
        <v>0</v>
      </c>
      <c r="N158" s="531">
        <v>0</v>
      </c>
      <c r="O158" s="530" t="s">
        <v>2599</v>
      </c>
      <c r="P158" s="531">
        <v>1</v>
      </c>
    </row>
    <row r="159" spans="1:16">
      <c r="A159" s="530" t="s">
        <v>2608</v>
      </c>
      <c r="B159" s="530" t="s">
        <v>509</v>
      </c>
      <c r="C159" s="531">
        <v>0</v>
      </c>
      <c r="D159" s="531">
        <v>0</v>
      </c>
      <c r="E159" s="531">
        <v>0</v>
      </c>
      <c r="F159" s="531">
        <v>0</v>
      </c>
      <c r="G159" s="531">
        <v>0</v>
      </c>
      <c r="H159" s="531">
        <v>0</v>
      </c>
      <c r="I159" s="531">
        <v>0</v>
      </c>
      <c r="J159" s="533">
        <v>0</v>
      </c>
      <c r="K159" s="531">
        <v>0</v>
      </c>
      <c r="L159" s="531">
        <v>0</v>
      </c>
      <c r="M159" s="531">
        <v>0</v>
      </c>
      <c r="N159" s="531">
        <v>0</v>
      </c>
      <c r="O159" s="530" t="s">
        <v>509</v>
      </c>
      <c r="P159" s="531">
        <v>1</v>
      </c>
    </row>
    <row r="160" spans="1:16">
      <c r="A160" s="530" t="s">
        <v>2609</v>
      </c>
      <c r="B160" s="530" t="s">
        <v>2610</v>
      </c>
      <c r="C160" s="531">
        <v>0</v>
      </c>
      <c r="D160" s="531">
        <v>0</v>
      </c>
      <c r="E160" s="531">
        <v>0</v>
      </c>
      <c r="F160" s="531">
        <v>0</v>
      </c>
      <c r="G160" s="531">
        <v>0</v>
      </c>
      <c r="H160" s="531">
        <v>0</v>
      </c>
      <c r="I160" s="531">
        <v>0</v>
      </c>
      <c r="J160" s="533">
        <v>0</v>
      </c>
      <c r="K160" s="531">
        <v>0</v>
      </c>
      <c r="L160" s="531">
        <v>0</v>
      </c>
      <c r="M160" s="531">
        <v>0</v>
      </c>
      <c r="N160" s="531">
        <v>0</v>
      </c>
      <c r="O160" s="530" t="s">
        <v>509</v>
      </c>
      <c r="P160" s="531">
        <v>1</v>
      </c>
    </row>
    <row r="161" spans="1:16">
      <c r="A161" s="530" t="s">
        <v>2611</v>
      </c>
      <c r="B161" s="530" t="s">
        <v>1621</v>
      </c>
      <c r="C161" s="531">
        <v>0</v>
      </c>
      <c r="D161" s="531">
        <v>0</v>
      </c>
      <c r="E161" s="531">
        <v>0</v>
      </c>
      <c r="F161" s="531">
        <v>0</v>
      </c>
      <c r="G161" s="531">
        <v>0</v>
      </c>
      <c r="H161" s="531">
        <v>0</v>
      </c>
      <c r="I161" s="531">
        <v>0</v>
      </c>
      <c r="J161" s="533">
        <v>0</v>
      </c>
      <c r="K161" s="531">
        <v>0</v>
      </c>
      <c r="L161" s="531">
        <v>0</v>
      </c>
      <c r="M161" s="531">
        <v>0</v>
      </c>
      <c r="N161" s="531">
        <v>0</v>
      </c>
      <c r="O161" s="530" t="s">
        <v>509</v>
      </c>
      <c r="P161" s="531">
        <v>1</v>
      </c>
    </row>
    <row r="162" spans="1:16">
      <c r="A162" s="530" t="s">
        <v>2612</v>
      </c>
      <c r="B162" s="530" t="s">
        <v>2613</v>
      </c>
      <c r="C162" s="531">
        <v>0</v>
      </c>
      <c r="D162" s="531">
        <v>0</v>
      </c>
      <c r="E162" s="531">
        <v>0</v>
      </c>
      <c r="F162" s="531">
        <v>0</v>
      </c>
      <c r="G162" s="531">
        <v>0</v>
      </c>
      <c r="H162" s="531">
        <v>0</v>
      </c>
      <c r="I162" s="531">
        <v>0</v>
      </c>
      <c r="J162" s="533">
        <v>0</v>
      </c>
      <c r="K162" s="531">
        <v>0</v>
      </c>
      <c r="L162" s="531">
        <v>0</v>
      </c>
      <c r="M162" s="531">
        <v>0</v>
      </c>
      <c r="N162" s="531">
        <v>0</v>
      </c>
      <c r="O162" s="530" t="s">
        <v>509</v>
      </c>
      <c r="P162" s="531">
        <v>1</v>
      </c>
    </row>
    <row r="163" spans="1:16">
      <c r="A163" s="530" t="s">
        <v>2614</v>
      </c>
      <c r="B163" s="530" t="s">
        <v>2615</v>
      </c>
      <c r="C163" s="531">
        <v>0</v>
      </c>
      <c r="D163" s="531">
        <v>0</v>
      </c>
      <c r="E163" s="531">
        <v>0</v>
      </c>
      <c r="F163" s="531">
        <v>0</v>
      </c>
      <c r="G163" s="531">
        <v>0</v>
      </c>
      <c r="H163" s="531">
        <v>0</v>
      </c>
      <c r="I163" s="531">
        <v>0</v>
      </c>
      <c r="J163" s="533">
        <v>0</v>
      </c>
      <c r="K163" s="531">
        <v>0</v>
      </c>
      <c r="L163" s="531">
        <v>0</v>
      </c>
      <c r="M163" s="531">
        <v>0</v>
      </c>
      <c r="N163" s="531">
        <v>0</v>
      </c>
      <c r="O163" s="530" t="s">
        <v>2616</v>
      </c>
      <c r="P163" s="531">
        <v>1</v>
      </c>
    </row>
    <row r="164" spans="1:16">
      <c r="A164" s="530" t="s">
        <v>2617</v>
      </c>
      <c r="B164" s="530" t="s">
        <v>2618</v>
      </c>
      <c r="C164" s="531">
        <v>0</v>
      </c>
      <c r="D164" s="531">
        <v>0</v>
      </c>
      <c r="E164" s="531">
        <v>0</v>
      </c>
      <c r="F164" s="531">
        <v>0</v>
      </c>
      <c r="G164" s="531">
        <v>0</v>
      </c>
      <c r="H164" s="531">
        <v>0</v>
      </c>
      <c r="I164" s="531">
        <v>0</v>
      </c>
      <c r="J164" s="533">
        <v>0</v>
      </c>
      <c r="K164" s="531">
        <v>0</v>
      </c>
      <c r="L164" s="531">
        <v>0</v>
      </c>
      <c r="M164" s="531">
        <v>0</v>
      </c>
      <c r="N164" s="531">
        <v>0</v>
      </c>
      <c r="O164" s="530" t="s">
        <v>2616</v>
      </c>
      <c r="P164" s="531">
        <v>1</v>
      </c>
    </row>
    <row r="165" spans="1:16">
      <c r="A165" s="530" t="s">
        <v>2619</v>
      </c>
      <c r="B165" s="530" t="s">
        <v>2620</v>
      </c>
      <c r="C165" s="531">
        <v>0</v>
      </c>
      <c r="D165" s="531">
        <v>0</v>
      </c>
      <c r="E165" s="531">
        <v>0</v>
      </c>
      <c r="F165" s="531">
        <v>0</v>
      </c>
      <c r="G165" s="531">
        <v>0</v>
      </c>
      <c r="H165" s="531">
        <v>0</v>
      </c>
      <c r="I165" s="531">
        <v>0</v>
      </c>
      <c r="J165" s="533">
        <v>0</v>
      </c>
      <c r="K165" s="531">
        <v>0</v>
      </c>
      <c r="L165" s="531">
        <v>0</v>
      </c>
      <c r="M165" s="531">
        <v>0</v>
      </c>
      <c r="N165" s="531">
        <v>0</v>
      </c>
      <c r="O165" s="530" t="s">
        <v>2616</v>
      </c>
      <c r="P165" s="531">
        <v>1</v>
      </c>
    </row>
    <row r="166" spans="1:16">
      <c r="A166" s="530" t="s">
        <v>2621</v>
      </c>
      <c r="B166" s="530" t="s">
        <v>2622</v>
      </c>
      <c r="C166" s="531">
        <v>0</v>
      </c>
      <c r="D166" s="531">
        <v>0</v>
      </c>
      <c r="E166" s="531">
        <v>0</v>
      </c>
      <c r="F166" s="531">
        <v>0</v>
      </c>
      <c r="G166" s="531">
        <v>0</v>
      </c>
      <c r="H166" s="531">
        <v>0</v>
      </c>
      <c r="I166" s="531">
        <v>0</v>
      </c>
      <c r="J166" s="533">
        <v>0</v>
      </c>
      <c r="K166" s="531">
        <v>0</v>
      </c>
      <c r="L166" s="531">
        <v>0</v>
      </c>
      <c r="M166" s="531">
        <v>0</v>
      </c>
      <c r="N166" s="531">
        <v>0</v>
      </c>
      <c r="O166" s="530" t="s">
        <v>2616</v>
      </c>
      <c r="P166" s="531">
        <v>1</v>
      </c>
    </row>
    <row r="167" spans="1:16">
      <c r="A167" s="530" t="s">
        <v>2623</v>
      </c>
      <c r="B167" s="530" t="s">
        <v>2624</v>
      </c>
      <c r="C167" s="531">
        <v>0</v>
      </c>
      <c r="D167" s="531">
        <v>0</v>
      </c>
      <c r="E167" s="531">
        <v>0</v>
      </c>
      <c r="F167" s="531">
        <v>0</v>
      </c>
      <c r="G167" s="531">
        <v>0</v>
      </c>
      <c r="H167" s="531">
        <v>0</v>
      </c>
      <c r="I167" s="531">
        <v>0</v>
      </c>
      <c r="J167" s="533">
        <v>0</v>
      </c>
      <c r="K167" s="531">
        <v>0</v>
      </c>
      <c r="L167" s="531">
        <v>0</v>
      </c>
      <c r="M167" s="531">
        <v>0</v>
      </c>
      <c r="N167" s="531">
        <v>0</v>
      </c>
      <c r="O167" s="530" t="s">
        <v>2616</v>
      </c>
      <c r="P167" s="531">
        <v>1</v>
      </c>
    </row>
    <row r="168" spans="1:16">
      <c r="A168" s="530" t="s">
        <v>2625</v>
      </c>
      <c r="B168" s="530" t="s">
        <v>2626</v>
      </c>
      <c r="C168" s="531">
        <v>0</v>
      </c>
      <c r="D168" s="531">
        <v>0</v>
      </c>
      <c r="E168" s="531">
        <v>0</v>
      </c>
      <c r="F168" s="531">
        <v>0</v>
      </c>
      <c r="G168" s="531">
        <v>0</v>
      </c>
      <c r="H168" s="531">
        <v>0</v>
      </c>
      <c r="I168" s="531">
        <v>0</v>
      </c>
      <c r="J168" s="533">
        <v>0</v>
      </c>
      <c r="K168" s="531">
        <v>0</v>
      </c>
      <c r="L168" s="531">
        <v>0</v>
      </c>
      <c r="M168" s="531">
        <v>0</v>
      </c>
      <c r="N168" s="531">
        <v>0</v>
      </c>
      <c r="O168" s="530" t="s">
        <v>2616</v>
      </c>
      <c r="P168" s="531">
        <v>1</v>
      </c>
    </row>
    <row r="169" spans="1:16">
      <c r="A169" s="530" t="s">
        <v>2627</v>
      </c>
      <c r="B169" s="530" t="s">
        <v>2628</v>
      </c>
      <c r="C169" s="531">
        <v>0</v>
      </c>
      <c r="D169" s="531">
        <v>0</v>
      </c>
      <c r="E169" s="531">
        <v>0</v>
      </c>
      <c r="F169" s="531">
        <v>0</v>
      </c>
      <c r="G169" s="531">
        <v>0</v>
      </c>
      <c r="H169" s="531">
        <v>0</v>
      </c>
      <c r="I169" s="531">
        <v>0</v>
      </c>
      <c r="J169" s="533">
        <v>0</v>
      </c>
      <c r="K169" s="531">
        <v>0</v>
      </c>
      <c r="L169" s="531">
        <v>0</v>
      </c>
      <c r="M169" s="531">
        <v>0</v>
      </c>
      <c r="N169" s="531">
        <v>0</v>
      </c>
      <c r="O169" s="530" t="s">
        <v>2616</v>
      </c>
      <c r="P169" s="531">
        <v>1</v>
      </c>
    </row>
    <row r="170" spans="1:16">
      <c r="A170" s="530" t="s">
        <v>2629</v>
      </c>
      <c r="B170" s="530" t="s">
        <v>2630</v>
      </c>
      <c r="C170" s="531">
        <v>0</v>
      </c>
      <c r="D170" s="531">
        <v>0</v>
      </c>
      <c r="E170" s="531">
        <v>0</v>
      </c>
      <c r="F170" s="531">
        <v>0</v>
      </c>
      <c r="G170" s="531">
        <v>0</v>
      </c>
      <c r="H170" s="531">
        <v>0</v>
      </c>
      <c r="I170" s="531">
        <v>0</v>
      </c>
      <c r="J170" s="533">
        <v>0</v>
      </c>
      <c r="K170" s="531">
        <v>0</v>
      </c>
      <c r="L170" s="531">
        <v>0</v>
      </c>
      <c r="M170" s="531">
        <v>0</v>
      </c>
      <c r="N170" s="531">
        <v>0</v>
      </c>
      <c r="O170" s="530" t="s">
        <v>509</v>
      </c>
      <c r="P170" s="531">
        <v>1</v>
      </c>
    </row>
    <row r="171" spans="1:16">
      <c r="A171" s="530" t="s">
        <v>2631</v>
      </c>
      <c r="B171" s="530" t="s">
        <v>2632</v>
      </c>
      <c r="C171" s="531">
        <v>0</v>
      </c>
      <c r="D171" s="531">
        <v>0</v>
      </c>
      <c r="E171" s="531">
        <v>0</v>
      </c>
      <c r="F171" s="531">
        <v>0</v>
      </c>
      <c r="G171" s="531">
        <v>0</v>
      </c>
      <c r="H171" s="531">
        <v>0</v>
      </c>
      <c r="I171" s="531">
        <v>0</v>
      </c>
      <c r="J171" s="533">
        <v>0</v>
      </c>
      <c r="K171" s="531">
        <v>0</v>
      </c>
      <c r="L171" s="531">
        <v>0</v>
      </c>
      <c r="M171" s="531">
        <v>0</v>
      </c>
      <c r="N171" s="531">
        <v>0</v>
      </c>
      <c r="O171" s="530" t="s">
        <v>2616</v>
      </c>
      <c r="P171" s="531">
        <v>1</v>
      </c>
    </row>
    <row r="172" spans="1:16">
      <c r="A172" s="530" t="s">
        <v>2633</v>
      </c>
      <c r="B172" s="530" t="s">
        <v>2634</v>
      </c>
      <c r="C172" s="531">
        <v>0</v>
      </c>
      <c r="D172" s="531">
        <v>0</v>
      </c>
      <c r="E172" s="531">
        <v>0</v>
      </c>
      <c r="F172" s="531">
        <v>0</v>
      </c>
      <c r="G172" s="531">
        <v>0</v>
      </c>
      <c r="H172" s="531">
        <v>0</v>
      </c>
      <c r="I172" s="531">
        <v>0</v>
      </c>
      <c r="J172" s="533">
        <v>0</v>
      </c>
      <c r="K172" s="531">
        <v>0</v>
      </c>
      <c r="L172" s="531">
        <v>0</v>
      </c>
      <c r="M172" s="531">
        <v>0</v>
      </c>
      <c r="N172" s="531">
        <v>0</v>
      </c>
      <c r="O172" s="530" t="s">
        <v>2616</v>
      </c>
      <c r="P172" s="531">
        <v>1</v>
      </c>
    </row>
    <row r="173" spans="1:16">
      <c r="A173" s="530" t="s">
        <v>2635</v>
      </c>
      <c r="B173" s="530" t="s">
        <v>2636</v>
      </c>
      <c r="C173" s="531">
        <v>0</v>
      </c>
      <c r="D173" s="531">
        <v>0</v>
      </c>
      <c r="E173" s="531">
        <v>0</v>
      </c>
      <c r="F173" s="531">
        <v>0</v>
      </c>
      <c r="G173" s="531">
        <v>0</v>
      </c>
      <c r="H173" s="531">
        <v>0</v>
      </c>
      <c r="I173" s="531">
        <v>0</v>
      </c>
      <c r="J173" s="533">
        <v>0</v>
      </c>
      <c r="K173" s="531">
        <v>0</v>
      </c>
      <c r="L173" s="531">
        <v>0</v>
      </c>
      <c r="M173" s="531">
        <v>0</v>
      </c>
      <c r="N173" s="531">
        <v>0</v>
      </c>
      <c r="O173" s="530" t="s">
        <v>509</v>
      </c>
      <c r="P173" s="531">
        <v>1</v>
      </c>
    </row>
    <row r="174" spans="1:16">
      <c r="A174" s="530" t="s">
        <v>2637</v>
      </c>
      <c r="B174" s="530" t="s">
        <v>2638</v>
      </c>
      <c r="C174" s="531">
        <v>0</v>
      </c>
      <c r="D174" s="531">
        <v>0</v>
      </c>
      <c r="E174" s="531">
        <v>0</v>
      </c>
      <c r="F174" s="531">
        <v>0</v>
      </c>
      <c r="G174" s="531">
        <v>0</v>
      </c>
      <c r="H174" s="531">
        <v>0</v>
      </c>
      <c r="I174" s="531">
        <v>0</v>
      </c>
      <c r="J174" s="533">
        <v>0</v>
      </c>
      <c r="K174" s="531">
        <v>0</v>
      </c>
      <c r="L174" s="531">
        <v>0</v>
      </c>
      <c r="M174" s="531">
        <v>0</v>
      </c>
      <c r="N174" s="531">
        <v>0</v>
      </c>
      <c r="O174" s="530" t="s">
        <v>2616</v>
      </c>
      <c r="P174" s="531">
        <v>1</v>
      </c>
    </row>
    <row r="175" spans="1:16">
      <c r="A175" s="530" t="s">
        <v>2639</v>
      </c>
      <c r="B175" s="530" t="s">
        <v>2640</v>
      </c>
      <c r="C175" s="531">
        <v>0</v>
      </c>
      <c r="D175" s="531">
        <v>0</v>
      </c>
      <c r="E175" s="531">
        <v>0</v>
      </c>
      <c r="F175" s="531">
        <v>0</v>
      </c>
      <c r="G175" s="531">
        <v>0</v>
      </c>
      <c r="H175" s="531">
        <v>0</v>
      </c>
      <c r="I175" s="531">
        <v>0</v>
      </c>
      <c r="J175" s="533">
        <v>0</v>
      </c>
      <c r="K175" s="531">
        <v>0</v>
      </c>
      <c r="L175" s="531">
        <v>0</v>
      </c>
      <c r="M175" s="531">
        <v>0</v>
      </c>
      <c r="N175" s="531">
        <v>0</v>
      </c>
      <c r="O175" s="530" t="s">
        <v>2640</v>
      </c>
      <c r="P175" s="531">
        <v>1</v>
      </c>
    </row>
    <row r="176" spans="1:16">
      <c r="A176" s="530" t="s">
        <v>2641</v>
      </c>
      <c r="B176" s="530" t="s">
        <v>2642</v>
      </c>
      <c r="C176" s="531">
        <v>0</v>
      </c>
      <c r="D176" s="531">
        <v>0</v>
      </c>
      <c r="E176" s="531">
        <v>0</v>
      </c>
      <c r="F176" s="531">
        <v>0</v>
      </c>
      <c r="G176" s="531">
        <v>0</v>
      </c>
      <c r="H176" s="531">
        <v>0</v>
      </c>
      <c r="I176" s="531">
        <v>0</v>
      </c>
      <c r="J176" s="533">
        <v>0</v>
      </c>
      <c r="K176" s="531">
        <v>0</v>
      </c>
      <c r="L176" s="531">
        <v>0</v>
      </c>
      <c r="M176" s="531">
        <v>0</v>
      </c>
      <c r="N176" s="531">
        <v>0</v>
      </c>
      <c r="O176" s="530" t="s">
        <v>2640</v>
      </c>
      <c r="P176" s="531">
        <v>1</v>
      </c>
    </row>
    <row r="177" spans="1:16">
      <c r="A177" s="530" t="s">
        <v>2643</v>
      </c>
      <c r="B177" s="530" t="s">
        <v>2644</v>
      </c>
      <c r="C177" s="531">
        <v>0</v>
      </c>
      <c r="D177" s="531">
        <v>0</v>
      </c>
      <c r="E177" s="531">
        <v>0</v>
      </c>
      <c r="F177" s="531">
        <v>0</v>
      </c>
      <c r="G177" s="531">
        <v>0</v>
      </c>
      <c r="H177" s="531">
        <v>0</v>
      </c>
      <c r="I177" s="531">
        <v>0</v>
      </c>
      <c r="J177" s="533">
        <v>0</v>
      </c>
      <c r="K177" s="531">
        <v>0</v>
      </c>
      <c r="L177" s="531">
        <v>0</v>
      </c>
      <c r="M177" s="531">
        <v>0</v>
      </c>
      <c r="N177" s="531">
        <v>0</v>
      </c>
      <c r="O177" s="530" t="s">
        <v>2645</v>
      </c>
      <c r="P177" s="531">
        <v>1</v>
      </c>
    </row>
    <row r="178" spans="1:16">
      <c r="A178" s="530" t="s">
        <v>2646</v>
      </c>
      <c r="B178" s="530" t="s">
        <v>2647</v>
      </c>
      <c r="C178" s="531">
        <v>0</v>
      </c>
      <c r="D178" s="531">
        <v>0</v>
      </c>
      <c r="E178" s="531">
        <v>0</v>
      </c>
      <c r="F178" s="531">
        <v>0</v>
      </c>
      <c r="G178" s="531">
        <v>0</v>
      </c>
      <c r="H178" s="531">
        <v>0</v>
      </c>
      <c r="I178" s="531">
        <v>0</v>
      </c>
      <c r="J178" s="533">
        <v>0</v>
      </c>
      <c r="K178" s="531">
        <v>0</v>
      </c>
      <c r="L178" s="531">
        <v>0</v>
      </c>
      <c r="M178" s="531">
        <v>0</v>
      </c>
      <c r="N178" s="531">
        <v>0</v>
      </c>
      <c r="O178" s="530" t="s">
        <v>2645</v>
      </c>
      <c r="P178" s="531">
        <v>1</v>
      </c>
    </row>
    <row r="179" spans="1:16">
      <c r="A179" s="530" t="s">
        <v>2648</v>
      </c>
      <c r="B179" s="530" t="s">
        <v>2649</v>
      </c>
      <c r="C179" s="531">
        <v>0</v>
      </c>
      <c r="D179" s="531">
        <v>0</v>
      </c>
      <c r="E179" s="531">
        <v>0</v>
      </c>
      <c r="F179" s="531">
        <v>0</v>
      </c>
      <c r="G179" s="531">
        <v>0</v>
      </c>
      <c r="H179" s="531">
        <v>0</v>
      </c>
      <c r="I179" s="531">
        <v>0</v>
      </c>
      <c r="J179" s="533">
        <v>0</v>
      </c>
      <c r="K179" s="531">
        <v>0</v>
      </c>
      <c r="L179" s="531">
        <v>0</v>
      </c>
      <c r="M179" s="531">
        <v>0</v>
      </c>
      <c r="N179" s="531">
        <v>0</v>
      </c>
      <c r="O179" s="530" t="s">
        <v>2645</v>
      </c>
      <c r="P179" s="531">
        <v>1</v>
      </c>
    </row>
    <row r="180" spans="1:16">
      <c r="A180" s="530" t="s">
        <v>2650</v>
      </c>
      <c r="B180" s="530" t="s">
        <v>2651</v>
      </c>
      <c r="C180" s="531">
        <v>0</v>
      </c>
      <c r="D180" s="531">
        <v>0</v>
      </c>
      <c r="E180" s="531">
        <v>0</v>
      </c>
      <c r="F180" s="531">
        <v>0</v>
      </c>
      <c r="G180" s="531">
        <v>0</v>
      </c>
      <c r="H180" s="531">
        <v>0</v>
      </c>
      <c r="I180" s="531">
        <v>0</v>
      </c>
      <c r="J180" s="533">
        <v>0</v>
      </c>
      <c r="K180" s="531">
        <v>0</v>
      </c>
      <c r="L180" s="531">
        <v>0</v>
      </c>
      <c r="M180" s="531">
        <v>0</v>
      </c>
      <c r="N180" s="531">
        <v>0</v>
      </c>
      <c r="O180" s="530" t="s">
        <v>2645</v>
      </c>
      <c r="P180" s="531">
        <v>1</v>
      </c>
    </row>
    <row r="181" spans="1:16">
      <c r="A181" s="530" t="s">
        <v>2652</v>
      </c>
      <c r="B181" s="530" t="s">
        <v>2653</v>
      </c>
      <c r="C181" s="531">
        <v>0</v>
      </c>
      <c r="D181" s="531">
        <v>0</v>
      </c>
      <c r="E181" s="531">
        <v>0</v>
      </c>
      <c r="F181" s="531">
        <v>0</v>
      </c>
      <c r="G181" s="531">
        <v>0</v>
      </c>
      <c r="H181" s="531">
        <v>0</v>
      </c>
      <c r="I181" s="531">
        <v>0</v>
      </c>
      <c r="J181" s="533">
        <v>0</v>
      </c>
      <c r="K181" s="531">
        <v>0</v>
      </c>
      <c r="L181" s="531">
        <v>0</v>
      </c>
      <c r="M181" s="531">
        <v>0</v>
      </c>
      <c r="N181" s="531">
        <v>0</v>
      </c>
      <c r="O181" s="530" t="s">
        <v>2645</v>
      </c>
      <c r="P181" s="531">
        <v>1</v>
      </c>
    </row>
    <row r="182" spans="1:16">
      <c r="A182" s="530" t="s">
        <v>2654</v>
      </c>
      <c r="B182" s="530" t="s">
        <v>2655</v>
      </c>
      <c r="C182" s="531">
        <v>0</v>
      </c>
      <c r="D182" s="531">
        <v>0</v>
      </c>
      <c r="E182" s="531">
        <v>0</v>
      </c>
      <c r="F182" s="531">
        <v>0</v>
      </c>
      <c r="G182" s="531">
        <v>0</v>
      </c>
      <c r="H182" s="531">
        <v>0</v>
      </c>
      <c r="I182" s="531">
        <v>0</v>
      </c>
      <c r="J182" s="533">
        <v>0</v>
      </c>
      <c r="K182" s="531">
        <v>0</v>
      </c>
      <c r="L182" s="531">
        <v>0</v>
      </c>
      <c r="M182" s="531">
        <v>0</v>
      </c>
      <c r="N182" s="531">
        <v>0</v>
      </c>
      <c r="O182" s="530" t="s">
        <v>2645</v>
      </c>
      <c r="P182" s="531">
        <v>1</v>
      </c>
    </row>
    <row r="183" spans="1:16">
      <c r="A183" s="530" t="s">
        <v>2656</v>
      </c>
      <c r="B183" s="530" t="s">
        <v>2657</v>
      </c>
      <c r="C183" s="531">
        <v>0</v>
      </c>
      <c r="D183" s="531">
        <v>0</v>
      </c>
      <c r="E183" s="531">
        <v>0</v>
      </c>
      <c r="F183" s="531">
        <v>0</v>
      </c>
      <c r="G183" s="531">
        <v>0</v>
      </c>
      <c r="H183" s="531">
        <v>0</v>
      </c>
      <c r="I183" s="531">
        <v>0</v>
      </c>
      <c r="J183" s="533">
        <v>0</v>
      </c>
      <c r="K183" s="531">
        <v>0</v>
      </c>
      <c r="L183" s="531">
        <v>0</v>
      </c>
      <c r="M183" s="531">
        <v>0</v>
      </c>
      <c r="N183" s="531">
        <v>0</v>
      </c>
      <c r="O183" s="530" t="s">
        <v>2645</v>
      </c>
      <c r="P183" s="531">
        <v>1</v>
      </c>
    </row>
    <row r="184" spans="1:16">
      <c r="A184" s="530" t="s">
        <v>2658</v>
      </c>
      <c r="B184" s="530" t="s">
        <v>2659</v>
      </c>
      <c r="C184" s="531">
        <v>0</v>
      </c>
      <c r="D184" s="531">
        <v>0</v>
      </c>
      <c r="E184" s="531">
        <v>0</v>
      </c>
      <c r="F184" s="531">
        <v>0</v>
      </c>
      <c r="G184" s="531">
        <v>0</v>
      </c>
      <c r="H184" s="531">
        <v>0</v>
      </c>
      <c r="I184" s="531">
        <v>0</v>
      </c>
      <c r="J184" s="533">
        <v>0</v>
      </c>
      <c r="K184" s="531">
        <v>0</v>
      </c>
      <c r="L184" s="531">
        <v>0</v>
      </c>
      <c r="M184" s="531">
        <v>0</v>
      </c>
      <c r="N184" s="531">
        <v>0</v>
      </c>
      <c r="O184" s="530" t="s">
        <v>2645</v>
      </c>
      <c r="P184" s="531">
        <v>1</v>
      </c>
    </row>
    <row r="185" spans="1:16">
      <c r="A185" s="530" t="s">
        <v>2660</v>
      </c>
      <c r="B185" s="530" t="s">
        <v>2661</v>
      </c>
      <c r="C185" s="531">
        <v>0</v>
      </c>
      <c r="D185" s="531">
        <v>0</v>
      </c>
      <c r="E185" s="531">
        <v>0</v>
      </c>
      <c r="F185" s="531">
        <v>0</v>
      </c>
      <c r="G185" s="531">
        <v>0</v>
      </c>
      <c r="H185" s="531">
        <v>0</v>
      </c>
      <c r="I185" s="531">
        <v>0</v>
      </c>
      <c r="J185" s="533">
        <v>0</v>
      </c>
      <c r="K185" s="531">
        <v>0</v>
      </c>
      <c r="L185" s="531">
        <v>0</v>
      </c>
      <c r="M185" s="531">
        <v>0</v>
      </c>
      <c r="N185" s="531">
        <v>0</v>
      </c>
      <c r="O185" s="530" t="s">
        <v>2645</v>
      </c>
      <c r="P185" s="531">
        <v>1</v>
      </c>
    </row>
    <row r="186" spans="1:16">
      <c r="A186" s="530" t="s">
        <v>2662</v>
      </c>
      <c r="B186" s="530" t="s">
        <v>2663</v>
      </c>
      <c r="C186" s="531">
        <v>0</v>
      </c>
      <c r="D186" s="531">
        <v>0</v>
      </c>
      <c r="E186" s="531">
        <v>0</v>
      </c>
      <c r="F186" s="531">
        <v>0</v>
      </c>
      <c r="G186" s="531">
        <v>0</v>
      </c>
      <c r="H186" s="531">
        <v>0</v>
      </c>
      <c r="I186" s="531">
        <v>0</v>
      </c>
      <c r="J186" s="533">
        <v>0</v>
      </c>
      <c r="K186" s="531">
        <v>0</v>
      </c>
      <c r="L186" s="531">
        <v>0</v>
      </c>
      <c r="M186" s="531">
        <v>0</v>
      </c>
      <c r="N186" s="531">
        <v>0</v>
      </c>
      <c r="O186" s="530" t="s">
        <v>2645</v>
      </c>
      <c r="P186" s="531">
        <v>1</v>
      </c>
    </row>
    <row r="187" spans="1:16">
      <c r="A187" s="530" t="s">
        <v>2664</v>
      </c>
      <c r="B187" s="530" t="s">
        <v>2665</v>
      </c>
      <c r="C187" s="531">
        <v>0</v>
      </c>
      <c r="D187" s="531">
        <v>0</v>
      </c>
      <c r="E187" s="531">
        <v>0</v>
      </c>
      <c r="F187" s="531">
        <v>0</v>
      </c>
      <c r="G187" s="531">
        <v>0</v>
      </c>
      <c r="H187" s="531">
        <v>0</v>
      </c>
      <c r="I187" s="531">
        <v>0</v>
      </c>
      <c r="J187" s="533">
        <v>0</v>
      </c>
      <c r="K187" s="531">
        <v>0</v>
      </c>
      <c r="L187" s="531">
        <v>0</v>
      </c>
      <c r="M187" s="531">
        <v>0</v>
      </c>
      <c r="N187" s="531">
        <v>0</v>
      </c>
      <c r="O187" s="530" t="s">
        <v>2645</v>
      </c>
      <c r="P187" s="531">
        <v>1</v>
      </c>
    </row>
    <row r="188" spans="1:16">
      <c r="A188" s="530" t="s">
        <v>2666</v>
      </c>
      <c r="B188" s="530" t="s">
        <v>2638</v>
      </c>
      <c r="C188" s="531">
        <v>0</v>
      </c>
      <c r="D188" s="531">
        <v>0</v>
      </c>
      <c r="E188" s="531">
        <v>0</v>
      </c>
      <c r="F188" s="531">
        <v>0</v>
      </c>
      <c r="G188" s="531">
        <v>0</v>
      </c>
      <c r="H188" s="531">
        <v>0</v>
      </c>
      <c r="I188" s="531">
        <v>0</v>
      </c>
      <c r="J188" s="533">
        <v>0</v>
      </c>
      <c r="K188" s="531">
        <v>0</v>
      </c>
      <c r="L188" s="531">
        <v>0</v>
      </c>
      <c r="M188" s="531">
        <v>0</v>
      </c>
      <c r="N188" s="531">
        <v>0</v>
      </c>
      <c r="O188" s="530" t="s">
        <v>2645</v>
      </c>
      <c r="P188" s="531">
        <v>1</v>
      </c>
    </row>
    <row r="189" spans="1:16">
      <c r="A189" s="530" t="s">
        <v>2667</v>
      </c>
      <c r="B189" s="530" t="s">
        <v>2668</v>
      </c>
      <c r="C189" s="531">
        <v>0</v>
      </c>
      <c r="D189" s="531">
        <v>0</v>
      </c>
      <c r="E189" s="531">
        <v>0</v>
      </c>
      <c r="F189" s="531">
        <v>0</v>
      </c>
      <c r="G189" s="531">
        <v>0</v>
      </c>
      <c r="H189" s="531">
        <v>0</v>
      </c>
      <c r="I189" s="531">
        <v>0</v>
      </c>
      <c r="J189" s="533">
        <v>0</v>
      </c>
      <c r="K189" s="531">
        <v>0</v>
      </c>
      <c r="L189" s="531">
        <v>0</v>
      </c>
      <c r="M189" s="531">
        <v>0</v>
      </c>
      <c r="N189" s="531">
        <v>0</v>
      </c>
      <c r="O189" s="530" t="s">
        <v>2669</v>
      </c>
      <c r="P189" s="531">
        <v>1</v>
      </c>
    </row>
    <row r="190" spans="1:16">
      <c r="A190" s="530" t="s">
        <v>2670</v>
      </c>
      <c r="B190" s="530" t="s">
        <v>2671</v>
      </c>
      <c r="C190" s="531">
        <v>0</v>
      </c>
      <c r="D190" s="531">
        <v>0</v>
      </c>
      <c r="E190" s="531">
        <v>0</v>
      </c>
      <c r="F190" s="531">
        <v>0</v>
      </c>
      <c r="G190" s="531">
        <v>0</v>
      </c>
      <c r="H190" s="531">
        <v>0</v>
      </c>
      <c r="I190" s="531">
        <v>0</v>
      </c>
      <c r="J190" s="533">
        <v>0</v>
      </c>
      <c r="K190" s="531">
        <v>0</v>
      </c>
      <c r="L190" s="531">
        <v>0</v>
      </c>
      <c r="M190" s="531">
        <v>0</v>
      </c>
      <c r="N190" s="531">
        <v>0</v>
      </c>
      <c r="O190" s="530" t="s">
        <v>2669</v>
      </c>
      <c r="P190" s="531">
        <v>1</v>
      </c>
    </row>
    <row r="191" spans="1:16">
      <c r="A191" s="530" t="s">
        <v>2672</v>
      </c>
      <c r="B191" s="530" t="s">
        <v>2673</v>
      </c>
      <c r="C191" s="531">
        <v>0</v>
      </c>
      <c r="D191" s="531">
        <v>0</v>
      </c>
      <c r="E191" s="531">
        <v>0</v>
      </c>
      <c r="F191" s="531">
        <v>0</v>
      </c>
      <c r="G191" s="531">
        <v>0</v>
      </c>
      <c r="H191" s="531">
        <v>0</v>
      </c>
      <c r="I191" s="531">
        <v>0</v>
      </c>
      <c r="J191" s="533">
        <v>0</v>
      </c>
      <c r="K191" s="531">
        <v>0</v>
      </c>
      <c r="L191" s="531">
        <v>0</v>
      </c>
      <c r="M191" s="531">
        <v>0</v>
      </c>
      <c r="N191" s="531">
        <v>0</v>
      </c>
      <c r="O191" s="530" t="s">
        <v>2669</v>
      </c>
      <c r="P191" s="531">
        <v>1</v>
      </c>
    </row>
    <row r="192" spans="1:16">
      <c r="A192" s="530" t="s">
        <v>2674</v>
      </c>
      <c r="B192" s="530" t="s">
        <v>2675</v>
      </c>
      <c r="C192" s="531">
        <v>0</v>
      </c>
      <c r="D192" s="531">
        <v>0</v>
      </c>
      <c r="E192" s="531">
        <v>0</v>
      </c>
      <c r="F192" s="531">
        <v>0</v>
      </c>
      <c r="G192" s="531">
        <v>0</v>
      </c>
      <c r="H192" s="531">
        <v>0</v>
      </c>
      <c r="I192" s="531">
        <v>0</v>
      </c>
      <c r="J192" s="533">
        <v>0</v>
      </c>
      <c r="K192" s="531">
        <v>0</v>
      </c>
      <c r="L192" s="531">
        <v>0</v>
      </c>
      <c r="M192" s="531">
        <v>0</v>
      </c>
      <c r="N192" s="531">
        <v>0</v>
      </c>
      <c r="O192" s="530" t="s">
        <v>2676</v>
      </c>
      <c r="P192" s="531">
        <v>1</v>
      </c>
    </row>
    <row r="193" spans="1:16">
      <c r="A193" s="530" t="s">
        <v>2677</v>
      </c>
      <c r="B193" s="530" t="s">
        <v>2678</v>
      </c>
      <c r="C193" s="531">
        <v>0</v>
      </c>
      <c r="D193" s="531">
        <v>0</v>
      </c>
      <c r="E193" s="531">
        <v>0</v>
      </c>
      <c r="F193" s="531">
        <v>0</v>
      </c>
      <c r="G193" s="531">
        <v>0</v>
      </c>
      <c r="H193" s="531">
        <v>0</v>
      </c>
      <c r="I193" s="531">
        <v>0</v>
      </c>
      <c r="J193" s="533">
        <v>0</v>
      </c>
      <c r="K193" s="531">
        <v>0</v>
      </c>
      <c r="L193" s="531">
        <v>0</v>
      </c>
      <c r="M193" s="531">
        <v>0</v>
      </c>
      <c r="N193" s="531">
        <v>0</v>
      </c>
      <c r="O193" s="530" t="s">
        <v>2669</v>
      </c>
      <c r="P193" s="531">
        <v>1</v>
      </c>
    </row>
    <row r="194" spans="1:16">
      <c r="A194" s="530" t="s">
        <v>2679</v>
      </c>
      <c r="B194" s="530" t="s">
        <v>2680</v>
      </c>
      <c r="C194" s="531">
        <v>0</v>
      </c>
      <c r="D194" s="531">
        <v>0</v>
      </c>
      <c r="E194" s="531">
        <v>0</v>
      </c>
      <c r="F194" s="531">
        <v>0</v>
      </c>
      <c r="G194" s="531">
        <v>0</v>
      </c>
      <c r="H194" s="531">
        <v>0</v>
      </c>
      <c r="I194" s="531">
        <v>0</v>
      </c>
      <c r="J194" s="533">
        <v>0</v>
      </c>
      <c r="K194" s="531">
        <v>0</v>
      </c>
      <c r="L194" s="531">
        <v>0</v>
      </c>
      <c r="M194" s="531">
        <v>0</v>
      </c>
      <c r="N194" s="531">
        <v>0</v>
      </c>
      <c r="O194" s="530" t="s">
        <v>2681</v>
      </c>
      <c r="P194" s="531">
        <v>1</v>
      </c>
    </row>
    <row r="195" spans="1:16">
      <c r="A195" s="530" t="s">
        <v>2682</v>
      </c>
      <c r="B195" s="530" t="s">
        <v>2683</v>
      </c>
      <c r="C195" s="531">
        <v>0</v>
      </c>
      <c r="D195" s="531">
        <v>0</v>
      </c>
      <c r="E195" s="531">
        <v>0</v>
      </c>
      <c r="F195" s="531">
        <v>0</v>
      </c>
      <c r="G195" s="531">
        <v>0</v>
      </c>
      <c r="H195" s="531">
        <v>0</v>
      </c>
      <c r="I195" s="531">
        <v>0</v>
      </c>
      <c r="J195" s="533">
        <v>0</v>
      </c>
      <c r="K195" s="531">
        <v>0</v>
      </c>
      <c r="L195" s="531">
        <v>0</v>
      </c>
      <c r="M195" s="531">
        <v>0</v>
      </c>
      <c r="N195" s="531">
        <v>0</v>
      </c>
      <c r="O195" s="530" t="s">
        <v>2681</v>
      </c>
      <c r="P195" s="531">
        <v>1</v>
      </c>
    </row>
    <row r="196" spans="1:16">
      <c r="A196" s="530" t="s">
        <v>2684</v>
      </c>
      <c r="B196" s="530" t="s">
        <v>2685</v>
      </c>
      <c r="C196" s="531">
        <v>0</v>
      </c>
      <c r="D196" s="531">
        <v>0</v>
      </c>
      <c r="E196" s="531">
        <v>0</v>
      </c>
      <c r="F196" s="531">
        <v>0</v>
      </c>
      <c r="G196" s="531">
        <v>0</v>
      </c>
      <c r="H196" s="531">
        <v>0</v>
      </c>
      <c r="I196" s="531">
        <v>0</v>
      </c>
      <c r="J196" s="533">
        <v>0</v>
      </c>
      <c r="K196" s="531">
        <v>0</v>
      </c>
      <c r="L196" s="531">
        <v>0</v>
      </c>
      <c r="M196" s="531">
        <v>0</v>
      </c>
      <c r="N196" s="531">
        <v>0</v>
      </c>
      <c r="O196" s="530" t="s">
        <v>2681</v>
      </c>
      <c r="P196" s="531">
        <v>1</v>
      </c>
    </row>
    <row r="197" spans="1:16">
      <c r="A197" s="530" t="s">
        <v>2686</v>
      </c>
      <c r="B197" s="530" t="s">
        <v>2687</v>
      </c>
      <c r="C197" s="531">
        <v>0</v>
      </c>
      <c r="D197" s="531">
        <v>0</v>
      </c>
      <c r="E197" s="531">
        <v>0</v>
      </c>
      <c r="F197" s="531">
        <v>0</v>
      </c>
      <c r="G197" s="531">
        <v>0</v>
      </c>
      <c r="H197" s="531">
        <v>0</v>
      </c>
      <c r="I197" s="531">
        <v>0</v>
      </c>
      <c r="J197" s="533">
        <v>0</v>
      </c>
      <c r="K197" s="531">
        <v>0</v>
      </c>
      <c r="L197" s="531">
        <v>0</v>
      </c>
      <c r="M197" s="531">
        <v>0</v>
      </c>
      <c r="N197" s="531">
        <v>0</v>
      </c>
      <c r="O197" s="530" t="s">
        <v>2681</v>
      </c>
      <c r="P197" s="531">
        <v>1</v>
      </c>
    </row>
    <row r="198" spans="1:16">
      <c r="A198" s="530" t="s">
        <v>2688</v>
      </c>
      <c r="B198" s="530" t="s">
        <v>2689</v>
      </c>
      <c r="C198" s="531">
        <v>0</v>
      </c>
      <c r="D198" s="531">
        <v>0</v>
      </c>
      <c r="E198" s="531">
        <v>0</v>
      </c>
      <c r="F198" s="531">
        <v>0</v>
      </c>
      <c r="G198" s="531">
        <v>0</v>
      </c>
      <c r="H198" s="531">
        <v>0</v>
      </c>
      <c r="I198" s="531">
        <v>0</v>
      </c>
      <c r="J198" s="533">
        <v>0</v>
      </c>
      <c r="K198" s="531">
        <v>0</v>
      </c>
      <c r="L198" s="531">
        <v>0</v>
      </c>
      <c r="M198" s="531">
        <v>0</v>
      </c>
      <c r="N198" s="531">
        <v>0</v>
      </c>
      <c r="O198" s="530" t="s">
        <v>2681</v>
      </c>
      <c r="P198" s="531">
        <v>1</v>
      </c>
    </row>
    <row r="199" spans="1:16">
      <c r="A199" s="530" t="s">
        <v>2690</v>
      </c>
      <c r="B199" s="530" t="s">
        <v>2691</v>
      </c>
      <c r="C199" s="531">
        <v>0</v>
      </c>
      <c r="D199" s="531">
        <v>0</v>
      </c>
      <c r="E199" s="531">
        <v>0</v>
      </c>
      <c r="F199" s="531">
        <v>0</v>
      </c>
      <c r="G199" s="531">
        <v>0</v>
      </c>
      <c r="H199" s="531">
        <v>0</v>
      </c>
      <c r="I199" s="531">
        <v>0</v>
      </c>
      <c r="J199" s="533">
        <v>0</v>
      </c>
      <c r="K199" s="531">
        <v>0</v>
      </c>
      <c r="L199" s="531">
        <v>0</v>
      </c>
      <c r="M199" s="531">
        <v>0</v>
      </c>
      <c r="N199" s="531">
        <v>0</v>
      </c>
      <c r="O199" s="530" t="s">
        <v>2692</v>
      </c>
      <c r="P199" s="531">
        <v>1</v>
      </c>
    </row>
    <row r="200" spans="1:16">
      <c r="A200" s="530" t="s">
        <v>2693</v>
      </c>
      <c r="B200" s="530" t="s">
        <v>2694</v>
      </c>
      <c r="C200" s="531">
        <v>0</v>
      </c>
      <c r="D200" s="531">
        <v>0</v>
      </c>
      <c r="E200" s="531">
        <v>0</v>
      </c>
      <c r="F200" s="531">
        <v>0</v>
      </c>
      <c r="G200" s="531">
        <v>0</v>
      </c>
      <c r="H200" s="531">
        <v>0</v>
      </c>
      <c r="I200" s="531">
        <v>0</v>
      </c>
      <c r="J200" s="533">
        <v>0</v>
      </c>
      <c r="K200" s="531">
        <v>0</v>
      </c>
      <c r="L200" s="531">
        <v>0</v>
      </c>
      <c r="M200" s="531">
        <v>0</v>
      </c>
      <c r="N200" s="531">
        <v>0</v>
      </c>
      <c r="O200" s="530" t="s">
        <v>2692</v>
      </c>
      <c r="P200" s="531">
        <v>1</v>
      </c>
    </row>
    <row r="201" spans="1:16">
      <c r="A201" s="530" t="s">
        <v>2695</v>
      </c>
      <c r="B201" s="530" t="s">
        <v>2696</v>
      </c>
      <c r="C201" s="531">
        <v>0</v>
      </c>
      <c r="D201" s="531">
        <v>0</v>
      </c>
      <c r="E201" s="531">
        <v>0</v>
      </c>
      <c r="F201" s="531">
        <v>0</v>
      </c>
      <c r="G201" s="531">
        <v>0</v>
      </c>
      <c r="H201" s="531">
        <v>0</v>
      </c>
      <c r="I201" s="531">
        <v>0</v>
      </c>
      <c r="J201" s="533">
        <v>0</v>
      </c>
      <c r="K201" s="531">
        <v>0</v>
      </c>
      <c r="L201" s="531">
        <v>0</v>
      </c>
      <c r="M201" s="531">
        <v>0</v>
      </c>
      <c r="N201" s="531">
        <v>0</v>
      </c>
      <c r="O201" s="530" t="s">
        <v>2692</v>
      </c>
      <c r="P201" s="531">
        <v>1</v>
      </c>
    </row>
    <row r="202" spans="1:16">
      <c r="A202" s="530" t="s">
        <v>2697</v>
      </c>
      <c r="B202" s="530" t="s">
        <v>2698</v>
      </c>
      <c r="C202" s="531">
        <v>0</v>
      </c>
      <c r="D202" s="531">
        <v>0</v>
      </c>
      <c r="E202" s="531">
        <v>0</v>
      </c>
      <c r="F202" s="531">
        <v>0</v>
      </c>
      <c r="G202" s="531">
        <v>0</v>
      </c>
      <c r="H202" s="531">
        <v>0</v>
      </c>
      <c r="I202" s="531">
        <v>0</v>
      </c>
      <c r="J202" s="533">
        <v>0</v>
      </c>
      <c r="K202" s="531">
        <v>0</v>
      </c>
      <c r="L202" s="531">
        <v>0</v>
      </c>
      <c r="M202" s="531">
        <v>0</v>
      </c>
      <c r="N202" s="531">
        <v>0</v>
      </c>
      <c r="O202" s="530" t="s">
        <v>2692</v>
      </c>
      <c r="P202" s="531">
        <v>1</v>
      </c>
    </row>
    <row r="203" spans="1:16">
      <c r="A203" s="530" t="s">
        <v>2699</v>
      </c>
      <c r="B203" s="530" t="s">
        <v>2700</v>
      </c>
      <c r="C203" s="531">
        <v>0</v>
      </c>
      <c r="D203" s="531">
        <v>0</v>
      </c>
      <c r="E203" s="531">
        <v>0</v>
      </c>
      <c r="F203" s="531">
        <v>0</v>
      </c>
      <c r="G203" s="531">
        <v>0</v>
      </c>
      <c r="H203" s="531">
        <v>0</v>
      </c>
      <c r="I203" s="531">
        <v>0</v>
      </c>
      <c r="J203" s="533">
        <v>0</v>
      </c>
      <c r="K203" s="531">
        <v>0</v>
      </c>
      <c r="L203" s="531">
        <v>0</v>
      </c>
      <c r="M203" s="531">
        <v>0</v>
      </c>
      <c r="N203" s="531">
        <v>0</v>
      </c>
      <c r="O203" s="530" t="s">
        <v>2692</v>
      </c>
      <c r="P203" s="531">
        <v>1</v>
      </c>
    </row>
    <row r="204" spans="1:16">
      <c r="A204" s="530" t="s">
        <v>2701</v>
      </c>
      <c r="B204" s="530" t="s">
        <v>2702</v>
      </c>
      <c r="C204" s="531">
        <v>0</v>
      </c>
      <c r="D204" s="531">
        <v>0</v>
      </c>
      <c r="E204" s="531">
        <v>0</v>
      </c>
      <c r="F204" s="531">
        <v>0</v>
      </c>
      <c r="G204" s="531">
        <v>0</v>
      </c>
      <c r="H204" s="531">
        <v>0</v>
      </c>
      <c r="I204" s="531">
        <v>0</v>
      </c>
      <c r="J204" s="533">
        <v>0</v>
      </c>
      <c r="K204" s="531">
        <v>0</v>
      </c>
      <c r="L204" s="531">
        <v>0</v>
      </c>
      <c r="M204" s="531">
        <v>0</v>
      </c>
      <c r="N204" s="531">
        <v>0</v>
      </c>
      <c r="O204" s="530" t="s">
        <v>2692</v>
      </c>
      <c r="P204" s="531">
        <v>1</v>
      </c>
    </row>
    <row r="205" spans="1:16">
      <c r="A205" s="530" t="s">
        <v>2703</v>
      </c>
      <c r="B205" s="530" t="s">
        <v>2704</v>
      </c>
      <c r="C205" s="531">
        <v>0</v>
      </c>
      <c r="D205" s="531">
        <v>0</v>
      </c>
      <c r="E205" s="531">
        <v>0</v>
      </c>
      <c r="F205" s="531">
        <v>0</v>
      </c>
      <c r="G205" s="531">
        <v>0</v>
      </c>
      <c r="H205" s="531">
        <v>0</v>
      </c>
      <c r="I205" s="531">
        <v>0</v>
      </c>
      <c r="J205" s="533">
        <v>0</v>
      </c>
      <c r="K205" s="531">
        <v>0</v>
      </c>
      <c r="L205" s="531">
        <v>0</v>
      </c>
      <c r="M205" s="531">
        <v>0</v>
      </c>
      <c r="N205" s="531">
        <v>0</v>
      </c>
      <c r="O205" s="530" t="s">
        <v>2692</v>
      </c>
      <c r="P205" s="531">
        <v>1</v>
      </c>
    </row>
    <row r="206" spans="1:16">
      <c r="A206" s="530" t="s">
        <v>2705</v>
      </c>
      <c r="B206" s="530" t="s">
        <v>2706</v>
      </c>
      <c r="C206" s="531">
        <v>0</v>
      </c>
      <c r="D206" s="531">
        <v>0</v>
      </c>
      <c r="E206" s="531">
        <v>0</v>
      </c>
      <c r="F206" s="531">
        <v>0</v>
      </c>
      <c r="G206" s="531">
        <v>0</v>
      </c>
      <c r="H206" s="531">
        <v>0</v>
      </c>
      <c r="I206" s="531">
        <v>0</v>
      </c>
      <c r="J206" s="533">
        <v>0</v>
      </c>
      <c r="K206" s="531">
        <v>0</v>
      </c>
      <c r="L206" s="531">
        <v>0</v>
      </c>
      <c r="M206" s="531">
        <v>0</v>
      </c>
      <c r="N206" s="531">
        <v>0</v>
      </c>
      <c r="O206" s="530" t="s">
        <v>2692</v>
      </c>
      <c r="P206" s="531">
        <v>1</v>
      </c>
    </row>
    <row r="207" spans="1:16">
      <c r="A207" s="530" t="s">
        <v>2707</v>
      </c>
      <c r="B207" s="530" t="s">
        <v>2708</v>
      </c>
      <c r="C207" s="531">
        <v>0</v>
      </c>
      <c r="D207" s="531">
        <v>0</v>
      </c>
      <c r="E207" s="531">
        <v>0</v>
      </c>
      <c r="F207" s="531">
        <v>0</v>
      </c>
      <c r="G207" s="531">
        <v>0</v>
      </c>
      <c r="H207" s="531">
        <v>0</v>
      </c>
      <c r="I207" s="531">
        <v>0</v>
      </c>
      <c r="J207" s="533">
        <v>0</v>
      </c>
      <c r="K207" s="531">
        <v>0</v>
      </c>
      <c r="L207" s="531">
        <v>0</v>
      </c>
      <c r="M207" s="531">
        <v>0</v>
      </c>
      <c r="N207" s="531">
        <v>0</v>
      </c>
      <c r="O207" s="530" t="s">
        <v>2692</v>
      </c>
      <c r="P207" s="531">
        <v>1</v>
      </c>
    </row>
    <row r="208" spans="1:16">
      <c r="A208" s="530" t="s">
        <v>2709</v>
      </c>
      <c r="B208" s="530" t="s">
        <v>2710</v>
      </c>
      <c r="C208" s="531">
        <v>0</v>
      </c>
      <c r="D208" s="531">
        <v>0</v>
      </c>
      <c r="E208" s="531">
        <v>0</v>
      </c>
      <c r="F208" s="531">
        <v>0</v>
      </c>
      <c r="G208" s="531">
        <v>0</v>
      </c>
      <c r="H208" s="531">
        <v>0</v>
      </c>
      <c r="I208" s="531">
        <v>0</v>
      </c>
      <c r="J208" s="533">
        <v>0</v>
      </c>
      <c r="K208" s="531">
        <v>0</v>
      </c>
      <c r="L208" s="531">
        <v>0</v>
      </c>
      <c r="M208" s="531">
        <v>0</v>
      </c>
      <c r="N208" s="531">
        <v>0</v>
      </c>
      <c r="O208" s="530" t="s">
        <v>2711</v>
      </c>
      <c r="P208" s="531">
        <v>1</v>
      </c>
    </row>
    <row r="209" spans="1:16">
      <c r="A209" s="530" t="s">
        <v>2712</v>
      </c>
      <c r="B209" s="530" t="s">
        <v>2713</v>
      </c>
      <c r="C209" s="531">
        <v>0</v>
      </c>
      <c r="D209" s="531">
        <v>0</v>
      </c>
      <c r="E209" s="531">
        <v>0</v>
      </c>
      <c r="F209" s="531">
        <v>0</v>
      </c>
      <c r="G209" s="531">
        <v>0</v>
      </c>
      <c r="H209" s="531">
        <v>0</v>
      </c>
      <c r="I209" s="531">
        <v>0</v>
      </c>
      <c r="J209" s="533">
        <v>0</v>
      </c>
      <c r="K209" s="531">
        <v>0</v>
      </c>
      <c r="L209" s="531">
        <v>0</v>
      </c>
      <c r="M209" s="531">
        <v>0</v>
      </c>
      <c r="N209" s="531">
        <v>0</v>
      </c>
      <c r="O209" s="530" t="s">
        <v>2711</v>
      </c>
      <c r="P209" s="531">
        <v>1</v>
      </c>
    </row>
    <row r="210" spans="1:16">
      <c r="A210" s="530" t="s">
        <v>2714</v>
      </c>
      <c r="B210" s="530" t="s">
        <v>2715</v>
      </c>
      <c r="C210" s="531">
        <v>0</v>
      </c>
      <c r="D210" s="531">
        <v>0</v>
      </c>
      <c r="E210" s="531">
        <v>0</v>
      </c>
      <c r="F210" s="531">
        <v>0</v>
      </c>
      <c r="G210" s="531">
        <v>0</v>
      </c>
      <c r="H210" s="531">
        <v>0</v>
      </c>
      <c r="I210" s="531">
        <v>0</v>
      </c>
      <c r="J210" s="533">
        <v>0</v>
      </c>
      <c r="K210" s="531">
        <v>0</v>
      </c>
      <c r="L210" s="531">
        <v>0</v>
      </c>
      <c r="M210" s="531">
        <v>0</v>
      </c>
      <c r="N210" s="531">
        <v>0</v>
      </c>
      <c r="O210" s="530" t="s">
        <v>2711</v>
      </c>
      <c r="P210" s="531">
        <v>1</v>
      </c>
    </row>
    <row r="211" spans="1:16">
      <c r="A211" s="530" t="s">
        <v>2716</v>
      </c>
      <c r="B211" s="530" t="s">
        <v>2717</v>
      </c>
      <c r="C211" s="531">
        <v>0</v>
      </c>
      <c r="D211" s="531">
        <v>0</v>
      </c>
      <c r="E211" s="531">
        <v>0</v>
      </c>
      <c r="F211" s="531">
        <v>0</v>
      </c>
      <c r="G211" s="531">
        <v>0</v>
      </c>
      <c r="H211" s="531">
        <v>0</v>
      </c>
      <c r="I211" s="531">
        <v>0</v>
      </c>
      <c r="J211" s="533">
        <v>0</v>
      </c>
      <c r="K211" s="531">
        <v>0</v>
      </c>
      <c r="L211" s="531">
        <v>0</v>
      </c>
      <c r="M211" s="531">
        <v>0</v>
      </c>
      <c r="N211" s="531">
        <v>0</v>
      </c>
      <c r="O211" s="530" t="s">
        <v>2711</v>
      </c>
      <c r="P211" s="531">
        <v>1</v>
      </c>
    </row>
    <row r="212" spans="1:16">
      <c r="A212" s="530" t="s">
        <v>2718</v>
      </c>
      <c r="B212" s="530" t="s">
        <v>2719</v>
      </c>
      <c r="C212" s="531">
        <v>0</v>
      </c>
      <c r="D212" s="531">
        <v>0</v>
      </c>
      <c r="E212" s="531">
        <v>0</v>
      </c>
      <c r="F212" s="531">
        <v>0</v>
      </c>
      <c r="G212" s="531">
        <v>0</v>
      </c>
      <c r="H212" s="531">
        <v>0</v>
      </c>
      <c r="I212" s="531">
        <v>0</v>
      </c>
      <c r="J212" s="533">
        <v>0</v>
      </c>
      <c r="K212" s="531">
        <v>0</v>
      </c>
      <c r="L212" s="531">
        <v>0</v>
      </c>
      <c r="M212" s="531">
        <v>0</v>
      </c>
      <c r="N212" s="531">
        <v>0</v>
      </c>
      <c r="O212" s="530" t="s">
        <v>2711</v>
      </c>
      <c r="P212" s="531">
        <v>1</v>
      </c>
    </row>
    <row r="213" spans="1:16">
      <c r="A213" s="530" t="s">
        <v>2720</v>
      </c>
      <c r="B213" s="530" t="s">
        <v>2721</v>
      </c>
      <c r="C213" s="531">
        <v>0</v>
      </c>
      <c r="D213" s="531">
        <v>0</v>
      </c>
      <c r="E213" s="531">
        <v>0</v>
      </c>
      <c r="F213" s="531">
        <v>0</v>
      </c>
      <c r="G213" s="531">
        <v>0</v>
      </c>
      <c r="H213" s="531">
        <v>0</v>
      </c>
      <c r="I213" s="531">
        <v>0</v>
      </c>
      <c r="J213" s="533">
        <v>0</v>
      </c>
      <c r="K213" s="531">
        <v>0</v>
      </c>
      <c r="L213" s="531">
        <v>0</v>
      </c>
      <c r="M213" s="531">
        <v>0</v>
      </c>
      <c r="N213" s="531">
        <v>0</v>
      </c>
      <c r="O213" s="530" t="s">
        <v>2711</v>
      </c>
      <c r="P213" s="531">
        <v>1</v>
      </c>
    </row>
    <row r="214" spans="1:16">
      <c r="A214" s="530" t="s">
        <v>2722</v>
      </c>
      <c r="B214" s="530" t="s">
        <v>2723</v>
      </c>
      <c r="C214" s="531">
        <v>0</v>
      </c>
      <c r="D214" s="531">
        <v>0</v>
      </c>
      <c r="E214" s="531">
        <v>0</v>
      </c>
      <c r="F214" s="531">
        <v>0</v>
      </c>
      <c r="G214" s="531">
        <v>0</v>
      </c>
      <c r="H214" s="531">
        <v>0</v>
      </c>
      <c r="I214" s="531">
        <v>0</v>
      </c>
      <c r="J214" s="533">
        <v>0</v>
      </c>
      <c r="K214" s="531">
        <v>0</v>
      </c>
      <c r="L214" s="531">
        <v>0</v>
      </c>
      <c r="M214" s="531">
        <v>0</v>
      </c>
      <c r="N214" s="531">
        <v>0</v>
      </c>
      <c r="O214" s="530" t="s">
        <v>2711</v>
      </c>
      <c r="P214" s="531">
        <v>1</v>
      </c>
    </row>
    <row r="215" spans="1:16">
      <c r="A215" s="530" t="s">
        <v>2724</v>
      </c>
      <c r="B215" s="530" t="s">
        <v>2725</v>
      </c>
      <c r="C215" s="531">
        <v>0</v>
      </c>
      <c r="D215" s="531">
        <v>0</v>
      </c>
      <c r="E215" s="531">
        <v>0</v>
      </c>
      <c r="F215" s="531">
        <v>0</v>
      </c>
      <c r="G215" s="531">
        <v>0</v>
      </c>
      <c r="H215" s="531">
        <v>0</v>
      </c>
      <c r="I215" s="531">
        <v>0</v>
      </c>
      <c r="J215" s="533">
        <v>0</v>
      </c>
      <c r="K215" s="531">
        <v>0</v>
      </c>
      <c r="L215" s="531">
        <v>0</v>
      </c>
      <c r="M215" s="531">
        <v>0</v>
      </c>
      <c r="N215" s="531">
        <v>0</v>
      </c>
      <c r="O215" s="530" t="s">
        <v>2711</v>
      </c>
      <c r="P215" s="531">
        <v>1</v>
      </c>
    </row>
    <row r="216" spans="1:16">
      <c r="A216" s="530" t="s">
        <v>2726</v>
      </c>
      <c r="B216" s="530" t="s">
        <v>2727</v>
      </c>
      <c r="C216" s="531">
        <v>0</v>
      </c>
      <c r="D216" s="531">
        <v>0</v>
      </c>
      <c r="E216" s="531">
        <v>0</v>
      </c>
      <c r="F216" s="531">
        <v>0</v>
      </c>
      <c r="G216" s="531">
        <v>0</v>
      </c>
      <c r="H216" s="531">
        <v>0</v>
      </c>
      <c r="I216" s="531">
        <v>0</v>
      </c>
      <c r="J216" s="533">
        <v>0</v>
      </c>
      <c r="K216" s="531">
        <v>0</v>
      </c>
      <c r="L216" s="531">
        <v>0</v>
      </c>
      <c r="M216" s="531">
        <v>0</v>
      </c>
      <c r="N216" s="531">
        <v>0</v>
      </c>
      <c r="O216" s="530" t="s">
        <v>2711</v>
      </c>
      <c r="P216" s="531">
        <v>1</v>
      </c>
    </row>
    <row r="217" spans="1:16">
      <c r="A217" s="530" t="s">
        <v>2728</v>
      </c>
      <c r="B217" s="530" t="s">
        <v>2729</v>
      </c>
      <c r="C217" s="531">
        <v>0</v>
      </c>
      <c r="D217" s="531">
        <v>0</v>
      </c>
      <c r="E217" s="531">
        <v>0</v>
      </c>
      <c r="F217" s="531">
        <v>0</v>
      </c>
      <c r="G217" s="531">
        <v>0</v>
      </c>
      <c r="H217" s="531">
        <v>0</v>
      </c>
      <c r="I217" s="531">
        <v>0</v>
      </c>
      <c r="J217" s="533">
        <v>0</v>
      </c>
      <c r="K217" s="531">
        <v>0</v>
      </c>
      <c r="L217" s="531">
        <v>0</v>
      </c>
      <c r="M217" s="531">
        <v>0</v>
      </c>
      <c r="N217" s="531">
        <v>0</v>
      </c>
      <c r="O217" s="530" t="s">
        <v>2730</v>
      </c>
      <c r="P217" s="531">
        <v>1</v>
      </c>
    </row>
    <row r="218" spans="1:16">
      <c r="A218" s="530" t="s">
        <v>2731</v>
      </c>
      <c r="B218" s="530" t="s">
        <v>2732</v>
      </c>
      <c r="C218" s="531">
        <v>0</v>
      </c>
      <c r="D218" s="531">
        <v>0</v>
      </c>
      <c r="E218" s="531">
        <v>0</v>
      </c>
      <c r="F218" s="531">
        <v>0</v>
      </c>
      <c r="G218" s="531">
        <v>0</v>
      </c>
      <c r="H218" s="531">
        <v>0</v>
      </c>
      <c r="I218" s="531">
        <v>0</v>
      </c>
      <c r="J218" s="533">
        <v>0</v>
      </c>
      <c r="K218" s="531">
        <v>0</v>
      </c>
      <c r="L218" s="531">
        <v>0</v>
      </c>
      <c r="M218" s="531">
        <v>0</v>
      </c>
      <c r="N218" s="531">
        <v>0</v>
      </c>
      <c r="O218" s="530" t="s">
        <v>2730</v>
      </c>
      <c r="P218" s="531">
        <v>1</v>
      </c>
    </row>
    <row r="219" spans="1:16">
      <c r="A219" s="530" t="s">
        <v>2733</v>
      </c>
      <c r="B219" s="530" t="s">
        <v>2734</v>
      </c>
      <c r="C219" s="531">
        <v>0</v>
      </c>
      <c r="D219" s="531">
        <v>0</v>
      </c>
      <c r="E219" s="531">
        <v>0</v>
      </c>
      <c r="F219" s="531">
        <v>0</v>
      </c>
      <c r="G219" s="531">
        <v>0</v>
      </c>
      <c r="H219" s="531">
        <v>0</v>
      </c>
      <c r="I219" s="531">
        <v>0</v>
      </c>
      <c r="J219" s="533">
        <v>0</v>
      </c>
      <c r="K219" s="531">
        <v>0</v>
      </c>
      <c r="L219" s="531">
        <v>0</v>
      </c>
      <c r="M219" s="531">
        <v>0</v>
      </c>
      <c r="N219" s="531">
        <v>0</v>
      </c>
      <c r="O219" s="530" t="s">
        <v>2730</v>
      </c>
      <c r="P219" s="531">
        <v>1</v>
      </c>
    </row>
    <row r="220" spans="1:16">
      <c r="A220" s="530" t="s">
        <v>2735</v>
      </c>
      <c r="B220" s="530" t="s">
        <v>2736</v>
      </c>
      <c r="C220" s="531">
        <v>0</v>
      </c>
      <c r="D220" s="531">
        <v>0</v>
      </c>
      <c r="E220" s="531">
        <v>0</v>
      </c>
      <c r="F220" s="531">
        <v>0</v>
      </c>
      <c r="G220" s="531">
        <v>0</v>
      </c>
      <c r="H220" s="531">
        <v>0</v>
      </c>
      <c r="I220" s="531">
        <v>0</v>
      </c>
      <c r="J220" s="533">
        <v>0</v>
      </c>
      <c r="K220" s="531">
        <v>0</v>
      </c>
      <c r="L220" s="531">
        <v>0</v>
      </c>
      <c r="M220" s="531">
        <v>0</v>
      </c>
      <c r="N220" s="531">
        <v>0</v>
      </c>
      <c r="O220" s="530" t="s">
        <v>2730</v>
      </c>
      <c r="P220" s="531">
        <v>1</v>
      </c>
    </row>
    <row r="221" spans="1:16">
      <c r="A221" s="530" t="s">
        <v>2737</v>
      </c>
      <c r="B221" s="530" t="s">
        <v>2738</v>
      </c>
      <c r="C221" s="531">
        <v>0</v>
      </c>
      <c r="D221" s="531">
        <v>0</v>
      </c>
      <c r="E221" s="531">
        <v>0</v>
      </c>
      <c r="F221" s="531">
        <v>0</v>
      </c>
      <c r="G221" s="531">
        <v>0</v>
      </c>
      <c r="H221" s="531">
        <v>0</v>
      </c>
      <c r="I221" s="531">
        <v>0</v>
      </c>
      <c r="J221" s="533">
        <v>0</v>
      </c>
      <c r="K221" s="531">
        <v>0</v>
      </c>
      <c r="L221" s="531">
        <v>0</v>
      </c>
      <c r="M221" s="531">
        <v>0</v>
      </c>
      <c r="N221" s="531">
        <v>0</v>
      </c>
      <c r="O221" s="530" t="s">
        <v>2730</v>
      </c>
      <c r="P221" s="531">
        <v>1</v>
      </c>
    </row>
    <row r="222" spans="1:16">
      <c r="A222" s="530" t="s">
        <v>2739</v>
      </c>
      <c r="B222" s="530" t="s">
        <v>2740</v>
      </c>
      <c r="C222" s="531">
        <v>0</v>
      </c>
      <c r="D222" s="531">
        <v>0</v>
      </c>
      <c r="E222" s="531">
        <v>0</v>
      </c>
      <c r="F222" s="531">
        <v>0</v>
      </c>
      <c r="G222" s="531">
        <v>0</v>
      </c>
      <c r="H222" s="531">
        <v>0</v>
      </c>
      <c r="I222" s="531">
        <v>0</v>
      </c>
      <c r="J222" s="533">
        <v>0</v>
      </c>
      <c r="K222" s="531">
        <v>0</v>
      </c>
      <c r="L222" s="531">
        <v>0</v>
      </c>
      <c r="M222" s="531">
        <v>0</v>
      </c>
      <c r="N222" s="531">
        <v>0</v>
      </c>
      <c r="O222" s="530" t="s">
        <v>2730</v>
      </c>
      <c r="P222" s="531">
        <v>1</v>
      </c>
    </row>
    <row r="223" spans="1:16">
      <c r="A223" s="530" t="s">
        <v>2741</v>
      </c>
      <c r="B223" s="530" t="s">
        <v>2742</v>
      </c>
      <c r="C223" s="531">
        <v>0</v>
      </c>
      <c r="D223" s="531">
        <v>0</v>
      </c>
      <c r="E223" s="531">
        <v>0</v>
      </c>
      <c r="F223" s="531">
        <v>0</v>
      </c>
      <c r="G223" s="531">
        <v>0</v>
      </c>
      <c r="H223" s="531">
        <v>0</v>
      </c>
      <c r="I223" s="531">
        <v>0</v>
      </c>
      <c r="J223" s="533">
        <v>0</v>
      </c>
      <c r="K223" s="531">
        <v>0</v>
      </c>
      <c r="L223" s="531">
        <v>0</v>
      </c>
      <c r="M223" s="531">
        <v>0</v>
      </c>
      <c r="N223" s="531">
        <v>0</v>
      </c>
      <c r="O223" s="530" t="s">
        <v>2730</v>
      </c>
      <c r="P223" s="531">
        <v>1</v>
      </c>
    </row>
    <row r="224" spans="1:16">
      <c r="A224" s="530" t="s">
        <v>2743</v>
      </c>
      <c r="B224" s="530" t="s">
        <v>2744</v>
      </c>
      <c r="C224" s="531">
        <v>0</v>
      </c>
      <c r="D224" s="531">
        <v>0</v>
      </c>
      <c r="E224" s="531">
        <v>0</v>
      </c>
      <c r="F224" s="531">
        <v>0</v>
      </c>
      <c r="G224" s="531">
        <v>0</v>
      </c>
      <c r="H224" s="531">
        <v>0</v>
      </c>
      <c r="I224" s="531">
        <v>0</v>
      </c>
      <c r="J224" s="533">
        <v>0</v>
      </c>
      <c r="K224" s="531">
        <v>0</v>
      </c>
      <c r="L224" s="531">
        <v>0</v>
      </c>
      <c r="M224" s="531">
        <v>0</v>
      </c>
      <c r="N224" s="531">
        <v>0</v>
      </c>
      <c r="O224" s="530" t="s">
        <v>2730</v>
      </c>
      <c r="P224" s="531">
        <v>1</v>
      </c>
    </row>
    <row r="225" spans="1:16">
      <c r="A225" s="530" t="s">
        <v>2745</v>
      </c>
      <c r="B225" s="530" t="s">
        <v>2746</v>
      </c>
      <c r="C225" s="531">
        <v>0</v>
      </c>
      <c r="D225" s="531">
        <v>0</v>
      </c>
      <c r="E225" s="531">
        <v>0</v>
      </c>
      <c r="F225" s="531">
        <v>0</v>
      </c>
      <c r="G225" s="531">
        <v>0</v>
      </c>
      <c r="H225" s="531">
        <v>0</v>
      </c>
      <c r="I225" s="531">
        <v>0</v>
      </c>
      <c r="J225" s="533">
        <v>0</v>
      </c>
      <c r="K225" s="531">
        <v>0</v>
      </c>
      <c r="L225" s="531">
        <v>0</v>
      </c>
      <c r="M225" s="531">
        <v>0</v>
      </c>
      <c r="N225" s="531">
        <v>0</v>
      </c>
      <c r="O225" s="530" t="s">
        <v>2747</v>
      </c>
      <c r="P225" s="531">
        <v>1</v>
      </c>
    </row>
    <row r="226" spans="1:16">
      <c r="A226" s="530" t="s">
        <v>2748</v>
      </c>
      <c r="B226" s="530" t="s">
        <v>2749</v>
      </c>
      <c r="C226" s="531">
        <v>0</v>
      </c>
      <c r="D226" s="531">
        <v>0</v>
      </c>
      <c r="E226" s="531">
        <v>0</v>
      </c>
      <c r="F226" s="531">
        <v>0</v>
      </c>
      <c r="G226" s="531">
        <v>0</v>
      </c>
      <c r="H226" s="531">
        <v>0</v>
      </c>
      <c r="I226" s="531">
        <v>0</v>
      </c>
      <c r="J226" s="533">
        <v>0</v>
      </c>
      <c r="K226" s="531">
        <v>0</v>
      </c>
      <c r="L226" s="531">
        <v>0</v>
      </c>
      <c r="M226" s="531">
        <v>0</v>
      </c>
      <c r="N226" s="531">
        <v>0</v>
      </c>
      <c r="O226" s="530" t="s">
        <v>2747</v>
      </c>
      <c r="P226" s="531">
        <v>1</v>
      </c>
    </row>
    <row r="227" spans="1:16">
      <c r="A227" s="530" t="s">
        <v>2750</v>
      </c>
      <c r="B227" s="530" t="s">
        <v>2751</v>
      </c>
      <c r="C227" s="531">
        <v>0</v>
      </c>
      <c r="D227" s="531">
        <v>0</v>
      </c>
      <c r="E227" s="531">
        <v>0</v>
      </c>
      <c r="F227" s="531">
        <v>0</v>
      </c>
      <c r="G227" s="531">
        <v>0</v>
      </c>
      <c r="H227" s="531">
        <v>0</v>
      </c>
      <c r="I227" s="531">
        <v>0</v>
      </c>
      <c r="J227" s="533">
        <v>0</v>
      </c>
      <c r="K227" s="531">
        <v>0</v>
      </c>
      <c r="L227" s="531">
        <v>0</v>
      </c>
      <c r="M227" s="531">
        <v>0</v>
      </c>
      <c r="N227" s="531">
        <v>0</v>
      </c>
      <c r="O227" s="530" t="s">
        <v>2747</v>
      </c>
      <c r="P227" s="531">
        <v>1</v>
      </c>
    </row>
    <row r="228" spans="1:16">
      <c r="A228" s="530" t="s">
        <v>2752</v>
      </c>
      <c r="B228" s="530" t="s">
        <v>2753</v>
      </c>
      <c r="C228" s="531">
        <v>0</v>
      </c>
      <c r="D228" s="531">
        <v>0</v>
      </c>
      <c r="E228" s="531">
        <v>0</v>
      </c>
      <c r="F228" s="531">
        <v>0</v>
      </c>
      <c r="G228" s="531">
        <v>0</v>
      </c>
      <c r="H228" s="531">
        <v>0</v>
      </c>
      <c r="I228" s="531">
        <v>0</v>
      </c>
      <c r="J228" s="533">
        <v>0</v>
      </c>
      <c r="K228" s="531">
        <v>0</v>
      </c>
      <c r="L228" s="531">
        <v>0</v>
      </c>
      <c r="M228" s="531">
        <v>0</v>
      </c>
      <c r="N228" s="531">
        <v>0</v>
      </c>
      <c r="O228" s="530" t="s">
        <v>2747</v>
      </c>
      <c r="P228" s="531">
        <v>1</v>
      </c>
    </row>
    <row r="229" spans="1:16">
      <c r="A229" s="530" t="s">
        <v>2754</v>
      </c>
      <c r="B229" s="530" t="s">
        <v>2755</v>
      </c>
      <c r="C229" s="531">
        <v>0</v>
      </c>
      <c r="D229" s="531">
        <v>0</v>
      </c>
      <c r="E229" s="531">
        <v>0</v>
      </c>
      <c r="F229" s="531">
        <v>0</v>
      </c>
      <c r="G229" s="531">
        <v>0</v>
      </c>
      <c r="H229" s="531">
        <v>0</v>
      </c>
      <c r="I229" s="531">
        <v>0</v>
      </c>
      <c r="J229" s="533">
        <v>0</v>
      </c>
      <c r="K229" s="531">
        <v>0</v>
      </c>
      <c r="L229" s="531">
        <v>0</v>
      </c>
      <c r="M229" s="531">
        <v>0</v>
      </c>
      <c r="N229" s="531">
        <v>0</v>
      </c>
      <c r="O229" s="530" t="s">
        <v>2747</v>
      </c>
      <c r="P229" s="531">
        <v>1</v>
      </c>
    </row>
    <row r="230" spans="1:16">
      <c r="A230" s="530" t="s">
        <v>2756</v>
      </c>
      <c r="B230" s="530" t="s">
        <v>2757</v>
      </c>
      <c r="C230" s="531">
        <v>0</v>
      </c>
      <c r="D230" s="531">
        <v>0</v>
      </c>
      <c r="E230" s="531">
        <v>0</v>
      </c>
      <c r="F230" s="531">
        <v>0</v>
      </c>
      <c r="G230" s="531">
        <v>0</v>
      </c>
      <c r="H230" s="531">
        <v>0</v>
      </c>
      <c r="I230" s="531">
        <v>0</v>
      </c>
      <c r="J230" s="533">
        <v>0</v>
      </c>
      <c r="K230" s="531">
        <v>0</v>
      </c>
      <c r="L230" s="531">
        <v>0</v>
      </c>
      <c r="M230" s="531">
        <v>0</v>
      </c>
      <c r="N230" s="531">
        <v>0</v>
      </c>
      <c r="O230" s="530" t="s">
        <v>2747</v>
      </c>
      <c r="P230" s="531">
        <v>1</v>
      </c>
    </row>
    <row r="231" spans="1:16">
      <c r="A231" s="530" t="s">
        <v>2758</v>
      </c>
      <c r="B231" s="530" t="s">
        <v>2759</v>
      </c>
      <c r="C231" s="531">
        <v>0</v>
      </c>
      <c r="D231" s="531">
        <v>0</v>
      </c>
      <c r="E231" s="531">
        <v>0</v>
      </c>
      <c r="F231" s="531">
        <v>0</v>
      </c>
      <c r="G231" s="531">
        <v>0</v>
      </c>
      <c r="H231" s="531">
        <v>0</v>
      </c>
      <c r="I231" s="531">
        <v>0</v>
      </c>
      <c r="J231" s="533">
        <v>0</v>
      </c>
      <c r="K231" s="531">
        <v>0</v>
      </c>
      <c r="L231" s="531">
        <v>0</v>
      </c>
      <c r="M231" s="531">
        <v>0</v>
      </c>
      <c r="N231" s="531">
        <v>0</v>
      </c>
      <c r="O231" s="530" t="s">
        <v>2747</v>
      </c>
      <c r="P231" s="531">
        <v>1</v>
      </c>
    </row>
    <row r="232" spans="1:16">
      <c r="A232" s="530" t="s">
        <v>2760</v>
      </c>
      <c r="B232" s="530" t="s">
        <v>2761</v>
      </c>
      <c r="C232" s="531">
        <v>0</v>
      </c>
      <c r="D232" s="531">
        <v>0</v>
      </c>
      <c r="E232" s="531">
        <v>0</v>
      </c>
      <c r="F232" s="531">
        <v>0</v>
      </c>
      <c r="G232" s="531">
        <v>0</v>
      </c>
      <c r="H232" s="531">
        <v>0</v>
      </c>
      <c r="I232" s="531">
        <v>0</v>
      </c>
      <c r="J232" s="533">
        <v>0</v>
      </c>
      <c r="K232" s="531">
        <v>0</v>
      </c>
      <c r="L232" s="531">
        <v>0</v>
      </c>
      <c r="M232" s="531">
        <v>0</v>
      </c>
      <c r="N232" s="531">
        <v>0</v>
      </c>
      <c r="O232" s="530" t="s">
        <v>2747</v>
      </c>
      <c r="P232" s="531">
        <v>1</v>
      </c>
    </row>
    <row r="233" spans="1:16">
      <c r="A233" s="530" t="s">
        <v>2762</v>
      </c>
      <c r="B233" s="530" t="s">
        <v>2763</v>
      </c>
      <c r="C233" s="531">
        <v>0</v>
      </c>
      <c r="D233" s="531">
        <v>0</v>
      </c>
      <c r="E233" s="531">
        <v>0</v>
      </c>
      <c r="F233" s="531">
        <v>0</v>
      </c>
      <c r="G233" s="531">
        <v>0</v>
      </c>
      <c r="H233" s="531">
        <v>0</v>
      </c>
      <c r="I233" s="531">
        <v>0</v>
      </c>
      <c r="J233" s="533">
        <v>0</v>
      </c>
      <c r="K233" s="531">
        <v>0</v>
      </c>
      <c r="L233" s="531">
        <v>0</v>
      </c>
      <c r="M233" s="531">
        <v>0</v>
      </c>
      <c r="N233" s="531">
        <v>0</v>
      </c>
      <c r="O233" s="530" t="s">
        <v>2747</v>
      </c>
      <c r="P233" s="531">
        <v>1</v>
      </c>
    </row>
    <row r="234" spans="1:16">
      <c r="A234" s="530" t="s">
        <v>2764</v>
      </c>
      <c r="B234" s="530" t="s">
        <v>2765</v>
      </c>
      <c r="C234" s="531">
        <v>0</v>
      </c>
      <c r="D234" s="531">
        <v>0</v>
      </c>
      <c r="E234" s="531">
        <v>0</v>
      </c>
      <c r="F234" s="531">
        <v>0</v>
      </c>
      <c r="G234" s="531">
        <v>0</v>
      </c>
      <c r="H234" s="531">
        <v>0</v>
      </c>
      <c r="I234" s="531">
        <v>0</v>
      </c>
      <c r="J234" s="533">
        <v>0</v>
      </c>
      <c r="K234" s="531">
        <v>0</v>
      </c>
      <c r="L234" s="531">
        <v>0</v>
      </c>
      <c r="M234" s="531">
        <v>0</v>
      </c>
      <c r="N234" s="531">
        <v>0</v>
      </c>
      <c r="O234" s="530" t="s">
        <v>2766</v>
      </c>
      <c r="P234" s="531">
        <v>1</v>
      </c>
    </row>
    <row r="235" spans="1:16">
      <c r="A235" s="530" t="s">
        <v>2767</v>
      </c>
      <c r="B235" s="530" t="s">
        <v>2768</v>
      </c>
      <c r="C235" s="531">
        <v>0</v>
      </c>
      <c r="D235" s="531">
        <v>0</v>
      </c>
      <c r="E235" s="531">
        <v>0</v>
      </c>
      <c r="F235" s="531">
        <v>0</v>
      </c>
      <c r="G235" s="531">
        <v>0</v>
      </c>
      <c r="H235" s="531">
        <v>0</v>
      </c>
      <c r="I235" s="531">
        <v>0</v>
      </c>
      <c r="J235" s="533">
        <v>0</v>
      </c>
      <c r="K235" s="531">
        <v>0</v>
      </c>
      <c r="L235" s="531">
        <v>0</v>
      </c>
      <c r="M235" s="531">
        <v>0</v>
      </c>
      <c r="N235" s="531">
        <v>0</v>
      </c>
      <c r="O235" s="530" t="s">
        <v>2766</v>
      </c>
      <c r="P235" s="531">
        <v>1</v>
      </c>
    </row>
    <row r="236" spans="1:16">
      <c r="A236" s="530" t="s">
        <v>2769</v>
      </c>
      <c r="B236" s="530" t="s">
        <v>2770</v>
      </c>
      <c r="C236" s="531">
        <v>0</v>
      </c>
      <c r="D236" s="531">
        <v>0</v>
      </c>
      <c r="E236" s="531">
        <v>0</v>
      </c>
      <c r="F236" s="531">
        <v>0</v>
      </c>
      <c r="G236" s="531">
        <v>0</v>
      </c>
      <c r="H236" s="531">
        <v>0</v>
      </c>
      <c r="I236" s="531">
        <v>0</v>
      </c>
      <c r="J236" s="533">
        <v>0</v>
      </c>
      <c r="K236" s="531">
        <v>0</v>
      </c>
      <c r="L236" s="531">
        <v>0</v>
      </c>
      <c r="M236" s="531">
        <v>0</v>
      </c>
      <c r="N236" s="531">
        <v>0</v>
      </c>
      <c r="O236" s="530" t="s">
        <v>2766</v>
      </c>
      <c r="P236" s="531">
        <v>1</v>
      </c>
    </row>
    <row r="237" spans="1:16">
      <c r="A237" s="530" t="s">
        <v>2771</v>
      </c>
      <c r="B237" s="530" t="s">
        <v>2772</v>
      </c>
      <c r="C237" s="531">
        <v>0</v>
      </c>
      <c r="D237" s="531">
        <v>0</v>
      </c>
      <c r="E237" s="531">
        <v>0</v>
      </c>
      <c r="F237" s="531">
        <v>0</v>
      </c>
      <c r="G237" s="531">
        <v>0</v>
      </c>
      <c r="H237" s="531">
        <v>0</v>
      </c>
      <c r="I237" s="531">
        <v>0</v>
      </c>
      <c r="J237" s="533">
        <v>0</v>
      </c>
      <c r="K237" s="531">
        <v>0</v>
      </c>
      <c r="L237" s="531">
        <v>0</v>
      </c>
      <c r="M237" s="531">
        <v>0</v>
      </c>
      <c r="N237" s="531">
        <v>0</v>
      </c>
      <c r="O237" s="530" t="s">
        <v>2766</v>
      </c>
      <c r="P237" s="531">
        <v>1</v>
      </c>
    </row>
    <row r="238" spans="1:16">
      <c r="A238" s="530" t="s">
        <v>2773</v>
      </c>
      <c r="B238" s="530" t="s">
        <v>2774</v>
      </c>
      <c r="C238" s="531">
        <v>0</v>
      </c>
      <c r="D238" s="531">
        <v>0</v>
      </c>
      <c r="E238" s="531">
        <v>0</v>
      </c>
      <c r="F238" s="531">
        <v>0</v>
      </c>
      <c r="G238" s="531">
        <v>0</v>
      </c>
      <c r="H238" s="531">
        <v>0</v>
      </c>
      <c r="I238" s="531">
        <v>0</v>
      </c>
      <c r="J238" s="533">
        <v>0</v>
      </c>
      <c r="K238" s="531">
        <v>0</v>
      </c>
      <c r="L238" s="531">
        <v>0</v>
      </c>
      <c r="M238" s="531">
        <v>0</v>
      </c>
      <c r="N238" s="531">
        <v>0</v>
      </c>
      <c r="O238" s="530" t="s">
        <v>2766</v>
      </c>
      <c r="P238" s="531">
        <v>1</v>
      </c>
    </row>
    <row r="239" spans="1:16">
      <c r="A239" s="530" t="s">
        <v>2775</v>
      </c>
      <c r="B239" s="530" t="s">
        <v>2776</v>
      </c>
      <c r="C239" s="531">
        <v>0</v>
      </c>
      <c r="D239" s="531">
        <v>0</v>
      </c>
      <c r="E239" s="531">
        <v>0</v>
      </c>
      <c r="F239" s="531">
        <v>0</v>
      </c>
      <c r="G239" s="531">
        <v>0</v>
      </c>
      <c r="H239" s="531">
        <v>0</v>
      </c>
      <c r="I239" s="531">
        <v>0</v>
      </c>
      <c r="J239" s="533">
        <v>0</v>
      </c>
      <c r="K239" s="531">
        <v>0</v>
      </c>
      <c r="L239" s="531">
        <v>0</v>
      </c>
      <c r="M239" s="531">
        <v>0</v>
      </c>
      <c r="N239" s="531">
        <v>0</v>
      </c>
      <c r="O239" s="530" t="s">
        <v>2766</v>
      </c>
      <c r="P239" s="531">
        <v>1</v>
      </c>
    </row>
    <row r="240" spans="1:16">
      <c r="A240" s="530" t="s">
        <v>2777</v>
      </c>
      <c r="B240" s="530" t="s">
        <v>2778</v>
      </c>
      <c r="C240" s="531">
        <v>0</v>
      </c>
      <c r="D240" s="531">
        <v>0</v>
      </c>
      <c r="E240" s="531">
        <v>0</v>
      </c>
      <c r="F240" s="531">
        <v>0</v>
      </c>
      <c r="G240" s="531">
        <v>0</v>
      </c>
      <c r="H240" s="531">
        <v>0</v>
      </c>
      <c r="I240" s="531">
        <v>0</v>
      </c>
      <c r="J240" s="533">
        <v>0</v>
      </c>
      <c r="K240" s="531">
        <v>0</v>
      </c>
      <c r="L240" s="531">
        <v>0</v>
      </c>
      <c r="M240" s="531">
        <v>0</v>
      </c>
      <c r="N240" s="531">
        <v>0</v>
      </c>
      <c r="O240" s="530" t="s">
        <v>2766</v>
      </c>
      <c r="P240" s="531">
        <v>1</v>
      </c>
    </row>
    <row r="241" spans="1:16">
      <c r="A241" s="530" t="s">
        <v>2779</v>
      </c>
      <c r="B241" s="530" t="s">
        <v>2780</v>
      </c>
      <c r="C241" s="531">
        <v>0</v>
      </c>
      <c r="D241" s="531">
        <v>0</v>
      </c>
      <c r="E241" s="531">
        <v>0</v>
      </c>
      <c r="F241" s="531">
        <v>0</v>
      </c>
      <c r="G241" s="531">
        <v>0</v>
      </c>
      <c r="H241" s="531">
        <v>0</v>
      </c>
      <c r="I241" s="531">
        <v>0</v>
      </c>
      <c r="J241" s="533">
        <v>0</v>
      </c>
      <c r="K241" s="531">
        <v>0</v>
      </c>
      <c r="L241" s="531">
        <v>0</v>
      </c>
      <c r="M241" s="531">
        <v>0</v>
      </c>
      <c r="N241" s="531">
        <v>0</v>
      </c>
      <c r="O241" s="530" t="s">
        <v>2766</v>
      </c>
      <c r="P241" s="531">
        <v>1</v>
      </c>
    </row>
    <row r="242" spans="1:16">
      <c r="A242" s="530" t="s">
        <v>2781</v>
      </c>
      <c r="B242" s="530" t="s">
        <v>2782</v>
      </c>
      <c r="C242" s="531">
        <v>0</v>
      </c>
      <c r="D242" s="531">
        <v>0</v>
      </c>
      <c r="E242" s="531">
        <v>0</v>
      </c>
      <c r="F242" s="531">
        <v>0</v>
      </c>
      <c r="G242" s="531">
        <v>0</v>
      </c>
      <c r="H242" s="531">
        <v>0</v>
      </c>
      <c r="I242" s="531">
        <v>0</v>
      </c>
      <c r="J242" s="533">
        <v>0</v>
      </c>
      <c r="K242" s="531">
        <v>0</v>
      </c>
      <c r="L242" s="531">
        <v>0</v>
      </c>
      <c r="M242" s="531">
        <v>0</v>
      </c>
      <c r="N242" s="531">
        <v>0</v>
      </c>
      <c r="O242" s="530" t="s">
        <v>2766</v>
      </c>
      <c r="P242" s="531">
        <v>1</v>
      </c>
    </row>
    <row r="243" spans="1:16">
      <c r="A243" s="530" t="s">
        <v>2783</v>
      </c>
      <c r="B243" s="530" t="s">
        <v>2784</v>
      </c>
      <c r="C243" s="531">
        <v>0</v>
      </c>
      <c r="D243" s="531">
        <v>0</v>
      </c>
      <c r="E243" s="531">
        <v>0</v>
      </c>
      <c r="F243" s="531">
        <v>0</v>
      </c>
      <c r="G243" s="531">
        <v>0</v>
      </c>
      <c r="H243" s="531">
        <v>0</v>
      </c>
      <c r="I243" s="531">
        <v>0</v>
      </c>
      <c r="J243" s="533">
        <v>0</v>
      </c>
      <c r="K243" s="531">
        <v>0</v>
      </c>
      <c r="L243" s="531">
        <v>0</v>
      </c>
      <c r="M243" s="531">
        <v>0</v>
      </c>
      <c r="N243" s="531">
        <v>0</v>
      </c>
      <c r="O243" s="530" t="s">
        <v>2785</v>
      </c>
      <c r="P243" s="531">
        <v>1</v>
      </c>
    </row>
    <row r="244" spans="1:16">
      <c r="A244" s="530" t="s">
        <v>2786</v>
      </c>
      <c r="B244" s="530" t="s">
        <v>2787</v>
      </c>
      <c r="C244" s="531">
        <v>0</v>
      </c>
      <c r="D244" s="531">
        <v>0</v>
      </c>
      <c r="E244" s="531">
        <v>0</v>
      </c>
      <c r="F244" s="531">
        <v>0</v>
      </c>
      <c r="G244" s="531">
        <v>0</v>
      </c>
      <c r="H244" s="531">
        <v>0</v>
      </c>
      <c r="I244" s="531">
        <v>0</v>
      </c>
      <c r="J244" s="533">
        <v>0</v>
      </c>
      <c r="K244" s="531">
        <v>0</v>
      </c>
      <c r="L244" s="531">
        <v>0</v>
      </c>
      <c r="M244" s="531">
        <v>0</v>
      </c>
      <c r="N244" s="531">
        <v>0</v>
      </c>
      <c r="O244" s="530" t="s">
        <v>2785</v>
      </c>
      <c r="P244" s="531">
        <v>1</v>
      </c>
    </row>
    <row r="245" spans="1:16">
      <c r="A245" s="530" t="s">
        <v>2788</v>
      </c>
      <c r="B245" s="530" t="s">
        <v>2789</v>
      </c>
      <c r="C245" s="531">
        <v>0</v>
      </c>
      <c r="D245" s="531">
        <v>0</v>
      </c>
      <c r="E245" s="531">
        <v>0</v>
      </c>
      <c r="F245" s="531">
        <v>0</v>
      </c>
      <c r="G245" s="531">
        <v>0</v>
      </c>
      <c r="H245" s="531">
        <v>0</v>
      </c>
      <c r="I245" s="531">
        <v>0</v>
      </c>
      <c r="J245" s="533">
        <v>0</v>
      </c>
      <c r="K245" s="531">
        <v>0</v>
      </c>
      <c r="L245" s="531">
        <v>0</v>
      </c>
      <c r="M245" s="531">
        <v>0</v>
      </c>
      <c r="N245" s="531">
        <v>0</v>
      </c>
      <c r="O245" s="530" t="s">
        <v>2785</v>
      </c>
      <c r="P245" s="531">
        <v>1</v>
      </c>
    </row>
    <row r="246" spans="1:16">
      <c r="A246" s="530" t="s">
        <v>2790</v>
      </c>
      <c r="B246" s="530" t="s">
        <v>2791</v>
      </c>
      <c r="C246" s="531">
        <v>0</v>
      </c>
      <c r="D246" s="531">
        <v>0</v>
      </c>
      <c r="E246" s="531">
        <v>0</v>
      </c>
      <c r="F246" s="531">
        <v>0</v>
      </c>
      <c r="G246" s="531">
        <v>0</v>
      </c>
      <c r="H246" s="531">
        <v>0</v>
      </c>
      <c r="I246" s="531">
        <v>0</v>
      </c>
      <c r="J246" s="533">
        <v>0</v>
      </c>
      <c r="K246" s="531">
        <v>0</v>
      </c>
      <c r="L246" s="531">
        <v>0</v>
      </c>
      <c r="M246" s="531">
        <v>0</v>
      </c>
      <c r="N246" s="531">
        <v>0</v>
      </c>
      <c r="O246" s="530" t="s">
        <v>2785</v>
      </c>
      <c r="P246" s="531">
        <v>1</v>
      </c>
    </row>
    <row r="247" spans="1:16">
      <c r="A247" s="530" t="s">
        <v>2792</v>
      </c>
      <c r="B247" s="530" t="s">
        <v>2793</v>
      </c>
      <c r="C247" s="531">
        <v>0</v>
      </c>
      <c r="D247" s="531">
        <v>0</v>
      </c>
      <c r="E247" s="531">
        <v>0</v>
      </c>
      <c r="F247" s="531">
        <v>0</v>
      </c>
      <c r="G247" s="531">
        <v>0</v>
      </c>
      <c r="H247" s="531">
        <v>0</v>
      </c>
      <c r="I247" s="531">
        <v>0</v>
      </c>
      <c r="J247" s="533">
        <v>0</v>
      </c>
      <c r="K247" s="531">
        <v>0</v>
      </c>
      <c r="L247" s="531">
        <v>0</v>
      </c>
      <c r="M247" s="531">
        <v>0</v>
      </c>
      <c r="N247" s="531">
        <v>0</v>
      </c>
      <c r="O247" s="530" t="s">
        <v>2785</v>
      </c>
      <c r="P247" s="531">
        <v>1</v>
      </c>
    </row>
    <row r="248" spans="1:16">
      <c r="A248" s="530" t="s">
        <v>2794</v>
      </c>
      <c r="B248" s="530" t="s">
        <v>2795</v>
      </c>
      <c r="C248" s="531">
        <v>0</v>
      </c>
      <c r="D248" s="531">
        <v>0</v>
      </c>
      <c r="E248" s="531">
        <v>0</v>
      </c>
      <c r="F248" s="531">
        <v>0</v>
      </c>
      <c r="G248" s="531">
        <v>0</v>
      </c>
      <c r="H248" s="531">
        <v>0</v>
      </c>
      <c r="I248" s="531">
        <v>0</v>
      </c>
      <c r="J248" s="533">
        <v>0</v>
      </c>
      <c r="K248" s="531">
        <v>0</v>
      </c>
      <c r="L248" s="531">
        <v>0</v>
      </c>
      <c r="M248" s="531">
        <v>0</v>
      </c>
      <c r="N248" s="531">
        <v>0</v>
      </c>
      <c r="O248" s="530" t="s">
        <v>2785</v>
      </c>
      <c r="P248" s="531">
        <v>1</v>
      </c>
    </row>
    <row r="249" spans="1:16">
      <c r="A249" s="530" t="s">
        <v>2796</v>
      </c>
      <c r="B249" s="530" t="s">
        <v>2797</v>
      </c>
      <c r="C249" s="531">
        <v>0</v>
      </c>
      <c r="D249" s="531">
        <v>0</v>
      </c>
      <c r="E249" s="531">
        <v>0</v>
      </c>
      <c r="F249" s="531">
        <v>0</v>
      </c>
      <c r="G249" s="531">
        <v>0</v>
      </c>
      <c r="H249" s="531">
        <v>0</v>
      </c>
      <c r="I249" s="531">
        <v>0</v>
      </c>
      <c r="J249" s="533">
        <v>0</v>
      </c>
      <c r="K249" s="531">
        <v>0</v>
      </c>
      <c r="L249" s="531">
        <v>0</v>
      </c>
      <c r="M249" s="531">
        <v>0</v>
      </c>
      <c r="N249" s="531">
        <v>0</v>
      </c>
      <c r="O249" s="530" t="s">
        <v>2785</v>
      </c>
      <c r="P249" s="531">
        <v>1</v>
      </c>
    </row>
    <row r="250" spans="1:16">
      <c r="A250" s="530" t="s">
        <v>2798</v>
      </c>
      <c r="B250" s="530" t="s">
        <v>2799</v>
      </c>
      <c r="C250" s="531">
        <v>0</v>
      </c>
      <c r="D250" s="531">
        <v>0</v>
      </c>
      <c r="E250" s="531">
        <v>0</v>
      </c>
      <c r="F250" s="531">
        <v>0</v>
      </c>
      <c r="G250" s="531">
        <v>0</v>
      </c>
      <c r="H250" s="531">
        <v>0</v>
      </c>
      <c r="I250" s="531">
        <v>0</v>
      </c>
      <c r="J250" s="533">
        <v>0</v>
      </c>
      <c r="K250" s="531">
        <v>0</v>
      </c>
      <c r="L250" s="531">
        <v>0</v>
      </c>
      <c r="M250" s="531">
        <v>0</v>
      </c>
      <c r="N250" s="531">
        <v>0</v>
      </c>
      <c r="O250" s="530" t="s">
        <v>2785</v>
      </c>
      <c r="P250" s="531">
        <v>1</v>
      </c>
    </row>
    <row r="251" spans="1:16">
      <c r="A251" s="530" t="s">
        <v>2800</v>
      </c>
      <c r="B251" s="530" t="s">
        <v>2801</v>
      </c>
      <c r="C251" s="531">
        <v>0</v>
      </c>
      <c r="D251" s="531">
        <v>0</v>
      </c>
      <c r="E251" s="531">
        <v>0</v>
      </c>
      <c r="F251" s="531">
        <v>0</v>
      </c>
      <c r="G251" s="531">
        <v>0</v>
      </c>
      <c r="H251" s="531">
        <v>0</v>
      </c>
      <c r="I251" s="531">
        <v>0</v>
      </c>
      <c r="J251" s="533">
        <v>0</v>
      </c>
      <c r="K251" s="531">
        <v>0</v>
      </c>
      <c r="L251" s="531">
        <v>0</v>
      </c>
      <c r="M251" s="531">
        <v>0</v>
      </c>
      <c r="N251" s="531">
        <v>0</v>
      </c>
      <c r="O251" s="530" t="s">
        <v>2802</v>
      </c>
      <c r="P251" s="531">
        <v>1</v>
      </c>
    </row>
    <row r="252" spans="1:16">
      <c r="A252" s="530" t="s">
        <v>2803</v>
      </c>
      <c r="B252" s="530" t="s">
        <v>2804</v>
      </c>
      <c r="C252" s="531">
        <v>0</v>
      </c>
      <c r="D252" s="531">
        <v>0</v>
      </c>
      <c r="E252" s="531">
        <v>0</v>
      </c>
      <c r="F252" s="531">
        <v>0</v>
      </c>
      <c r="G252" s="531">
        <v>0</v>
      </c>
      <c r="H252" s="531">
        <v>0</v>
      </c>
      <c r="I252" s="531">
        <v>0</v>
      </c>
      <c r="J252" s="533">
        <v>0</v>
      </c>
      <c r="K252" s="531">
        <v>0</v>
      </c>
      <c r="L252" s="531">
        <v>0</v>
      </c>
      <c r="M252" s="531">
        <v>0</v>
      </c>
      <c r="N252" s="531">
        <v>0</v>
      </c>
      <c r="O252" s="530" t="s">
        <v>2802</v>
      </c>
      <c r="P252" s="531">
        <v>1</v>
      </c>
    </row>
    <row r="253" spans="1:16">
      <c r="A253" s="530" t="s">
        <v>2805</v>
      </c>
      <c r="B253" s="530" t="s">
        <v>2806</v>
      </c>
      <c r="C253" s="531">
        <v>0</v>
      </c>
      <c r="D253" s="531">
        <v>0</v>
      </c>
      <c r="E253" s="531">
        <v>0</v>
      </c>
      <c r="F253" s="531">
        <v>0</v>
      </c>
      <c r="G253" s="531">
        <v>0</v>
      </c>
      <c r="H253" s="531">
        <v>0</v>
      </c>
      <c r="I253" s="531">
        <v>0</v>
      </c>
      <c r="J253" s="533">
        <v>0</v>
      </c>
      <c r="K253" s="531">
        <v>0</v>
      </c>
      <c r="L253" s="531">
        <v>0</v>
      </c>
      <c r="M253" s="531">
        <v>0</v>
      </c>
      <c r="N253" s="531">
        <v>0</v>
      </c>
      <c r="O253" s="530" t="s">
        <v>2802</v>
      </c>
      <c r="P253" s="531">
        <v>1</v>
      </c>
    </row>
    <row r="254" spans="1:16">
      <c r="A254" s="530" t="s">
        <v>2807</v>
      </c>
      <c r="B254" s="530" t="s">
        <v>2808</v>
      </c>
      <c r="C254" s="531">
        <v>0</v>
      </c>
      <c r="D254" s="531">
        <v>0</v>
      </c>
      <c r="E254" s="531">
        <v>0</v>
      </c>
      <c r="F254" s="531">
        <v>0</v>
      </c>
      <c r="G254" s="531">
        <v>0</v>
      </c>
      <c r="H254" s="531">
        <v>0</v>
      </c>
      <c r="I254" s="531">
        <v>0</v>
      </c>
      <c r="J254" s="533">
        <v>0</v>
      </c>
      <c r="K254" s="531">
        <v>0</v>
      </c>
      <c r="L254" s="531">
        <v>0</v>
      </c>
      <c r="M254" s="531">
        <v>0</v>
      </c>
      <c r="N254" s="531">
        <v>0</v>
      </c>
      <c r="O254" s="530" t="s">
        <v>2802</v>
      </c>
      <c r="P254" s="531">
        <v>1</v>
      </c>
    </row>
    <row r="255" spans="1:16">
      <c r="A255" s="530" t="s">
        <v>2809</v>
      </c>
      <c r="B255" s="530" t="s">
        <v>2810</v>
      </c>
      <c r="C255" s="531">
        <v>0</v>
      </c>
      <c r="D255" s="531">
        <v>0</v>
      </c>
      <c r="E255" s="531">
        <v>0</v>
      </c>
      <c r="F255" s="531">
        <v>0</v>
      </c>
      <c r="G255" s="531">
        <v>0</v>
      </c>
      <c r="H255" s="531">
        <v>0</v>
      </c>
      <c r="I255" s="531">
        <v>0</v>
      </c>
      <c r="J255" s="533">
        <v>0</v>
      </c>
      <c r="K255" s="531">
        <v>0</v>
      </c>
      <c r="L255" s="531">
        <v>0</v>
      </c>
      <c r="M255" s="531">
        <v>0</v>
      </c>
      <c r="N255" s="531">
        <v>0</v>
      </c>
      <c r="O255" s="530" t="s">
        <v>2802</v>
      </c>
      <c r="P255" s="531">
        <v>1</v>
      </c>
    </row>
    <row r="256" spans="1:16">
      <c r="A256" s="530" t="s">
        <v>2811</v>
      </c>
      <c r="B256" s="530" t="s">
        <v>2812</v>
      </c>
      <c r="C256" s="531">
        <v>0</v>
      </c>
      <c r="D256" s="531">
        <v>0</v>
      </c>
      <c r="E256" s="531">
        <v>0</v>
      </c>
      <c r="F256" s="531">
        <v>0</v>
      </c>
      <c r="G256" s="531">
        <v>0</v>
      </c>
      <c r="H256" s="531">
        <v>0</v>
      </c>
      <c r="I256" s="531">
        <v>0</v>
      </c>
      <c r="J256" s="533">
        <v>0</v>
      </c>
      <c r="K256" s="531">
        <v>0</v>
      </c>
      <c r="L256" s="531">
        <v>0</v>
      </c>
      <c r="M256" s="531">
        <v>0</v>
      </c>
      <c r="N256" s="531">
        <v>0</v>
      </c>
      <c r="O256" s="530" t="s">
        <v>2802</v>
      </c>
      <c r="P256" s="531">
        <v>1</v>
      </c>
    </row>
    <row r="257" spans="1:16">
      <c r="A257" s="530" t="s">
        <v>2813</v>
      </c>
      <c r="B257" s="530" t="s">
        <v>2814</v>
      </c>
      <c r="C257" s="531">
        <v>0</v>
      </c>
      <c r="D257" s="531">
        <v>0</v>
      </c>
      <c r="E257" s="531">
        <v>0</v>
      </c>
      <c r="F257" s="531">
        <v>0</v>
      </c>
      <c r="G257" s="531">
        <v>0</v>
      </c>
      <c r="H257" s="531">
        <v>0</v>
      </c>
      <c r="I257" s="531">
        <v>0</v>
      </c>
      <c r="J257" s="533">
        <v>0</v>
      </c>
      <c r="K257" s="531">
        <v>0</v>
      </c>
      <c r="L257" s="531">
        <v>0</v>
      </c>
      <c r="M257" s="531">
        <v>0</v>
      </c>
      <c r="N257" s="531">
        <v>0</v>
      </c>
      <c r="O257" s="530" t="s">
        <v>2802</v>
      </c>
      <c r="P257" s="531">
        <v>1</v>
      </c>
    </row>
    <row r="258" spans="1:16">
      <c r="A258" s="530" t="s">
        <v>2815</v>
      </c>
      <c r="B258" s="530" t="s">
        <v>2816</v>
      </c>
      <c r="C258" s="531">
        <v>0</v>
      </c>
      <c r="D258" s="531">
        <v>0</v>
      </c>
      <c r="E258" s="531">
        <v>0</v>
      </c>
      <c r="F258" s="531">
        <v>0</v>
      </c>
      <c r="G258" s="531">
        <v>0</v>
      </c>
      <c r="H258" s="531">
        <v>0</v>
      </c>
      <c r="I258" s="531">
        <v>0</v>
      </c>
      <c r="J258" s="533">
        <v>0</v>
      </c>
      <c r="K258" s="531">
        <v>0</v>
      </c>
      <c r="L258" s="531">
        <v>0</v>
      </c>
      <c r="M258" s="531">
        <v>0</v>
      </c>
      <c r="N258" s="531">
        <v>0</v>
      </c>
      <c r="O258" s="530" t="s">
        <v>2802</v>
      </c>
      <c r="P258" s="531">
        <v>1</v>
      </c>
    </row>
    <row r="259" spans="1:16">
      <c r="A259" s="530" t="s">
        <v>2817</v>
      </c>
      <c r="B259" s="530" t="s">
        <v>2818</v>
      </c>
      <c r="C259" s="531">
        <v>0</v>
      </c>
      <c r="D259" s="531">
        <v>0</v>
      </c>
      <c r="E259" s="531">
        <v>0</v>
      </c>
      <c r="F259" s="531">
        <v>0</v>
      </c>
      <c r="G259" s="531">
        <v>0</v>
      </c>
      <c r="H259" s="531">
        <v>0</v>
      </c>
      <c r="I259" s="531">
        <v>0</v>
      </c>
      <c r="J259" s="533">
        <v>0</v>
      </c>
      <c r="K259" s="531">
        <v>0</v>
      </c>
      <c r="L259" s="531">
        <v>0</v>
      </c>
      <c r="M259" s="531">
        <v>0</v>
      </c>
      <c r="N259" s="531">
        <v>0</v>
      </c>
      <c r="O259" s="530" t="s">
        <v>2802</v>
      </c>
      <c r="P259" s="531">
        <v>1</v>
      </c>
    </row>
    <row r="260" spans="1:16">
      <c r="A260" s="530" t="s">
        <v>2819</v>
      </c>
      <c r="B260" s="530" t="s">
        <v>2820</v>
      </c>
      <c r="C260" s="531">
        <v>0</v>
      </c>
      <c r="D260" s="531">
        <v>0</v>
      </c>
      <c r="E260" s="531">
        <v>0</v>
      </c>
      <c r="F260" s="531">
        <v>0</v>
      </c>
      <c r="G260" s="531">
        <v>0</v>
      </c>
      <c r="H260" s="531">
        <v>0</v>
      </c>
      <c r="I260" s="531">
        <v>0</v>
      </c>
      <c r="J260" s="533">
        <v>0</v>
      </c>
      <c r="K260" s="531">
        <v>0</v>
      </c>
      <c r="L260" s="531">
        <v>0</v>
      </c>
      <c r="M260" s="531">
        <v>0</v>
      </c>
      <c r="N260" s="531">
        <v>0</v>
      </c>
      <c r="O260" s="530" t="s">
        <v>2802</v>
      </c>
      <c r="P260" s="531">
        <v>1</v>
      </c>
    </row>
    <row r="261" spans="1:16">
      <c r="A261" s="530" t="s">
        <v>2821</v>
      </c>
      <c r="B261" s="530" t="s">
        <v>2822</v>
      </c>
      <c r="C261" s="531">
        <v>0</v>
      </c>
      <c r="D261" s="531">
        <v>0</v>
      </c>
      <c r="E261" s="531">
        <v>0</v>
      </c>
      <c r="F261" s="531">
        <v>0</v>
      </c>
      <c r="G261" s="531">
        <v>0</v>
      </c>
      <c r="H261" s="531">
        <v>0</v>
      </c>
      <c r="I261" s="531">
        <v>0</v>
      </c>
      <c r="J261" s="533">
        <v>0</v>
      </c>
      <c r="K261" s="531">
        <v>0</v>
      </c>
      <c r="L261" s="531">
        <v>0</v>
      </c>
      <c r="M261" s="531">
        <v>0</v>
      </c>
      <c r="N261" s="531">
        <v>0</v>
      </c>
      <c r="O261" s="530" t="s">
        <v>2802</v>
      </c>
      <c r="P261" s="531">
        <v>1</v>
      </c>
    </row>
    <row r="262" spans="1:16">
      <c r="A262" s="530" t="s">
        <v>2823</v>
      </c>
      <c r="B262" s="530" t="s">
        <v>2824</v>
      </c>
      <c r="C262" s="531">
        <v>0</v>
      </c>
      <c r="D262" s="531">
        <v>0</v>
      </c>
      <c r="E262" s="531">
        <v>0</v>
      </c>
      <c r="F262" s="531">
        <v>0</v>
      </c>
      <c r="G262" s="531">
        <v>0</v>
      </c>
      <c r="H262" s="531">
        <v>0</v>
      </c>
      <c r="I262" s="531">
        <v>0</v>
      </c>
      <c r="J262" s="533">
        <v>0</v>
      </c>
      <c r="K262" s="531">
        <v>0</v>
      </c>
      <c r="L262" s="531">
        <v>0</v>
      </c>
      <c r="M262" s="531">
        <v>0</v>
      </c>
      <c r="N262" s="531">
        <v>0</v>
      </c>
      <c r="O262" s="530" t="s">
        <v>2802</v>
      </c>
      <c r="P262" s="531">
        <v>1</v>
      </c>
    </row>
    <row r="263" spans="1:16">
      <c r="A263" s="530" t="s">
        <v>2825</v>
      </c>
      <c r="B263" s="530" t="s">
        <v>2826</v>
      </c>
      <c r="C263" s="531">
        <v>0</v>
      </c>
      <c r="D263" s="531">
        <v>0</v>
      </c>
      <c r="E263" s="531">
        <v>0</v>
      </c>
      <c r="F263" s="531">
        <v>0</v>
      </c>
      <c r="G263" s="531">
        <v>0</v>
      </c>
      <c r="H263" s="531">
        <v>0</v>
      </c>
      <c r="I263" s="531">
        <v>0</v>
      </c>
      <c r="J263" s="533">
        <v>0</v>
      </c>
      <c r="K263" s="531">
        <v>0</v>
      </c>
      <c r="L263" s="531">
        <v>0</v>
      </c>
      <c r="M263" s="531">
        <v>0</v>
      </c>
      <c r="N263" s="531">
        <v>0</v>
      </c>
      <c r="O263" s="530" t="s">
        <v>2802</v>
      </c>
      <c r="P263" s="531">
        <v>1</v>
      </c>
    </row>
    <row r="264" spans="1:16">
      <c r="A264" s="530" t="s">
        <v>2827</v>
      </c>
      <c r="B264" s="530" t="s">
        <v>2828</v>
      </c>
      <c r="C264" s="531">
        <v>0</v>
      </c>
      <c r="D264" s="531">
        <v>0</v>
      </c>
      <c r="E264" s="531">
        <v>0</v>
      </c>
      <c r="F264" s="531">
        <v>0</v>
      </c>
      <c r="G264" s="531">
        <v>0</v>
      </c>
      <c r="H264" s="531">
        <v>0</v>
      </c>
      <c r="I264" s="531">
        <v>0</v>
      </c>
      <c r="J264" s="533">
        <v>0</v>
      </c>
      <c r="K264" s="531">
        <v>0</v>
      </c>
      <c r="L264" s="531">
        <v>0</v>
      </c>
      <c r="M264" s="531">
        <v>0</v>
      </c>
      <c r="N264" s="531">
        <v>0</v>
      </c>
      <c r="O264" s="530" t="s">
        <v>2802</v>
      </c>
      <c r="P264" s="531">
        <v>1</v>
      </c>
    </row>
    <row r="265" spans="1:16">
      <c r="A265" s="530" t="s">
        <v>2829</v>
      </c>
      <c r="B265" s="530" t="s">
        <v>2830</v>
      </c>
      <c r="C265" s="531">
        <v>0</v>
      </c>
      <c r="D265" s="531">
        <v>0</v>
      </c>
      <c r="E265" s="531">
        <v>0</v>
      </c>
      <c r="F265" s="531">
        <v>0</v>
      </c>
      <c r="G265" s="531">
        <v>0</v>
      </c>
      <c r="H265" s="531">
        <v>0</v>
      </c>
      <c r="I265" s="531">
        <v>0</v>
      </c>
      <c r="J265" s="533">
        <v>0</v>
      </c>
      <c r="K265" s="531">
        <v>0</v>
      </c>
      <c r="L265" s="531">
        <v>0</v>
      </c>
      <c r="M265" s="531">
        <v>0</v>
      </c>
      <c r="N265" s="531">
        <v>0</v>
      </c>
      <c r="O265" s="530" t="s">
        <v>2802</v>
      </c>
      <c r="P265" s="531">
        <v>1</v>
      </c>
    </row>
    <row r="266" spans="1:16">
      <c r="A266" s="530" t="s">
        <v>2831</v>
      </c>
      <c r="B266" s="530" t="s">
        <v>2832</v>
      </c>
      <c r="C266" s="531">
        <v>0</v>
      </c>
      <c r="D266" s="531">
        <v>0</v>
      </c>
      <c r="E266" s="531">
        <v>0</v>
      </c>
      <c r="F266" s="531">
        <v>0</v>
      </c>
      <c r="G266" s="531">
        <v>0</v>
      </c>
      <c r="H266" s="531">
        <v>0</v>
      </c>
      <c r="I266" s="531">
        <v>0</v>
      </c>
      <c r="J266" s="533">
        <v>0</v>
      </c>
      <c r="K266" s="531">
        <v>0</v>
      </c>
      <c r="L266" s="531">
        <v>0</v>
      </c>
      <c r="M266" s="531">
        <v>0</v>
      </c>
      <c r="N266" s="531">
        <v>0</v>
      </c>
      <c r="O266" s="530" t="s">
        <v>2802</v>
      </c>
      <c r="P266" s="531">
        <v>1</v>
      </c>
    </row>
    <row r="267" spans="1:16">
      <c r="A267" s="530" t="s">
        <v>2833</v>
      </c>
      <c r="B267" s="530" t="s">
        <v>2834</v>
      </c>
      <c r="C267" s="531">
        <v>0</v>
      </c>
      <c r="D267" s="531">
        <v>0</v>
      </c>
      <c r="E267" s="531">
        <v>0</v>
      </c>
      <c r="F267" s="531">
        <v>0</v>
      </c>
      <c r="G267" s="531">
        <v>0</v>
      </c>
      <c r="H267" s="531">
        <v>0</v>
      </c>
      <c r="I267" s="531">
        <v>0</v>
      </c>
      <c r="J267" s="533">
        <v>0</v>
      </c>
      <c r="K267" s="531">
        <v>0</v>
      </c>
      <c r="L267" s="531">
        <v>0</v>
      </c>
      <c r="M267" s="531">
        <v>0</v>
      </c>
      <c r="N267" s="531">
        <v>0</v>
      </c>
      <c r="O267" s="530" t="s">
        <v>2802</v>
      </c>
      <c r="P267" s="531">
        <v>1</v>
      </c>
    </row>
    <row r="268" spans="1:16">
      <c r="A268" s="530" t="s">
        <v>2835</v>
      </c>
      <c r="B268" s="530" t="s">
        <v>2836</v>
      </c>
      <c r="C268" s="531">
        <v>0</v>
      </c>
      <c r="D268" s="531">
        <v>0</v>
      </c>
      <c r="E268" s="531">
        <v>0</v>
      </c>
      <c r="F268" s="531">
        <v>0</v>
      </c>
      <c r="G268" s="531">
        <v>0</v>
      </c>
      <c r="H268" s="531">
        <v>0</v>
      </c>
      <c r="I268" s="531">
        <v>0</v>
      </c>
      <c r="J268" s="533">
        <v>0</v>
      </c>
      <c r="K268" s="531">
        <v>0</v>
      </c>
      <c r="L268" s="531">
        <v>0</v>
      </c>
      <c r="M268" s="531">
        <v>0</v>
      </c>
      <c r="N268" s="531">
        <v>0</v>
      </c>
      <c r="O268" s="530" t="s">
        <v>2802</v>
      </c>
      <c r="P268" s="531">
        <v>1</v>
      </c>
    </row>
    <row r="269" spans="1:16">
      <c r="A269" s="530" t="s">
        <v>2837</v>
      </c>
      <c r="B269" s="530" t="s">
        <v>2838</v>
      </c>
      <c r="C269" s="531">
        <v>0</v>
      </c>
      <c r="D269" s="531">
        <v>0</v>
      </c>
      <c r="E269" s="531">
        <v>0</v>
      </c>
      <c r="F269" s="531">
        <v>0</v>
      </c>
      <c r="G269" s="531">
        <v>0</v>
      </c>
      <c r="H269" s="531">
        <v>0</v>
      </c>
      <c r="I269" s="531">
        <v>0</v>
      </c>
      <c r="J269" s="533">
        <v>0</v>
      </c>
      <c r="K269" s="531">
        <v>0</v>
      </c>
      <c r="L269" s="531">
        <v>0</v>
      </c>
      <c r="M269" s="531">
        <v>0</v>
      </c>
      <c r="N269" s="531">
        <v>0</v>
      </c>
      <c r="O269" s="530" t="s">
        <v>2802</v>
      </c>
      <c r="P269" s="531">
        <v>1</v>
      </c>
    </row>
    <row r="270" spans="1:16">
      <c r="A270" s="530" t="s">
        <v>2839</v>
      </c>
      <c r="B270" s="530" t="s">
        <v>2840</v>
      </c>
      <c r="C270" s="531">
        <v>0</v>
      </c>
      <c r="D270" s="531">
        <v>0</v>
      </c>
      <c r="E270" s="531">
        <v>0</v>
      </c>
      <c r="F270" s="531">
        <v>0</v>
      </c>
      <c r="G270" s="531">
        <v>0</v>
      </c>
      <c r="H270" s="531">
        <v>0</v>
      </c>
      <c r="I270" s="531">
        <v>0</v>
      </c>
      <c r="J270" s="533">
        <v>0</v>
      </c>
      <c r="K270" s="531">
        <v>0</v>
      </c>
      <c r="L270" s="531">
        <v>0</v>
      </c>
      <c r="M270" s="531">
        <v>0</v>
      </c>
      <c r="N270" s="531">
        <v>0</v>
      </c>
      <c r="O270" s="530" t="s">
        <v>2802</v>
      </c>
      <c r="P270" s="531">
        <v>1</v>
      </c>
    </row>
    <row r="271" spans="1:16">
      <c r="A271" s="530" t="s">
        <v>2841</v>
      </c>
      <c r="B271" s="530" t="s">
        <v>2842</v>
      </c>
      <c r="C271" s="531">
        <v>0</v>
      </c>
      <c r="D271" s="531">
        <v>0</v>
      </c>
      <c r="E271" s="531">
        <v>0</v>
      </c>
      <c r="F271" s="531">
        <v>0</v>
      </c>
      <c r="G271" s="531">
        <v>0</v>
      </c>
      <c r="H271" s="531">
        <v>0</v>
      </c>
      <c r="I271" s="531">
        <v>0</v>
      </c>
      <c r="J271" s="533">
        <v>0</v>
      </c>
      <c r="K271" s="531">
        <v>0</v>
      </c>
      <c r="L271" s="531">
        <v>0</v>
      </c>
      <c r="M271" s="531">
        <v>0</v>
      </c>
      <c r="N271" s="531">
        <v>0</v>
      </c>
      <c r="O271" s="530" t="s">
        <v>2802</v>
      </c>
      <c r="P271" s="531">
        <v>1</v>
      </c>
    </row>
    <row r="272" spans="1:16">
      <c r="A272" s="530" t="s">
        <v>2843</v>
      </c>
      <c r="B272" s="530" t="s">
        <v>2844</v>
      </c>
      <c r="C272" s="531">
        <v>0</v>
      </c>
      <c r="D272" s="531">
        <v>0</v>
      </c>
      <c r="E272" s="531">
        <v>0</v>
      </c>
      <c r="F272" s="531">
        <v>0</v>
      </c>
      <c r="G272" s="531">
        <v>0</v>
      </c>
      <c r="H272" s="531">
        <v>0</v>
      </c>
      <c r="I272" s="531">
        <v>0</v>
      </c>
      <c r="J272" s="533">
        <v>0</v>
      </c>
      <c r="K272" s="531">
        <v>0</v>
      </c>
      <c r="L272" s="531">
        <v>0</v>
      </c>
      <c r="M272" s="531">
        <v>0</v>
      </c>
      <c r="N272" s="531">
        <v>0</v>
      </c>
      <c r="O272" s="530" t="s">
        <v>2802</v>
      </c>
      <c r="P272" s="531">
        <v>1</v>
      </c>
    </row>
    <row r="273" spans="1:16">
      <c r="A273" s="530" t="s">
        <v>2845</v>
      </c>
      <c r="B273" s="530" t="s">
        <v>2846</v>
      </c>
      <c r="C273" s="531">
        <v>0</v>
      </c>
      <c r="D273" s="531">
        <v>0</v>
      </c>
      <c r="E273" s="531">
        <v>0</v>
      </c>
      <c r="F273" s="531">
        <v>0</v>
      </c>
      <c r="G273" s="531">
        <v>0</v>
      </c>
      <c r="H273" s="531">
        <v>0</v>
      </c>
      <c r="I273" s="531">
        <v>0</v>
      </c>
      <c r="J273" s="533">
        <v>0</v>
      </c>
      <c r="K273" s="531">
        <v>0</v>
      </c>
      <c r="L273" s="531">
        <v>0</v>
      </c>
      <c r="M273" s="531">
        <v>0</v>
      </c>
      <c r="N273" s="531">
        <v>0</v>
      </c>
      <c r="O273" s="530" t="s">
        <v>2802</v>
      </c>
      <c r="P273" s="531">
        <v>1</v>
      </c>
    </row>
    <row r="274" spans="1:16">
      <c r="A274" s="530" t="s">
        <v>2847</v>
      </c>
      <c r="B274" s="530" t="s">
        <v>2848</v>
      </c>
      <c r="C274" s="531">
        <v>0</v>
      </c>
      <c r="D274" s="531">
        <v>0</v>
      </c>
      <c r="E274" s="531">
        <v>0</v>
      </c>
      <c r="F274" s="531">
        <v>0</v>
      </c>
      <c r="G274" s="531">
        <v>0</v>
      </c>
      <c r="H274" s="531">
        <v>0</v>
      </c>
      <c r="I274" s="531">
        <v>0</v>
      </c>
      <c r="J274" s="533">
        <v>0</v>
      </c>
      <c r="K274" s="531">
        <v>0</v>
      </c>
      <c r="L274" s="531">
        <v>0</v>
      </c>
      <c r="M274" s="531">
        <v>0</v>
      </c>
      <c r="N274" s="531">
        <v>0</v>
      </c>
      <c r="O274" s="530" t="s">
        <v>2802</v>
      </c>
      <c r="P274" s="531">
        <v>1</v>
      </c>
    </row>
    <row r="275" spans="1:16">
      <c r="A275" s="530" t="s">
        <v>2849</v>
      </c>
      <c r="B275" s="530" t="s">
        <v>2850</v>
      </c>
      <c r="C275" s="531">
        <v>0</v>
      </c>
      <c r="D275" s="531">
        <v>0</v>
      </c>
      <c r="E275" s="531">
        <v>0</v>
      </c>
      <c r="F275" s="531">
        <v>0</v>
      </c>
      <c r="G275" s="531">
        <v>0</v>
      </c>
      <c r="H275" s="531">
        <v>0</v>
      </c>
      <c r="I275" s="531">
        <v>0</v>
      </c>
      <c r="J275" s="533">
        <v>0</v>
      </c>
      <c r="K275" s="531">
        <v>0</v>
      </c>
      <c r="L275" s="531">
        <v>0</v>
      </c>
      <c r="M275" s="531">
        <v>0</v>
      </c>
      <c r="N275" s="531">
        <v>0</v>
      </c>
      <c r="O275" s="530" t="s">
        <v>2802</v>
      </c>
      <c r="P275" s="531">
        <v>1</v>
      </c>
    </row>
    <row r="276" spans="1:16">
      <c r="A276" s="530" t="s">
        <v>2851</v>
      </c>
      <c r="B276" s="530" t="s">
        <v>2852</v>
      </c>
      <c r="C276" s="531">
        <v>0</v>
      </c>
      <c r="D276" s="531">
        <v>0</v>
      </c>
      <c r="E276" s="531">
        <v>0</v>
      </c>
      <c r="F276" s="531">
        <v>0</v>
      </c>
      <c r="G276" s="531">
        <v>0</v>
      </c>
      <c r="H276" s="531">
        <v>0</v>
      </c>
      <c r="I276" s="531">
        <v>0</v>
      </c>
      <c r="J276" s="533">
        <v>0</v>
      </c>
      <c r="K276" s="531">
        <v>0</v>
      </c>
      <c r="L276" s="531">
        <v>0</v>
      </c>
      <c r="M276" s="531">
        <v>0</v>
      </c>
      <c r="N276" s="531">
        <v>0</v>
      </c>
      <c r="O276" s="530" t="s">
        <v>2802</v>
      </c>
      <c r="P276" s="531">
        <v>1</v>
      </c>
    </row>
    <row r="277" spans="1:16">
      <c r="A277" s="530" t="s">
        <v>2853</v>
      </c>
      <c r="B277" s="530" t="s">
        <v>2854</v>
      </c>
      <c r="C277" s="531">
        <v>0</v>
      </c>
      <c r="D277" s="531">
        <v>0</v>
      </c>
      <c r="E277" s="531">
        <v>0</v>
      </c>
      <c r="F277" s="531">
        <v>0</v>
      </c>
      <c r="G277" s="531">
        <v>0</v>
      </c>
      <c r="H277" s="531">
        <v>0</v>
      </c>
      <c r="I277" s="531">
        <v>0</v>
      </c>
      <c r="J277" s="533">
        <v>0</v>
      </c>
      <c r="K277" s="531">
        <v>0</v>
      </c>
      <c r="L277" s="531">
        <v>0</v>
      </c>
      <c r="M277" s="531">
        <v>0</v>
      </c>
      <c r="N277" s="531">
        <v>0</v>
      </c>
      <c r="O277" s="530" t="s">
        <v>2802</v>
      </c>
      <c r="P277" s="531">
        <v>1</v>
      </c>
    </row>
    <row r="278" spans="1:16">
      <c r="A278" s="530" t="s">
        <v>2855</v>
      </c>
      <c r="B278" s="530" t="s">
        <v>467</v>
      </c>
      <c r="C278" s="531">
        <v>0</v>
      </c>
      <c r="D278" s="531">
        <v>0</v>
      </c>
      <c r="E278" s="531">
        <v>0</v>
      </c>
      <c r="F278" s="531">
        <v>0</v>
      </c>
      <c r="G278" s="531">
        <v>0</v>
      </c>
      <c r="H278" s="531">
        <v>0</v>
      </c>
      <c r="I278" s="531">
        <v>0</v>
      </c>
      <c r="J278" s="533">
        <v>0</v>
      </c>
      <c r="K278" s="531">
        <v>0</v>
      </c>
      <c r="L278" s="531">
        <v>0</v>
      </c>
      <c r="M278" s="531">
        <v>0</v>
      </c>
      <c r="N278" s="531">
        <v>0</v>
      </c>
      <c r="O278" s="530" t="s">
        <v>2802</v>
      </c>
      <c r="P278" s="531">
        <v>1</v>
      </c>
    </row>
    <row r="279" spans="1:16">
      <c r="A279" s="530" t="s">
        <v>2856</v>
      </c>
      <c r="B279" s="530" t="s">
        <v>2857</v>
      </c>
      <c r="C279" s="531">
        <v>0</v>
      </c>
      <c r="D279" s="531">
        <v>0</v>
      </c>
      <c r="E279" s="531">
        <v>0</v>
      </c>
      <c r="F279" s="531">
        <v>0</v>
      </c>
      <c r="G279" s="531">
        <v>0</v>
      </c>
      <c r="H279" s="531">
        <v>0</v>
      </c>
      <c r="I279" s="531">
        <v>0</v>
      </c>
      <c r="J279" s="533">
        <v>0</v>
      </c>
      <c r="K279" s="531">
        <v>0</v>
      </c>
      <c r="L279" s="531">
        <v>0</v>
      </c>
      <c r="M279" s="531">
        <v>0</v>
      </c>
      <c r="N279" s="531">
        <v>0</v>
      </c>
      <c r="O279" s="530" t="s">
        <v>2802</v>
      </c>
      <c r="P279" s="531">
        <v>1</v>
      </c>
    </row>
    <row r="280" spans="1:16">
      <c r="A280" s="530" t="s">
        <v>2858</v>
      </c>
      <c r="B280" s="530" t="s">
        <v>2859</v>
      </c>
      <c r="C280" s="531">
        <v>0</v>
      </c>
      <c r="D280" s="531">
        <v>0</v>
      </c>
      <c r="E280" s="531">
        <v>0</v>
      </c>
      <c r="F280" s="531">
        <v>0</v>
      </c>
      <c r="G280" s="531">
        <v>0</v>
      </c>
      <c r="H280" s="531">
        <v>0</v>
      </c>
      <c r="I280" s="531">
        <v>0</v>
      </c>
      <c r="J280" s="533">
        <v>0</v>
      </c>
      <c r="K280" s="531">
        <v>0</v>
      </c>
      <c r="L280" s="531">
        <v>0</v>
      </c>
      <c r="M280" s="531">
        <v>0</v>
      </c>
      <c r="N280" s="531">
        <v>0</v>
      </c>
      <c r="O280" s="530" t="s">
        <v>2860</v>
      </c>
      <c r="P280" s="531">
        <v>1</v>
      </c>
    </row>
    <row r="281" spans="1:16">
      <c r="A281" s="530" t="s">
        <v>2861</v>
      </c>
      <c r="B281" s="530" t="s">
        <v>2862</v>
      </c>
      <c r="C281" s="531">
        <v>0</v>
      </c>
      <c r="D281" s="531">
        <v>0</v>
      </c>
      <c r="E281" s="531">
        <v>0</v>
      </c>
      <c r="F281" s="531">
        <v>0</v>
      </c>
      <c r="G281" s="531">
        <v>0</v>
      </c>
      <c r="H281" s="531">
        <v>0</v>
      </c>
      <c r="I281" s="531">
        <v>0</v>
      </c>
      <c r="J281" s="533">
        <v>0</v>
      </c>
      <c r="K281" s="531">
        <v>0</v>
      </c>
      <c r="L281" s="531">
        <v>0</v>
      </c>
      <c r="M281" s="531">
        <v>0</v>
      </c>
      <c r="N281" s="531">
        <v>0</v>
      </c>
      <c r="O281" s="530" t="s">
        <v>2860</v>
      </c>
      <c r="P281" s="531">
        <v>1</v>
      </c>
    </row>
    <row r="282" spans="1:16">
      <c r="A282" s="530" t="s">
        <v>2863</v>
      </c>
      <c r="B282" s="530" t="s">
        <v>2864</v>
      </c>
      <c r="C282" s="531">
        <v>0</v>
      </c>
      <c r="D282" s="531">
        <v>0</v>
      </c>
      <c r="E282" s="531">
        <v>0</v>
      </c>
      <c r="F282" s="531">
        <v>0</v>
      </c>
      <c r="G282" s="531">
        <v>0</v>
      </c>
      <c r="H282" s="531">
        <v>0</v>
      </c>
      <c r="I282" s="531">
        <v>0</v>
      </c>
      <c r="J282" s="533">
        <v>0</v>
      </c>
      <c r="K282" s="531">
        <v>0</v>
      </c>
      <c r="L282" s="531">
        <v>0</v>
      </c>
      <c r="M282" s="531">
        <v>0</v>
      </c>
      <c r="N282" s="531">
        <v>0</v>
      </c>
      <c r="O282" s="530" t="s">
        <v>2860</v>
      </c>
      <c r="P282" s="531">
        <v>1</v>
      </c>
    </row>
    <row r="283" spans="1:16">
      <c r="A283" s="530" t="s">
        <v>2865</v>
      </c>
      <c r="B283" s="530" t="s">
        <v>2866</v>
      </c>
      <c r="C283" s="531">
        <v>0</v>
      </c>
      <c r="D283" s="531">
        <v>0</v>
      </c>
      <c r="E283" s="531">
        <v>0</v>
      </c>
      <c r="F283" s="531">
        <v>0</v>
      </c>
      <c r="G283" s="531">
        <v>0</v>
      </c>
      <c r="H283" s="531">
        <v>0</v>
      </c>
      <c r="I283" s="531">
        <v>0</v>
      </c>
      <c r="J283" s="533">
        <v>0</v>
      </c>
      <c r="K283" s="531">
        <v>0</v>
      </c>
      <c r="L283" s="531">
        <v>0</v>
      </c>
      <c r="M283" s="531">
        <v>0</v>
      </c>
      <c r="N283" s="531">
        <v>0</v>
      </c>
      <c r="O283" s="530" t="s">
        <v>2860</v>
      </c>
      <c r="P283" s="531">
        <v>1</v>
      </c>
    </row>
    <row r="284" spans="1:16">
      <c r="A284" s="530" t="s">
        <v>2867</v>
      </c>
      <c r="B284" s="530" t="s">
        <v>2868</v>
      </c>
      <c r="C284" s="531">
        <v>0</v>
      </c>
      <c r="D284" s="531">
        <v>0</v>
      </c>
      <c r="E284" s="531">
        <v>0</v>
      </c>
      <c r="F284" s="531">
        <v>0</v>
      </c>
      <c r="G284" s="531">
        <v>0</v>
      </c>
      <c r="H284" s="531">
        <v>0</v>
      </c>
      <c r="I284" s="531">
        <v>0</v>
      </c>
      <c r="J284" s="533">
        <v>0</v>
      </c>
      <c r="K284" s="531">
        <v>0</v>
      </c>
      <c r="L284" s="531">
        <v>0</v>
      </c>
      <c r="M284" s="531">
        <v>0</v>
      </c>
      <c r="N284" s="531">
        <v>0</v>
      </c>
      <c r="O284" s="530" t="s">
        <v>2860</v>
      </c>
      <c r="P284" s="531">
        <v>1</v>
      </c>
    </row>
    <row r="285" spans="1:16">
      <c r="A285" s="530" t="s">
        <v>2869</v>
      </c>
      <c r="B285" s="530" t="s">
        <v>2870</v>
      </c>
      <c r="C285" s="531">
        <v>0</v>
      </c>
      <c r="D285" s="531">
        <v>0</v>
      </c>
      <c r="E285" s="531">
        <v>0</v>
      </c>
      <c r="F285" s="531">
        <v>0</v>
      </c>
      <c r="G285" s="531">
        <v>0</v>
      </c>
      <c r="H285" s="531">
        <v>0</v>
      </c>
      <c r="I285" s="531">
        <v>0</v>
      </c>
      <c r="J285" s="533">
        <v>0</v>
      </c>
      <c r="K285" s="531">
        <v>0</v>
      </c>
      <c r="L285" s="531">
        <v>0</v>
      </c>
      <c r="M285" s="531">
        <v>0</v>
      </c>
      <c r="N285" s="531">
        <v>0</v>
      </c>
      <c r="O285" s="530" t="s">
        <v>2860</v>
      </c>
      <c r="P285" s="531">
        <v>1</v>
      </c>
    </row>
    <row r="286" spans="1:16">
      <c r="A286" s="530" t="s">
        <v>2871</v>
      </c>
      <c r="B286" s="530" t="s">
        <v>2872</v>
      </c>
      <c r="C286" s="531">
        <v>0</v>
      </c>
      <c r="D286" s="531">
        <v>0</v>
      </c>
      <c r="E286" s="531">
        <v>0</v>
      </c>
      <c r="F286" s="531">
        <v>0</v>
      </c>
      <c r="G286" s="531">
        <v>0</v>
      </c>
      <c r="H286" s="531">
        <v>0</v>
      </c>
      <c r="I286" s="531">
        <v>0</v>
      </c>
      <c r="J286" s="533">
        <v>0</v>
      </c>
      <c r="K286" s="531">
        <v>0</v>
      </c>
      <c r="L286" s="531">
        <v>0</v>
      </c>
      <c r="M286" s="531">
        <v>0</v>
      </c>
      <c r="N286" s="531">
        <v>0</v>
      </c>
      <c r="O286" s="530" t="s">
        <v>2860</v>
      </c>
      <c r="P286" s="531">
        <v>1</v>
      </c>
    </row>
    <row r="287" spans="1:16">
      <c r="A287" s="530" t="s">
        <v>2873</v>
      </c>
      <c r="B287" s="530" t="s">
        <v>2874</v>
      </c>
      <c r="C287" s="531">
        <v>0</v>
      </c>
      <c r="D287" s="531">
        <v>0</v>
      </c>
      <c r="E287" s="531">
        <v>0</v>
      </c>
      <c r="F287" s="531">
        <v>0</v>
      </c>
      <c r="G287" s="531">
        <v>0</v>
      </c>
      <c r="H287" s="531">
        <v>0</v>
      </c>
      <c r="I287" s="531">
        <v>0</v>
      </c>
      <c r="J287" s="533">
        <v>0</v>
      </c>
      <c r="K287" s="531">
        <v>0</v>
      </c>
      <c r="L287" s="531">
        <v>0</v>
      </c>
      <c r="M287" s="531">
        <v>0</v>
      </c>
      <c r="N287" s="531">
        <v>0</v>
      </c>
      <c r="O287" s="530" t="s">
        <v>2860</v>
      </c>
      <c r="P287" s="531">
        <v>1</v>
      </c>
    </row>
    <row r="288" spans="1:16">
      <c r="A288" s="530" t="s">
        <v>2875</v>
      </c>
      <c r="B288" s="530" t="s">
        <v>2876</v>
      </c>
      <c r="C288" s="531">
        <v>0</v>
      </c>
      <c r="D288" s="531">
        <v>0</v>
      </c>
      <c r="E288" s="531">
        <v>0</v>
      </c>
      <c r="F288" s="531">
        <v>0</v>
      </c>
      <c r="G288" s="531">
        <v>0</v>
      </c>
      <c r="H288" s="531">
        <v>0</v>
      </c>
      <c r="I288" s="531">
        <v>0</v>
      </c>
      <c r="J288" s="533">
        <v>0</v>
      </c>
      <c r="K288" s="531">
        <v>0</v>
      </c>
      <c r="L288" s="531">
        <v>0</v>
      </c>
      <c r="M288" s="531">
        <v>0</v>
      </c>
      <c r="N288" s="531">
        <v>0</v>
      </c>
      <c r="O288" s="530" t="s">
        <v>2860</v>
      </c>
      <c r="P288" s="531">
        <v>1</v>
      </c>
    </row>
    <row r="289" spans="1:16">
      <c r="A289" s="530" t="s">
        <v>2877</v>
      </c>
      <c r="B289" s="530" t="s">
        <v>2878</v>
      </c>
      <c r="C289" s="531">
        <v>0</v>
      </c>
      <c r="D289" s="531">
        <v>0</v>
      </c>
      <c r="E289" s="531">
        <v>0</v>
      </c>
      <c r="F289" s="531">
        <v>0</v>
      </c>
      <c r="G289" s="531">
        <v>0</v>
      </c>
      <c r="H289" s="531">
        <v>0</v>
      </c>
      <c r="I289" s="531">
        <v>0</v>
      </c>
      <c r="J289" s="533">
        <v>0</v>
      </c>
      <c r="K289" s="531">
        <v>0</v>
      </c>
      <c r="L289" s="531">
        <v>0</v>
      </c>
      <c r="M289" s="531">
        <v>0</v>
      </c>
      <c r="N289" s="531">
        <v>0</v>
      </c>
      <c r="O289" s="530" t="s">
        <v>2860</v>
      </c>
      <c r="P289" s="531">
        <v>1</v>
      </c>
    </row>
    <row r="290" spans="1:16">
      <c r="A290" s="530" t="s">
        <v>2879</v>
      </c>
      <c r="B290" s="530" t="s">
        <v>2880</v>
      </c>
      <c r="C290" s="531">
        <v>0</v>
      </c>
      <c r="D290" s="531">
        <v>0</v>
      </c>
      <c r="E290" s="531">
        <v>0</v>
      </c>
      <c r="F290" s="531">
        <v>0</v>
      </c>
      <c r="G290" s="531">
        <v>0</v>
      </c>
      <c r="H290" s="531">
        <v>0</v>
      </c>
      <c r="I290" s="531">
        <v>0</v>
      </c>
      <c r="J290" s="533">
        <v>0</v>
      </c>
      <c r="K290" s="531">
        <v>0</v>
      </c>
      <c r="L290" s="531">
        <v>0</v>
      </c>
      <c r="M290" s="531">
        <v>0</v>
      </c>
      <c r="N290" s="531">
        <v>0</v>
      </c>
      <c r="O290" s="530" t="s">
        <v>2860</v>
      </c>
      <c r="P290" s="531">
        <v>1</v>
      </c>
    </row>
    <row r="291" spans="1:16">
      <c r="A291" s="530" t="s">
        <v>2881</v>
      </c>
      <c r="B291" s="530" t="s">
        <v>2882</v>
      </c>
      <c r="C291" s="531">
        <v>0</v>
      </c>
      <c r="D291" s="531">
        <v>0</v>
      </c>
      <c r="E291" s="531">
        <v>0</v>
      </c>
      <c r="F291" s="531">
        <v>0</v>
      </c>
      <c r="G291" s="531">
        <v>0</v>
      </c>
      <c r="H291" s="531">
        <v>0</v>
      </c>
      <c r="I291" s="531">
        <v>0</v>
      </c>
      <c r="J291" s="533">
        <v>0</v>
      </c>
      <c r="K291" s="531">
        <v>0</v>
      </c>
      <c r="L291" s="531">
        <v>0</v>
      </c>
      <c r="M291" s="531">
        <v>0</v>
      </c>
      <c r="N291" s="531">
        <v>0</v>
      </c>
      <c r="O291" s="530" t="s">
        <v>2860</v>
      </c>
      <c r="P291" s="531">
        <v>1</v>
      </c>
    </row>
    <row r="292" spans="1:16">
      <c r="A292" s="530" t="s">
        <v>2883</v>
      </c>
      <c r="B292" s="530" t="s">
        <v>2884</v>
      </c>
      <c r="C292" s="531">
        <v>0</v>
      </c>
      <c r="D292" s="531">
        <v>0</v>
      </c>
      <c r="E292" s="531">
        <v>0</v>
      </c>
      <c r="F292" s="531">
        <v>0</v>
      </c>
      <c r="G292" s="531">
        <v>0</v>
      </c>
      <c r="H292" s="531">
        <v>0</v>
      </c>
      <c r="I292" s="531">
        <v>0</v>
      </c>
      <c r="J292" s="533">
        <v>0</v>
      </c>
      <c r="K292" s="531">
        <v>0</v>
      </c>
      <c r="L292" s="531">
        <v>0</v>
      </c>
      <c r="M292" s="531">
        <v>0</v>
      </c>
      <c r="N292" s="531">
        <v>0</v>
      </c>
      <c r="O292" s="530" t="s">
        <v>2860</v>
      </c>
      <c r="P292" s="531">
        <v>1</v>
      </c>
    </row>
    <row r="293" spans="1:16">
      <c r="A293" s="530" t="s">
        <v>2885</v>
      </c>
      <c r="B293" s="530" t="s">
        <v>2886</v>
      </c>
      <c r="C293" s="531">
        <v>0</v>
      </c>
      <c r="D293" s="531">
        <v>0</v>
      </c>
      <c r="E293" s="531">
        <v>0</v>
      </c>
      <c r="F293" s="531">
        <v>0</v>
      </c>
      <c r="G293" s="531">
        <v>0</v>
      </c>
      <c r="H293" s="531">
        <v>0</v>
      </c>
      <c r="I293" s="531">
        <v>0</v>
      </c>
      <c r="J293" s="533">
        <v>0</v>
      </c>
      <c r="K293" s="531">
        <v>0</v>
      </c>
      <c r="L293" s="531">
        <v>0</v>
      </c>
      <c r="M293" s="531">
        <v>0</v>
      </c>
      <c r="N293" s="531">
        <v>0</v>
      </c>
      <c r="O293" s="530" t="s">
        <v>2860</v>
      </c>
      <c r="P293" s="531">
        <v>1</v>
      </c>
    </row>
    <row r="294" spans="1:16">
      <c r="A294" s="530" t="s">
        <v>2887</v>
      </c>
      <c r="B294" s="530" t="s">
        <v>2888</v>
      </c>
      <c r="C294" s="531">
        <v>0</v>
      </c>
      <c r="D294" s="531">
        <v>0</v>
      </c>
      <c r="E294" s="531">
        <v>0</v>
      </c>
      <c r="F294" s="531">
        <v>0</v>
      </c>
      <c r="G294" s="531">
        <v>0</v>
      </c>
      <c r="H294" s="531">
        <v>0</v>
      </c>
      <c r="I294" s="531">
        <v>0</v>
      </c>
      <c r="J294" s="533">
        <v>0</v>
      </c>
      <c r="K294" s="531">
        <v>0</v>
      </c>
      <c r="L294" s="531">
        <v>0</v>
      </c>
      <c r="M294" s="531">
        <v>0</v>
      </c>
      <c r="N294" s="531">
        <v>0</v>
      </c>
      <c r="O294" s="530" t="s">
        <v>2860</v>
      </c>
      <c r="P294" s="531">
        <v>1</v>
      </c>
    </row>
    <row r="295" spans="1:16">
      <c r="A295" s="530" t="s">
        <v>2889</v>
      </c>
      <c r="B295" s="530" t="s">
        <v>2890</v>
      </c>
      <c r="C295" s="531">
        <v>0</v>
      </c>
      <c r="D295" s="531">
        <v>0</v>
      </c>
      <c r="E295" s="531">
        <v>0</v>
      </c>
      <c r="F295" s="531">
        <v>0</v>
      </c>
      <c r="G295" s="531">
        <v>0</v>
      </c>
      <c r="H295" s="531">
        <v>0</v>
      </c>
      <c r="I295" s="531">
        <v>0</v>
      </c>
      <c r="J295" s="533">
        <v>0</v>
      </c>
      <c r="K295" s="531">
        <v>0</v>
      </c>
      <c r="L295" s="531">
        <v>0</v>
      </c>
      <c r="M295" s="531">
        <v>0</v>
      </c>
      <c r="N295" s="531">
        <v>0</v>
      </c>
      <c r="O295" s="530" t="s">
        <v>2860</v>
      </c>
      <c r="P295" s="531">
        <v>1</v>
      </c>
    </row>
    <row r="296" spans="1:16">
      <c r="A296" s="530" t="s">
        <v>2891</v>
      </c>
      <c r="B296" s="530" t="s">
        <v>2892</v>
      </c>
      <c r="C296" s="531">
        <v>0</v>
      </c>
      <c r="D296" s="531">
        <v>0</v>
      </c>
      <c r="E296" s="531">
        <v>0</v>
      </c>
      <c r="F296" s="531">
        <v>0</v>
      </c>
      <c r="G296" s="531">
        <v>0</v>
      </c>
      <c r="H296" s="531">
        <v>0</v>
      </c>
      <c r="I296" s="531">
        <v>0</v>
      </c>
      <c r="J296" s="533">
        <v>0</v>
      </c>
      <c r="K296" s="531">
        <v>0</v>
      </c>
      <c r="L296" s="531">
        <v>0</v>
      </c>
      <c r="M296" s="531">
        <v>0</v>
      </c>
      <c r="N296" s="531">
        <v>0</v>
      </c>
      <c r="O296" s="530" t="s">
        <v>2860</v>
      </c>
      <c r="P296" s="531">
        <v>1</v>
      </c>
    </row>
    <row r="297" spans="1:16">
      <c r="A297" s="530" t="s">
        <v>2893</v>
      </c>
      <c r="B297" s="530" t="s">
        <v>2894</v>
      </c>
      <c r="C297" s="531">
        <v>0</v>
      </c>
      <c r="D297" s="531">
        <v>0</v>
      </c>
      <c r="E297" s="531">
        <v>0</v>
      </c>
      <c r="F297" s="531">
        <v>0</v>
      </c>
      <c r="G297" s="531">
        <v>0</v>
      </c>
      <c r="H297" s="531">
        <v>0</v>
      </c>
      <c r="I297" s="531">
        <v>0</v>
      </c>
      <c r="J297" s="533">
        <v>0</v>
      </c>
      <c r="K297" s="531">
        <v>0</v>
      </c>
      <c r="L297" s="531">
        <v>0</v>
      </c>
      <c r="M297" s="531">
        <v>0</v>
      </c>
      <c r="N297" s="531">
        <v>0</v>
      </c>
      <c r="O297" s="530" t="s">
        <v>2860</v>
      </c>
      <c r="P297" s="531">
        <v>1</v>
      </c>
    </row>
    <row r="298" spans="1:16">
      <c r="A298" s="530" t="s">
        <v>2895</v>
      </c>
      <c r="B298" s="530" t="s">
        <v>2896</v>
      </c>
      <c r="C298" s="531">
        <v>0</v>
      </c>
      <c r="D298" s="531">
        <v>0</v>
      </c>
      <c r="E298" s="531">
        <v>0</v>
      </c>
      <c r="F298" s="531">
        <v>0</v>
      </c>
      <c r="G298" s="531">
        <v>0</v>
      </c>
      <c r="H298" s="531">
        <v>0</v>
      </c>
      <c r="I298" s="531">
        <v>0</v>
      </c>
      <c r="J298" s="533">
        <v>0</v>
      </c>
      <c r="K298" s="531">
        <v>0</v>
      </c>
      <c r="L298" s="531">
        <v>0</v>
      </c>
      <c r="M298" s="531">
        <v>0</v>
      </c>
      <c r="N298" s="531">
        <v>0</v>
      </c>
      <c r="O298" s="530" t="s">
        <v>2860</v>
      </c>
      <c r="P298" s="531">
        <v>1</v>
      </c>
    </row>
    <row r="299" spans="1:16">
      <c r="A299" s="530" t="s">
        <v>2897</v>
      </c>
      <c r="B299" s="530" t="s">
        <v>2898</v>
      </c>
      <c r="C299" s="531">
        <v>0</v>
      </c>
      <c r="D299" s="531">
        <v>0</v>
      </c>
      <c r="E299" s="531">
        <v>0</v>
      </c>
      <c r="F299" s="531">
        <v>0</v>
      </c>
      <c r="G299" s="531">
        <v>0</v>
      </c>
      <c r="H299" s="531">
        <v>0</v>
      </c>
      <c r="I299" s="531">
        <v>0</v>
      </c>
      <c r="J299" s="533">
        <v>0</v>
      </c>
      <c r="K299" s="531">
        <v>0</v>
      </c>
      <c r="L299" s="531">
        <v>0</v>
      </c>
      <c r="M299" s="531">
        <v>0</v>
      </c>
      <c r="N299" s="531">
        <v>0</v>
      </c>
      <c r="O299" s="530" t="s">
        <v>2860</v>
      </c>
      <c r="P299" s="531">
        <v>1</v>
      </c>
    </row>
    <row r="300" spans="1:16">
      <c r="A300" s="530" t="s">
        <v>2899</v>
      </c>
      <c r="B300" s="530" t="s">
        <v>2900</v>
      </c>
      <c r="C300" s="531">
        <v>0</v>
      </c>
      <c r="D300" s="531">
        <v>0</v>
      </c>
      <c r="E300" s="531">
        <v>0</v>
      </c>
      <c r="F300" s="531">
        <v>0</v>
      </c>
      <c r="G300" s="531">
        <v>0</v>
      </c>
      <c r="H300" s="531">
        <v>0</v>
      </c>
      <c r="I300" s="531">
        <v>0</v>
      </c>
      <c r="J300" s="533">
        <v>0</v>
      </c>
      <c r="K300" s="531">
        <v>0</v>
      </c>
      <c r="L300" s="531">
        <v>0</v>
      </c>
      <c r="M300" s="531">
        <v>0</v>
      </c>
      <c r="N300" s="531">
        <v>0</v>
      </c>
      <c r="O300" s="530" t="s">
        <v>2860</v>
      </c>
      <c r="P300" s="531">
        <v>1</v>
      </c>
    </row>
    <row r="301" spans="1:16">
      <c r="A301" s="530" t="s">
        <v>2901</v>
      </c>
      <c r="B301" s="530" t="s">
        <v>2902</v>
      </c>
      <c r="C301" s="531">
        <v>0</v>
      </c>
      <c r="D301" s="531">
        <v>0</v>
      </c>
      <c r="E301" s="531">
        <v>0</v>
      </c>
      <c r="F301" s="531">
        <v>0</v>
      </c>
      <c r="G301" s="531">
        <v>0</v>
      </c>
      <c r="H301" s="531">
        <v>0</v>
      </c>
      <c r="I301" s="531">
        <v>0</v>
      </c>
      <c r="J301" s="533">
        <v>0</v>
      </c>
      <c r="K301" s="531">
        <v>0</v>
      </c>
      <c r="L301" s="531">
        <v>0</v>
      </c>
      <c r="M301" s="531">
        <v>0</v>
      </c>
      <c r="N301" s="531">
        <v>0</v>
      </c>
      <c r="O301" s="530" t="s">
        <v>2860</v>
      </c>
      <c r="P301" s="531">
        <v>1</v>
      </c>
    </row>
    <row r="302" spans="1:16">
      <c r="A302" s="530" t="s">
        <v>2903</v>
      </c>
      <c r="B302" s="530" t="s">
        <v>2904</v>
      </c>
      <c r="C302" s="531">
        <v>0</v>
      </c>
      <c r="D302" s="531">
        <v>0</v>
      </c>
      <c r="E302" s="531">
        <v>0</v>
      </c>
      <c r="F302" s="531">
        <v>0</v>
      </c>
      <c r="G302" s="531">
        <v>0</v>
      </c>
      <c r="H302" s="531">
        <v>0</v>
      </c>
      <c r="I302" s="531">
        <v>0</v>
      </c>
      <c r="J302" s="533">
        <v>0</v>
      </c>
      <c r="K302" s="531">
        <v>0</v>
      </c>
      <c r="L302" s="531">
        <v>0</v>
      </c>
      <c r="M302" s="531">
        <v>0</v>
      </c>
      <c r="N302" s="531">
        <v>0</v>
      </c>
      <c r="O302" s="530" t="s">
        <v>2860</v>
      </c>
      <c r="P302" s="531">
        <v>1</v>
      </c>
    </row>
    <row r="303" spans="1:16">
      <c r="A303" s="530" t="s">
        <v>2905</v>
      </c>
      <c r="B303" s="530" t="s">
        <v>2850</v>
      </c>
      <c r="C303" s="531">
        <v>0</v>
      </c>
      <c r="D303" s="531">
        <v>0</v>
      </c>
      <c r="E303" s="531">
        <v>0</v>
      </c>
      <c r="F303" s="531">
        <v>0</v>
      </c>
      <c r="G303" s="531">
        <v>0</v>
      </c>
      <c r="H303" s="531">
        <v>0</v>
      </c>
      <c r="I303" s="531">
        <v>0</v>
      </c>
      <c r="J303" s="533">
        <v>0</v>
      </c>
      <c r="K303" s="531">
        <v>0</v>
      </c>
      <c r="L303" s="531">
        <v>0</v>
      </c>
      <c r="M303" s="531">
        <v>0</v>
      </c>
      <c r="N303" s="531">
        <v>0</v>
      </c>
      <c r="O303" s="530" t="s">
        <v>2860</v>
      </c>
      <c r="P303" s="531">
        <v>1</v>
      </c>
    </row>
    <row r="304" spans="1:16">
      <c r="A304" s="530" t="s">
        <v>2906</v>
      </c>
      <c r="B304" s="530" t="s">
        <v>2852</v>
      </c>
      <c r="C304" s="531">
        <v>0</v>
      </c>
      <c r="D304" s="531">
        <v>0</v>
      </c>
      <c r="E304" s="531">
        <v>0</v>
      </c>
      <c r="F304" s="531">
        <v>0</v>
      </c>
      <c r="G304" s="531">
        <v>0</v>
      </c>
      <c r="H304" s="531">
        <v>0</v>
      </c>
      <c r="I304" s="531">
        <v>0</v>
      </c>
      <c r="J304" s="533">
        <v>0</v>
      </c>
      <c r="K304" s="531">
        <v>0</v>
      </c>
      <c r="L304" s="531">
        <v>0</v>
      </c>
      <c r="M304" s="531">
        <v>0</v>
      </c>
      <c r="N304" s="531">
        <v>0</v>
      </c>
      <c r="O304" s="530" t="s">
        <v>2860</v>
      </c>
      <c r="P304" s="531">
        <v>1</v>
      </c>
    </row>
    <row r="305" spans="1:16">
      <c r="A305" s="530" t="s">
        <v>2907</v>
      </c>
      <c r="B305" s="530" t="s">
        <v>2854</v>
      </c>
      <c r="C305" s="531">
        <v>0</v>
      </c>
      <c r="D305" s="531">
        <v>0</v>
      </c>
      <c r="E305" s="531">
        <v>0</v>
      </c>
      <c r="F305" s="531">
        <v>0</v>
      </c>
      <c r="G305" s="531">
        <v>0</v>
      </c>
      <c r="H305" s="531">
        <v>0</v>
      </c>
      <c r="I305" s="531">
        <v>0</v>
      </c>
      <c r="J305" s="533">
        <v>0</v>
      </c>
      <c r="K305" s="531">
        <v>0</v>
      </c>
      <c r="L305" s="531">
        <v>0</v>
      </c>
      <c r="M305" s="531">
        <v>0</v>
      </c>
      <c r="N305" s="531">
        <v>0</v>
      </c>
      <c r="O305" s="530" t="s">
        <v>2860</v>
      </c>
      <c r="P305" s="531">
        <v>1</v>
      </c>
    </row>
    <row r="306" spans="1:16">
      <c r="A306" s="530" t="s">
        <v>2908</v>
      </c>
      <c r="B306" s="530" t="s">
        <v>467</v>
      </c>
      <c r="C306" s="531">
        <v>0</v>
      </c>
      <c r="D306" s="531">
        <v>0</v>
      </c>
      <c r="E306" s="531">
        <v>0</v>
      </c>
      <c r="F306" s="531">
        <v>0</v>
      </c>
      <c r="G306" s="531">
        <v>0</v>
      </c>
      <c r="H306" s="531">
        <v>0</v>
      </c>
      <c r="I306" s="531">
        <v>0</v>
      </c>
      <c r="J306" s="533">
        <v>0</v>
      </c>
      <c r="K306" s="531">
        <v>0</v>
      </c>
      <c r="L306" s="531">
        <v>0</v>
      </c>
      <c r="M306" s="531">
        <v>0</v>
      </c>
      <c r="N306" s="531">
        <v>0</v>
      </c>
      <c r="O306" s="530" t="s">
        <v>2860</v>
      </c>
      <c r="P306" s="531">
        <v>1</v>
      </c>
    </row>
    <row r="307" spans="1:16">
      <c r="A307" s="530" t="s">
        <v>2909</v>
      </c>
      <c r="B307" s="530" t="s">
        <v>2910</v>
      </c>
      <c r="C307" s="531">
        <v>0</v>
      </c>
      <c r="D307" s="531">
        <v>0</v>
      </c>
      <c r="E307" s="531">
        <v>0</v>
      </c>
      <c r="F307" s="531">
        <v>0</v>
      </c>
      <c r="G307" s="531">
        <v>0</v>
      </c>
      <c r="H307" s="531">
        <v>0</v>
      </c>
      <c r="I307" s="531">
        <v>0</v>
      </c>
      <c r="J307" s="533">
        <v>0</v>
      </c>
      <c r="K307" s="531">
        <v>0</v>
      </c>
      <c r="L307" s="531">
        <v>0</v>
      </c>
      <c r="M307" s="531">
        <v>0</v>
      </c>
      <c r="N307" s="531">
        <v>0</v>
      </c>
      <c r="O307" s="530" t="s">
        <v>2860</v>
      </c>
      <c r="P307" s="531">
        <v>1</v>
      </c>
    </row>
    <row r="308" spans="1:16">
      <c r="A308" s="530" t="s">
        <v>2911</v>
      </c>
      <c r="B308" s="530" t="s">
        <v>2912</v>
      </c>
      <c r="C308" s="531">
        <v>0</v>
      </c>
      <c r="D308" s="531">
        <v>0</v>
      </c>
      <c r="E308" s="531">
        <v>0</v>
      </c>
      <c r="F308" s="531">
        <v>0</v>
      </c>
      <c r="G308" s="531">
        <v>0</v>
      </c>
      <c r="H308" s="531">
        <v>0</v>
      </c>
      <c r="I308" s="531">
        <v>0</v>
      </c>
      <c r="J308" s="533">
        <v>0</v>
      </c>
      <c r="K308" s="531">
        <v>0</v>
      </c>
      <c r="L308" s="531">
        <v>0</v>
      </c>
      <c r="M308" s="531">
        <v>0</v>
      </c>
      <c r="N308" s="531">
        <v>0</v>
      </c>
      <c r="O308" s="530" t="s">
        <v>2860</v>
      </c>
      <c r="P308" s="531">
        <v>1</v>
      </c>
    </row>
    <row r="309" spans="1:16">
      <c r="A309" s="530" t="s">
        <v>2913</v>
      </c>
      <c r="B309" s="530" t="s">
        <v>2914</v>
      </c>
      <c r="C309" s="531">
        <v>0</v>
      </c>
      <c r="D309" s="531">
        <v>0</v>
      </c>
      <c r="E309" s="531">
        <v>0</v>
      </c>
      <c r="F309" s="531">
        <v>0</v>
      </c>
      <c r="G309" s="531">
        <v>0</v>
      </c>
      <c r="H309" s="531">
        <v>0</v>
      </c>
      <c r="I309" s="531">
        <v>0</v>
      </c>
      <c r="J309" s="533">
        <v>0</v>
      </c>
      <c r="K309" s="531">
        <v>0</v>
      </c>
      <c r="L309" s="531">
        <v>0</v>
      </c>
      <c r="M309" s="531">
        <v>0</v>
      </c>
      <c r="N309" s="531">
        <v>0</v>
      </c>
      <c r="O309" s="530" t="s">
        <v>2915</v>
      </c>
      <c r="P309" s="531">
        <v>1</v>
      </c>
    </row>
    <row r="310" spans="1:16">
      <c r="A310" s="530" t="s">
        <v>2916</v>
      </c>
      <c r="B310" s="530" t="s">
        <v>2917</v>
      </c>
      <c r="C310" s="531">
        <v>0</v>
      </c>
      <c r="D310" s="531">
        <v>0</v>
      </c>
      <c r="E310" s="531">
        <v>0</v>
      </c>
      <c r="F310" s="531">
        <v>0</v>
      </c>
      <c r="G310" s="531">
        <v>0</v>
      </c>
      <c r="H310" s="531">
        <v>0</v>
      </c>
      <c r="I310" s="531">
        <v>0</v>
      </c>
      <c r="J310" s="533">
        <v>0</v>
      </c>
      <c r="K310" s="531">
        <v>0</v>
      </c>
      <c r="L310" s="531">
        <v>0</v>
      </c>
      <c r="M310" s="531">
        <v>0</v>
      </c>
      <c r="N310" s="531">
        <v>0</v>
      </c>
      <c r="O310" s="530" t="s">
        <v>2915</v>
      </c>
      <c r="P310" s="531">
        <v>1</v>
      </c>
    </row>
    <row r="311" spans="1:16">
      <c r="A311" s="530" t="s">
        <v>2918</v>
      </c>
      <c r="B311" s="530" t="s">
        <v>2919</v>
      </c>
      <c r="C311" s="531">
        <v>0</v>
      </c>
      <c r="D311" s="531">
        <v>0</v>
      </c>
      <c r="E311" s="531">
        <v>0</v>
      </c>
      <c r="F311" s="531">
        <v>0</v>
      </c>
      <c r="G311" s="531">
        <v>0</v>
      </c>
      <c r="H311" s="531">
        <v>0</v>
      </c>
      <c r="I311" s="531">
        <v>0</v>
      </c>
      <c r="J311" s="533">
        <v>0</v>
      </c>
      <c r="K311" s="531">
        <v>0</v>
      </c>
      <c r="L311" s="531">
        <v>0</v>
      </c>
      <c r="M311" s="531">
        <v>0</v>
      </c>
      <c r="N311" s="531">
        <v>0</v>
      </c>
      <c r="O311" s="530" t="s">
        <v>2915</v>
      </c>
      <c r="P311" s="531">
        <v>1</v>
      </c>
    </row>
    <row r="312" spans="1:16">
      <c r="A312" s="530" t="s">
        <v>2920</v>
      </c>
      <c r="B312" s="530" t="s">
        <v>2921</v>
      </c>
      <c r="C312" s="531">
        <v>0</v>
      </c>
      <c r="D312" s="531">
        <v>0</v>
      </c>
      <c r="E312" s="531">
        <v>0</v>
      </c>
      <c r="F312" s="531">
        <v>0</v>
      </c>
      <c r="G312" s="531">
        <v>0</v>
      </c>
      <c r="H312" s="531">
        <v>0</v>
      </c>
      <c r="I312" s="531">
        <v>0</v>
      </c>
      <c r="J312" s="533">
        <v>0</v>
      </c>
      <c r="K312" s="531">
        <v>0</v>
      </c>
      <c r="L312" s="531">
        <v>0</v>
      </c>
      <c r="M312" s="531">
        <v>0</v>
      </c>
      <c r="N312" s="531">
        <v>0</v>
      </c>
      <c r="O312" s="530" t="s">
        <v>2915</v>
      </c>
      <c r="P312" s="531">
        <v>1</v>
      </c>
    </row>
    <row r="313" spans="1:16">
      <c r="A313" s="530" t="s">
        <v>2922</v>
      </c>
      <c r="B313" s="530" t="s">
        <v>2923</v>
      </c>
      <c r="C313" s="531">
        <v>0</v>
      </c>
      <c r="D313" s="531">
        <v>0</v>
      </c>
      <c r="E313" s="531">
        <v>0</v>
      </c>
      <c r="F313" s="531">
        <v>0</v>
      </c>
      <c r="G313" s="531">
        <v>0</v>
      </c>
      <c r="H313" s="531">
        <v>0</v>
      </c>
      <c r="I313" s="531">
        <v>0</v>
      </c>
      <c r="J313" s="533">
        <v>0</v>
      </c>
      <c r="K313" s="531">
        <v>0</v>
      </c>
      <c r="L313" s="531">
        <v>0</v>
      </c>
      <c r="M313" s="531">
        <v>0</v>
      </c>
      <c r="N313" s="531">
        <v>0</v>
      </c>
      <c r="O313" s="530" t="s">
        <v>2915</v>
      </c>
      <c r="P313" s="531">
        <v>1</v>
      </c>
    </row>
    <row r="314" spans="1:16">
      <c r="A314" s="530" t="s">
        <v>2924</v>
      </c>
      <c r="B314" s="530" t="s">
        <v>2925</v>
      </c>
      <c r="C314" s="531">
        <v>0</v>
      </c>
      <c r="D314" s="531">
        <v>0</v>
      </c>
      <c r="E314" s="531">
        <v>0</v>
      </c>
      <c r="F314" s="531">
        <v>0</v>
      </c>
      <c r="G314" s="531">
        <v>0</v>
      </c>
      <c r="H314" s="531">
        <v>0</v>
      </c>
      <c r="I314" s="531">
        <v>0</v>
      </c>
      <c r="J314" s="533">
        <v>0</v>
      </c>
      <c r="K314" s="531">
        <v>0</v>
      </c>
      <c r="L314" s="531">
        <v>0</v>
      </c>
      <c r="M314" s="531">
        <v>0</v>
      </c>
      <c r="N314" s="531">
        <v>0</v>
      </c>
      <c r="O314" s="530" t="s">
        <v>2915</v>
      </c>
      <c r="P314" s="531">
        <v>1</v>
      </c>
    </row>
    <row r="315" spans="1:16">
      <c r="A315" s="530" t="s">
        <v>2926</v>
      </c>
      <c r="B315" s="530" t="s">
        <v>2927</v>
      </c>
      <c r="C315" s="531">
        <v>0</v>
      </c>
      <c r="D315" s="531">
        <v>0</v>
      </c>
      <c r="E315" s="531">
        <v>0</v>
      </c>
      <c r="F315" s="531">
        <v>0</v>
      </c>
      <c r="G315" s="531">
        <v>0</v>
      </c>
      <c r="H315" s="531">
        <v>0</v>
      </c>
      <c r="I315" s="531">
        <v>0</v>
      </c>
      <c r="J315" s="533">
        <v>0</v>
      </c>
      <c r="K315" s="531">
        <v>0</v>
      </c>
      <c r="L315" s="531">
        <v>0</v>
      </c>
      <c r="M315" s="531">
        <v>0</v>
      </c>
      <c r="N315" s="531">
        <v>0</v>
      </c>
      <c r="O315" s="530" t="s">
        <v>2915</v>
      </c>
      <c r="P315" s="531">
        <v>1</v>
      </c>
    </row>
    <row r="316" spans="1:16">
      <c r="A316" s="530" t="s">
        <v>2928</v>
      </c>
      <c r="B316" s="530" t="s">
        <v>2929</v>
      </c>
      <c r="C316" s="531">
        <v>0</v>
      </c>
      <c r="D316" s="531">
        <v>0</v>
      </c>
      <c r="E316" s="531">
        <v>0</v>
      </c>
      <c r="F316" s="531">
        <v>0</v>
      </c>
      <c r="G316" s="531">
        <v>0</v>
      </c>
      <c r="H316" s="531">
        <v>0</v>
      </c>
      <c r="I316" s="531">
        <v>0</v>
      </c>
      <c r="J316" s="533">
        <v>0</v>
      </c>
      <c r="K316" s="531">
        <v>0</v>
      </c>
      <c r="L316" s="531">
        <v>0</v>
      </c>
      <c r="M316" s="531">
        <v>0</v>
      </c>
      <c r="N316" s="531">
        <v>0</v>
      </c>
      <c r="O316" s="530" t="s">
        <v>2915</v>
      </c>
      <c r="P316" s="531">
        <v>1</v>
      </c>
    </row>
    <row r="317" spans="1:16">
      <c r="A317" s="530" t="s">
        <v>2930</v>
      </c>
      <c r="B317" s="530" t="s">
        <v>2931</v>
      </c>
      <c r="C317" s="531">
        <v>0</v>
      </c>
      <c r="D317" s="531">
        <v>0</v>
      </c>
      <c r="E317" s="531">
        <v>0</v>
      </c>
      <c r="F317" s="531">
        <v>0</v>
      </c>
      <c r="G317" s="531">
        <v>0</v>
      </c>
      <c r="H317" s="531">
        <v>0</v>
      </c>
      <c r="I317" s="531">
        <v>0</v>
      </c>
      <c r="J317" s="533">
        <v>0</v>
      </c>
      <c r="K317" s="531">
        <v>0</v>
      </c>
      <c r="L317" s="531">
        <v>0</v>
      </c>
      <c r="M317" s="531">
        <v>0</v>
      </c>
      <c r="N317" s="531">
        <v>0</v>
      </c>
      <c r="O317" s="530" t="s">
        <v>2915</v>
      </c>
      <c r="P317" s="531">
        <v>1</v>
      </c>
    </row>
    <row r="318" spans="1:16">
      <c r="A318" s="530" t="s">
        <v>2932</v>
      </c>
      <c r="B318" s="530" t="s">
        <v>2933</v>
      </c>
      <c r="C318" s="531">
        <v>0</v>
      </c>
      <c r="D318" s="531">
        <v>0</v>
      </c>
      <c r="E318" s="531">
        <v>0</v>
      </c>
      <c r="F318" s="531">
        <v>0</v>
      </c>
      <c r="G318" s="531">
        <v>0</v>
      </c>
      <c r="H318" s="531">
        <v>0</v>
      </c>
      <c r="I318" s="531">
        <v>0</v>
      </c>
      <c r="J318" s="533">
        <v>0</v>
      </c>
      <c r="K318" s="531">
        <v>0</v>
      </c>
      <c r="L318" s="531">
        <v>0</v>
      </c>
      <c r="M318" s="531">
        <v>0</v>
      </c>
      <c r="N318" s="531">
        <v>0</v>
      </c>
      <c r="O318" s="530" t="s">
        <v>2915</v>
      </c>
      <c r="P318" s="531">
        <v>1</v>
      </c>
    </row>
    <row r="319" spans="1:16">
      <c r="A319" s="530" t="s">
        <v>2934</v>
      </c>
      <c r="B319" s="530" t="s">
        <v>2935</v>
      </c>
      <c r="C319" s="531">
        <v>0</v>
      </c>
      <c r="D319" s="531">
        <v>0</v>
      </c>
      <c r="E319" s="531">
        <v>0</v>
      </c>
      <c r="F319" s="531">
        <v>0</v>
      </c>
      <c r="G319" s="531">
        <v>0</v>
      </c>
      <c r="H319" s="531">
        <v>0</v>
      </c>
      <c r="I319" s="531">
        <v>0</v>
      </c>
      <c r="J319" s="533">
        <v>0</v>
      </c>
      <c r="K319" s="531">
        <v>0</v>
      </c>
      <c r="L319" s="531">
        <v>0</v>
      </c>
      <c r="M319" s="531">
        <v>0</v>
      </c>
      <c r="N319" s="531">
        <v>0</v>
      </c>
      <c r="O319" s="530" t="s">
        <v>2915</v>
      </c>
      <c r="P319" s="531">
        <v>1</v>
      </c>
    </row>
    <row r="320" spans="1:16">
      <c r="A320" s="530" t="s">
        <v>2936</v>
      </c>
      <c r="B320" s="530" t="s">
        <v>2937</v>
      </c>
      <c r="C320" s="531">
        <v>0</v>
      </c>
      <c r="D320" s="531">
        <v>0</v>
      </c>
      <c r="E320" s="531">
        <v>0</v>
      </c>
      <c r="F320" s="531">
        <v>0</v>
      </c>
      <c r="G320" s="531">
        <v>0</v>
      </c>
      <c r="H320" s="531">
        <v>0</v>
      </c>
      <c r="I320" s="531">
        <v>0</v>
      </c>
      <c r="J320" s="533">
        <v>0</v>
      </c>
      <c r="K320" s="531">
        <v>0</v>
      </c>
      <c r="L320" s="531">
        <v>0</v>
      </c>
      <c r="M320" s="531">
        <v>0</v>
      </c>
      <c r="N320" s="531">
        <v>0</v>
      </c>
      <c r="O320" s="530" t="s">
        <v>2915</v>
      </c>
      <c r="P320" s="531">
        <v>1</v>
      </c>
    </row>
    <row r="321" spans="1:16">
      <c r="A321" s="530" t="s">
        <v>2938</v>
      </c>
      <c r="B321" s="530" t="s">
        <v>2939</v>
      </c>
      <c r="C321" s="531">
        <v>0</v>
      </c>
      <c r="D321" s="531">
        <v>0</v>
      </c>
      <c r="E321" s="531">
        <v>0</v>
      </c>
      <c r="F321" s="531">
        <v>0</v>
      </c>
      <c r="G321" s="531">
        <v>0</v>
      </c>
      <c r="H321" s="531">
        <v>0</v>
      </c>
      <c r="I321" s="531">
        <v>0</v>
      </c>
      <c r="J321" s="533">
        <v>0</v>
      </c>
      <c r="K321" s="531">
        <v>0</v>
      </c>
      <c r="L321" s="531">
        <v>0</v>
      </c>
      <c r="M321" s="531">
        <v>0</v>
      </c>
      <c r="N321" s="531">
        <v>0</v>
      </c>
      <c r="O321" s="530" t="s">
        <v>2915</v>
      </c>
      <c r="P321" s="531">
        <v>1</v>
      </c>
    </row>
    <row r="322" spans="1:16">
      <c r="A322" s="530" t="s">
        <v>2940</v>
      </c>
      <c r="B322" s="530" t="s">
        <v>2941</v>
      </c>
      <c r="C322" s="531">
        <v>0</v>
      </c>
      <c r="D322" s="531">
        <v>0</v>
      </c>
      <c r="E322" s="531">
        <v>0</v>
      </c>
      <c r="F322" s="531">
        <v>0</v>
      </c>
      <c r="G322" s="531">
        <v>0</v>
      </c>
      <c r="H322" s="531">
        <v>0</v>
      </c>
      <c r="I322" s="531">
        <v>0</v>
      </c>
      <c r="J322" s="533">
        <v>0</v>
      </c>
      <c r="K322" s="531">
        <v>0</v>
      </c>
      <c r="L322" s="531">
        <v>0</v>
      </c>
      <c r="M322" s="531">
        <v>0</v>
      </c>
      <c r="N322" s="531">
        <v>0</v>
      </c>
      <c r="O322" s="530" t="s">
        <v>2915</v>
      </c>
      <c r="P322" s="531">
        <v>1</v>
      </c>
    </row>
    <row r="323" spans="1:16">
      <c r="A323" s="530" t="s">
        <v>2942</v>
      </c>
      <c r="B323" s="530" t="s">
        <v>2943</v>
      </c>
      <c r="C323" s="531">
        <v>0</v>
      </c>
      <c r="D323" s="531">
        <v>0</v>
      </c>
      <c r="E323" s="531">
        <v>0</v>
      </c>
      <c r="F323" s="531">
        <v>0</v>
      </c>
      <c r="G323" s="531">
        <v>0</v>
      </c>
      <c r="H323" s="531">
        <v>0</v>
      </c>
      <c r="I323" s="531">
        <v>0</v>
      </c>
      <c r="J323" s="533">
        <v>0</v>
      </c>
      <c r="K323" s="531">
        <v>0</v>
      </c>
      <c r="L323" s="531">
        <v>0</v>
      </c>
      <c r="M323" s="531">
        <v>0</v>
      </c>
      <c r="N323" s="531">
        <v>0</v>
      </c>
      <c r="O323" s="530" t="s">
        <v>2915</v>
      </c>
      <c r="P323" s="531">
        <v>1</v>
      </c>
    </row>
    <row r="324" spans="1:16">
      <c r="A324" s="530" t="s">
        <v>2944</v>
      </c>
      <c r="B324" s="530" t="s">
        <v>2945</v>
      </c>
      <c r="C324" s="531">
        <v>0</v>
      </c>
      <c r="D324" s="531">
        <v>0</v>
      </c>
      <c r="E324" s="531">
        <v>0</v>
      </c>
      <c r="F324" s="531">
        <v>0</v>
      </c>
      <c r="G324" s="531">
        <v>0</v>
      </c>
      <c r="H324" s="531">
        <v>0</v>
      </c>
      <c r="I324" s="531">
        <v>0</v>
      </c>
      <c r="J324" s="533">
        <v>0</v>
      </c>
      <c r="K324" s="531">
        <v>0</v>
      </c>
      <c r="L324" s="531">
        <v>0</v>
      </c>
      <c r="M324" s="531">
        <v>0</v>
      </c>
      <c r="N324" s="531">
        <v>0</v>
      </c>
      <c r="O324" s="530" t="s">
        <v>2915</v>
      </c>
      <c r="P324" s="531">
        <v>1</v>
      </c>
    </row>
    <row r="325" spans="1:16">
      <c r="A325" s="530" t="s">
        <v>2946</v>
      </c>
      <c r="B325" s="530" t="s">
        <v>2947</v>
      </c>
      <c r="C325" s="531">
        <v>0</v>
      </c>
      <c r="D325" s="531">
        <v>0</v>
      </c>
      <c r="E325" s="531">
        <v>0</v>
      </c>
      <c r="F325" s="531">
        <v>0</v>
      </c>
      <c r="G325" s="531">
        <v>0</v>
      </c>
      <c r="H325" s="531">
        <v>0</v>
      </c>
      <c r="I325" s="531">
        <v>0</v>
      </c>
      <c r="J325" s="533">
        <v>0</v>
      </c>
      <c r="K325" s="531">
        <v>0</v>
      </c>
      <c r="L325" s="531">
        <v>0</v>
      </c>
      <c r="M325" s="531">
        <v>0</v>
      </c>
      <c r="N325" s="531">
        <v>0</v>
      </c>
      <c r="O325" s="530" t="s">
        <v>2915</v>
      </c>
      <c r="P325" s="531">
        <v>1</v>
      </c>
    </row>
    <row r="326" spans="1:16">
      <c r="A326" s="530" t="s">
        <v>2948</v>
      </c>
      <c r="B326" s="530" t="s">
        <v>2949</v>
      </c>
      <c r="C326" s="531">
        <v>0</v>
      </c>
      <c r="D326" s="531">
        <v>0</v>
      </c>
      <c r="E326" s="531">
        <v>0</v>
      </c>
      <c r="F326" s="531">
        <v>0</v>
      </c>
      <c r="G326" s="531">
        <v>0</v>
      </c>
      <c r="H326" s="531">
        <v>0</v>
      </c>
      <c r="I326" s="531">
        <v>0</v>
      </c>
      <c r="J326" s="533">
        <v>0</v>
      </c>
      <c r="K326" s="531">
        <v>0</v>
      </c>
      <c r="L326" s="531">
        <v>0</v>
      </c>
      <c r="M326" s="531">
        <v>0</v>
      </c>
      <c r="N326" s="531">
        <v>0</v>
      </c>
      <c r="O326" s="530" t="s">
        <v>2915</v>
      </c>
      <c r="P326" s="531">
        <v>1</v>
      </c>
    </row>
    <row r="327" spans="1:16">
      <c r="A327" s="530" t="s">
        <v>2950</v>
      </c>
      <c r="B327" s="530" t="s">
        <v>2951</v>
      </c>
      <c r="C327" s="531">
        <v>0</v>
      </c>
      <c r="D327" s="531">
        <v>0</v>
      </c>
      <c r="E327" s="531">
        <v>0</v>
      </c>
      <c r="F327" s="531">
        <v>0</v>
      </c>
      <c r="G327" s="531">
        <v>0</v>
      </c>
      <c r="H327" s="531">
        <v>0</v>
      </c>
      <c r="I327" s="531">
        <v>0</v>
      </c>
      <c r="J327" s="533">
        <v>0</v>
      </c>
      <c r="K327" s="531">
        <v>0</v>
      </c>
      <c r="L327" s="531">
        <v>0</v>
      </c>
      <c r="M327" s="531">
        <v>0</v>
      </c>
      <c r="N327" s="531">
        <v>0</v>
      </c>
      <c r="O327" s="530" t="s">
        <v>2915</v>
      </c>
      <c r="P327" s="531">
        <v>1</v>
      </c>
    </row>
    <row r="328" spans="1:16">
      <c r="A328" s="530" t="s">
        <v>2952</v>
      </c>
      <c r="B328" s="530" t="s">
        <v>2850</v>
      </c>
      <c r="C328" s="531">
        <v>0</v>
      </c>
      <c r="D328" s="531">
        <v>0</v>
      </c>
      <c r="E328" s="531">
        <v>0</v>
      </c>
      <c r="F328" s="531">
        <v>0</v>
      </c>
      <c r="G328" s="531">
        <v>0</v>
      </c>
      <c r="H328" s="531">
        <v>0</v>
      </c>
      <c r="I328" s="531">
        <v>0</v>
      </c>
      <c r="J328" s="533">
        <v>0</v>
      </c>
      <c r="K328" s="531">
        <v>0</v>
      </c>
      <c r="L328" s="531">
        <v>0</v>
      </c>
      <c r="M328" s="531">
        <v>0</v>
      </c>
      <c r="N328" s="531">
        <v>0</v>
      </c>
      <c r="O328" s="530" t="s">
        <v>2915</v>
      </c>
      <c r="P328" s="531">
        <v>1</v>
      </c>
    </row>
    <row r="329" spans="1:16">
      <c r="A329" s="530" t="s">
        <v>2953</v>
      </c>
      <c r="B329" s="530" t="s">
        <v>2852</v>
      </c>
      <c r="C329" s="531">
        <v>0</v>
      </c>
      <c r="D329" s="531">
        <v>0</v>
      </c>
      <c r="E329" s="531">
        <v>0</v>
      </c>
      <c r="F329" s="531">
        <v>0</v>
      </c>
      <c r="G329" s="531">
        <v>0</v>
      </c>
      <c r="H329" s="531">
        <v>0</v>
      </c>
      <c r="I329" s="531">
        <v>0</v>
      </c>
      <c r="J329" s="533">
        <v>0</v>
      </c>
      <c r="K329" s="531">
        <v>0</v>
      </c>
      <c r="L329" s="531">
        <v>0</v>
      </c>
      <c r="M329" s="531">
        <v>0</v>
      </c>
      <c r="N329" s="531">
        <v>0</v>
      </c>
      <c r="O329" s="530" t="s">
        <v>2915</v>
      </c>
      <c r="P329" s="531">
        <v>1</v>
      </c>
    </row>
    <row r="330" spans="1:16">
      <c r="A330" s="530" t="s">
        <v>2954</v>
      </c>
      <c r="B330" s="530" t="s">
        <v>2854</v>
      </c>
      <c r="C330" s="531">
        <v>0</v>
      </c>
      <c r="D330" s="531">
        <v>0</v>
      </c>
      <c r="E330" s="531">
        <v>0</v>
      </c>
      <c r="F330" s="531">
        <v>0</v>
      </c>
      <c r="G330" s="531">
        <v>0</v>
      </c>
      <c r="H330" s="531">
        <v>0</v>
      </c>
      <c r="I330" s="531">
        <v>0</v>
      </c>
      <c r="J330" s="533">
        <v>0</v>
      </c>
      <c r="K330" s="531">
        <v>0</v>
      </c>
      <c r="L330" s="531">
        <v>0</v>
      </c>
      <c r="M330" s="531">
        <v>0</v>
      </c>
      <c r="N330" s="531">
        <v>0</v>
      </c>
      <c r="O330" s="530" t="s">
        <v>2915</v>
      </c>
      <c r="P330" s="531">
        <v>1</v>
      </c>
    </row>
    <row r="331" spans="1:16">
      <c r="A331" s="530" t="s">
        <v>2955</v>
      </c>
      <c r="B331" s="530" t="s">
        <v>467</v>
      </c>
      <c r="C331" s="531">
        <v>0</v>
      </c>
      <c r="D331" s="531">
        <v>0</v>
      </c>
      <c r="E331" s="531">
        <v>0</v>
      </c>
      <c r="F331" s="531">
        <v>0</v>
      </c>
      <c r="G331" s="531">
        <v>0</v>
      </c>
      <c r="H331" s="531">
        <v>0</v>
      </c>
      <c r="I331" s="531">
        <v>0</v>
      </c>
      <c r="J331" s="533">
        <v>0</v>
      </c>
      <c r="K331" s="531">
        <v>0</v>
      </c>
      <c r="L331" s="531">
        <v>0</v>
      </c>
      <c r="M331" s="531">
        <v>0</v>
      </c>
      <c r="N331" s="531">
        <v>0</v>
      </c>
      <c r="O331" s="530" t="s">
        <v>2915</v>
      </c>
      <c r="P331" s="531">
        <v>1</v>
      </c>
    </row>
    <row r="332" spans="1:16">
      <c r="A332" s="530" t="s">
        <v>2956</v>
      </c>
      <c r="B332" s="530" t="s">
        <v>2957</v>
      </c>
      <c r="C332" s="531">
        <v>0</v>
      </c>
      <c r="D332" s="531">
        <v>0</v>
      </c>
      <c r="E332" s="531">
        <v>0</v>
      </c>
      <c r="F332" s="531">
        <v>0</v>
      </c>
      <c r="G332" s="531">
        <v>0</v>
      </c>
      <c r="H332" s="531">
        <v>0</v>
      </c>
      <c r="I332" s="531">
        <v>0</v>
      </c>
      <c r="J332" s="533">
        <v>0</v>
      </c>
      <c r="K332" s="531">
        <v>0</v>
      </c>
      <c r="L332" s="531">
        <v>0</v>
      </c>
      <c r="M332" s="531">
        <v>0</v>
      </c>
      <c r="N332" s="531">
        <v>0</v>
      </c>
      <c r="O332" s="530" t="s">
        <v>2915</v>
      </c>
      <c r="P332" s="531">
        <v>1</v>
      </c>
    </row>
    <row r="333" spans="1:16">
      <c r="A333" s="530" t="s">
        <v>2958</v>
      </c>
      <c r="B333" s="530" t="s">
        <v>2959</v>
      </c>
      <c r="C333" s="531">
        <v>0</v>
      </c>
      <c r="D333" s="531">
        <v>0</v>
      </c>
      <c r="E333" s="531">
        <v>0</v>
      </c>
      <c r="F333" s="531">
        <v>0</v>
      </c>
      <c r="G333" s="531">
        <v>0</v>
      </c>
      <c r="H333" s="531">
        <v>0</v>
      </c>
      <c r="I333" s="531">
        <v>0</v>
      </c>
      <c r="J333" s="533">
        <v>0</v>
      </c>
      <c r="K333" s="531">
        <v>0</v>
      </c>
      <c r="L333" s="531">
        <v>0</v>
      </c>
      <c r="M333" s="531">
        <v>0</v>
      </c>
      <c r="N333" s="531">
        <v>0</v>
      </c>
      <c r="O333" s="530" t="s">
        <v>2960</v>
      </c>
      <c r="P333" s="531">
        <v>1</v>
      </c>
    </row>
    <row r="334" spans="1:16">
      <c r="A334" s="530" t="s">
        <v>2961</v>
      </c>
      <c r="B334" s="530" t="s">
        <v>2962</v>
      </c>
      <c r="C334" s="531">
        <v>0</v>
      </c>
      <c r="D334" s="531">
        <v>0</v>
      </c>
      <c r="E334" s="531">
        <v>0</v>
      </c>
      <c r="F334" s="531">
        <v>0</v>
      </c>
      <c r="G334" s="531">
        <v>0</v>
      </c>
      <c r="H334" s="531">
        <v>0</v>
      </c>
      <c r="I334" s="531">
        <v>0</v>
      </c>
      <c r="J334" s="533">
        <v>0</v>
      </c>
      <c r="K334" s="531">
        <v>0</v>
      </c>
      <c r="L334" s="531">
        <v>0</v>
      </c>
      <c r="M334" s="531">
        <v>0</v>
      </c>
      <c r="N334" s="531">
        <v>0</v>
      </c>
      <c r="O334" s="530" t="s">
        <v>2960</v>
      </c>
      <c r="P334" s="531">
        <v>1</v>
      </c>
    </row>
    <row r="335" spans="1:16">
      <c r="A335" s="530" t="s">
        <v>2963</v>
      </c>
      <c r="B335" s="530" t="s">
        <v>2964</v>
      </c>
      <c r="C335" s="531">
        <v>0</v>
      </c>
      <c r="D335" s="531">
        <v>0</v>
      </c>
      <c r="E335" s="531">
        <v>0</v>
      </c>
      <c r="F335" s="531">
        <v>0</v>
      </c>
      <c r="G335" s="531">
        <v>0</v>
      </c>
      <c r="H335" s="531">
        <v>0</v>
      </c>
      <c r="I335" s="531">
        <v>0</v>
      </c>
      <c r="J335" s="533">
        <v>0</v>
      </c>
      <c r="K335" s="531">
        <v>0</v>
      </c>
      <c r="L335" s="531">
        <v>0</v>
      </c>
      <c r="M335" s="531">
        <v>0</v>
      </c>
      <c r="N335" s="531">
        <v>0</v>
      </c>
      <c r="O335" s="530" t="s">
        <v>2960</v>
      </c>
      <c r="P335" s="531">
        <v>1</v>
      </c>
    </row>
    <row r="336" spans="1:16">
      <c r="A336" s="530" t="s">
        <v>2965</v>
      </c>
      <c r="B336" s="530" t="s">
        <v>2966</v>
      </c>
      <c r="C336" s="531">
        <v>0</v>
      </c>
      <c r="D336" s="531">
        <v>0</v>
      </c>
      <c r="E336" s="531">
        <v>0</v>
      </c>
      <c r="F336" s="531">
        <v>0</v>
      </c>
      <c r="G336" s="531">
        <v>0</v>
      </c>
      <c r="H336" s="531">
        <v>0</v>
      </c>
      <c r="I336" s="531">
        <v>0</v>
      </c>
      <c r="J336" s="533">
        <v>0</v>
      </c>
      <c r="K336" s="531">
        <v>0</v>
      </c>
      <c r="L336" s="531">
        <v>0</v>
      </c>
      <c r="M336" s="531">
        <v>0</v>
      </c>
      <c r="N336" s="531">
        <v>0</v>
      </c>
      <c r="O336" s="530" t="s">
        <v>2960</v>
      </c>
      <c r="P336" s="531">
        <v>1</v>
      </c>
    </row>
    <row r="337" spans="1:16">
      <c r="A337" s="530" t="s">
        <v>2967</v>
      </c>
      <c r="B337" s="530" t="s">
        <v>2968</v>
      </c>
      <c r="C337" s="531">
        <v>0</v>
      </c>
      <c r="D337" s="531">
        <v>0</v>
      </c>
      <c r="E337" s="531">
        <v>0</v>
      </c>
      <c r="F337" s="531">
        <v>0</v>
      </c>
      <c r="G337" s="531">
        <v>0</v>
      </c>
      <c r="H337" s="531">
        <v>0</v>
      </c>
      <c r="I337" s="531">
        <v>0</v>
      </c>
      <c r="J337" s="533">
        <v>0</v>
      </c>
      <c r="K337" s="531">
        <v>0</v>
      </c>
      <c r="L337" s="531">
        <v>0</v>
      </c>
      <c r="M337" s="531">
        <v>0</v>
      </c>
      <c r="N337" s="531">
        <v>0</v>
      </c>
      <c r="O337" s="530" t="s">
        <v>2960</v>
      </c>
      <c r="P337" s="531">
        <v>1</v>
      </c>
    </row>
    <row r="338" spans="1:16">
      <c r="A338" s="530" t="s">
        <v>2969</v>
      </c>
      <c r="B338" s="530" t="s">
        <v>2970</v>
      </c>
      <c r="C338" s="531">
        <v>0</v>
      </c>
      <c r="D338" s="531">
        <v>0</v>
      </c>
      <c r="E338" s="531">
        <v>0</v>
      </c>
      <c r="F338" s="531">
        <v>0</v>
      </c>
      <c r="G338" s="531">
        <v>0</v>
      </c>
      <c r="H338" s="531">
        <v>0</v>
      </c>
      <c r="I338" s="531">
        <v>0</v>
      </c>
      <c r="J338" s="533">
        <v>0</v>
      </c>
      <c r="K338" s="531">
        <v>0</v>
      </c>
      <c r="L338" s="531">
        <v>0</v>
      </c>
      <c r="M338" s="531">
        <v>0</v>
      </c>
      <c r="N338" s="531">
        <v>0</v>
      </c>
      <c r="O338" s="530" t="s">
        <v>2960</v>
      </c>
      <c r="P338" s="531">
        <v>1</v>
      </c>
    </row>
    <row r="339" spans="1:16">
      <c r="A339" s="530" t="s">
        <v>2971</v>
      </c>
      <c r="B339" s="530" t="s">
        <v>2972</v>
      </c>
      <c r="C339" s="531">
        <v>0</v>
      </c>
      <c r="D339" s="531">
        <v>0</v>
      </c>
      <c r="E339" s="531">
        <v>0</v>
      </c>
      <c r="F339" s="531">
        <v>0</v>
      </c>
      <c r="G339" s="531">
        <v>0</v>
      </c>
      <c r="H339" s="531">
        <v>0</v>
      </c>
      <c r="I339" s="531">
        <v>0</v>
      </c>
      <c r="J339" s="533">
        <v>0</v>
      </c>
      <c r="K339" s="531">
        <v>0</v>
      </c>
      <c r="L339" s="531">
        <v>0</v>
      </c>
      <c r="M339" s="531">
        <v>0</v>
      </c>
      <c r="N339" s="531">
        <v>0</v>
      </c>
      <c r="O339" s="530" t="s">
        <v>2960</v>
      </c>
      <c r="P339" s="531">
        <v>1</v>
      </c>
    </row>
    <row r="340" spans="1:16">
      <c r="A340" s="530" t="s">
        <v>2973</v>
      </c>
      <c r="B340" s="530" t="s">
        <v>2974</v>
      </c>
      <c r="C340" s="531">
        <v>0</v>
      </c>
      <c r="D340" s="531">
        <v>0</v>
      </c>
      <c r="E340" s="531">
        <v>0</v>
      </c>
      <c r="F340" s="531">
        <v>0</v>
      </c>
      <c r="G340" s="531">
        <v>0</v>
      </c>
      <c r="H340" s="531">
        <v>0</v>
      </c>
      <c r="I340" s="531">
        <v>0</v>
      </c>
      <c r="J340" s="533">
        <v>0</v>
      </c>
      <c r="K340" s="531">
        <v>0</v>
      </c>
      <c r="L340" s="531">
        <v>0</v>
      </c>
      <c r="M340" s="531">
        <v>0</v>
      </c>
      <c r="N340" s="531">
        <v>0</v>
      </c>
      <c r="O340" s="530" t="s">
        <v>2960</v>
      </c>
      <c r="P340" s="531">
        <v>1</v>
      </c>
    </row>
    <row r="341" spans="1:16">
      <c r="A341" s="530" t="s">
        <v>2975</v>
      </c>
      <c r="B341" s="530" t="s">
        <v>2976</v>
      </c>
      <c r="C341" s="531">
        <v>0</v>
      </c>
      <c r="D341" s="531">
        <v>0</v>
      </c>
      <c r="E341" s="531">
        <v>0</v>
      </c>
      <c r="F341" s="531">
        <v>0</v>
      </c>
      <c r="G341" s="531">
        <v>0</v>
      </c>
      <c r="H341" s="531">
        <v>0</v>
      </c>
      <c r="I341" s="531">
        <v>0</v>
      </c>
      <c r="J341" s="533">
        <v>0</v>
      </c>
      <c r="K341" s="531">
        <v>0</v>
      </c>
      <c r="L341" s="531">
        <v>0</v>
      </c>
      <c r="M341" s="531">
        <v>0</v>
      </c>
      <c r="N341" s="531">
        <v>0</v>
      </c>
      <c r="O341" s="530" t="s">
        <v>2960</v>
      </c>
      <c r="P341" s="531">
        <v>1</v>
      </c>
    </row>
    <row r="342" spans="1:16">
      <c r="A342" s="530" t="s">
        <v>2977</v>
      </c>
      <c r="B342" s="530" t="s">
        <v>2978</v>
      </c>
      <c r="C342" s="531">
        <v>0</v>
      </c>
      <c r="D342" s="531">
        <v>0</v>
      </c>
      <c r="E342" s="531">
        <v>0</v>
      </c>
      <c r="F342" s="531">
        <v>0</v>
      </c>
      <c r="G342" s="531">
        <v>0</v>
      </c>
      <c r="H342" s="531">
        <v>0</v>
      </c>
      <c r="I342" s="531">
        <v>0</v>
      </c>
      <c r="J342" s="533">
        <v>0</v>
      </c>
      <c r="K342" s="531">
        <v>0</v>
      </c>
      <c r="L342" s="531">
        <v>0</v>
      </c>
      <c r="M342" s="531">
        <v>0</v>
      </c>
      <c r="N342" s="531">
        <v>0</v>
      </c>
      <c r="O342" s="530" t="s">
        <v>2960</v>
      </c>
      <c r="P342" s="531">
        <v>1</v>
      </c>
    </row>
    <row r="343" spans="1:16">
      <c r="A343" s="530" t="s">
        <v>2979</v>
      </c>
      <c r="B343" s="530" t="s">
        <v>2980</v>
      </c>
      <c r="C343" s="531">
        <v>0</v>
      </c>
      <c r="D343" s="531">
        <v>0</v>
      </c>
      <c r="E343" s="531">
        <v>0</v>
      </c>
      <c r="F343" s="531">
        <v>0</v>
      </c>
      <c r="G343" s="531">
        <v>0</v>
      </c>
      <c r="H343" s="531">
        <v>0</v>
      </c>
      <c r="I343" s="531">
        <v>0</v>
      </c>
      <c r="J343" s="533">
        <v>0</v>
      </c>
      <c r="K343" s="531">
        <v>0</v>
      </c>
      <c r="L343" s="531">
        <v>0</v>
      </c>
      <c r="M343" s="531">
        <v>0</v>
      </c>
      <c r="N343" s="531">
        <v>0</v>
      </c>
      <c r="O343" s="530" t="s">
        <v>2960</v>
      </c>
      <c r="P343" s="531">
        <v>1</v>
      </c>
    </row>
    <row r="344" spans="1:16">
      <c r="A344" s="530" t="s">
        <v>2981</v>
      </c>
      <c r="B344" s="530" t="s">
        <v>2982</v>
      </c>
      <c r="C344" s="531">
        <v>0</v>
      </c>
      <c r="D344" s="531">
        <v>0</v>
      </c>
      <c r="E344" s="531">
        <v>0</v>
      </c>
      <c r="F344" s="531">
        <v>0</v>
      </c>
      <c r="G344" s="531">
        <v>0</v>
      </c>
      <c r="H344" s="531">
        <v>0</v>
      </c>
      <c r="I344" s="531">
        <v>0</v>
      </c>
      <c r="J344" s="533">
        <v>0</v>
      </c>
      <c r="K344" s="531">
        <v>0</v>
      </c>
      <c r="L344" s="531">
        <v>0</v>
      </c>
      <c r="M344" s="531">
        <v>0</v>
      </c>
      <c r="N344" s="531">
        <v>0</v>
      </c>
      <c r="O344" s="530" t="s">
        <v>2960</v>
      </c>
      <c r="P344" s="531">
        <v>1</v>
      </c>
    </row>
    <row r="345" spans="1:16">
      <c r="A345" s="530" t="s">
        <v>2983</v>
      </c>
      <c r="B345" s="530" t="s">
        <v>2984</v>
      </c>
      <c r="C345" s="531">
        <v>0</v>
      </c>
      <c r="D345" s="531">
        <v>0</v>
      </c>
      <c r="E345" s="531">
        <v>0</v>
      </c>
      <c r="F345" s="531">
        <v>0</v>
      </c>
      <c r="G345" s="531">
        <v>0</v>
      </c>
      <c r="H345" s="531">
        <v>0</v>
      </c>
      <c r="I345" s="531">
        <v>0</v>
      </c>
      <c r="J345" s="533">
        <v>0</v>
      </c>
      <c r="K345" s="531">
        <v>0</v>
      </c>
      <c r="L345" s="531">
        <v>0</v>
      </c>
      <c r="M345" s="531">
        <v>0</v>
      </c>
      <c r="N345" s="531">
        <v>0</v>
      </c>
      <c r="O345" s="530" t="s">
        <v>2960</v>
      </c>
      <c r="P345" s="531">
        <v>1</v>
      </c>
    </row>
    <row r="346" spans="1:16">
      <c r="A346" s="530" t="s">
        <v>2985</v>
      </c>
      <c r="B346" s="530" t="s">
        <v>2986</v>
      </c>
      <c r="C346" s="531">
        <v>0</v>
      </c>
      <c r="D346" s="531">
        <v>0</v>
      </c>
      <c r="E346" s="531">
        <v>0</v>
      </c>
      <c r="F346" s="531">
        <v>0</v>
      </c>
      <c r="G346" s="531">
        <v>0</v>
      </c>
      <c r="H346" s="531">
        <v>0</v>
      </c>
      <c r="I346" s="531">
        <v>0</v>
      </c>
      <c r="J346" s="533">
        <v>0</v>
      </c>
      <c r="K346" s="531">
        <v>0</v>
      </c>
      <c r="L346" s="531">
        <v>0</v>
      </c>
      <c r="M346" s="531">
        <v>0</v>
      </c>
      <c r="N346" s="531">
        <v>0</v>
      </c>
      <c r="O346" s="530" t="s">
        <v>2960</v>
      </c>
      <c r="P346" s="531">
        <v>1</v>
      </c>
    </row>
    <row r="347" spans="1:16">
      <c r="A347" s="530" t="s">
        <v>2987</v>
      </c>
      <c r="B347" s="530" t="s">
        <v>2988</v>
      </c>
      <c r="C347" s="531">
        <v>0</v>
      </c>
      <c r="D347" s="531">
        <v>0</v>
      </c>
      <c r="E347" s="531">
        <v>0</v>
      </c>
      <c r="F347" s="531">
        <v>0</v>
      </c>
      <c r="G347" s="531">
        <v>0</v>
      </c>
      <c r="H347" s="531">
        <v>0</v>
      </c>
      <c r="I347" s="531">
        <v>0</v>
      </c>
      <c r="J347" s="533">
        <v>0</v>
      </c>
      <c r="K347" s="531">
        <v>0</v>
      </c>
      <c r="L347" s="531">
        <v>0</v>
      </c>
      <c r="M347" s="531">
        <v>0</v>
      </c>
      <c r="N347" s="531">
        <v>0</v>
      </c>
      <c r="O347" s="530" t="s">
        <v>2960</v>
      </c>
      <c r="P347" s="531">
        <v>1</v>
      </c>
    </row>
    <row r="348" spans="1:16">
      <c r="A348" s="530" t="s">
        <v>2989</v>
      </c>
      <c r="B348" s="530" t="s">
        <v>2990</v>
      </c>
      <c r="C348" s="531">
        <v>0</v>
      </c>
      <c r="D348" s="531">
        <v>0</v>
      </c>
      <c r="E348" s="531">
        <v>0</v>
      </c>
      <c r="F348" s="531">
        <v>0</v>
      </c>
      <c r="G348" s="531">
        <v>0</v>
      </c>
      <c r="H348" s="531">
        <v>0</v>
      </c>
      <c r="I348" s="531">
        <v>0</v>
      </c>
      <c r="J348" s="533">
        <v>0</v>
      </c>
      <c r="K348" s="531">
        <v>0</v>
      </c>
      <c r="L348" s="531">
        <v>0</v>
      </c>
      <c r="M348" s="531">
        <v>0</v>
      </c>
      <c r="N348" s="531">
        <v>0</v>
      </c>
      <c r="O348" s="530" t="s">
        <v>2960</v>
      </c>
      <c r="P348" s="531">
        <v>1</v>
      </c>
    </row>
    <row r="349" spans="1:16">
      <c r="A349" s="530" t="s">
        <v>2991</v>
      </c>
      <c r="B349" s="530" t="s">
        <v>2992</v>
      </c>
      <c r="C349" s="531">
        <v>0</v>
      </c>
      <c r="D349" s="531">
        <v>0</v>
      </c>
      <c r="E349" s="531">
        <v>0</v>
      </c>
      <c r="F349" s="531">
        <v>0</v>
      </c>
      <c r="G349" s="531">
        <v>0</v>
      </c>
      <c r="H349" s="531">
        <v>0</v>
      </c>
      <c r="I349" s="531">
        <v>0</v>
      </c>
      <c r="J349" s="533">
        <v>0</v>
      </c>
      <c r="K349" s="531">
        <v>0</v>
      </c>
      <c r="L349" s="531">
        <v>0</v>
      </c>
      <c r="M349" s="531">
        <v>0</v>
      </c>
      <c r="N349" s="531">
        <v>0</v>
      </c>
      <c r="O349" s="530" t="s">
        <v>2960</v>
      </c>
      <c r="P349" s="531">
        <v>1</v>
      </c>
    </row>
    <row r="350" spans="1:16">
      <c r="A350" s="530" t="s">
        <v>2993</v>
      </c>
      <c r="B350" s="530" t="s">
        <v>2994</v>
      </c>
      <c r="C350" s="531">
        <v>0</v>
      </c>
      <c r="D350" s="531">
        <v>0</v>
      </c>
      <c r="E350" s="531">
        <v>0</v>
      </c>
      <c r="F350" s="531">
        <v>0</v>
      </c>
      <c r="G350" s="531">
        <v>0</v>
      </c>
      <c r="H350" s="531">
        <v>0</v>
      </c>
      <c r="I350" s="531">
        <v>0</v>
      </c>
      <c r="J350" s="533">
        <v>0</v>
      </c>
      <c r="K350" s="531">
        <v>0</v>
      </c>
      <c r="L350" s="531">
        <v>0</v>
      </c>
      <c r="M350" s="531">
        <v>0</v>
      </c>
      <c r="N350" s="531">
        <v>0</v>
      </c>
      <c r="O350" s="530" t="s">
        <v>2995</v>
      </c>
      <c r="P350" s="531">
        <v>1</v>
      </c>
    </row>
    <row r="351" spans="1:16">
      <c r="A351" s="530" t="s">
        <v>2996</v>
      </c>
      <c r="B351" s="530" t="s">
        <v>2997</v>
      </c>
      <c r="C351" s="531">
        <v>0</v>
      </c>
      <c r="D351" s="531">
        <v>0</v>
      </c>
      <c r="E351" s="531">
        <v>0</v>
      </c>
      <c r="F351" s="531">
        <v>0</v>
      </c>
      <c r="G351" s="531">
        <v>0</v>
      </c>
      <c r="H351" s="531">
        <v>0</v>
      </c>
      <c r="I351" s="531">
        <v>0</v>
      </c>
      <c r="J351" s="533">
        <v>0</v>
      </c>
      <c r="K351" s="531">
        <v>0</v>
      </c>
      <c r="L351" s="531">
        <v>0</v>
      </c>
      <c r="M351" s="531">
        <v>0</v>
      </c>
      <c r="N351" s="531">
        <v>0</v>
      </c>
      <c r="O351" s="530" t="s">
        <v>2995</v>
      </c>
      <c r="P351" s="531">
        <v>1</v>
      </c>
    </row>
    <row r="352" spans="1:16">
      <c r="A352" s="530" t="s">
        <v>2998</v>
      </c>
      <c r="B352" s="530" t="s">
        <v>2999</v>
      </c>
      <c r="C352" s="531">
        <v>0</v>
      </c>
      <c r="D352" s="531">
        <v>0</v>
      </c>
      <c r="E352" s="531">
        <v>0</v>
      </c>
      <c r="F352" s="531">
        <v>0</v>
      </c>
      <c r="G352" s="531">
        <v>0</v>
      </c>
      <c r="H352" s="531">
        <v>0</v>
      </c>
      <c r="I352" s="531">
        <v>0</v>
      </c>
      <c r="J352" s="533">
        <v>0</v>
      </c>
      <c r="K352" s="531">
        <v>0</v>
      </c>
      <c r="L352" s="531">
        <v>0</v>
      </c>
      <c r="M352" s="531">
        <v>0</v>
      </c>
      <c r="N352" s="531">
        <v>0</v>
      </c>
      <c r="O352" s="530" t="s">
        <v>2995</v>
      </c>
      <c r="P352" s="531">
        <v>1</v>
      </c>
    </row>
    <row r="353" spans="1:16">
      <c r="A353" s="530" t="s">
        <v>3000</v>
      </c>
      <c r="B353" s="530" t="s">
        <v>3001</v>
      </c>
      <c r="C353" s="531">
        <v>0</v>
      </c>
      <c r="D353" s="531">
        <v>0</v>
      </c>
      <c r="E353" s="531">
        <v>0</v>
      </c>
      <c r="F353" s="531">
        <v>0</v>
      </c>
      <c r="G353" s="531">
        <v>0</v>
      </c>
      <c r="H353" s="531">
        <v>0</v>
      </c>
      <c r="I353" s="531">
        <v>0</v>
      </c>
      <c r="J353" s="533">
        <v>0</v>
      </c>
      <c r="K353" s="531">
        <v>0</v>
      </c>
      <c r="L353" s="531">
        <v>0</v>
      </c>
      <c r="M353" s="531">
        <v>0</v>
      </c>
      <c r="N353" s="531">
        <v>0</v>
      </c>
      <c r="O353" s="530" t="s">
        <v>2995</v>
      </c>
      <c r="P353" s="531">
        <v>1</v>
      </c>
    </row>
    <row r="354" spans="1:16">
      <c r="A354" s="530" t="s">
        <v>3002</v>
      </c>
      <c r="B354" s="530" t="s">
        <v>3003</v>
      </c>
      <c r="C354" s="531">
        <v>0</v>
      </c>
      <c r="D354" s="531">
        <v>0</v>
      </c>
      <c r="E354" s="531">
        <v>0</v>
      </c>
      <c r="F354" s="531">
        <v>0</v>
      </c>
      <c r="G354" s="531">
        <v>0</v>
      </c>
      <c r="H354" s="531">
        <v>0</v>
      </c>
      <c r="I354" s="531">
        <v>0</v>
      </c>
      <c r="J354" s="533">
        <v>0</v>
      </c>
      <c r="K354" s="531">
        <v>0</v>
      </c>
      <c r="L354" s="531">
        <v>0</v>
      </c>
      <c r="M354" s="531">
        <v>0</v>
      </c>
      <c r="N354" s="531">
        <v>0</v>
      </c>
      <c r="O354" s="530" t="s">
        <v>2995</v>
      </c>
      <c r="P354" s="531">
        <v>1</v>
      </c>
    </row>
    <row r="355" spans="1:16">
      <c r="A355" s="530" t="s">
        <v>3004</v>
      </c>
      <c r="B355" s="530" t="s">
        <v>3005</v>
      </c>
      <c r="C355" s="531">
        <v>0</v>
      </c>
      <c r="D355" s="531">
        <v>0</v>
      </c>
      <c r="E355" s="531">
        <v>0</v>
      </c>
      <c r="F355" s="531">
        <v>0</v>
      </c>
      <c r="G355" s="531">
        <v>0</v>
      </c>
      <c r="H355" s="531">
        <v>0</v>
      </c>
      <c r="I355" s="531">
        <v>0</v>
      </c>
      <c r="J355" s="533">
        <v>0</v>
      </c>
      <c r="K355" s="531">
        <v>0</v>
      </c>
      <c r="L355" s="531">
        <v>0</v>
      </c>
      <c r="M355" s="531">
        <v>0</v>
      </c>
      <c r="N355" s="531">
        <v>0</v>
      </c>
      <c r="O355" s="530" t="s">
        <v>2995</v>
      </c>
      <c r="P355" s="531">
        <v>1</v>
      </c>
    </row>
    <row r="356" spans="1:16">
      <c r="A356" s="530" t="s">
        <v>3006</v>
      </c>
      <c r="B356" s="530" t="s">
        <v>3007</v>
      </c>
      <c r="C356" s="531">
        <v>0</v>
      </c>
      <c r="D356" s="531">
        <v>0</v>
      </c>
      <c r="E356" s="531">
        <v>0</v>
      </c>
      <c r="F356" s="531">
        <v>0</v>
      </c>
      <c r="G356" s="531">
        <v>0</v>
      </c>
      <c r="H356" s="531">
        <v>0</v>
      </c>
      <c r="I356" s="531">
        <v>0</v>
      </c>
      <c r="J356" s="533">
        <v>0</v>
      </c>
      <c r="K356" s="531">
        <v>0</v>
      </c>
      <c r="L356" s="531">
        <v>0</v>
      </c>
      <c r="M356" s="531">
        <v>0</v>
      </c>
      <c r="N356" s="531">
        <v>0</v>
      </c>
      <c r="O356" s="530" t="s">
        <v>2995</v>
      </c>
      <c r="P356" s="531">
        <v>1</v>
      </c>
    </row>
    <row r="357" spans="1:16">
      <c r="A357" s="530" t="s">
        <v>3008</v>
      </c>
      <c r="B357" s="530" t="s">
        <v>3009</v>
      </c>
      <c r="C357" s="531">
        <v>0</v>
      </c>
      <c r="D357" s="531">
        <v>0</v>
      </c>
      <c r="E357" s="531">
        <v>0</v>
      </c>
      <c r="F357" s="531">
        <v>0</v>
      </c>
      <c r="G357" s="531">
        <v>0</v>
      </c>
      <c r="H357" s="531">
        <v>0</v>
      </c>
      <c r="I357" s="531">
        <v>0</v>
      </c>
      <c r="J357" s="533">
        <v>0</v>
      </c>
      <c r="K357" s="531">
        <v>0</v>
      </c>
      <c r="L357" s="531">
        <v>0</v>
      </c>
      <c r="M357" s="531">
        <v>0</v>
      </c>
      <c r="N357" s="531">
        <v>0</v>
      </c>
      <c r="O357" s="530" t="s">
        <v>2995</v>
      </c>
      <c r="P357" s="531">
        <v>1</v>
      </c>
    </row>
    <row r="358" spans="1:16">
      <c r="A358" s="530" t="s">
        <v>3010</v>
      </c>
      <c r="B358" s="530" t="s">
        <v>3011</v>
      </c>
      <c r="C358" s="531">
        <v>0</v>
      </c>
      <c r="D358" s="531">
        <v>0</v>
      </c>
      <c r="E358" s="531">
        <v>0</v>
      </c>
      <c r="F358" s="531">
        <v>0</v>
      </c>
      <c r="G358" s="531">
        <v>0</v>
      </c>
      <c r="H358" s="531">
        <v>0</v>
      </c>
      <c r="I358" s="531">
        <v>0</v>
      </c>
      <c r="J358" s="533">
        <v>0</v>
      </c>
      <c r="K358" s="531">
        <v>0</v>
      </c>
      <c r="L358" s="531">
        <v>0</v>
      </c>
      <c r="M358" s="531">
        <v>0</v>
      </c>
      <c r="N358" s="531">
        <v>0</v>
      </c>
      <c r="O358" s="530" t="s">
        <v>2995</v>
      </c>
      <c r="P358" s="531">
        <v>1</v>
      </c>
    </row>
    <row r="359" spans="1:16">
      <c r="A359" s="530" t="s">
        <v>3012</v>
      </c>
      <c r="B359" s="530" t="s">
        <v>3013</v>
      </c>
      <c r="C359" s="531">
        <v>0</v>
      </c>
      <c r="D359" s="531">
        <v>0</v>
      </c>
      <c r="E359" s="531">
        <v>0</v>
      </c>
      <c r="F359" s="531">
        <v>0</v>
      </c>
      <c r="G359" s="531">
        <v>0</v>
      </c>
      <c r="H359" s="531">
        <v>0</v>
      </c>
      <c r="I359" s="531">
        <v>0</v>
      </c>
      <c r="J359" s="533">
        <v>0</v>
      </c>
      <c r="K359" s="531">
        <v>0</v>
      </c>
      <c r="L359" s="531">
        <v>0</v>
      </c>
      <c r="M359" s="531">
        <v>0</v>
      </c>
      <c r="N359" s="531">
        <v>0</v>
      </c>
      <c r="O359" s="530" t="s">
        <v>2995</v>
      </c>
      <c r="P359" s="531">
        <v>1</v>
      </c>
    </row>
    <row r="360" spans="1:16">
      <c r="A360" s="530" t="s">
        <v>3014</v>
      </c>
      <c r="B360" s="530" t="s">
        <v>3015</v>
      </c>
      <c r="C360" s="531">
        <v>0</v>
      </c>
      <c r="D360" s="531">
        <v>0</v>
      </c>
      <c r="E360" s="531">
        <v>0</v>
      </c>
      <c r="F360" s="531">
        <v>0</v>
      </c>
      <c r="G360" s="531">
        <v>0</v>
      </c>
      <c r="H360" s="531">
        <v>0</v>
      </c>
      <c r="I360" s="531">
        <v>0</v>
      </c>
      <c r="J360" s="533">
        <v>0</v>
      </c>
      <c r="K360" s="531">
        <v>0</v>
      </c>
      <c r="L360" s="531">
        <v>0</v>
      </c>
      <c r="M360" s="531">
        <v>0</v>
      </c>
      <c r="N360" s="531">
        <v>0</v>
      </c>
      <c r="O360" s="530" t="s">
        <v>2995</v>
      </c>
      <c r="P360" s="531">
        <v>1</v>
      </c>
    </row>
    <row r="361" spans="1:16">
      <c r="A361" s="530" t="s">
        <v>3016</v>
      </c>
      <c r="B361" s="530" t="s">
        <v>3017</v>
      </c>
      <c r="C361" s="531">
        <v>0</v>
      </c>
      <c r="D361" s="531">
        <v>0</v>
      </c>
      <c r="E361" s="531">
        <v>0</v>
      </c>
      <c r="F361" s="531">
        <v>0</v>
      </c>
      <c r="G361" s="531">
        <v>0</v>
      </c>
      <c r="H361" s="531">
        <v>0</v>
      </c>
      <c r="I361" s="531">
        <v>0</v>
      </c>
      <c r="J361" s="533">
        <v>0</v>
      </c>
      <c r="K361" s="531">
        <v>0</v>
      </c>
      <c r="L361" s="531">
        <v>0</v>
      </c>
      <c r="M361" s="531">
        <v>0</v>
      </c>
      <c r="N361" s="531">
        <v>0</v>
      </c>
      <c r="O361" s="530" t="s">
        <v>2995</v>
      </c>
      <c r="P361" s="531">
        <v>1</v>
      </c>
    </row>
    <row r="362" spans="1:16">
      <c r="A362" s="530" t="s">
        <v>3018</v>
      </c>
      <c r="B362" s="530" t="s">
        <v>3019</v>
      </c>
      <c r="C362" s="531">
        <v>0</v>
      </c>
      <c r="D362" s="531">
        <v>0</v>
      </c>
      <c r="E362" s="531">
        <v>0</v>
      </c>
      <c r="F362" s="531">
        <v>0</v>
      </c>
      <c r="G362" s="531">
        <v>0</v>
      </c>
      <c r="H362" s="531">
        <v>0</v>
      </c>
      <c r="I362" s="531">
        <v>0</v>
      </c>
      <c r="J362" s="533">
        <v>0</v>
      </c>
      <c r="K362" s="531">
        <v>0</v>
      </c>
      <c r="L362" s="531">
        <v>0</v>
      </c>
      <c r="M362" s="531">
        <v>0</v>
      </c>
      <c r="N362" s="531">
        <v>0</v>
      </c>
      <c r="O362" s="530" t="s">
        <v>2995</v>
      </c>
      <c r="P362" s="531">
        <v>1</v>
      </c>
    </row>
    <row r="363" spans="1:16">
      <c r="A363" s="530" t="s">
        <v>3020</v>
      </c>
      <c r="B363" s="530" t="s">
        <v>3021</v>
      </c>
      <c r="C363" s="531">
        <v>0</v>
      </c>
      <c r="D363" s="531">
        <v>0</v>
      </c>
      <c r="E363" s="531">
        <v>0</v>
      </c>
      <c r="F363" s="531">
        <v>0</v>
      </c>
      <c r="G363" s="531">
        <v>0</v>
      </c>
      <c r="H363" s="531">
        <v>0</v>
      </c>
      <c r="I363" s="531">
        <v>0</v>
      </c>
      <c r="J363" s="533">
        <v>0</v>
      </c>
      <c r="K363" s="531">
        <v>0</v>
      </c>
      <c r="L363" s="531">
        <v>0</v>
      </c>
      <c r="M363" s="531">
        <v>0</v>
      </c>
      <c r="N363" s="531">
        <v>0</v>
      </c>
      <c r="O363" s="530" t="s">
        <v>2995</v>
      </c>
      <c r="P363" s="531">
        <v>1</v>
      </c>
    </row>
    <row r="364" spans="1:16">
      <c r="A364" s="530" t="s">
        <v>3022</v>
      </c>
      <c r="B364" s="530" t="s">
        <v>3023</v>
      </c>
      <c r="C364" s="531">
        <v>0</v>
      </c>
      <c r="D364" s="531">
        <v>0</v>
      </c>
      <c r="E364" s="531">
        <v>0</v>
      </c>
      <c r="F364" s="531">
        <v>0</v>
      </c>
      <c r="G364" s="531">
        <v>0</v>
      </c>
      <c r="H364" s="531">
        <v>0</v>
      </c>
      <c r="I364" s="531">
        <v>0</v>
      </c>
      <c r="J364" s="533">
        <v>0</v>
      </c>
      <c r="K364" s="531">
        <v>0</v>
      </c>
      <c r="L364" s="531">
        <v>0</v>
      </c>
      <c r="M364" s="531">
        <v>0</v>
      </c>
      <c r="N364" s="531">
        <v>0</v>
      </c>
      <c r="O364" s="530" t="s">
        <v>2995</v>
      </c>
      <c r="P364" s="531">
        <v>1</v>
      </c>
    </row>
    <row r="365" spans="1:16">
      <c r="A365" s="530" t="s">
        <v>3024</v>
      </c>
      <c r="B365" s="530" t="s">
        <v>3025</v>
      </c>
      <c r="C365" s="531">
        <v>0</v>
      </c>
      <c r="D365" s="531">
        <v>0</v>
      </c>
      <c r="E365" s="531">
        <v>0</v>
      </c>
      <c r="F365" s="531">
        <v>0</v>
      </c>
      <c r="G365" s="531">
        <v>0</v>
      </c>
      <c r="H365" s="531">
        <v>0</v>
      </c>
      <c r="I365" s="531">
        <v>0</v>
      </c>
      <c r="J365" s="533">
        <v>0</v>
      </c>
      <c r="K365" s="531">
        <v>0</v>
      </c>
      <c r="L365" s="531">
        <v>0</v>
      </c>
      <c r="M365" s="531">
        <v>0</v>
      </c>
      <c r="N365" s="531">
        <v>0</v>
      </c>
      <c r="O365" s="530" t="s">
        <v>2995</v>
      </c>
      <c r="P365" s="531">
        <v>1</v>
      </c>
    </row>
    <row r="366" spans="1:16">
      <c r="A366" s="530" t="s">
        <v>3026</v>
      </c>
      <c r="B366" s="530" t="s">
        <v>3027</v>
      </c>
      <c r="C366" s="531">
        <v>0</v>
      </c>
      <c r="D366" s="531">
        <v>0</v>
      </c>
      <c r="E366" s="531">
        <v>0</v>
      </c>
      <c r="F366" s="531">
        <v>0</v>
      </c>
      <c r="G366" s="531">
        <v>0</v>
      </c>
      <c r="H366" s="531">
        <v>0</v>
      </c>
      <c r="I366" s="531">
        <v>0</v>
      </c>
      <c r="J366" s="533">
        <v>0</v>
      </c>
      <c r="K366" s="531">
        <v>0</v>
      </c>
      <c r="L366" s="531">
        <v>0</v>
      </c>
      <c r="M366" s="531">
        <v>0</v>
      </c>
      <c r="N366" s="531">
        <v>0</v>
      </c>
      <c r="O366" s="530" t="s">
        <v>2995</v>
      </c>
      <c r="P366" s="531">
        <v>1</v>
      </c>
    </row>
    <row r="367" spans="1:16">
      <c r="A367" s="530" t="s">
        <v>3028</v>
      </c>
      <c r="B367" s="530" t="s">
        <v>3029</v>
      </c>
      <c r="C367" s="531">
        <v>0</v>
      </c>
      <c r="D367" s="531">
        <v>0</v>
      </c>
      <c r="E367" s="531">
        <v>0</v>
      </c>
      <c r="F367" s="531">
        <v>0</v>
      </c>
      <c r="G367" s="531">
        <v>0</v>
      </c>
      <c r="H367" s="531">
        <v>0</v>
      </c>
      <c r="I367" s="531">
        <v>0</v>
      </c>
      <c r="J367" s="533">
        <v>0</v>
      </c>
      <c r="K367" s="531">
        <v>0</v>
      </c>
      <c r="L367" s="531">
        <v>0</v>
      </c>
      <c r="M367" s="531">
        <v>0</v>
      </c>
      <c r="N367" s="531">
        <v>0</v>
      </c>
      <c r="O367" s="530" t="s">
        <v>2995</v>
      </c>
      <c r="P367" s="531">
        <v>1</v>
      </c>
    </row>
    <row r="368" spans="1:16">
      <c r="A368" s="530" t="s">
        <v>3030</v>
      </c>
      <c r="B368" s="530" t="s">
        <v>3031</v>
      </c>
      <c r="C368" s="531">
        <v>0</v>
      </c>
      <c r="D368" s="531">
        <v>0</v>
      </c>
      <c r="E368" s="531">
        <v>0</v>
      </c>
      <c r="F368" s="531">
        <v>0</v>
      </c>
      <c r="G368" s="531">
        <v>0</v>
      </c>
      <c r="H368" s="531">
        <v>0</v>
      </c>
      <c r="I368" s="531">
        <v>0</v>
      </c>
      <c r="J368" s="533">
        <v>0</v>
      </c>
      <c r="K368" s="531">
        <v>0</v>
      </c>
      <c r="L368" s="531">
        <v>0</v>
      </c>
      <c r="M368" s="531">
        <v>0</v>
      </c>
      <c r="N368" s="531">
        <v>0</v>
      </c>
      <c r="O368" s="530" t="s">
        <v>2995</v>
      </c>
      <c r="P368" s="531">
        <v>1</v>
      </c>
    </row>
    <row r="369" spans="1:16">
      <c r="A369" s="530" t="s">
        <v>3032</v>
      </c>
      <c r="B369" s="530" t="s">
        <v>3033</v>
      </c>
      <c r="C369" s="531">
        <v>0</v>
      </c>
      <c r="D369" s="531">
        <v>0</v>
      </c>
      <c r="E369" s="531">
        <v>0</v>
      </c>
      <c r="F369" s="531">
        <v>0</v>
      </c>
      <c r="G369" s="531">
        <v>0</v>
      </c>
      <c r="H369" s="531">
        <v>0</v>
      </c>
      <c r="I369" s="531">
        <v>0</v>
      </c>
      <c r="J369" s="533">
        <v>0</v>
      </c>
      <c r="K369" s="531">
        <v>0</v>
      </c>
      <c r="L369" s="531">
        <v>0</v>
      </c>
      <c r="M369" s="531">
        <v>0</v>
      </c>
      <c r="N369" s="531">
        <v>0</v>
      </c>
      <c r="O369" s="530" t="s">
        <v>2995</v>
      </c>
      <c r="P369" s="531">
        <v>1</v>
      </c>
    </row>
    <row r="370" spans="1:16">
      <c r="A370" s="530" t="s">
        <v>3034</v>
      </c>
      <c r="B370" s="530" t="s">
        <v>3035</v>
      </c>
      <c r="C370" s="531">
        <v>0</v>
      </c>
      <c r="D370" s="531">
        <v>0</v>
      </c>
      <c r="E370" s="531">
        <v>0</v>
      </c>
      <c r="F370" s="531">
        <v>0</v>
      </c>
      <c r="G370" s="531">
        <v>0</v>
      </c>
      <c r="H370" s="531">
        <v>0</v>
      </c>
      <c r="I370" s="531">
        <v>0</v>
      </c>
      <c r="J370" s="533">
        <v>0</v>
      </c>
      <c r="K370" s="531">
        <v>0</v>
      </c>
      <c r="L370" s="531">
        <v>0</v>
      </c>
      <c r="M370" s="531">
        <v>0</v>
      </c>
      <c r="N370" s="531">
        <v>0</v>
      </c>
      <c r="O370" s="530" t="s">
        <v>2995</v>
      </c>
      <c r="P370" s="531">
        <v>1</v>
      </c>
    </row>
    <row r="371" spans="1:16">
      <c r="A371" s="530" t="s">
        <v>3036</v>
      </c>
      <c r="B371" s="530" t="s">
        <v>3037</v>
      </c>
      <c r="C371" s="531">
        <v>0</v>
      </c>
      <c r="D371" s="531">
        <v>0</v>
      </c>
      <c r="E371" s="531">
        <v>0</v>
      </c>
      <c r="F371" s="531">
        <v>0</v>
      </c>
      <c r="G371" s="531">
        <v>0</v>
      </c>
      <c r="H371" s="531">
        <v>0</v>
      </c>
      <c r="I371" s="531">
        <v>0</v>
      </c>
      <c r="J371" s="533">
        <v>0</v>
      </c>
      <c r="K371" s="531">
        <v>0</v>
      </c>
      <c r="L371" s="531">
        <v>0</v>
      </c>
      <c r="M371" s="531">
        <v>0</v>
      </c>
      <c r="N371" s="531">
        <v>0</v>
      </c>
      <c r="O371" s="530" t="s">
        <v>2995</v>
      </c>
      <c r="P371" s="531">
        <v>1</v>
      </c>
    </row>
    <row r="372" spans="1:16">
      <c r="A372" s="530" t="s">
        <v>3038</v>
      </c>
      <c r="B372" s="530" t="s">
        <v>3039</v>
      </c>
      <c r="C372" s="531">
        <v>0</v>
      </c>
      <c r="D372" s="531">
        <v>0</v>
      </c>
      <c r="E372" s="531">
        <v>0</v>
      </c>
      <c r="F372" s="531">
        <v>0</v>
      </c>
      <c r="G372" s="531">
        <v>0</v>
      </c>
      <c r="H372" s="531">
        <v>0</v>
      </c>
      <c r="I372" s="531">
        <v>0</v>
      </c>
      <c r="J372" s="533">
        <v>0</v>
      </c>
      <c r="K372" s="531">
        <v>0</v>
      </c>
      <c r="L372" s="531">
        <v>0</v>
      </c>
      <c r="M372" s="531">
        <v>0</v>
      </c>
      <c r="N372" s="531">
        <v>0</v>
      </c>
      <c r="O372" s="530" t="s">
        <v>2995</v>
      </c>
      <c r="P372" s="531">
        <v>1</v>
      </c>
    </row>
    <row r="373" spans="1:16">
      <c r="A373" s="530" t="s">
        <v>3040</v>
      </c>
      <c r="B373" s="530" t="s">
        <v>3041</v>
      </c>
      <c r="C373" s="531">
        <v>0</v>
      </c>
      <c r="D373" s="531">
        <v>0</v>
      </c>
      <c r="E373" s="531">
        <v>0</v>
      </c>
      <c r="F373" s="531">
        <v>0</v>
      </c>
      <c r="G373" s="531">
        <v>0</v>
      </c>
      <c r="H373" s="531">
        <v>0</v>
      </c>
      <c r="I373" s="531">
        <v>0</v>
      </c>
      <c r="J373" s="533">
        <v>0</v>
      </c>
      <c r="K373" s="531">
        <v>0</v>
      </c>
      <c r="L373" s="531">
        <v>0</v>
      </c>
      <c r="M373" s="531">
        <v>0</v>
      </c>
      <c r="N373" s="531">
        <v>0</v>
      </c>
      <c r="O373" s="530" t="s">
        <v>2995</v>
      </c>
      <c r="P373" s="531">
        <v>1</v>
      </c>
    </row>
    <row r="374" spans="1:16">
      <c r="A374" s="530" t="s">
        <v>3042</v>
      </c>
      <c r="B374" s="530" t="s">
        <v>3043</v>
      </c>
      <c r="C374" s="531">
        <v>0</v>
      </c>
      <c r="D374" s="531">
        <v>0</v>
      </c>
      <c r="E374" s="531">
        <v>0</v>
      </c>
      <c r="F374" s="531">
        <v>0</v>
      </c>
      <c r="G374" s="531">
        <v>0</v>
      </c>
      <c r="H374" s="531">
        <v>0</v>
      </c>
      <c r="I374" s="531">
        <v>0</v>
      </c>
      <c r="J374" s="533">
        <v>0</v>
      </c>
      <c r="K374" s="531">
        <v>0</v>
      </c>
      <c r="L374" s="531">
        <v>0</v>
      </c>
      <c r="M374" s="531">
        <v>0</v>
      </c>
      <c r="N374" s="531">
        <v>0</v>
      </c>
      <c r="O374" s="530" t="s">
        <v>2995</v>
      </c>
      <c r="P374" s="531">
        <v>1</v>
      </c>
    </row>
    <row r="375" spans="1:16">
      <c r="A375" s="530" t="s">
        <v>3044</v>
      </c>
      <c r="B375" s="530" t="s">
        <v>3045</v>
      </c>
      <c r="C375" s="531">
        <v>0</v>
      </c>
      <c r="D375" s="531">
        <v>0</v>
      </c>
      <c r="E375" s="531">
        <v>0</v>
      </c>
      <c r="F375" s="531">
        <v>0</v>
      </c>
      <c r="G375" s="531">
        <v>0</v>
      </c>
      <c r="H375" s="531">
        <v>0</v>
      </c>
      <c r="I375" s="531">
        <v>0</v>
      </c>
      <c r="J375" s="533">
        <v>0</v>
      </c>
      <c r="K375" s="531">
        <v>0</v>
      </c>
      <c r="L375" s="531">
        <v>0</v>
      </c>
      <c r="M375" s="531">
        <v>0</v>
      </c>
      <c r="N375" s="531">
        <v>0</v>
      </c>
      <c r="O375" s="530" t="s">
        <v>2995</v>
      </c>
      <c r="P375" s="531">
        <v>1</v>
      </c>
    </row>
    <row r="376" spans="1:16">
      <c r="A376" s="530" t="s">
        <v>3046</v>
      </c>
      <c r="B376" s="530" t="s">
        <v>3047</v>
      </c>
      <c r="C376" s="531">
        <v>0</v>
      </c>
      <c r="D376" s="531">
        <v>0</v>
      </c>
      <c r="E376" s="531">
        <v>0</v>
      </c>
      <c r="F376" s="531">
        <v>0</v>
      </c>
      <c r="G376" s="531">
        <v>0</v>
      </c>
      <c r="H376" s="531">
        <v>0</v>
      </c>
      <c r="I376" s="531">
        <v>0</v>
      </c>
      <c r="J376" s="533">
        <v>0</v>
      </c>
      <c r="K376" s="531">
        <v>0</v>
      </c>
      <c r="L376" s="531">
        <v>0</v>
      </c>
      <c r="M376" s="531">
        <v>0</v>
      </c>
      <c r="N376" s="531">
        <v>0</v>
      </c>
      <c r="O376" s="530" t="s">
        <v>2995</v>
      </c>
      <c r="P376" s="531">
        <v>1</v>
      </c>
    </row>
    <row r="377" spans="1:16">
      <c r="A377" s="530" t="s">
        <v>3048</v>
      </c>
      <c r="B377" s="530" t="s">
        <v>3049</v>
      </c>
      <c r="C377" s="531">
        <v>0</v>
      </c>
      <c r="D377" s="531">
        <v>0</v>
      </c>
      <c r="E377" s="531">
        <v>0</v>
      </c>
      <c r="F377" s="531">
        <v>0</v>
      </c>
      <c r="G377" s="531">
        <v>0</v>
      </c>
      <c r="H377" s="531">
        <v>0</v>
      </c>
      <c r="I377" s="531">
        <v>0</v>
      </c>
      <c r="J377" s="533">
        <v>0</v>
      </c>
      <c r="K377" s="531">
        <v>0</v>
      </c>
      <c r="L377" s="531">
        <v>0</v>
      </c>
      <c r="M377" s="531">
        <v>0</v>
      </c>
      <c r="N377" s="531">
        <v>0</v>
      </c>
      <c r="O377" s="530" t="s">
        <v>2995</v>
      </c>
      <c r="P377" s="531">
        <v>1</v>
      </c>
    </row>
    <row r="378" spans="1:16">
      <c r="A378" s="530" t="s">
        <v>3050</v>
      </c>
      <c r="B378" s="530" t="s">
        <v>3051</v>
      </c>
      <c r="C378" s="531">
        <v>0</v>
      </c>
      <c r="D378" s="531">
        <v>0</v>
      </c>
      <c r="E378" s="531">
        <v>0</v>
      </c>
      <c r="F378" s="531">
        <v>0</v>
      </c>
      <c r="G378" s="531">
        <v>0</v>
      </c>
      <c r="H378" s="531">
        <v>0</v>
      </c>
      <c r="I378" s="531">
        <v>0</v>
      </c>
      <c r="J378" s="533">
        <v>0</v>
      </c>
      <c r="K378" s="531">
        <v>0</v>
      </c>
      <c r="L378" s="531">
        <v>0</v>
      </c>
      <c r="M378" s="531">
        <v>0</v>
      </c>
      <c r="N378" s="531">
        <v>0</v>
      </c>
      <c r="O378" s="530" t="s">
        <v>3052</v>
      </c>
      <c r="P378" s="531">
        <v>1</v>
      </c>
    </row>
    <row r="379" spans="1:16">
      <c r="A379" s="530" t="s">
        <v>3053</v>
      </c>
      <c r="B379" s="530" t="s">
        <v>3054</v>
      </c>
      <c r="C379" s="531">
        <v>0</v>
      </c>
      <c r="D379" s="531">
        <v>0</v>
      </c>
      <c r="E379" s="531">
        <v>0</v>
      </c>
      <c r="F379" s="531">
        <v>0</v>
      </c>
      <c r="G379" s="531">
        <v>0</v>
      </c>
      <c r="H379" s="531">
        <v>0</v>
      </c>
      <c r="I379" s="531">
        <v>0</v>
      </c>
      <c r="J379" s="533">
        <v>0</v>
      </c>
      <c r="K379" s="531">
        <v>0</v>
      </c>
      <c r="L379" s="531">
        <v>0</v>
      </c>
      <c r="M379" s="531">
        <v>0</v>
      </c>
      <c r="N379" s="531">
        <v>0</v>
      </c>
      <c r="O379" s="530" t="s">
        <v>3052</v>
      </c>
      <c r="P379" s="531">
        <v>1</v>
      </c>
    </row>
    <row r="380" spans="1:16">
      <c r="A380" s="530" t="s">
        <v>3055</v>
      </c>
      <c r="B380" s="530" t="s">
        <v>3056</v>
      </c>
      <c r="C380" s="531">
        <v>0</v>
      </c>
      <c r="D380" s="531">
        <v>0</v>
      </c>
      <c r="E380" s="531">
        <v>0</v>
      </c>
      <c r="F380" s="531">
        <v>0</v>
      </c>
      <c r="G380" s="531">
        <v>0</v>
      </c>
      <c r="H380" s="531">
        <v>0</v>
      </c>
      <c r="I380" s="531">
        <v>0</v>
      </c>
      <c r="J380" s="533">
        <v>0</v>
      </c>
      <c r="K380" s="531">
        <v>0</v>
      </c>
      <c r="L380" s="531">
        <v>0</v>
      </c>
      <c r="M380" s="531">
        <v>0</v>
      </c>
      <c r="N380" s="531">
        <v>0</v>
      </c>
      <c r="O380" s="530" t="s">
        <v>3052</v>
      </c>
      <c r="P380" s="531">
        <v>1</v>
      </c>
    </row>
    <row r="381" spans="1:16">
      <c r="A381" s="530" t="s">
        <v>3057</v>
      </c>
      <c r="B381" s="530" t="s">
        <v>3058</v>
      </c>
      <c r="C381" s="531">
        <v>0</v>
      </c>
      <c r="D381" s="531">
        <v>0</v>
      </c>
      <c r="E381" s="531">
        <v>0</v>
      </c>
      <c r="F381" s="531">
        <v>0</v>
      </c>
      <c r="G381" s="531">
        <v>0</v>
      </c>
      <c r="H381" s="531">
        <v>0</v>
      </c>
      <c r="I381" s="531">
        <v>0</v>
      </c>
      <c r="J381" s="533">
        <v>0</v>
      </c>
      <c r="K381" s="531">
        <v>0</v>
      </c>
      <c r="L381" s="531">
        <v>0</v>
      </c>
      <c r="M381" s="531">
        <v>0</v>
      </c>
      <c r="N381" s="531">
        <v>0</v>
      </c>
      <c r="O381" s="530" t="s">
        <v>3052</v>
      </c>
      <c r="P381" s="531">
        <v>1</v>
      </c>
    </row>
    <row r="382" spans="1:16">
      <c r="A382" s="530" t="s">
        <v>3059</v>
      </c>
      <c r="B382" s="530" t="s">
        <v>3060</v>
      </c>
      <c r="C382" s="531">
        <v>0</v>
      </c>
      <c r="D382" s="531">
        <v>0</v>
      </c>
      <c r="E382" s="531">
        <v>0</v>
      </c>
      <c r="F382" s="531">
        <v>0</v>
      </c>
      <c r="G382" s="531">
        <v>0</v>
      </c>
      <c r="H382" s="531">
        <v>0</v>
      </c>
      <c r="I382" s="531">
        <v>0</v>
      </c>
      <c r="J382" s="533">
        <v>0</v>
      </c>
      <c r="K382" s="531">
        <v>0</v>
      </c>
      <c r="L382" s="531">
        <v>0</v>
      </c>
      <c r="M382" s="531">
        <v>0</v>
      </c>
      <c r="N382" s="531">
        <v>0</v>
      </c>
      <c r="O382" s="530" t="s">
        <v>3052</v>
      </c>
      <c r="P382" s="531">
        <v>1</v>
      </c>
    </row>
    <row r="383" spans="1:16">
      <c r="A383" s="530" t="s">
        <v>3061</v>
      </c>
      <c r="B383" s="530" t="s">
        <v>3062</v>
      </c>
      <c r="C383" s="531">
        <v>0</v>
      </c>
      <c r="D383" s="531">
        <v>0</v>
      </c>
      <c r="E383" s="531">
        <v>0</v>
      </c>
      <c r="F383" s="531">
        <v>0</v>
      </c>
      <c r="G383" s="531">
        <v>0</v>
      </c>
      <c r="H383" s="531">
        <v>0</v>
      </c>
      <c r="I383" s="531">
        <v>0</v>
      </c>
      <c r="J383" s="533">
        <v>0</v>
      </c>
      <c r="K383" s="531">
        <v>0</v>
      </c>
      <c r="L383" s="531">
        <v>0</v>
      </c>
      <c r="M383" s="531">
        <v>0</v>
      </c>
      <c r="N383" s="531">
        <v>0</v>
      </c>
      <c r="O383" s="530" t="s">
        <v>3052</v>
      </c>
      <c r="P383" s="531">
        <v>1</v>
      </c>
    </row>
    <row r="384" spans="1:16">
      <c r="A384" s="530" t="s">
        <v>3063</v>
      </c>
      <c r="B384" s="530" t="s">
        <v>3064</v>
      </c>
      <c r="C384" s="531">
        <v>0</v>
      </c>
      <c r="D384" s="531">
        <v>0</v>
      </c>
      <c r="E384" s="531">
        <v>0</v>
      </c>
      <c r="F384" s="531">
        <v>0</v>
      </c>
      <c r="G384" s="531">
        <v>0</v>
      </c>
      <c r="H384" s="531">
        <v>0</v>
      </c>
      <c r="I384" s="531">
        <v>0</v>
      </c>
      <c r="J384" s="533">
        <v>0</v>
      </c>
      <c r="K384" s="531">
        <v>0</v>
      </c>
      <c r="L384" s="531">
        <v>0</v>
      </c>
      <c r="M384" s="531">
        <v>0</v>
      </c>
      <c r="N384" s="531">
        <v>0</v>
      </c>
      <c r="O384" s="530" t="s">
        <v>3052</v>
      </c>
      <c r="P384" s="531">
        <v>1</v>
      </c>
    </row>
    <row r="385" spans="1:16">
      <c r="A385" s="530" t="s">
        <v>3065</v>
      </c>
      <c r="B385" s="530" t="s">
        <v>3066</v>
      </c>
      <c r="C385" s="531">
        <v>0</v>
      </c>
      <c r="D385" s="531">
        <v>0</v>
      </c>
      <c r="E385" s="531">
        <v>0</v>
      </c>
      <c r="F385" s="531">
        <v>0</v>
      </c>
      <c r="G385" s="531">
        <v>0</v>
      </c>
      <c r="H385" s="531">
        <v>0</v>
      </c>
      <c r="I385" s="531">
        <v>0</v>
      </c>
      <c r="J385" s="533">
        <v>0</v>
      </c>
      <c r="K385" s="531">
        <v>0</v>
      </c>
      <c r="L385" s="531">
        <v>0</v>
      </c>
      <c r="M385" s="531">
        <v>0</v>
      </c>
      <c r="N385" s="531">
        <v>0</v>
      </c>
      <c r="O385" s="530" t="s">
        <v>3052</v>
      </c>
      <c r="P385" s="531">
        <v>1</v>
      </c>
    </row>
    <row r="386" spans="1:16">
      <c r="A386" s="530" t="s">
        <v>3067</v>
      </c>
      <c r="B386" s="530" t="s">
        <v>3068</v>
      </c>
      <c r="C386" s="531">
        <v>0</v>
      </c>
      <c r="D386" s="531">
        <v>0</v>
      </c>
      <c r="E386" s="531">
        <v>0</v>
      </c>
      <c r="F386" s="531">
        <v>0</v>
      </c>
      <c r="G386" s="531">
        <v>0</v>
      </c>
      <c r="H386" s="531">
        <v>0</v>
      </c>
      <c r="I386" s="531">
        <v>0</v>
      </c>
      <c r="J386" s="533">
        <v>0</v>
      </c>
      <c r="K386" s="531">
        <v>0</v>
      </c>
      <c r="L386" s="531">
        <v>0</v>
      </c>
      <c r="M386" s="531">
        <v>0</v>
      </c>
      <c r="N386" s="531">
        <v>0</v>
      </c>
      <c r="O386" s="530" t="s">
        <v>3052</v>
      </c>
      <c r="P386" s="531">
        <v>1</v>
      </c>
    </row>
    <row r="387" spans="1:16">
      <c r="A387" s="530" t="s">
        <v>3069</v>
      </c>
      <c r="B387" s="530" t="s">
        <v>3070</v>
      </c>
      <c r="C387" s="531">
        <v>0</v>
      </c>
      <c r="D387" s="531">
        <v>0</v>
      </c>
      <c r="E387" s="531">
        <v>0</v>
      </c>
      <c r="F387" s="531">
        <v>0</v>
      </c>
      <c r="G387" s="531">
        <v>0</v>
      </c>
      <c r="H387" s="531">
        <v>0</v>
      </c>
      <c r="I387" s="531">
        <v>0</v>
      </c>
      <c r="J387" s="533">
        <v>0</v>
      </c>
      <c r="K387" s="531">
        <v>0</v>
      </c>
      <c r="L387" s="531">
        <v>0</v>
      </c>
      <c r="M387" s="531">
        <v>0</v>
      </c>
      <c r="N387" s="531">
        <v>0</v>
      </c>
      <c r="O387" s="530" t="s">
        <v>3052</v>
      </c>
      <c r="P387" s="531">
        <v>1</v>
      </c>
    </row>
    <row r="388" spans="1:16">
      <c r="A388" s="530" t="s">
        <v>3071</v>
      </c>
      <c r="B388" s="530" t="s">
        <v>3072</v>
      </c>
      <c r="C388" s="531">
        <v>0</v>
      </c>
      <c r="D388" s="531">
        <v>0</v>
      </c>
      <c r="E388" s="531">
        <v>0</v>
      </c>
      <c r="F388" s="531">
        <v>0</v>
      </c>
      <c r="G388" s="531">
        <v>0</v>
      </c>
      <c r="H388" s="531">
        <v>0</v>
      </c>
      <c r="I388" s="531">
        <v>0</v>
      </c>
      <c r="J388" s="533">
        <v>0</v>
      </c>
      <c r="K388" s="531">
        <v>0</v>
      </c>
      <c r="L388" s="531">
        <v>0</v>
      </c>
      <c r="M388" s="531">
        <v>0</v>
      </c>
      <c r="N388" s="531">
        <v>0</v>
      </c>
      <c r="O388" s="530" t="s">
        <v>3052</v>
      </c>
      <c r="P388" s="531">
        <v>1</v>
      </c>
    </row>
    <row r="389" spans="1:16">
      <c r="A389" s="530" t="s">
        <v>3073</v>
      </c>
      <c r="B389" s="530" t="s">
        <v>3074</v>
      </c>
      <c r="C389" s="531">
        <v>0</v>
      </c>
      <c r="D389" s="531">
        <v>0</v>
      </c>
      <c r="E389" s="531">
        <v>0</v>
      </c>
      <c r="F389" s="531">
        <v>0</v>
      </c>
      <c r="G389" s="531">
        <v>0</v>
      </c>
      <c r="H389" s="531">
        <v>0</v>
      </c>
      <c r="I389" s="531">
        <v>0</v>
      </c>
      <c r="J389" s="533">
        <v>0</v>
      </c>
      <c r="K389" s="531">
        <v>0</v>
      </c>
      <c r="L389" s="531">
        <v>0</v>
      </c>
      <c r="M389" s="531">
        <v>0</v>
      </c>
      <c r="N389" s="531">
        <v>0</v>
      </c>
      <c r="O389" s="530" t="s">
        <v>3052</v>
      </c>
      <c r="P389" s="531">
        <v>1</v>
      </c>
    </row>
    <row r="390" spans="1:16">
      <c r="A390" s="530" t="s">
        <v>3075</v>
      </c>
      <c r="B390" s="530" t="s">
        <v>3076</v>
      </c>
      <c r="C390" s="531">
        <v>0</v>
      </c>
      <c r="D390" s="531">
        <v>0</v>
      </c>
      <c r="E390" s="531">
        <v>0</v>
      </c>
      <c r="F390" s="531">
        <v>0</v>
      </c>
      <c r="G390" s="531">
        <v>0</v>
      </c>
      <c r="H390" s="531">
        <v>0</v>
      </c>
      <c r="I390" s="531">
        <v>0</v>
      </c>
      <c r="J390" s="533">
        <v>0</v>
      </c>
      <c r="K390" s="531">
        <v>0</v>
      </c>
      <c r="L390" s="531">
        <v>0</v>
      </c>
      <c r="M390" s="531">
        <v>0</v>
      </c>
      <c r="N390" s="531">
        <v>0</v>
      </c>
      <c r="O390" s="530" t="s">
        <v>3052</v>
      </c>
      <c r="P390" s="531">
        <v>1</v>
      </c>
    </row>
    <row r="391" spans="1:16">
      <c r="A391" s="530" t="s">
        <v>3077</v>
      </c>
      <c r="B391" s="530" t="s">
        <v>3078</v>
      </c>
      <c r="C391" s="531">
        <v>0</v>
      </c>
      <c r="D391" s="531">
        <v>0</v>
      </c>
      <c r="E391" s="531">
        <v>0</v>
      </c>
      <c r="F391" s="531">
        <v>0</v>
      </c>
      <c r="G391" s="531">
        <v>0</v>
      </c>
      <c r="H391" s="531">
        <v>0</v>
      </c>
      <c r="I391" s="531">
        <v>0</v>
      </c>
      <c r="J391" s="533">
        <v>0</v>
      </c>
      <c r="K391" s="531">
        <v>0</v>
      </c>
      <c r="L391" s="531">
        <v>0</v>
      </c>
      <c r="M391" s="531">
        <v>0</v>
      </c>
      <c r="N391" s="531">
        <v>0</v>
      </c>
      <c r="O391" s="530" t="s">
        <v>3052</v>
      </c>
      <c r="P391" s="531">
        <v>1</v>
      </c>
    </row>
    <row r="392" spans="1:16">
      <c r="A392" s="530" t="s">
        <v>3079</v>
      </c>
      <c r="B392" s="530" t="s">
        <v>3080</v>
      </c>
      <c r="C392" s="531">
        <v>0</v>
      </c>
      <c r="D392" s="531">
        <v>0</v>
      </c>
      <c r="E392" s="531">
        <v>0</v>
      </c>
      <c r="F392" s="531">
        <v>0</v>
      </c>
      <c r="G392" s="531">
        <v>0</v>
      </c>
      <c r="H392" s="531">
        <v>0</v>
      </c>
      <c r="I392" s="531">
        <v>0</v>
      </c>
      <c r="J392" s="533">
        <v>0</v>
      </c>
      <c r="K392" s="531">
        <v>0</v>
      </c>
      <c r="L392" s="531">
        <v>0</v>
      </c>
      <c r="M392" s="531">
        <v>0</v>
      </c>
      <c r="N392" s="531">
        <v>0</v>
      </c>
      <c r="O392" s="530" t="s">
        <v>3052</v>
      </c>
      <c r="P392" s="531">
        <v>1</v>
      </c>
    </row>
    <row r="393" spans="1:16">
      <c r="A393" s="530" t="s">
        <v>3081</v>
      </c>
      <c r="B393" s="530" t="s">
        <v>3082</v>
      </c>
      <c r="C393" s="531">
        <v>0</v>
      </c>
      <c r="D393" s="531">
        <v>0</v>
      </c>
      <c r="E393" s="531">
        <v>0</v>
      </c>
      <c r="F393" s="531">
        <v>0</v>
      </c>
      <c r="G393" s="531">
        <v>0</v>
      </c>
      <c r="H393" s="531">
        <v>0</v>
      </c>
      <c r="I393" s="531">
        <v>0</v>
      </c>
      <c r="J393" s="533">
        <v>0</v>
      </c>
      <c r="K393" s="531">
        <v>0</v>
      </c>
      <c r="L393" s="531">
        <v>0</v>
      </c>
      <c r="M393" s="531">
        <v>0</v>
      </c>
      <c r="N393" s="531">
        <v>0</v>
      </c>
      <c r="O393" s="530" t="s">
        <v>3052</v>
      </c>
      <c r="P393" s="531">
        <v>1</v>
      </c>
    </row>
    <row r="394" spans="1:16">
      <c r="A394" s="530" t="s">
        <v>3083</v>
      </c>
      <c r="B394" s="530" t="s">
        <v>3084</v>
      </c>
      <c r="C394" s="531">
        <v>0</v>
      </c>
      <c r="D394" s="531">
        <v>0</v>
      </c>
      <c r="E394" s="531">
        <v>0</v>
      </c>
      <c r="F394" s="531">
        <v>0</v>
      </c>
      <c r="G394" s="531">
        <v>0</v>
      </c>
      <c r="H394" s="531">
        <v>0</v>
      </c>
      <c r="I394" s="531">
        <v>0</v>
      </c>
      <c r="J394" s="533">
        <v>0</v>
      </c>
      <c r="K394" s="531">
        <v>0</v>
      </c>
      <c r="L394" s="531">
        <v>0</v>
      </c>
      <c r="M394" s="531">
        <v>0</v>
      </c>
      <c r="N394" s="531">
        <v>0</v>
      </c>
      <c r="O394" s="530" t="s">
        <v>3052</v>
      </c>
      <c r="P394" s="531">
        <v>1</v>
      </c>
    </row>
    <row r="395" spans="1:16">
      <c r="A395" s="530" t="s">
        <v>3085</v>
      </c>
      <c r="B395" s="530" t="s">
        <v>3086</v>
      </c>
      <c r="C395" s="531">
        <v>0</v>
      </c>
      <c r="D395" s="531">
        <v>0</v>
      </c>
      <c r="E395" s="531">
        <v>0</v>
      </c>
      <c r="F395" s="531">
        <v>0</v>
      </c>
      <c r="G395" s="531">
        <v>0</v>
      </c>
      <c r="H395" s="531">
        <v>0</v>
      </c>
      <c r="I395" s="531">
        <v>0</v>
      </c>
      <c r="J395" s="533">
        <v>0</v>
      </c>
      <c r="K395" s="531">
        <v>0</v>
      </c>
      <c r="L395" s="531">
        <v>0</v>
      </c>
      <c r="M395" s="531">
        <v>0</v>
      </c>
      <c r="N395" s="531">
        <v>0</v>
      </c>
      <c r="O395" s="530" t="s">
        <v>3052</v>
      </c>
      <c r="P395" s="531">
        <v>1</v>
      </c>
    </row>
    <row r="396" spans="1:16">
      <c r="A396" s="530" t="s">
        <v>3087</v>
      </c>
      <c r="B396" s="530" t="s">
        <v>3088</v>
      </c>
      <c r="C396" s="531">
        <v>0</v>
      </c>
      <c r="D396" s="531">
        <v>0</v>
      </c>
      <c r="E396" s="531">
        <v>0</v>
      </c>
      <c r="F396" s="531">
        <v>0</v>
      </c>
      <c r="G396" s="531">
        <v>0</v>
      </c>
      <c r="H396" s="531">
        <v>0</v>
      </c>
      <c r="I396" s="531">
        <v>0</v>
      </c>
      <c r="J396" s="533">
        <v>0</v>
      </c>
      <c r="K396" s="531">
        <v>0</v>
      </c>
      <c r="L396" s="531">
        <v>0</v>
      </c>
      <c r="M396" s="531">
        <v>0</v>
      </c>
      <c r="N396" s="531">
        <v>0</v>
      </c>
      <c r="O396" s="530" t="s">
        <v>3052</v>
      </c>
      <c r="P396" s="531">
        <v>1</v>
      </c>
    </row>
    <row r="397" spans="1:16">
      <c r="A397" s="530" t="s">
        <v>3089</v>
      </c>
      <c r="B397" s="530" t="s">
        <v>3090</v>
      </c>
      <c r="C397" s="531">
        <v>0</v>
      </c>
      <c r="D397" s="531">
        <v>0</v>
      </c>
      <c r="E397" s="531">
        <v>0</v>
      </c>
      <c r="F397" s="531">
        <v>0</v>
      </c>
      <c r="G397" s="531">
        <v>0</v>
      </c>
      <c r="H397" s="531">
        <v>0</v>
      </c>
      <c r="I397" s="531">
        <v>0</v>
      </c>
      <c r="J397" s="533">
        <v>0</v>
      </c>
      <c r="K397" s="531">
        <v>0</v>
      </c>
      <c r="L397" s="531">
        <v>0</v>
      </c>
      <c r="M397" s="531">
        <v>0</v>
      </c>
      <c r="N397" s="531">
        <v>0</v>
      </c>
      <c r="O397" s="530" t="s">
        <v>3052</v>
      </c>
      <c r="P397" s="531">
        <v>1</v>
      </c>
    </row>
    <row r="398" spans="1:16">
      <c r="A398" s="530" t="s">
        <v>3091</v>
      </c>
      <c r="B398" s="530" t="s">
        <v>3092</v>
      </c>
      <c r="C398" s="531">
        <v>0</v>
      </c>
      <c r="D398" s="531">
        <v>0</v>
      </c>
      <c r="E398" s="531">
        <v>0</v>
      </c>
      <c r="F398" s="531">
        <v>0</v>
      </c>
      <c r="G398" s="531">
        <v>0</v>
      </c>
      <c r="H398" s="531">
        <v>0</v>
      </c>
      <c r="I398" s="531">
        <v>0</v>
      </c>
      <c r="J398" s="533">
        <v>0</v>
      </c>
      <c r="K398" s="531">
        <v>0</v>
      </c>
      <c r="L398" s="531">
        <v>0</v>
      </c>
      <c r="M398" s="531">
        <v>0</v>
      </c>
      <c r="N398" s="531">
        <v>0</v>
      </c>
      <c r="O398" s="530" t="s">
        <v>3093</v>
      </c>
      <c r="P398" s="531">
        <v>1</v>
      </c>
    </row>
    <row r="399" spans="1:16">
      <c r="A399" s="530" t="s">
        <v>3094</v>
      </c>
      <c r="B399" s="530" t="s">
        <v>3095</v>
      </c>
      <c r="C399" s="531">
        <v>0</v>
      </c>
      <c r="D399" s="531">
        <v>0</v>
      </c>
      <c r="E399" s="531">
        <v>0</v>
      </c>
      <c r="F399" s="531">
        <v>0</v>
      </c>
      <c r="G399" s="531">
        <v>0</v>
      </c>
      <c r="H399" s="531">
        <v>0</v>
      </c>
      <c r="I399" s="531">
        <v>0</v>
      </c>
      <c r="J399" s="533">
        <v>0</v>
      </c>
      <c r="K399" s="531">
        <v>0</v>
      </c>
      <c r="L399" s="531">
        <v>0</v>
      </c>
      <c r="M399" s="531">
        <v>0</v>
      </c>
      <c r="N399" s="531">
        <v>0</v>
      </c>
      <c r="O399" s="530" t="s">
        <v>3093</v>
      </c>
      <c r="P399" s="531">
        <v>1</v>
      </c>
    </row>
    <row r="400" spans="1:16">
      <c r="A400" s="530" t="s">
        <v>3096</v>
      </c>
      <c r="B400" s="530" t="s">
        <v>3097</v>
      </c>
      <c r="C400" s="531">
        <v>0</v>
      </c>
      <c r="D400" s="531">
        <v>0</v>
      </c>
      <c r="E400" s="531">
        <v>0</v>
      </c>
      <c r="F400" s="531">
        <v>0</v>
      </c>
      <c r="G400" s="531">
        <v>0</v>
      </c>
      <c r="H400" s="531">
        <v>0</v>
      </c>
      <c r="I400" s="531">
        <v>0</v>
      </c>
      <c r="J400" s="533">
        <v>0</v>
      </c>
      <c r="K400" s="531">
        <v>0</v>
      </c>
      <c r="L400" s="531">
        <v>0</v>
      </c>
      <c r="M400" s="531">
        <v>0</v>
      </c>
      <c r="N400" s="531">
        <v>0</v>
      </c>
      <c r="O400" s="530" t="s">
        <v>3093</v>
      </c>
      <c r="P400" s="531">
        <v>1</v>
      </c>
    </row>
    <row r="401" spans="1:16">
      <c r="A401" s="530" t="s">
        <v>3098</v>
      </c>
      <c r="B401" s="530" t="s">
        <v>3099</v>
      </c>
      <c r="C401" s="531">
        <v>0</v>
      </c>
      <c r="D401" s="531">
        <v>0</v>
      </c>
      <c r="E401" s="531">
        <v>0</v>
      </c>
      <c r="F401" s="531">
        <v>0</v>
      </c>
      <c r="G401" s="531">
        <v>0</v>
      </c>
      <c r="H401" s="531">
        <v>0</v>
      </c>
      <c r="I401" s="531">
        <v>0</v>
      </c>
      <c r="J401" s="533">
        <v>0</v>
      </c>
      <c r="K401" s="531">
        <v>0</v>
      </c>
      <c r="L401" s="531">
        <v>0</v>
      </c>
      <c r="M401" s="531">
        <v>0</v>
      </c>
      <c r="N401" s="531">
        <v>0</v>
      </c>
      <c r="O401" s="530" t="s">
        <v>3093</v>
      </c>
      <c r="P401" s="531">
        <v>1</v>
      </c>
    </row>
    <row r="402" spans="1:16">
      <c r="A402" s="530" t="s">
        <v>3100</v>
      </c>
      <c r="B402" s="530" t="s">
        <v>3101</v>
      </c>
      <c r="C402" s="531">
        <v>0</v>
      </c>
      <c r="D402" s="531">
        <v>0</v>
      </c>
      <c r="E402" s="531">
        <v>0</v>
      </c>
      <c r="F402" s="531">
        <v>0</v>
      </c>
      <c r="G402" s="531">
        <v>0</v>
      </c>
      <c r="H402" s="531">
        <v>0</v>
      </c>
      <c r="I402" s="531">
        <v>0</v>
      </c>
      <c r="J402" s="533">
        <v>0</v>
      </c>
      <c r="K402" s="531">
        <v>0</v>
      </c>
      <c r="L402" s="531">
        <v>0</v>
      </c>
      <c r="M402" s="531">
        <v>0</v>
      </c>
      <c r="N402" s="531">
        <v>0</v>
      </c>
      <c r="O402" s="530" t="s">
        <v>3093</v>
      </c>
      <c r="P402" s="531">
        <v>1</v>
      </c>
    </row>
    <row r="403" spans="1:16">
      <c r="A403" s="530" t="s">
        <v>3102</v>
      </c>
      <c r="B403" s="530" t="s">
        <v>3103</v>
      </c>
      <c r="C403" s="531">
        <v>0</v>
      </c>
      <c r="D403" s="531">
        <v>0</v>
      </c>
      <c r="E403" s="531">
        <v>0</v>
      </c>
      <c r="F403" s="531">
        <v>0</v>
      </c>
      <c r="G403" s="531">
        <v>0</v>
      </c>
      <c r="H403" s="531">
        <v>0</v>
      </c>
      <c r="I403" s="531">
        <v>0</v>
      </c>
      <c r="J403" s="533">
        <v>0</v>
      </c>
      <c r="K403" s="531">
        <v>0</v>
      </c>
      <c r="L403" s="531">
        <v>0</v>
      </c>
      <c r="M403" s="531">
        <v>0</v>
      </c>
      <c r="N403" s="531">
        <v>0</v>
      </c>
      <c r="O403" s="530" t="s">
        <v>3093</v>
      </c>
      <c r="P403" s="531">
        <v>1</v>
      </c>
    </row>
    <row r="404" spans="1:16">
      <c r="A404" s="530" t="s">
        <v>3104</v>
      </c>
      <c r="B404" s="530" t="s">
        <v>3105</v>
      </c>
      <c r="C404" s="531">
        <v>0</v>
      </c>
      <c r="D404" s="531">
        <v>0</v>
      </c>
      <c r="E404" s="531">
        <v>0</v>
      </c>
      <c r="F404" s="531">
        <v>0</v>
      </c>
      <c r="G404" s="531">
        <v>0</v>
      </c>
      <c r="H404" s="531">
        <v>0</v>
      </c>
      <c r="I404" s="531">
        <v>0</v>
      </c>
      <c r="J404" s="533">
        <v>0</v>
      </c>
      <c r="K404" s="531">
        <v>0</v>
      </c>
      <c r="L404" s="531">
        <v>0</v>
      </c>
      <c r="M404" s="531">
        <v>0</v>
      </c>
      <c r="N404" s="531">
        <v>0</v>
      </c>
      <c r="O404" s="530" t="s">
        <v>3093</v>
      </c>
      <c r="P404" s="531">
        <v>1</v>
      </c>
    </row>
    <row r="405" spans="1:16">
      <c r="A405" s="530" t="s">
        <v>3106</v>
      </c>
      <c r="B405" s="530" t="s">
        <v>3107</v>
      </c>
      <c r="C405" s="531">
        <v>0</v>
      </c>
      <c r="D405" s="531">
        <v>0</v>
      </c>
      <c r="E405" s="531">
        <v>0</v>
      </c>
      <c r="F405" s="531">
        <v>0</v>
      </c>
      <c r="G405" s="531">
        <v>0</v>
      </c>
      <c r="H405" s="531">
        <v>0</v>
      </c>
      <c r="I405" s="531">
        <v>0</v>
      </c>
      <c r="J405" s="533">
        <v>0</v>
      </c>
      <c r="K405" s="531">
        <v>0</v>
      </c>
      <c r="L405" s="531">
        <v>0</v>
      </c>
      <c r="M405" s="531">
        <v>0</v>
      </c>
      <c r="N405" s="531">
        <v>0</v>
      </c>
      <c r="O405" s="530" t="s">
        <v>3093</v>
      </c>
      <c r="P405" s="531">
        <v>1</v>
      </c>
    </row>
    <row r="406" spans="1:16">
      <c r="A406" s="530" t="s">
        <v>3108</v>
      </c>
      <c r="B406" s="530" t="s">
        <v>3109</v>
      </c>
      <c r="C406" s="531">
        <v>0</v>
      </c>
      <c r="D406" s="531">
        <v>0</v>
      </c>
      <c r="E406" s="531">
        <v>0</v>
      </c>
      <c r="F406" s="531">
        <v>0</v>
      </c>
      <c r="G406" s="531">
        <v>0</v>
      </c>
      <c r="H406" s="531">
        <v>0</v>
      </c>
      <c r="I406" s="531">
        <v>0</v>
      </c>
      <c r="J406" s="533">
        <v>0</v>
      </c>
      <c r="K406" s="531">
        <v>0</v>
      </c>
      <c r="L406" s="531">
        <v>0</v>
      </c>
      <c r="M406" s="531">
        <v>0</v>
      </c>
      <c r="N406" s="531">
        <v>0</v>
      </c>
      <c r="O406" s="530" t="s">
        <v>3093</v>
      </c>
      <c r="P406" s="531">
        <v>1</v>
      </c>
    </row>
    <row r="407" spans="1:16">
      <c r="A407" s="530" t="s">
        <v>3110</v>
      </c>
      <c r="B407" s="530" t="s">
        <v>3111</v>
      </c>
      <c r="C407" s="531">
        <v>0</v>
      </c>
      <c r="D407" s="531">
        <v>0</v>
      </c>
      <c r="E407" s="531">
        <v>0</v>
      </c>
      <c r="F407" s="531">
        <v>0</v>
      </c>
      <c r="G407" s="531">
        <v>0</v>
      </c>
      <c r="H407" s="531">
        <v>0</v>
      </c>
      <c r="I407" s="531">
        <v>0</v>
      </c>
      <c r="J407" s="533">
        <v>0</v>
      </c>
      <c r="K407" s="531">
        <v>0</v>
      </c>
      <c r="L407" s="531">
        <v>0</v>
      </c>
      <c r="M407" s="531">
        <v>0</v>
      </c>
      <c r="N407" s="531">
        <v>0</v>
      </c>
      <c r="O407" s="530" t="s">
        <v>3093</v>
      </c>
      <c r="P407" s="531">
        <v>1</v>
      </c>
    </row>
    <row r="408" spans="1:16">
      <c r="A408" s="530" t="s">
        <v>3112</v>
      </c>
      <c r="B408" s="530" t="s">
        <v>3113</v>
      </c>
      <c r="C408" s="531">
        <v>0</v>
      </c>
      <c r="D408" s="531">
        <v>0</v>
      </c>
      <c r="E408" s="531">
        <v>0</v>
      </c>
      <c r="F408" s="531">
        <v>0</v>
      </c>
      <c r="G408" s="531">
        <v>0</v>
      </c>
      <c r="H408" s="531">
        <v>0</v>
      </c>
      <c r="I408" s="531">
        <v>0</v>
      </c>
      <c r="J408" s="533">
        <v>0</v>
      </c>
      <c r="K408" s="531">
        <v>0</v>
      </c>
      <c r="L408" s="531">
        <v>0</v>
      </c>
      <c r="M408" s="531">
        <v>0</v>
      </c>
      <c r="N408" s="531">
        <v>0</v>
      </c>
      <c r="O408" s="530" t="s">
        <v>3093</v>
      </c>
      <c r="P408" s="531">
        <v>1</v>
      </c>
    </row>
    <row r="409" spans="1:16">
      <c r="A409" s="530" t="s">
        <v>3114</v>
      </c>
      <c r="B409" s="530" t="s">
        <v>3115</v>
      </c>
      <c r="C409" s="531">
        <v>0</v>
      </c>
      <c r="D409" s="531">
        <v>0</v>
      </c>
      <c r="E409" s="531">
        <v>0</v>
      </c>
      <c r="F409" s="531">
        <v>0</v>
      </c>
      <c r="G409" s="531">
        <v>0</v>
      </c>
      <c r="H409" s="531">
        <v>0</v>
      </c>
      <c r="I409" s="531">
        <v>0</v>
      </c>
      <c r="J409" s="533">
        <v>0</v>
      </c>
      <c r="K409" s="531">
        <v>0</v>
      </c>
      <c r="L409" s="531">
        <v>0</v>
      </c>
      <c r="M409" s="531">
        <v>0</v>
      </c>
      <c r="N409" s="531">
        <v>0</v>
      </c>
      <c r="O409" s="530" t="s">
        <v>3093</v>
      </c>
      <c r="P409" s="531">
        <v>1</v>
      </c>
    </row>
    <row r="410" spans="1:16">
      <c r="A410" s="530" t="s">
        <v>3116</v>
      </c>
      <c r="B410" s="530" t="s">
        <v>3117</v>
      </c>
      <c r="C410" s="531">
        <v>0</v>
      </c>
      <c r="D410" s="531">
        <v>0</v>
      </c>
      <c r="E410" s="531">
        <v>0</v>
      </c>
      <c r="F410" s="531">
        <v>0</v>
      </c>
      <c r="G410" s="531">
        <v>0</v>
      </c>
      <c r="H410" s="531">
        <v>0</v>
      </c>
      <c r="I410" s="531">
        <v>0</v>
      </c>
      <c r="J410" s="533">
        <v>0</v>
      </c>
      <c r="K410" s="531">
        <v>0</v>
      </c>
      <c r="L410" s="531">
        <v>0</v>
      </c>
      <c r="M410" s="531">
        <v>0</v>
      </c>
      <c r="N410" s="531">
        <v>0</v>
      </c>
      <c r="O410" s="530" t="s">
        <v>3093</v>
      </c>
      <c r="P410" s="531">
        <v>1</v>
      </c>
    </row>
    <row r="411" spans="1:16">
      <c r="A411" s="530" t="s">
        <v>3118</v>
      </c>
      <c r="B411" s="530" t="s">
        <v>3119</v>
      </c>
      <c r="C411" s="531">
        <v>0</v>
      </c>
      <c r="D411" s="531">
        <v>0</v>
      </c>
      <c r="E411" s="531">
        <v>0</v>
      </c>
      <c r="F411" s="531">
        <v>0</v>
      </c>
      <c r="G411" s="531">
        <v>0</v>
      </c>
      <c r="H411" s="531">
        <v>0</v>
      </c>
      <c r="I411" s="531">
        <v>0</v>
      </c>
      <c r="J411" s="533">
        <v>0</v>
      </c>
      <c r="K411" s="531">
        <v>0</v>
      </c>
      <c r="L411" s="531">
        <v>0</v>
      </c>
      <c r="M411" s="531">
        <v>0</v>
      </c>
      <c r="N411" s="531">
        <v>0</v>
      </c>
      <c r="O411" s="530" t="s">
        <v>3093</v>
      </c>
      <c r="P411" s="531">
        <v>1</v>
      </c>
    </row>
    <row r="412" spans="1:16">
      <c r="A412" s="530" t="s">
        <v>3120</v>
      </c>
      <c r="B412" s="530" t="s">
        <v>3121</v>
      </c>
      <c r="C412" s="531">
        <v>0</v>
      </c>
      <c r="D412" s="531">
        <v>0</v>
      </c>
      <c r="E412" s="531">
        <v>0</v>
      </c>
      <c r="F412" s="531">
        <v>0</v>
      </c>
      <c r="G412" s="531">
        <v>0</v>
      </c>
      <c r="H412" s="531">
        <v>0</v>
      </c>
      <c r="I412" s="531">
        <v>0</v>
      </c>
      <c r="J412" s="533">
        <v>0</v>
      </c>
      <c r="K412" s="531">
        <v>0</v>
      </c>
      <c r="L412" s="531">
        <v>0</v>
      </c>
      <c r="M412" s="531">
        <v>0</v>
      </c>
      <c r="N412" s="531">
        <v>0</v>
      </c>
      <c r="O412" s="530" t="s">
        <v>3093</v>
      </c>
      <c r="P412" s="531">
        <v>1</v>
      </c>
    </row>
    <row r="413" spans="1:16">
      <c r="A413" s="530" t="s">
        <v>3122</v>
      </c>
      <c r="B413" s="530" t="s">
        <v>3123</v>
      </c>
      <c r="C413" s="531">
        <v>0</v>
      </c>
      <c r="D413" s="531">
        <v>0</v>
      </c>
      <c r="E413" s="531">
        <v>0</v>
      </c>
      <c r="F413" s="531">
        <v>0</v>
      </c>
      <c r="G413" s="531">
        <v>0</v>
      </c>
      <c r="H413" s="531">
        <v>0</v>
      </c>
      <c r="I413" s="531">
        <v>0</v>
      </c>
      <c r="J413" s="533">
        <v>0</v>
      </c>
      <c r="K413" s="531">
        <v>0</v>
      </c>
      <c r="L413" s="531">
        <v>0</v>
      </c>
      <c r="M413" s="531">
        <v>0</v>
      </c>
      <c r="N413" s="531">
        <v>0</v>
      </c>
      <c r="O413" s="530" t="s">
        <v>3093</v>
      </c>
      <c r="P413" s="531">
        <v>1</v>
      </c>
    </row>
    <row r="414" spans="1:16">
      <c r="A414" s="530" t="s">
        <v>3124</v>
      </c>
      <c r="B414" s="530" t="s">
        <v>3125</v>
      </c>
      <c r="C414" s="531">
        <v>0</v>
      </c>
      <c r="D414" s="531">
        <v>0</v>
      </c>
      <c r="E414" s="531">
        <v>0</v>
      </c>
      <c r="F414" s="531">
        <v>0</v>
      </c>
      <c r="G414" s="531">
        <v>0</v>
      </c>
      <c r="H414" s="531">
        <v>0</v>
      </c>
      <c r="I414" s="531">
        <v>0</v>
      </c>
      <c r="J414" s="533">
        <v>0</v>
      </c>
      <c r="K414" s="531">
        <v>0</v>
      </c>
      <c r="L414" s="531">
        <v>0</v>
      </c>
      <c r="M414" s="531">
        <v>0</v>
      </c>
      <c r="N414" s="531">
        <v>0</v>
      </c>
      <c r="O414" s="530" t="s">
        <v>3093</v>
      </c>
      <c r="P414" s="531">
        <v>1</v>
      </c>
    </row>
    <row r="415" spans="1:16">
      <c r="A415" s="530" t="s">
        <v>3126</v>
      </c>
      <c r="B415" s="530" t="s">
        <v>3127</v>
      </c>
      <c r="C415" s="531">
        <v>0</v>
      </c>
      <c r="D415" s="531">
        <v>0</v>
      </c>
      <c r="E415" s="531">
        <v>0</v>
      </c>
      <c r="F415" s="531">
        <v>0</v>
      </c>
      <c r="G415" s="531">
        <v>0</v>
      </c>
      <c r="H415" s="531">
        <v>0</v>
      </c>
      <c r="I415" s="531">
        <v>0</v>
      </c>
      <c r="J415" s="533">
        <v>0</v>
      </c>
      <c r="K415" s="531">
        <v>0</v>
      </c>
      <c r="L415" s="531">
        <v>0</v>
      </c>
      <c r="M415" s="531">
        <v>0</v>
      </c>
      <c r="N415" s="531">
        <v>0</v>
      </c>
      <c r="O415" s="530" t="s">
        <v>3093</v>
      </c>
      <c r="P415" s="531">
        <v>1</v>
      </c>
    </row>
    <row r="416" spans="1:16">
      <c r="A416" s="530" t="s">
        <v>3128</v>
      </c>
      <c r="B416" s="530" t="s">
        <v>3129</v>
      </c>
      <c r="C416" s="531">
        <v>0</v>
      </c>
      <c r="D416" s="531">
        <v>0</v>
      </c>
      <c r="E416" s="531">
        <v>0</v>
      </c>
      <c r="F416" s="531">
        <v>0</v>
      </c>
      <c r="G416" s="531">
        <v>0</v>
      </c>
      <c r="H416" s="531">
        <v>0</v>
      </c>
      <c r="I416" s="531">
        <v>0</v>
      </c>
      <c r="J416" s="533">
        <v>0</v>
      </c>
      <c r="K416" s="531">
        <v>0</v>
      </c>
      <c r="L416" s="531">
        <v>0</v>
      </c>
      <c r="M416" s="531">
        <v>0</v>
      </c>
      <c r="N416" s="531">
        <v>0</v>
      </c>
      <c r="O416" s="530" t="s">
        <v>3093</v>
      </c>
      <c r="P416" s="531">
        <v>1</v>
      </c>
    </row>
    <row r="417" spans="1:16">
      <c r="A417" s="530" t="s">
        <v>3130</v>
      </c>
      <c r="B417" s="530" t="s">
        <v>3131</v>
      </c>
      <c r="C417" s="531">
        <v>0</v>
      </c>
      <c r="D417" s="531">
        <v>0</v>
      </c>
      <c r="E417" s="531">
        <v>0</v>
      </c>
      <c r="F417" s="531">
        <v>0</v>
      </c>
      <c r="G417" s="531">
        <v>0</v>
      </c>
      <c r="H417" s="531">
        <v>0</v>
      </c>
      <c r="I417" s="531">
        <v>0</v>
      </c>
      <c r="J417" s="533">
        <v>0</v>
      </c>
      <c r="K417" s="531">
        <v>0</v>
      </c>
      <c r="L417" s="531">
        <v>0</v>
      </c>
      <c r="M417" s="531">
        <v>0</v>
      </c>
      <c r="N417" s="531">
        <v>0</v>
      </c>
      <c r="O417" s="530" t="s">
        <v>3093</v>
      </c>
      <c r="P417" s="531">
        <v>1</v>
      </c>
    </row>
    <row r="418" spans="1:16">
      <c r="A418" s="530" t="s">
        <v>3132</v>
      </c>
      <c r="B418" s="530" t="s">
        <v>3133</v>
      </c>
      <c r="C418" s="531">
        <v>0</v>
      </c>
      <c r="D418" s="531">
        <v>0</v>
      </c>
      <c r="E418" s="531">
        <v>0</v>
      </c>
      <c r="F418" s="531">
        <v>0</v>
      </c>
      <c r="G418" s="531">
        <v>0</v>
      </c>
      <c r="H418" s="531">
        <v>0</v>
      </c>
      <c r="I418" s="531">
        <v>0</v>
      </c>
      <c r="J418" s="533">
        <v>0</v>
      </c>
      <c r="K418" s="531">
        <v>0</v>
      </c>
      <c r="L418" s="531">
        <v>0</v>
      </c>
      <c r="M418" s="531">
        <v>0</v>
      </c>
      <c r="N418" s="531">
        <v>0</v>
      </c>
      <c r="O418" s="530" t="s">
        <v>3093</v>
      </c>
      <c r="P418" s="531">
        <v>1</v>
      </c>
    </row>
    <row r="419" spans="1:16">
      <c r="A419" s="530" t="s">
        <v>3134</v>
      </c>
      <c r="B419" s="530" t="s">
        <v>3135</v>
      </c>
      <c r="C419" s="531">
        <v>0</v>
      </c>
      <c r="D419" s="531">
        <v>0</v>
      </c>
      <c r="E419" s="531">
        <v>0</v>
      </c>
      <c r="F419" s="531">
        <v>0</v>
      </c>
      <c r="G419" s="531">
        <v>0</v>
      </c>
      <c r="H419" s="531">
        <v>0</v>
      </c>
      <c r="I419" s="531">
        <v>0</v>
      </c>
      <c r="J419" s="533">
        <v>0</v>
      </c>
      <c r="K419" s="531">
        <v>0</v>
      </c>
      <c r="L419" s="531">
        <v>0</v>
      </c>
      <c r="M419" s="531">
        <v>0</v>
      </c>
      <c r="N419" s="531">
        <v>0</v>
      </c>
      <c r="O419" s="530" t="s">
        <v>3093</v>
      </c>
      <c r="P419" s="531">
        <v>1</v>
      </c>
    </row>
    <row r="420" spans="1:16">
      <c r="A420" s="530" t="s">
        <v>3136</v>
      </c>
      <c r="B420" s="530" t="s">
        <v>3137</v>
      </c>
      <c r="C420" s="531">
        <v>0</v>
      </c>
      <c r="D420" s="531">
        <v>0</v>
      </c>
      <c r="E420" s="531">
        <v>0</v>
      </c>
      <c r="F420" s="531">
        <v>0</v>
      </c>
      <c r="G420" s="531">
        <v>0</v>
      </c>
      <c r="H420" s="531">
        <v>0</v>
      </c>
      <c r="I420" s="531">
        <v>0</v>
      </c>
      <c r="J420" s="533">
        <v>0</v>
      </c>
      <c r="K420" s="531">
        <v>0</v>
      </c>
      <c r="L420" s="531">
        <v>0</v>
      </c>
      <c r="M420" s="531">
        <v>0</v>
      </c>
      <c r="N420" s="531">
        <v>0</v>
      </c>
      <c r="O420" s="530" t="s">
        <v>3093</v>
      </c>
      <c r="P420" s="531">
        <v>1</v>
      </c>
    </row>
    <row r="421" spans="1:16">
      <c r="A421" s="530" t="s">
        <v>3138</v>
      </c>
      <c r="B421" s="530" t="s">
        <v>3139</v>
      </c>
      <c r="C421" s="531">
        <v>0</v>
      </c>
      <c r="D421" s="531">
        <v>0</v>
      </c>
      <c r="E421" s="531">
        <v>0</v>
      </c>
      <c r="F421" s="531">
        <v>0</v>
      </c>
      <c r="G421" s="531">
        <v>0</v>
      </c>
      <c r="H421" s="531">
        <v>0</v>
      </c>
      <c r="I421" s="531">
        <v>0</v>
      </c>
      <c r="J421" s="533">
        <v>0</v>
      </c>
      <c r="K421" s="531">
        <v>0</v>
      </c>
      <c r="L421" s="531">
        <v>0</v>
      </c>
      <c r="M421" s="531">
        <v>0</v>
      </c>
      <c r="N421" s="531">
        <v>0</v>
      </c>
      <c r="O421" s="530" t="s">
        <v>3093</v>
      </c>
      <c r="P421" s="531">
        <v>1</v>
      </c>
    </row>
    <row r="422" spans="1:16">
      <c r="A422" s="530" t="s">
        <v>3140</v>
      </c>
      <c r="B422" s="530" t="s">
        <v>3141</v>
      </c>
      <c r="C422" s="531">
        <v>0</v>
      </c>
      <c r="D422" s="531">
        <v>0</v>
      </c>
      <c r="E422" s="531">
        <v>0</v>
      </c>
      <c r="F422" s="531">
        <v>0</v>
      </c>
      <c r="G422" s="531">
        <v>0</v>
      </c>
      <c r="H422" s="531">
        <v>0</v>
      </c>
      <c r="I422" s="531">
        <v>0</v>
      </c>
      <c r="J422" s="533">
        <v>0</v>
      </c>
      <c r="K422" s="531">
        <v>0</v>
      </c>
      <c r="L422" s="531">
        <v>0</v>
      </c>
      <c r="M422" s="531">
        <v>0</v>
      </c>
      <c r="N422" s="531">
        <v>0</v>
      </c>
      <c r="O422" s="530" t="s">
        <v>3093</v>
      </c>
      <c r="P422" s="531">
        <v>1</v>
      </c>
    </row>
    <row r="423" spans="1:16">
      <c r="A423" s="530" t="s">
        <v>3142</v>
      </c>
      <c r="B423" s="530" t="s">
        <v>3143</v>
      </c>
      <c r="C423" s="531">
        <v>0</v>
      </c>
      <c r="D423" s="531">
        <v>0</v>
      </c>
      <c r="E423" s="531">
        <v>0</v>
      </c>
      <c r="F423" s="531">
        <v>0</v>
      </c>
      <c r="G423" s="531">
        <v>0</v>
      </c>
      <c r="H423" s="531">
        <v>0</v>
      </c>
      <c r="I423" s="531">
        <v>0</v>
      </c>
      <c r="J423" s="533">
        <v>0</v>
      </c>
      <c r="K423" s="531">
        <v>0</v>
      </c>
      <c r="L423" s="531">
        <v>0</v>
      </c>
      <c r="M423" s="531">
        <v>0</v>
      </c>
      <c r="N423" s="531">
        <v>0</v>
      </c>
      <c r="O423" s="530" t="s">
        <v>3093</v>
      </c>
      <c r="P423" s="531">
        <v>1</v>
      </c>
    </row>
    <row r="424" spans="1:16">
      <c r="A424" s="530" t="s">
        <v>3144</v>
      </c>
      <c r="B424" s="530" t="s">
        <v>3145</v>
      </c>
      <c r="C424" s="531">
        <v>0</v>
      </c>
      <c r="D424" s="531">
        <v>0</v>
      </c>
      <c r="E424" s="531">
        <v>0</v>
      </c>
      <c r="F424" s="531">
        <v>0</v>
      </c>
      <c r="G424" s="531">
        <v>0</v>
      </c>
      <c r="H424" s="531">
        <v>0</v>
      </c>
      <c r="I424" s="531">
        <v>0</v>
      </c>
      <c r="J424" s="533">
        <v>0</v>
      </c>
      <c r="K424" s="531">
        <v>0</v>
      </c>
      <c r="L424" s="531">
        <v>0</v>
      </c>
      <c r="M424" s="531">
        <v>0</v>
      </c>
      <c r="N424" s="531">
        <v>0</v>
      </c>
      <c r="O424" s="530" t="s">
        <v>3093</v>
      </c>
      <c r="P424" s="531">
        <v>1</v>
      </c>
    </row>
    <row r="425" spans="1:16">
      <c r="A425" s="530" t="s">
        <v>3146</v>
      </c>
      <c r="B425" s="530" t="s">
        <v>3147</v>
      </c>
      <c r="C425" s="531">
        <v>0</v>
      </c>
      <c r="D425" s="531">
        <v>0</v>
      </c>
      <c r="E425" s="531">
        <v>0</v>
      </c>
      <c r="F425" s="531">
        <v>0</v>
      </c>
      <c r="G425" s="531">
        <v>0</v>
      </c>
      <c r="H425" s="531">
        <v>0</v>
      </c>
      <c r="I425" s="531">
        <v>0</v>
      </c>
      <c r="J425" s="533">
        <v>0</v>
      </c>
      <c r="K425" s="531">
        <v>0</v>
      </c>
      <c r="L425" s="531">
        <v>0</v>
      </c>
      <c r="M425" s="531">
        <v>0</v>
      </c>
      <c r="N425" s="531">
        <v>0</v>
      </c>
      <c r="O425" s="530" t="s">
        <v>3093</v>
      </c>
      <c r="P425" s="531">
        <v>1</v>
      </c>
    </row>
    <row r="426" spans="1:16">
      <c r="A426" s="530" t="s">
        <v>3148</v>
      </c>
      <c r="B426" s="530" t="s">
        <v>3149</v>
      </c>
      <c r="C426" s="531">
        <v>0</v>
      </c>
      <c r="D426" s="531">
        <v>0</v>
      </c>
      <c r="E426" s="531">
        <v>0</v>
      </c>
      <c r="F426" s="531">
        <v>0</v>
      </c>
      <c r="G426" s="531">
        <v>0</v>
      </c>
      <c r="H426" s="531">
        <v>0</v>
      </c>
      <c r="I426" s="531">
        <v>0</v>
      </c>
      <c r="J426" s="533">
        <v>0</v>
      </c>
      <c r="K426" s="531">
        <v>0</v>
      </c>
      <c r="L426" s="531">
        <v>0</v>
      </c>
      <c r="M426" s="531">
        <v>0</v>
      </c>
      <c r="N426" s="531">
        <v>0</v>
      </c>
      <c r="O426" s="530" t="s">
        <v>3093</v>
      </c>
      <c r="P426" s="531">
        <v>1</v>
      </c>
    </row>
    <row r="427" spans="1:16">
      <c r="A427" s="530" t="s">
        <v>3150</v>
      </c>
      <c r="B427" s="530" t="s">
        <v>3151</v>
      </c>
      <c r="C427" s="531">
        <v>0</v>
      </c>
      <c r="D427" s="531">
        <v>0</v>
      </c>
      <c r="E427" s="531">
        <v>0</v>
      </c>
      <c r="F427" s="531">
        <v>0</v>
      </c>
      <c r="G427" s="531">
        <v>0</v>
      </c>
      <c r="H427" s="531">
        <v>0</v>
      </c>
      <c r="I427" s="531">
        <v>0</v>
      </c>
      <c r="J427" s="533">
        <v>0</v>
      </c>
      <c r="K427" s="531">
        <v>0</v>
      </c>
      <c r="L427" s="531">
        <v>0</v>
      </c>
      <c r="M427" s="531">
        <v>0</v>
      </c>
      <c r="N427" s="531">
        <v>0</v>
      </c>
      <c r="O427" s="530" t="s">
        <v>3093</v>
      </c>
      <c r="P427" s="531">
        <v>1</v>
      </c>
    </row>
    <row r="428" spans="1:16">
      <c r="A428" s="530" t="s">
        <v>3152</v>
      </c>
      <c r="B428" s="530" t="s">
        <v>3153</v>
      </c>
      <c r="C428" s="531">
        <v>0</v>
      </c>
      <c r="D428" s="531">
        <v>0</v>
      </c>
      <c r="E428" s="531">
        <v>0</v>
      </c>
      <c r="F428" s="531">
        <v>0</v>
      </c>
      <c r="G428" s="531">
        <v>0</v>
      </c>
      <c r="H428" s="531">
        <v>0</v>
      </c>
      <c r="I428" s="531">
        <v>0</v>
      </c>
      <c r="J428" s="533">
        <v>0</v>
      </c>
      <c r="K428" s="531">
        <v>0</v>
      </c>
      <c r="L428" s="531">
        <v>0</v>
      </c>
      <c r="M428" s="531">
        <v>0</v>
      </c>
      <c r="N428" s="531">
        <v>0</v>
      </c>
      <c r="O428" s="530" t="s">
        <v>3154</v>
      </c>
      <c r="P428" s="531">
        <v>1</v>
      </c>
    </row>
    <row r="429" spans="1:16">
      <c r="A429" s="530" t="s">
        <v>3155</v>
      </c>
      <c r="B429" s="530" t="s">
        <v>3156</v>
      </c>
      <c r="C429" s="531">
        <v>0</v>
      </c>
      <c r="D429" s="531">
        <v>0</v>
      </c>
      <c r="E429" s="531">
        <v>0</v>
      </c>
      <c r="F429" s="531">
        <v>0</v>
      </c>
      <c r="G429" s="531">
        <v>0</v>
      </c>
      <c r="H429" s="531">
        <v>0</v>
      </c>
      <c r="I429" s="531">
        <v>0</v>
      </c>
      <c r="J429" s="533">
        <v>0</v>
      </c>
      <c r="K429" s="531">
        <v>0</v>
      </c>
      <c r="L429" s="531">
        <v>0</v>
      </c>
      <c r="M429" s="531">
        <v>0</v>
      </c>
      <c r="N429" s="531">
        <v>0</v>
      </c>
      <c r="O429" s="530" t="s">
        <v>3154</v>
      </c>
      <c r="P429" s="531">
        <v>1</v>
      </c>
    </row>
    <row r="430" spans="1:16">
      <c r="A430" s="530" t="s">
        <v>3157</v>
      </c>
      <c r="B430" s="530" t="s">
        <v>3158</v>
      </c>
      <c r="C430" s="531">
        <v>0</v>
      </c>
      <c r="D430" s="531">
        <v>0</v>
      </c>
      <c r="E430" s="531">
        <v>0</v>
      </c>
      <c r="F430" s="531">
        <v>0</v>
      </c>
      <c r="G430" s="531">
        <v>0</v>
      </c>
      <c r="H430" s="531">
        <v>0</v>
      </c>
      <c r="I430" s="531">
        <v>0</v>
      </c>
      <c r="J430" s="533">
        <v>0</v>
      </c>
      <c r="K430" s="531">
        <v>0</v>
      </c>
      <c r="L430" s="531">
        <v>0</v>
      </c>
      <c r="M430" s="531">
        <v>0</v>
      </c>
      <c r="N430" s="531">
        <v>0</v>
      </c>
      <c r="O430" s="530" t="s">
        <v>3154</v>
      </c>
      <c r="P430" s="531">
        <v>1</v>
      </c>
    </row>
    <row r="431" spans="1:16">
      <c r="A431" s="530" t="s">
        <v>3159</v>
      </c>
      <c r="B431" s="530" t="s">
        <v>3160</v>
      </c>
      <c r="C431" s="531">
        <v>0</v>
      </c>
      <c r="D431" s="531">
        <v>0</v>
      </c>
      <c r="E431" s="531">
        <v>0</v>
      </c>
      <c r="F431" s="531">
        <v>0</v>
      </c>
      <c r="G431" s="531">
        <v>0</v>
      </c>
      <c r="H431" s="531">
        <v>0</v>
      </c>
      <c r="I431" s="531">
        <v>0</v>
      </c>
      <c r="J431" s="533">
        <v>0</v>
      </c>
      <c r="K431" s="531">
        <v>0</v>
      </c>
      <c r="L431" s="531">
        <v>0</v>
      </c>
      <c r="M431" s="531">
        <v>0</v>
      </c>
      <c r="N431" s="531">
        <v>0</v>
      </c>
      <c r="O431" s="530" t="s">
        <v>3154</v>
      </c>
      <c r="P431" s="531">
        <v>1</v>
      </c>
    </row>
    <row r="432" spans="1:16">
      <c r="A432" s="530" t="s">
        <v>3161</v>
      </c>
      <c r="B432" s="530" t="s">
        <v>3162</v>
      </c>
      <c r="C432" s="531">
        <v>0</v>
      </c>
      <c r="D432" s="531">
        <v>0</v>
      </c>
      <c r="E432" s="531">
        <v>0</v>
      </c>
      <c r="F432" s="531">
        <v>0</v>
      </c>
      <c r="G432" s="531">
        <v>0</v>
      </c>
      <c r="H432" s="531">
        <v>0</v>
      </c>
      <c r="I432" s="531">
        <v>0</v>
      </c>
      <c r="J432" s="533">
        <v>0</v>
      </c>
      <c r="K432" s="531">
        <v>0</v>
      </c>
      <c r="L432" s="531">
        <v>0</v>
      </c>
      <c r="M432" s="531">
        <v>0</v>
      </c>
      <c r="N432" s="531">
        <v>0</v>
      </c>
      <c r="O432" s="530" t="s">
        <v>3154</v>
      </c>
      <c r="P432" s="531">
        <v>1</v>
      </c>
    </row>
    <row r="433" spans="1:16">
      <c r="A433" s="530" t="s">
        <v>3163</v>
      </c>
      <c r="B433" s="530" t="s">
        <v>3164</v>
      </c>
      <c r="C433" s="531">
        <v>0</v>
      </c>
      <c r="D433" s="531">
        <v>0</v>
      </c>
      <c r="E433" s="531">
        <v>0</v>
      </c>
      <c r="F433" s="531">
        <v>0</v>
      </c>
      <c r="G433" s="531">
        <v>0</v>
      </c>
      <c r="H433" s="531">
        <v>0</v>
      </c>
      <c r="I433" s="531">
        <v>0</v>
      </c>
      <c r="J433" s="533">
        <v>0</v>
      </c>
      <c r="K433" s="531">
        <v>0</v>
      </c>
      <c r="L433" s="531">
        <v>0</v>
      </c>
      <c r="M433" s="531">
        <v>0</v>
      </c>
      <c r="N433" s="531">
        <v>0</v>
      </c>
      <c r="O433" s="530" t="s">
        <v>3165</v>
      </c>
      <c r="P433" s="531">
        <v>1</v>
      </c>
    </row>
    <row r="434" spans="1:16">
      <c r="A434" s="530" t="s">
        <v>3166</v>
      </c>
      <c r="B434" s="530" t="s">
        <v>2506</v>
      </c>
      <c r="C434" s="531">
        <v>0</v>
      </c>
      <c r="D434" s="531">
        <v>0</v>
      </c>
      <c r="E434" s="531">
        <v>0</v>
      </c>
      <c r="F434" s="531">
        <v>0</v>
      </c>
      <c r="G434" s="531">
        <v>0</v>
      </c>
      <c r="H434" s="531">
        <v>0</v>
      </c>
      <c r="I434" s="531">
        <v>0</v>
      </c>
      <c r="J434" s="533">
        <v>0</v>
      </c>
      <c r="K434" s="531">
        <v>0</v>
      </c>
      <c r="L434" s="531">
        <v>0</v>
      </c>
      <c r="M434" s="531">
        <v>0</v>
      </c>
      <c r="N434" s="531">
        <v>0</v>
      </c>
      <c r="O434" s="530" t="s">
        <v>3165</v>
      </c>
      <c r="P434" s="531">
        <v>1</v>
      </c>
    </row>
    <row r="435" spans="1:16">
      <c r="A435" s="530" t="s">
        <v>3167</v>
      </c>
      <c r="B435" s="530" t="s">
        <v>2510</v>
      </c>
      <c r="C435" s="531">
        <v>0</v>
      </c>
      <c r="D435" s="531">
        <v>0</v>
      </c>
      <c r="E435" s="531">
        <v>0</v>
      </c>
      <c r="F435" s="531">
        <v>0</v>
      </c>
      <c r="G435" s="531">
        <v>0</v>
      </c>
      <c r="H435" s="531">
        <v>0</v>
      </c>
      <c r="I435" s="531">
        <v>0</v>
      </c>
      <c r="J435" s="533">
        <v>0</v>
      </c>
      <c r="K435" s="531">
        <v>0</v>
      </c>
      <c r="L435" s="531">
        <v>0</v>
      </c>
      <c r="M435" s="531">
        <v>0</v>
      </c>
      <c r="N435" s="531">
        <v>0</v>
      </c>
      <c r="O435" s="530" t="s">
        <v>3165</v>
      </c>
      <c r="P435" s="531">
        <v>1</v>
      </c>
    </row>
    <row r="436" spans="1:16">
      <c r="A436" s="530" t="s">
        <v>3168</v>
      </c>
      <c r="B436" s="530" t="s">
        <v>3169</v>
      </c>
      <c r="C436" s="531">
        <v>0</v>
      </c>
      <c r="D436" s="531">
        <v>0</v>
      </c>
      <c r="E436" s="531">
        <v>0</v>
      </c>
      <c r="F436" s="531">
        <v>0</v>
      </c>
      <c r="G436" s="531">
        <v>0</v>
      </c>
      <c r="H436" s="531">
        <v>0</v>
      </c>
      <c r="I436" s="531">
        <v>0</v>
      </c>
      <c r="J436" s="533">
        <v>0</v>
      </c>
      <c r="K436" s="531">
        <v>0</v>
      </c>
      <c r="L436" s="531">
        <v>0</v>
      </c>
      <c r="M436" s="531">
        <v>0</v>
      </c>
      <c r="N436" s="531">
        <v>0</v>
      </c>
      <c r="O436" s="530" t="s">
        <v>3169</v>
      </c>
      <c r="P436" s="531">
        <v>1</v>
      </c>
    </row>
    <row r="437" spans="1:16">
      <c r="A437" s="530" t="s">
        <v>3170</v>
      </c>
      <c r="B437" s="530" t="s">
        <v>3171</v>
      </c>
      <c r="C437" s="531">
        <v>0</v>
      </c>
      <c r="D437" s="531">
        <v>0</v>
      </c>
      <c r="E437" s="531">
        <v>0</v>
      </c>
      <c r="F437" s="531">
        <v>0</v>
      </c>
      <c r="G437" s="531">
        <v>0</v>
      </c>
      <c r="H437" s="531">
        <v>0</v>
      </c>
      <c r="I437" s="531">
        <v>0</v>
      </c>
      <c r="J437" s="533">
        <v>0</v>
      </c>
      <c r="K437" s="531">
        <v>0</v>
      </c>
      <c r="L437" s="531">
        <v>0</v>
      </c>
      <c r="M437" s="531">
        <v>0</v>
      </c>
      <c r="N437" s="531">
        <v>0</v>
      </c>
      <c r="O437" s="530" t="s">
        <v>3165</v>
      </c>
      <c r="P437" s="531">
        <v>1</v>
      </c>
    </row>
    <row r="438" spans="1:16">
      <c r="A438" s="530" t="s">
        <v>3172</v>
      </c>
      <c r="B438" s="530" t="s">
        <v>3173</v>
      </c>
      <c r="C438" s="531">
        <v>0</v>
      </c>
      <c r="D438" s="531">
        <v>0</v>
      </c>
      <c r="E438" s="531">
        <v>0</v>
      </c>
      <c r="F438" s="531">
        <v>0</v>
      </c>
      <c r="G438" s="531">
        <v>0</v>
      </c>
      <c r="H438" s="531">
        <v>0</v>
      </c>
      <c r="I438" s="531">
        <v>0</v>
      </c>
      <c r="J438" s="533">
        <v>0</v>
      </c>
      <c r="K438" s="531">
        <v>0</v>
      </c>
      <c r="L438" s="531">
        <v>0</v>
      </c>
      <c r="M438" s="531">
        <v>0</v>
      </c>
      <c r="N438" s="531">
        <v>0</v>
      </c>
      <c r="O438" s="530" t="s">
        <v>3165</v>
      </c>
      <c r="P438" s="531">
        <v>1</v>
      </c>
    </row>
    <row r="439" spans="1:16">
      <c r="A439" s="530" t="s">
        <v>3174</v>
      </c>
      <c r="B439" s="530" t="s">
        <v>3175</v>
      </c>
      <c r="C439" s="531">
        <v>0</v>
      </c>
      <c r="D439" s="531">
        <v>0</v>
      </c>
      <c r="E439" s="531">
        <v>0</v>
      </c>
      <c r="F439" s="531">
        <v>0</v>
      </c>
      <c r="G439" s="531">
        <v>0</v>
      </c>
      <c r="H439" s="531">
        <v>0</v>
      </c>
      <c r="I439" s="531">
        <v>0</v>
      </c>
      <c r="J439" s="533">
        <v>0</v>
      </c>
      <c r="K439" s="531">
        <v>0</v>
      </c>
      <c r="L439" s="531">
        <v>0</v>
      </c>
      <c r="M439" s="531">
        <v>0</v>
      </c>
      <c r="N439" s="531">
        <v>0</v>
      </c>
      <c r="O439" s="530" t="s">
        <v>3175</v>
      </c>
      <c r="P439" s="531">
        <v>1</v>
      </c>
    </row>
    <row r="440" spans="1:16">
      <c r="A440" s="530" t="s">
        <v>3176</v>
      </c>
      <c r="B440" s="530" t="s">
        <v>3177</v>
      </c>
      <c r="C440" s="531">
        <v>0</v>
      </c>
      <c r="D440" s="531">
        <v>0</v>
      </c>
      <c r="E440" s="531">
        <v>0</v>
      </c>
      <c r="F440" s="531">
        <v>0</v>
      </c>
      <c r="G440" s="531">
        <v>0</v>
      </c>
      <c r="H440" s="531">
        <v>0</v>
      </c>
      <c r="I440" s="531">
        <v>0</v>
      </c>
      <c r="J440" s="533">
        <v>0</v>
      </c>
      <c r="K440" s="531">
        <v>0</v>
      </c>
      <c r="L440" s="531">
        <v>0</v>
      </c>
      <c r="M440" s="531">
        <v>0</v>
      </c>
      <c r="N440" s="531">
        <v>0</v>
      </c>
      <c r="O440" s="530" t="s">
        <v>3178</v>
      </c>
      <c r="P440" s="531">
        <v>1</v>
      </c>
    </row>
    <row r="441" spans="1:16">
      <c r="A441" s="530" t="s">
        <v>3179</v>
      </c>
      <c r="B441" s="530" t="s">
        <v>3180</v>
      </c>
      <c r="C441" s="531">
        <v>0</v>
      </c>
      <c r="D441" s="531">
        <v>0</v>
      </c>
      <c r="E441" s="531">
        <v>0</v>
      </c>
      <c r="F441" s="531">
        <v>0</v>
      </c>
      <c r="G441" s="531">
        <v>0</v>
      </c>
      <c r="H441" s="531">
        <v>0</v>
      </c>
      <c r="I441" s="531">
        <v>0</v>
      </c>
      <c r="J441" s="533">
        <v>0</v>
      </c>
      <c r="K441" s="531">
        <v>0</v>
      </c>
      <c r="L441" s="531">
        <v>0</v>
      </c>
      <c r="M441" s="531">
        <v>0</v>
      </c>
      <c r="N441" s="531">
        <v>0</v>
      </c>
      <c r="O441" s="530" t="s">
        <v>3178</v>
      </c>
      <c r="P441" s="531">
        <v>1</v>
      </c>
    </row>
    <row r="442" spans="1:16">
      <c r="A442" s="530" t="s">
        <v>3181</v>
      </c>
      <c r="B442" s="530" t="s">
        <v>3182</v>
      </c>
      <c r="C442" s="531">
        <v>0</v>
      </c>
      <c r="D442" s="531">
        <v>0</v>
      </c>
      <c r="E442" s="531">
        <v>0</v>
      </c>
      <c r="F442" s="531">
        <v>0</v>
      </c>
      <c r="G442" s="531">
        <v>0</v>
      </c>
      <c r="H442" s="531">
        <v>0</v>
      </c>
      <c r="I442" s="531">
        <v>0</v>
      </c>
      <c r="J442" s="533">
        <v>0</v>
      </c>
      <c r="K442" s="531">
        <v>0</v>
      </c>
      <c r="L442" s="531">
        <v>0</v>
      </c>
      <c r="M442" s="531">
        <v>0</v>
      </c>
      <c r="N442" s="531">
        <v>0</v>
      </c>
      <c r="O442" s="530" t="s">
        <v>3178</v>
      </c>
      <c r="P442" s="531">
        <v>1</v>
      </c>
    </row>
    <row r="443" spans="1:16">
      <c r="A443" s="530" t="s">
        <v>3183</v>
      </c>
      <c r="B443" s="530" t="s">
        <v>3184</v>
      </c>
      <c r="C443" s="531">
        <v>0</v>
      </c>
      <c r="D443" s="531">
        <v>0</v>
      </c>
      <c r="E443" s="531">
        <v>0</v>
      </c>
      <c r="F443" s="531">
        <v>0</v>
      </c>
      <c r="G443" s="531">
        <v>0</v>
      </c>
      <c r="H443" s="531">
        <v>0</v>
      </c>
      <c r="I443" s="531">
        <v>0</v>
      </c>
      <c r="J443" s="533">
        <v>0</v>
      </c>
      <c r="K443" s="531">
        <v>0</v>
      </c>
      <c r="L443" s="531">
        <v>0</v>
      </c>
      <c r="M443" s="531">
        <v>0</v>
      </c>
      <c r="N443" s="531">
        <v>0</v>
      </c>
      <c r="O443" s="530" t="s">
        <v>3178</v>
      </c>
      <c r="P443" s="531">
        <v>1</v>
      </c>
    </row>
    <row r="444" spans="1:16">
      <c r="A444" s="530" t="s">
        <v>3185</v>
      </c>
      <c r="B444" s="530" t="s">
        <v>3186</v>
      </c>
      <c r="C444" s="531">
        <v>0</v>
      </c>
      <c r="D444" s="531">
        <v>0</v>
      </c>
      <c r="E444" s="531">
        <v>0</v>
      </c>
      <c r="F444" s="531">
        <v>0</v>
      </c>
      <c r="G444" s="531">
        <v>0</v>
      </c>
      <c r="H444" s="531">
        <v>0</v>
      </c>
      <c r="I444" s="531">
        <v>0</v>
      </c>
      <c r="J444" s="533">
        <v>0</v>
      </c>
      <c r="K444" s="531">
        <v>0</v>
      </c>
      <c r="L444" s="531">
        <v>0</v>
      </c>
      <c r="M444" s="531">
        <v>0</v>
      </c>
      <c r="N444" s="531">
        <v>0</v>
      </c>
      <c r="O444" s="530" t="s">
        <v>1740</v>
      </c>
      <c r="P444" s="531">
        <v>1</v>
      </c>
    </row>
    <row r="445" spans="1:16">
      <c r="A445" s="530" t="s">
        <v>3187</v>
      </c>
      <c r="B445" s="530" t="s">
        <v>3188</v>
      </c>
      <c r="C445" s="531">
        <v>0</v>
      </c>
      <c r="D445" s="531">
        <v>0</v>
      </c>
      <c r="E445" s="531">
        <v>0</v>
      </c>
      <c r="F445" s="531">
        <v>0</v>
      </c>
      <c r="G445" s="531">
        <v>0</v>
      </c>
      <c r="H445" s="531">
        <v>0</v>
      </c>
      <c r="I445" s="531">
        <v>0</v>
      </c>
      <c r="J445" s="533">
        <v>0</v>
      </c>
      <c r="K445" s="531">
        <v>0</v>
      </c>
      <c r="L445" s="531">
        <v>0</v>
      </c>
      <c r="M445" s="531">
        <v>0</v>
      </c>
      <c r="N445" s="531">
        <v>0</v>
      </c>
      <c r="O445" s="530" t="s">
        <v>1569</v>
      </c>
      <c r="P445" s="531">
        <v>1</v>
      </c>
    </row>
    <row r="446" spans="1:16">
      <c r="A446" s="530" t="s">
        <v>3189</v>
      </c>
      <c r="B446" s="530" t="s">
        <v>3190</v>
      </c>
      <c r="C446" s="531">
        <v>0</v>
      </c>
      <c r="D446" s="531">
        <v>0</v>
      </c>
      <c r="E446" s="531">
        <v>0</v>
      </c>
      <c r="F446" s="531">
        <v>0</v>
      </c>
      <c r="G446" s="531">
        <v>0</v>
      </c>
      <c r="H446" s="531">
        <v>0</v>
      </c>
      <c r="I446" s="531">
        <v>0</v>
      </c>
      <c r="J446" s="533">
        <v>0</v>
      </c>
      <c r="K446" s="531">
        <v>0</v>
      </c>
      <c r="L446" s="531">
        <v>0</v>
      </c>
      <c r="M446" s="531">
        <v>0</v>
      </c>
      <c r="N446" s="531">
        <v>0</v>
      </c>
      <c r="O446" s="530" t="s">
        <v>1569</v>
      </c>
      <c r="P446" s="531">
        <v>1</v>
      </c>
    </row>
    <row r="447" spans="1:16">
      <c r="A447" s="530" t="s">
        <v>3191</v>
      </c>
      <c r="B447" s="530" t="s">
        <v>3192</v>
      </c>
      <c r="C447" s="531">
        <v>0</v>
      </c>
      <c r="D447" s="531">
        <v>0</v>
      </c>
      <c r="E447" s="531">
        <v>0</v>
      </c>
      <c r="F447" s="531">
        <v>0</v>
      </c>
      <c r="G447" s="531">
        <v>0</v>
      </c>
      <c r="H447" s="531">
        <v>0</v>
      </c>
      <c r="I447" s="531">
        <v>0</v>
      </c>
      <c r="J447" s="533">
        <v>0</v>
      </c>
      <c r="K447" s="531">
        <v>0</v>
      </c>
      <c r="L447" s="531">
        <v>0</v>
      </c>
      <c r="M447" s="531">
        <v>0</v>
      </c>
      <c r="N447" s="531">
        <v>0</v>
      </c>
      <c r="O447" s="530" t="s">
        <v>1740</v>
      </c>
      <c r="P447" s="531">
        <v>1</v>
      </c>
    </row>
    <row r="448" spans="1:16">
      <c r="A448" s="530" t="s">
        <v>3193</v>
      </c>
      <c r="B448" s="530" t="s">
        <v>3194</v>
      </c>
      <c r="C448" s="531">
        <v>0</v>
      </c>
      <c r="D448" s="531">
        <v>0</v>
      </c>
      <c r="E448" s="531">
        <v>0</v>
      </c>
      <c r="F448" s="531">
        <v>0</v>
      </c>
      <c r="G448" s="531">
        <v>0</v>
      </c>
      <c r="H448" s="531">
        <v>0</v>
      </c>
      <c r="I448" s="531">
        <v>0</v>
      </c>
      <c r="J448" s="533">
        <v>0</v>
      </c>
      <c r="K448" s="531">
        <v>0</v>
      </c>
      <c r="L448" s="531">
        <v>0</v>
      </c>
      <c r="M448" s="531">
        <v>0</v>
      </c>
      <c r="N448" s="531">
        <v>0</v>
      </c>
      <c r="O448" s="530" t="s">
        <v>1740</v>
      </c>
      <c r="P448" s="531">
        <v>1</v>
      </c>
    </row>
    <row r="449" spans="1:16">
      <c r="A449" s="530" t="s">
        <v>3195</v>
      </c>
      <c r="B449" s="530" t="s">
        <v>3196</v>
      </c>
      <c r="C449" s="531">
        <v>0</v>
      </c>
      <c r="D449" s="531">
        <v>0</v>
      </c>
      <c r="E449" s="531">
        <v>0</v>
      </c>
      <c r="F449" s="531">
        <v>0</v>
      </c>
      <c r="G449" s="531">
        <v>0</v>
      </c>
      <c r="H449" s="531">
        <v>0</v>
      </c>
      <c r="I449" s="531">
        <v>0</v>
      </c>
      <c r="J449" s="533">
        <v>0</v>
      </c>
      <c r="K449" s="531">
        <v>0</v>
      </c>
      <c r="L449" s="531">
        <v>0</v>
      </c>
      <c r="M449" s="531">
        <v>0</v>
      </c>
      <c r="N449" s="531">
        <v>0</v>
      </c>
      <c r="O449" s="530" t="s">
        <v>1740</v>
      </c>
      <c r="P449" s="531">
        <v>1</v>
      </c>
    </row>
    <row r="450" spans="1:16">
      <c r="A450" s="530" t="s">
        <v>3197</v>
      </c>
      <c r="B450" s="530" t="s">
        <v>1572</v>
      </c>
      <c r="C450" s="531">
        <v>0</v>
      </c>
      <c r="D450" s="531">
        <v>0</v>
      </c>
      <c r="E450" s="531">
        <v>0</v>
      </c>
      <c r="F450" s="531">
        <v>0</v>
      </c>
      <c r="G450" s="531">
        <v>0</v>
      </c>
      <c r="H450" s="531">
        <v>0</v>
      </c>
      <c r="I450" s="531">
        <v>0</v>
      </c>
      <c r="J450" s="533">
        <v>0</v>
      </c>
      <c r="K450" s="531">
        <v>0</v>
      </c>
      <c r="L450" s="531">
        <v>0</v>
      </c>
      <c r="M450" s="531">
        <v>0</v>
      </c>
      <c r="N450" s="531">
        <v>0</v>
      </c>
      <c r="O450" s="530" t="s">
        <v>1572</v>
      </c>
      <c r="P450" s="531">
        <v>1</v>
      </c>
    </row>
    <row r="451" spans="1:16">
      <c r="A451" s="530" t="s">
        <v>3198</v>
      </c>
      <c r="B451" s="530" t="s">
        <v>3199</v>
      </c>
      <c r="C451" s="531">
        <v>0</v>
      </c>
      <c r="D451" s="531">
        <v>0</v>
      </c>
      <c r="E451" s="531">
        <v>0</v>
      </c>
      <c r="F451" s="531">
        <v>0</v>
      </c>
      <c r="G451" s="531">
        <v>0</v>
      </c>
      <c r="H451" s="531">
        <v>0</v>
      </c>
      <c r="I451" s="531">
        <v>0</v>
      </c>
      <c r="J451" s="533">
        <v>0</v>
      </c>
      <c r="K451" s="531">
        <v>0</v>
      </c>
      <c r="L451" s="531">
        <v>0</v>
      </c>
      <c r="M451" s="531">
        <v>0</v>
      </c>
      <c r="N451" s="531">
        <v>0</v>
      </c>
      <c r="O451" s="530" t="s">
        <v>2305</v>
      </c>
      <c r="P451" s="531">
        <v>10001</v>
      </c>
    </row>
    <row r="452" spans="1:16">
      <c r="A452" s="530" t="s">
        <v>3200</v>
      </c>
      <c r="B452" s="530" t="s">
        <v>3201</v>
      </c>
      <c r="C452" s="531">
        <v>0</v>
      </c>
      <c r="D452" s="531">
        <v>0</v>
      </c>
      <c r="E452" s="531">
        <v>0</v>
      </c>
      <c r="F452" s="531">
        <v>0</v>
      </c>
      <c r="G452" s="531">
        <v>0</v>
      </c>
      <c r="H452" s="531">
        <v>0</v>
      </c>
      <c r="I452" s="531">
        <v>0</v>
      </c>
      <c r="J452" s="533">
        <v>0</v>
      </c>
      <c r="K452" s="531">
        <v>0</v>
      </c>
      <c r="L452" s="531">
        <v>0</v>
      </c>
      <c r="M452" s="531">
        <v>0</v>
      </c>
      <c r="N452" s="531">
        <v>0</v>
      </c>
      <c r="O452" s="530" t="s">
        <v>2305</v>
      </c>
      <c r="P452" s="531">
        <v>10002</v>
      </c>
    </row>
    <row r="453" spans="1:16">
      <c r="A453" s="530" t="s">
        <v>3202</v>
      </c>
      <c r="B453" s="530" t="s">
        <v>3203</v>
      </c>
      <c r="C453" s="531">
        <v>0</v>
      </c>
      <c r="D453" s="531">
        <v>0</v>
      </c>
      <c r="E453" s="531">
        <v>0</v>
      </c>
      <c r="F453" s="531">
        <v>0</v>
      </c>
      <c r="G453" s="531">
        <v>0</v>
      </c>
      <c r="H453" s="531">
        <v>0</v>
      </c>
      <c r="I453" s="531">
        <v>0</v>
      </c>
      <c r="J453" s="533">
        <v>0</v>
      </c>
      <c r="K453" s="531">
        <v>0</v>
      </c>
      <c r="L453" s="531">
        <v>0</v>
      </c>
      <c r="M453" s="531">
        <v>0</v>
      </c>
      <c r="N453" s="531">
        <v>0</v>
      </c>
      <c r="O453" s="530" t="s">
        <v>2995</v>
      </c>
      <c r="P453" s="531">
        <v>10003</v>
      </c>
    </row>
    <row r="454" spans="1:16">
      <c r="A454" s="530" t="s">
        <v>3204</v>
      </c>
      <c r="B454" s="530" t="s">
        <v>3205</v>
      </c>
      <c r="C454" s="531">
        <v>0</v>
      </c>
      <c r="D454" s="531">
        <v>0</v>
      </c>
      <c r="E454" s="531">
        <v>0</v>
      </c>
      <c r="F454" s="531">
        <v>0</v>
      </c>
      <c r="G454" s="531">
        <v>0</v>
      </c>
      <c r="H454" s="531">
        <v>0</v>
      </c>
      <c r="I454" s="531">
        <v>0</v>
      </c>
      <c r="J454" s="533">
        <v>0</v>
      </c>
      <c r="K454" s="531">
        <v>0</v>
      </c>
      <c r="L454" s="531">
        <v>0</v>
      </c>
      <c r="M454" s="531">
        <v>0</v>
      </c>
      <c r="N454" s="531">
        <v>0</v>
      </c>
      <c r="O454" s="530" t="s">
        <v>2645</v>
      </c>
      <c r="P454" s="531">
        <v>10004</v>
      </c>
    </row>
    <row r="455" spans="1:16">
      <c r="A455" s="530" t="s">
        <v>3206</v>
      </c>
      <c r="B455" s="530" t="s">
        <v>3207</v>
      </c>
      <c r="C455" s="531">
        <v>0</v>
      </c>
      <c r="D455" s="531">
        <v>0</v>
      </c>
      <c r="E455" s="531">
        <v>0</v>
      </c>
      <c r="F455" s="531">
        <v>0</v>
      </c>
      <c r="G455" s="531">
        <v>0</v>
      </c>
      <c r="H455" s="531">
        <v>0</v>
      </c>
      <c r="I455" s="531">
        <v>0</v>
      </c>
      <c r="J455" s="533">
        <v>0</v>
      </c>
      <c r="K455" s="531">
        <v>0</v>
      </c>
      <c r="L455" s="531">
        <v>0</v>
      </c>
      <c r="M455" s="531">
        <v>0</v>
      </c>
      <c r="N455" s="531">
        <v>0</v>
      </c>
      <c r="O455" s="530" t="s">
        <v>2645</v>
      </c>
      <c r="P455" s="531">
        <v>10005</v>
      </c>
    </row>
    <row r="456" spans="1:16">
      <c r="A456" s="530" t="s">
        <v>3208</v>
      </c>
      <c r="B456" s="530" t="s">
        <v>3209</v>
      </c>
      <c r="C456" s="531">
        <v>0</v>
      </c>
      <c r="D456" s="531">
        <v>0</v>
      </c>
      <c r="E456" s="531">
        <v>0</v>
      </c>
      <c r="F456" s="531">
        <v>0</v>
      </c>
      <c r="G456" s="531">
        <v>0</v>
      </c>
      <c r="H456" s="531">
        <v>0</v>
      </c>
      <c r="I456" s="531">
        <v>0</v>
      </c>
      <c r="J456" s="533">
        <v>0</v>
      </c>
      <c r="K456" s="531">
        <v>0</v>
      </c>
      <c r="L456" s="531">
        <v>0</v>
      </c>
      <c r="M456" s="531">
        <v>0</v>
      </c>
      <c r="N456" s="531">
        <v>0</v>
      </c>
      <c r="O456" s="530" t="s">
        <v>2645</v>
      </c>
      <c r="P456" s="531">
        <v>10006</v>
      </c>
    </row>
    <row r="457" spans="1:16">
      <c r="A457" s="530" t="s">
        <v>3210</v>
      </c>
      <c r="B457" s="530" t="s">
        <v>3211</v>
      </c>
      <c r="C457" s="531">
        <v>0</v>
      </c>
      <c r="D457" s="531">
        <v>0</v>
      </c>
      <c r="E457" s="531">
        <v>0</v>
      </c>
      <c r="F457" s="531">
        <v>0</v>
      </c>
      <c r="G457" s="531">
        <v>0</v>
      </c>
      <c r="H457" s="531">
        <v>0</v>
      </c>
      <c r="I457" s="531">
        <v>0</v>
      </c>
      <c r="J457" s="533">
        <v>0</v>
      </c>
      <c r="K457" s="531">
        <v>0</v>
      </c>
      <c r="L457" s="531">
        <v>0</v>
      </c>
      <c r="M457" s="531">
        <v>0</v>
      </c>
      <c r="N457" s="531">
        <v>0</v>
      </c>
      <c r="O457" s="530" t="s">
        <v>2645</v>
      </c>
      <c r="P457" s="531">
        <v>10007</v>
      </c>
    </row>
    <row r="458" spans="1:16">
      <c r="A458" s="530" t="s">
        <v>3212</v>
      </c>
      <c r="B458" s="530" t="s">
        <v>3213</v>
      </c>
      <c r="C458" s="531">
        <v>0</v>
      </c>
      <c r="D458" s="531">
        <v>0</v>
      </c>
      <c r="E458" s="531">
        <v>0</v>
      </c>
      <c r="F458" s="531">
        <v>0</v>
      </c>
      <c r="G458" s="531">
        <v>0</v>
      </c>
      <c r="H458" s="531">
        <v>0</v>
      </c>
      <c r="I458" s="531">
        <v>0</v>
      </c>
      <c r="J458" s="533">
        <v>0</v>
      </c>
      <c r="K458" s="531">
        <v>0</v>
      </c>
      <c r="L458" s="531">
        <v>0</v>
      </c>
      <c r="M458" s="531">
        <v>0</v>
      </c>
      <c r="N458" s="531">
        <v>0</v>
      </c>
      <c r="O458" s="530" t="s">
        <v>2645</v>
      </c>
      <c r="P458" s="531">
        <v>10008</v>
      </c>
    </row>
    <row r="459" spans="1:16">
      <c r="A459" s="530" t="s">
        <v>3214</v>
      </c>
      <c r="B459" s="530" t="s">
        <v>3215</v>
      </c>
      <c r="C459" s="531">
        <v>0</v>
      </c>
      <c r="D459" s="531">
        <v>0</v>
      </c>
      <c r="E459" s="531">
        <v>0</v>
      </c>
      <c r="F459" s="531">
        <v>0</v>
      </c>
      <c r="G459" s="531">
        <v>0</v>
      </c>
      <c r="H459" s="531">
        <v>0</v>
      </c>
      <c r="I459" s="531">
        <v>0</v>
      </c>
      <c r="J459" s="533">
        <v>0</v>
      </c>
      <c r="K459" s="531">
        <v>0</v>
      </c>
      <c r="L459" s="531">
        <v>0</v>
      </c>
      <c r="M459" s="531">
        <v>0</v>
      </c>
      <c r="N459" s="531">
        <v>0</v>
      </c>
      <c r="O459" s="530" t="s">
        <v>2645</v>
      </c>
      <c r="P459" s="531">
        <v>10009</v>
      </c>
    </row>
    <row r="460" spans="1:16">
      <c r="A460" s="530" t="s">
        <v>3216</v>
      </c>
      <c r="B460" s="530" t="s">
        <v>3217</v>
      </c>
      <c r="C460" s="531">
        <v>0</v>
      </c>
      <c r="D460" s="531">
        <v>0</v>
      </c>
      <c r="E460" s="531">
        <v>0</v>
      </c>
      <c r="F460" s="531">
        <v>0</v>
      </c>
      <c r="G460" s="531">
        <v>0</v>
      </c>
      <c r="H460" s="531">
        <v>0</v>
      </c>
      <c r="I460" s="531">
        <v>0</v>
      </c>
      <c r="J460" s="533">
        <v>0</v>
      </c>
      <c r="K460" s="531">
        <v>0</v>
      </c>
      <c r="L460" s="531">
        <v>0</v>
      </c>
      <c r="M460" s="531">
        <v>0</v>
      </c>
      <c r="N460" s="531">
        <v>0</v>
      </c>
      <c r="O460" s="530" t="s">
        <v>2645</v>
      </c>
      <c r="P460" s="531">
        <v>10010</v>
      </c>
    </row>
    <row r="461" spans="1:16">
      <c r="A461" s="530" t="s">
        <v>3218</v>
      </c>
      <c r="B461" s="530" t="s">
        <v>3219</v>
      </c>
      <c r="C461" s="531">
        <v>0</v>
      </c>
      <c r="D461" s="531">
        <v>0</v>
      </c>
      <c r="E461" s="531">
        <v>0</v>
      </c>
      <c r="F461" s="531">
        <v>0</v>
      </c>
      <c r="G461" s="531">
        <v>0</v>
      </c>
      <c r="H461" s="531">
        <v>0</v>
      </c>
      <c r="I461" s="531">
        <v>0</v>
      </c>
      <c r="J461" s="533">
        <v>0</v>
      </c>
      <c r="K461" s="531">
        <v>0</v>
      </c>
      <c r="L461" s="531">
        <v>0</v>
      </c>
      <c r="M461" s="531">
        <v>0</v>
      </c>
      <c r="N461" s="531">
        <v>0</v>
      </c>
      <c r="O461" s="530" t="s">
        <v>2645</v>
      </c>
      <c r="P461" s="531">
        <v>10011</v>
      </c>
    </row>
    <row r="462" spans="1:16">
      <c r="A462" s="530" t="s">
        <v>946</v>
      </c>
      <c r="B462" s="530" t="s">
        <v>947</v>
      </c>
      <c r="C462" s="531">
        <v>0</v>
      </c>
      <c r="D462" s="531">
        <v>0</v>
      </c>
      <c r="E462" s="531">
        <v>0</v>
      </c>
      <c r="F462" s="531">
        <v>0</v>
      </c>
      <c r="G462" s="531">
        <v>0</v>
      </c>
      <c r="H462" s="531">
        <v>0</v>
      </c>
      <c r="I462" s="531">
        <v>0</v>
      </c>
      <c r="J462" s="533">
        <v>0</v>
      </c>
      <c r="K462" s="531">
        <v>0</v>
      </c>
      <c r="L462" s="531">
        <v>0</v>
      </c>
      <c r="M462" s="531">
        <v>0</v>
      </c>
      <c r="N462" s="531">
        <v>0</v>
      </c>
      <c r="O462" s="530" t="s">
        <v>2267</v>
      </c>
      <c r="P462" s="531">
        <v>1</v>
      </c>
    </row>
    <row r="463" spans="1:16">
      <c r="A463" s="530" t="s">
        <v>948</v>
      </c>
      <c r="B463" s="530" t="s">
        <v>949</v>
      </c>
      <c r="C463" s="531">
        <v>0</v>
      </c>
      <c r="D463" s="531">
        <v>0</v>
      </c>
      <c r="E463" s="531">
        <v>0</v>
      </c>
      <c r="F463" s="531">
        <v>0</v>
      </c>
      <c r="G463" s="531">
        <v>0</v>
      </c>
      <c r="H463" s="531">
        <v>0</v>
      </c>
      <c r="I463" s="531">
        <v>0</v>
      </c>
      <c r="J463" s="533">
        <v>0</v>
      </c>
      <c r="K463" s="531">
        <v>0</v>
      </c>
      <c r="L463" s="531">
        <v>0</v>
      </c>
      <c r="M463" s="531">
        <v>0</v>
      </c>
      <c r="N463" s="531">
        <v>0</v>
      </c>
      <c r="O463" s="530" t="s">
        <v>2267</v>
      </c>
      <c r="P463" s="531">
        <v>1</v>
      </c>
    </row>
    <row r="464" spans="1:16">
      <c r="A464" s="530" t="s">
        <v>950</v>
      </c>
      <c r="B464" s="530" t="s">
        <v>951</v>
      </c>
      <c r="C464" s="531">
        <v>0</v>
      </c>
      <c r="D464" s="531">
        <v>0</v>
      </c>
      <c r="E464" s="531">
        <v>0</v>
      </c>
      <c r="F464" s="531">
        <v>0</v>
      </c>
      <c r="G464" s="531">
        <v>0</v>
      </c>
      <c r="H464" s="531">
        <v>0</v>
      </c>
      <c r="I464" s="531">
        <v>0</v>
      </c>
      <c r="J464" s="533">
        <v>0</v>
      </c>
      <c r="K464" s="531">
        <v>0</v>
      </c>
      <c r="L464" s="531">
        <v>0</v>
      </c>
      <c r="M464" s="531">
        <v>0</v>
      </c>
      <c r="N464" s="531">
        <v>0</v>
      </c>
      <c r="O464" s="530" t="s">
        <v>2267</v>
      </c>
      <c r="P464" s="531">
        <v>1</v>
      </c>
    </row>
    <row r="465" spans="1:16">
      <c r="A465" s="530" t="s">
        <v>952</v>
      </c>
      <c r="B465" s="530" t="s">
        <v>953</v>
      </c>
      <c r="C465" s="531">
        <v>0</v>
      </c>
      <c r="D465" s="531">
        <v>0</v>
      </c>
      <c r="E465" s="531">
        <v>0</v>
      </c>
      <c r="F465" s="531">
        <v>0</v>
      </c>
      <c r="G465" s="531">
        <v>0</v>
      </c>
      <c r="H465" s="531">
        <v>0</v>
      </c>
      <c r="I465" s="531">
        <v>0</v>
      </c>
      <c r="J465" s="533">
        <v>0</v>
      </c>
      <c r="K465" s="531">
        <v>0</v>
      </c>
      <c r="L465" s="531">
        <v>0</v>
      </c>
      <c r="M465" s="531">
        <v>0</v>
      </c>
      <c r="N465" s="531">
        <v>0</v>
      </c>
      <c r="O465" s="530" t="s">
        <v>2267</v>
      </c>
      <c r="P465" s="531">
        <v>1</v>
      </c>
    </row>
    <row r="466" spans="1:16">
      <c r="A466" s="530" t="s">
        <v>954</v>
      </c>
      <c r="B466" s="530" t="s">
        <v>955</v>
      </c>
      <c r="C466" s="531">
        <v>0</v>
      </c>
      <c r="D466" s="531">
        <v>0</v>
      </c>
      <c r="E466" s="531">
        <v>0</v>
      </c>
      <c r="F466" s="531">
        <v>0</v>
      </c>
      <c r="G466" s="531">
        <v>0</v>
      </c>
      <c r="H466" s="531">
        <v>0</v>
      </c>
      <c r="I466" s="531">
        <v>0</v>
      </c>
      <c r="J466" s="533">
        <v>0</v>
      </c>
      <c r="K466" s="531">
        <v>0</v>
      </c>
      <c r="L466" s="531">
        <v>0</v>
      </c>
      <c r="M466" s="531">
        <v>0</v>
      </c>
      <c r="N466" s="531">
        <v>0</v>
      </c>
      <c r="O466" s="530" t="s">
        <v>2267</v>
      </c>
      <c r="P466" s="531">
        <v>1</v>
      </c>
    </row>
    <row r="467" spans="1:16">
      <c r="A467" s="530" t="s">
        <v>956</v>
      </c>
      <c r="B467" s="530" t="s">
        <v>957</v>
      </c>
      <c r="C467" s="531">
        <v>0</v>
      </c>
      <c r="D467" s="531">
        <v>0</v>
      </c>
      <c r="E467" s="531">
        <v>0</v>
      </c>
      <c r="F467" s="531">
        <v>0</v>
      </c>
      <c r="G467" s="531">
        <v>0</v>
      </c>
      <c r="H467" s="531">
        <v>0</v>
      </c>
      <c r="I467" s="531">
        <v>0</v>
      </c>
      <c r="J467" s="533">
        <v>0</v>
      </c>
      <c r="K467" s="531">
        <v>0</v>
      </c>
      <c r="L467" s="531">
        <v>0</v>
      </c>
      <c r="M467" s="531">
        <v>0</v>
      </c>
      <c r="N467" s="531">
        <v>0</v>
      </c>
      <c r="O467" s="530" t="s">
        <v>2267</v>
      </c>
      <c r="P467" s="531">
        <v>1</v>
      </c>
    </row>
    <row r="468" spans="1:16">
      <c r="A468" s="530" t="s">
        <v>958</v>
      </c>
      <c r="B468" s="530" t="s">
        <v>959</v>
      </c>
      <c r="C468" s="531">
        <v>0</v>
      </c>
      <c r="D468" s="531">
        <v>0</v>
      </c>
      <c r="E468" s="531">
        <v>0</v>
      </c>
      <c r="F468" s="531">
        <v>0</v>
      </c>
      <c r="G468" s="531">
        <v>0</v>
      </c>
      <c r="H468" s="531">
        <v>0</v>
      </c>
      <c r="I468" s="531">
        <v>0</v>
      </c>
      <c r="J468" s="533">
        <v>0</v>
      </c>
      <c r="K468" s="531">
        <v>0</v>
      </c>
      <c r="L468" s="531">
        <v>0</v>
      </c>
      <c r="M468" s="531">
        <v>0</v>
      </c>
      <c r="N468" s="531">
        <v>0</v>
      </c>
      <c r="O468" s="530" t="s">
        <v>2267</v>
      </c>
      <c r="P468" s="531">
        <v>1</v>
      </c>
    </row>
    <row r="469" spans="1:16">
      <c r="A469" s="530" t="s">
        <v>960</v>
      </c>
      <c r="B469" s="530" t="s">
        <v>961</v>
      </c>
      <c r="C469" s="531">
        <v>0</v>
      </c>
      <c r="D469" s="531">
        <v>0</v>
      </c>
      <c r="E469" s="531">
        <v>0</v>
      </c>
      <c r="F469" s="531">
        <v>0</v>
      </c>
      <c r="G469" s="531">
        <v>0</v>
      </c>
      <c r="H469" s="531">
        <v>0</v>
      </c>
      <c r="I469" s="531">
        <v>0</v>
      </c>
      <c r="J469" s="533">
        <v>0</v>
      </c>
      <c r="K469" s="531">
        <v>0</v>
      </c>
      <c r="L469" s="531">
        <v>0</v>
      </c>
      <c r="M469" s="531">
        <v>0</v>
      </c>
      <c r="N469" s="531">
        <v>0</v>
      </c>
      <c r="O469" s="530" t="s">
        <v>2267</v>
      </c>
      <c r="P469" s="531">
        <v>1</v>
      </c>
    </row>
    <row r="470" spans="1:16">
      <c r="A470" s="530" t="s">
        <v>962</v>
      </c>
      <c r="B470" s="530" t="s">
        <v>963</v>
      </c>
      <c r="C470" s="531">
        <v>0</v>
      </c>
      <c r="D470" s="531">
        <v>0</v>
      </c>
      <c r="E470" s="531">
        <v>0</v>
      </c>
      <c r="F470" s="531">
        <v>0</v>
      </c>
      <c r="G470" s="531">
        <v>0</v>
      </c>
      <c r="H470" s="531">
        <v>0</v>
      </c>
      <c r="I470" s="531">
        <v>0</v>
      </c>
      <c r="J470" s="533">
        <v>0</v>
      </c>
      <c r="K470" s="531">
        <v>0</v>
      </c>
      <c r="L470" s="531">
        <v>0</v>
      </c>
      <c r="M470" s="531">
        <v>0</v>
      </c>
      <c r="N470" s="531">
        <v>0</v>
      </c>
      <c r="O470" s="530" t="s">
        <v>2267</v>
      </c>
      <c r="P470" s="531">
        <v>1</v>
      </c>
    </row>
    <row r="471" spans="1:16">
      <c r="A471" s="530" t="s">
        <v>964</v>
      </c>
      <c r="B471" s="530" t="s">
        <v>965</v>
      </c>
      <c r="C471" s="531">
        <v>0</v>
      </c>
      <c r="D471" s="531">
        <v>0</v>
      </c>
      <c r="E471" s="531">
        <v>0</v>
      </c>
      <c r="F471" s="531">
        <v>0</v>
      </c>
      <c r="G471" s="531">
        <v>0</v>
      </c>
      <c r="H471" s="531">
        <v>0</v>
      </c>
      <c r="I471" s="531">
        <v>0</v>
      </c>
      <c r="J471" s="533">
        <v>0</v>
      </c>
      <c r="K471" s="531">
        <v>0</v>
      </c>
      <c r="L471" s="531">
        <v>0</v>
      </c>
      <c r="M471" s="531">
        <v>0</v>
      </c>
      <c r="N471" s="531">
        <v>0</v>
      </c>
      <c r="O471" s="530" t="s">
        <v>2267</v>
      </c>
      <c r="P471" s="531">
        <v>1</v>
      </c>
    </row>
    <row r="472" spans="1:16">
      <c r="A472" s="530" t="s">
        <v>966</v>
      </c>
      <c r="B472" s="530" t="s">
        <v>967</v>
      </c>
      <c r="C472" s="531">
        <v>0</v>
      </c>
      <c r="D472" s="531">
        <v>0</v>
      </c>
      <c r="E472" s="531">
        <v>0</v>
      </c>
      <c r="F472" s="531">
        <v>0</v>
      </c>
      <c r="G472" s="531">
        <v>0</v>
      </c>
      <c r="H472" s="531">
        <v>0</v>
      </c>
      <c r="I472" s="531">
        <v>0</v>
      </c>
      <c r="J472" s="533">
        <v>0</v>
      </c>
      <c r="K472" s="531">
        <v>0</v>
      </c>
      <c r="L472" s="531">
        <v>0</v>
      </c>
      <c r="M472" s="531">
        <v>0</v>
      </c>
      <c r="N472" s="531">
        <v>0</v>
      </c>
      <c r="O472" s="530" t="s">
        <v>2267</v>
      </c>
      <c r="P472" s="531">
        <v>1</v>
      </c>
    </row>
    <row r="473" spans="1:16">
      <c r="A473" s="530" t="s">
        <v>968</v>
      </c>
      <c r="B473" s="530" t="s">
        <v>969</v>
      </c>
      <c r="C473" s="531">
        <v>0</v>
      </c>
      <c r="D473" s="531">
        <v>0</v>
      </c>
      <c r="E473" s="531">
        <v>0</v>
      </c>
      <c r="F473" s="531">
        <v>0</v>
      </c>
      <c r="G473" s="531">
        <v>0</v>
      </c>
      <c r="H473" s="531">
        <v>0</v>
      </c>
      <c r="I473" s="531">
        <v>0</v>
      </c>
      <c r="J473" s="533">
        <v>0</v>
      </c>
      <c r="K473" s="531">
        <v>0</v>
      </c>
      <c r="L473" s="531">
        <v>0</v>
      </c>
      <c r="M473" s="531">
        <v>0</v>
      </c>
      <c r="N473" s="531">
        <v>0</v>
      </c>
      <c r="O473" s="530" t="s">
        <v>2267</v>
      </c>
      <c r="P473" s="531">
        <v>1</v>
      </c>
    </row>
    <row r="474" spans="1:16">
      <c r="A474" s="530" t="s">
        <v>970</v>
      </c>
      <c r="B474" s="530" t="s">
        <v>971</v>
      </c>
      <c r="C474" s="531">
        <v>0</v>
      </c>
      <c r="D474" s="531">
        <v>0</v>
      </c>
      <c r="E474" s="531">
        <v>0</v>
      </c>
      <c r="F474" s="531">
        <v>0</v>
      </c>
      <c r="G474" s="531">
        <v>0</v>
      </c>
      <c r="H474" s="531">
        <v>0</v>
      </c>
      <c r="I474" s="531">
        <v>0</v>
      </c>
      <c r="J474" s="533">
        <v>0</v>
      </c>
      <c r="K474" s="531">
        <v>0</v>
      </c>
      <c r="L474" s="531">
        <v>0</v>
      </c>
      <c r="M474" s="531">
        <v>0</v>
      </c>
      <c r="N474" s="531">
        <v>0</v>
      </c>
      <c r="O474" s="530" t="s">
        <v>2267</v>
      </c>
      <c r="P474" s="531">
        <v>1</v>
      </c>
    </row>
    <row r="475" spans="1:16">
      <c r="A475" s="530" t="s">
        <v>972</v>
      </c>
      <c r="B475" s="530" t="s">
        <v>973</v>
      </c>
      <c r="C475" s="531">
        <v>0</v>
      </c>
      <c r="D475" s="531">
        <v>0</v>
      </c>
      <c r="E475" s="531">
        <v>0</v>
      </c>
      <c r="F475" s="531">
        <v>0</v>
      </c>
      <c r="G475" s="531">
        <v>0</v>
      </c>
      <c r="H475" s="531">
        <v>0</v>
      </c>
      <c r="I475" s="531">
        <v>0</v>
      </c>
      <c r="J475" s="533">
        <v>0</v>
      </c>
      <c r="K475" s="531">
        <v>0</v>
      </c>
      <c r="L475" s="531">
        <v>0</v>
      </c>
      <c r="M475" s="531">
        <v>0</v>
      </c>
      <c r="N475" s="531">
        <v>0</v>
      </c>
      <c r="O475" s="530" t="s">
        <v>2267</v>
      </c>
      <c r="P475" s="531">
        <v>1</v>
      </c>
    </row>
    <row r="476" spans="1:16">
      <c r="A476" s="530" t="s">
        <v>974</v>
      </c>
      <c r="B476" s="530" t="s">
        <v>975</v>
      </c>
      <c r="C476" s="531">
        <v>0</v>
      </c>
      <c r="D476" s="531">
        <v>0</v>
      </c>
      <c r="E476" s="531">
        <v>0</v>
      </c>
      <c r="F476" s="531">
        <v>0</v>
      </c>
      <c r="G476" s="531">
        <v>0</v>
      </c>
      <c r="H476" s="531">
        <v>0</v>
      </c>
      <c r="I476" s="531">
        <v>0</v>
      </c>
      <c r="J476" s="533">
        <v>0</v>
      </c>
      <c r="K476" s="531">
        <v>0</v>
      </c>
      <c r="L476" s="531">
        <v>0</v>
      </c>
      <c r="M476" s="531">
        <v>0</v>
      </c>
      <c r="N476" s="531">
        <v>0</v>
      </c>
      <c r="O476" s="530" t="s">
        <v>2267</v>
      </c>
      <c r="P476" s="531">
        <v>1</v>
      </c>
    </row>
    <row r="477" spans="1:16">
      <c r="A477" s="530" t="s">
        <v>977</v>
      </c>
      <c r="B477" s="530" t="s">
        <v>978</v>
      </c>
      <c r="C477" s="531">
        <v>0</v>
      </c>
      <c r="D477" s="531">
        <v>0</v>
      </c>
      <c r="E477" s="531">
        <v>0</v>
      </c>
      <c r="F477" s="531">
        <v>0</v>
      </c>
      <c r="G477" s="531">
        <v>0</v>
      </c>
      <c r="H477" s="531">
        <v>0</v>
      </c>
      <c r="I477" s="531">
        <v>0</v>
      </c>
      <c r="J477" s="533">
        <v>0</v>
      </c>
      <c r="K477" s="531">
        <v>0</v>
      </c>
      <c r="L477" s="531">
        <v>0</v>
      </c>
      <c r="M477" s="531">
        <v>0</v>
      </c>
      <c r="N477" s="531">
        <v>0</v>
      </c>
      <c r="O477" s="530" t="s">
        <v>2268</v>
      </c>
      <c r="P477" s="531">
        <v>1</v>
      </c>
    </row>
    <row r="478" spans="1:16">
      <c r="A478" s="530" t="s">
        <v>979</v>
      </c>
      <c r="B478" s="530" t="s">
        <v>980</v>
      </c>
      <c r="C478" s="531">
        <v>0</v>
      </c>
      <c r="D478" s="531">
        <v>0</v>
      </c>
      <c r="E478" s="531">
        <v>0</v>
      </c>
      <c r="F478" s="531">
        <v>0</v>
      </c>
      <c r="G478" s="531">
        <v>0</v>
      </c>
      <c r="H478" s="531">
        <v>0</v>
      </c>
      <c r="I478" s="531">
        <v>0</v>
      </c>
      <c r="J478" s="533">
        <v>0</v>
      </c>
      <c r="K478" s="531">
        <v>0</v>
      </c>
      <c r="L478" s="531">
        <v>0</v>
      </c>
      <c r="M478" s="531">
        <v>0</v>
      </c>
      <c r="N478" s="531">
        <v>0</v>
      </c>
      <c r="O478" s="530" t="s">
        <v>2268</v>
      </c>
      <c r="P478" s="531">
        <v>1</v>
      </c>
    </row>
    <row r="479" spans="1:16">
      <c r="A479" s="530" t="s">
        <v>981</v>
      </c>
      <c r="B479" s="530" t="s">
        <v>982</v>
      </c>
      <c r="C479" s="531">
        <v>0</v>
      </c>
      <c r="D479" s="531">
        <v>0</v>
      </c>
      <c r="E479" s="531">
        <v>0</v>
      </c>
      <c r="F479" s="531">
        <v>0</v>
      </c>
      <c r="G479" s="531">
        <v>0</v>
      </c>
      <c r="H479" s="531">
        <v>0</v>
      </c>
      <c r="I479" s="531">
        <v>0</v>
      </c>
      <c r="J479" s="533">
        <v>0</v>
      </c>
      <c r="K479" s="531">
        <v>0</v>
      </c>
      <c r="L479" s="531">
        <v>0</v>
      </c>
      <c r="M479" s="531">
        <v>0</v>
      </c>
      <c r="N479" s="531">
        <v>0</v>
      </c>
      <c r="O479" s="530" t="s">
        <v>2268</v>
      </c>
      <c r="P479" s="531">
        <v>1</v>
      </c>
    </row>
    <row r="480" spans="1:16">
      <c r="A480" s="530" t="s">
        <v>983</v>
      </c>
      <c r="B480" s="530" t="s">
        <v>984</v>
      </c>
      <c r="C480" s="531">
        <v>0</v>
      </c>
      <c r="D480" s="531">
        <v>0</v>
      </c>
      <c r="E480" s="531">
        <v>0</v>
      </c>
      <c r="F480" s="531">
        <v>0</v>
      </c>
      <c r="G480" s="531">
        <v>0</v>
      </c>
      <c r="H480" s="531">
        <v>0</v>
      </c>
      <c r="I480" s="531">
        <v>0</v>
      </c>
      <c r="J480" s="533">
        <v>0</v>
      </c>
      <c r="K480" s="531">
        <v>0</v>
      </c>
      <c r="L480" s="531">
        <v>0</v>
      </c>
      <c r="M480" s="531">
        <v>0</v>
      </c>
      <c r="N480" s="531">
        <v>0</v>
      </c>
      <c r="O480" s="530" t="s">
        <v>2268</v>
      </c>
      <c r="P480" s="531">
        <v>1</v>
      </c>
    </row>
    <row r="481" spans="1:16">
      <c r="A481" s="530" t="s">
        <v>985</v>
      </c>
      <c r="B481" s="530" t="s">
        <v>986</v>
      </c>
      <c r="C481" s="531">
        <v>0</v>
      </c>
      <c r="D481" s="531">
        <v>0</v>
      </c>
      <c r="E481" s="531">
        <v>0</v>
      </c>
      <c r="F481" s="531">
        <v>0</v>
      </c>
      <c r="G481" s="531">
        <v>0</v>
      </c>
      <c r="H481" s="531">
        <v>0</v>
      </c>
      <c r="I481" s="531">
        <v>0</v>
      </c>
      <c r="J481" s="533">
        <v>0</v>
      </c>
      <c r="K481" s="531">
        <v>0</v>
      </c>
      <c r="L481" s="531">
        <v>0</v>
      </c>
      <c r="M481" s="531">
        <v>0</v>
      </c>
      <c r="N481" s="531">
        <v>0</v>
      </c>
      <c r="O481" s="530" t="s">
        <v>2268</v>
      </c>
      <c r="P481" s="531">
        <v>1</v>
      </c>
    </row>
    <row r="482" spans="1:16">
      <c r="A482" s="530" t="s">
        <v>987</v>
      </c>
      <c r="B482" s="530" t="s">
        <v>988</v>
      </c>
      <c r="C482" s="531">
        <v>0</v>
      </c>
      <c r="D482" s="531">
        <v>0</v>
      </c>
      <c r="E482" s="531">
        <v>0</v>
      </c>
      <c r="F482" s="531">
        <v>0</v>
      </c>
      <c r="G482" s="531">
        <v>0</v>
      </c>
      <c r="H482" s="531">
        <v>0</v>
      </c>
      <c r="I482" s="531">
        <v>0</v>
      </c>
      <c r="J482" s="533">
        <v>0</v>
      </c>
      <c r="K482" s="531">
        <v>0</v>
      </c>
      <c r="L482" s="531">
        <v>0</v>
      </c>
      <c r="M482" s="531">
        <v>0</v>
      </c>
      <c r="N482" s="531">
        <v>0</v>
      </c>
      <c r="O482" s="530" t="s">
        <v>2268</v>
      </c>
      <c r="P482" s="531">
        <v>1</v>
      </c>
    </row>
    <row r="483" spans="1:16">
      <c r="A483" s="530" t="s">
        <v>989</v>
      </c>
      <c r="B483" s="530" t="s">
        <v>990</v>
      </c>
      <c r="C483" s="531">
        <v>0</v>
      </c>
      <c r="D483" s="531">
        <v>0</v>
      </c>
      <c r="E483" s="531">
        <v>0</v>
      </c>
      <c r="F483" s="531">
        <v>0</v>
      </c>
      <c r="G483" s="531">
        <v>0</v>
      </c>
      <c r="H483" s="531">
        <v>0</v>
      </c>
      <c r="I483" s="531">
        <v>0</v>
      </c>
      <c r="J483" s="533">
        <v>0</v>
      </c>
      <c r="K483" s="531">
        <v>0</v>
      </c>
      <c r="L483" s="531">
        <v>0</v>
      </c>
      <c r="M483" s="531">
        <v>0</v>
      </c>
      <c r="N483" s="531">
        <v>0</v>
      </c>
      <c r="O483" s="530" t="s">
        <v>2268</v>
      </c>
      <c r="P483" s="531">
        <v>1</v>
      </c>
    </row>
    <row r="484" spans="1:16">
      <c r="A484" s="530" t="s">
        <v>991</v>
      </c>
      <c r="B484" s="530" t="s">
        <v>992</v>
      </c>
      <c r="C484" s="531">
        <v>0</v>
      </c>
      <c r="D484" s="531">
        <v>0</v>
      </c>
      <c r="E484" s="531">
        <v>0</v>
      </c>
      <c r="F484" s="531">
        <v>0</v>
      </c>
      <c r="G484" s="531">
        <v>0</v>
      </c>
      <c r="H484" s="531">
        <v>0</v>
      </c>
      <c r="I484" s="531">
        <v>0</v>
      </c>
      <c r="J484" s="533">
        <v>0</v>
      </c>
      <c r="K484" s="531">
        <v>0</v>
      </c>
      <c r="L484" s="531">
        <v>0</v>
      </c>
      <c r="M484" s="531">
        <v>0</v>
      </c>
      <c r="N484" s="531">
        <v>0</v>
      </c>
      <c r="O484" s="530" t="s">
        <v>2268</v>
      </c>
      <c r="P484" s="531">
        <v>1</v>
      </c>
    </row>
    <row r="485" spans="1:16">
      <c r="A485" s="530" t="s">
        <v>993</v>
      </c>
      <c r="B485" s="530" t="s">
        <v>994</v>
      </c>
      <c r="C485" s="531">
        <v>0</v>
      </c>
      <c r="D485" s="531">
        <v>0</v>
      </c>
      <c r="E485" s="531">
        <v>0</v>
      </c>
      <c r="F485" s="531">
        <v>0</v>
      </c>
      <c r="G485" s="531">
        <v>0</v>
      </c>
      <c r="H485" s="531">
        <v>0</v>
      </c>
      <c r="I485" s="531">
        <v>0</v>
      </c>
      <c r="J485" s="533">
        <v>0</v>
      </c>
      <c r="K485" s="531">
        <v>0</v>
      </c>
      <c r="L485" s="531">
        <v>0</v>
      </c>
      <c r="M485" s="531">
        <v>0</v>
      </c>
      <c r="N485" s="531">
        <v>0</v>
      </c>
      <c r="O485" s="530" t="s">
        <v>2268</v>
      </c>
      <c r="P485" s="531">
        <v>1</v>
      </c>
    </row>
    <row r="486" spans="1:16">
      <c r="A486" s="530" t="s">
        <v>995</v>
      </c>
      <c r="B486" s="530" t="s">
        <v>996</v>
      </c>
      <c r="C486" s="531">
        <v>0</v>
      </c>
      <c r="D486" s="531">
        <v>0</v>
      </c>
      <c r="E486" s="531">
        <v>0</v>
      </c>
      <c r="F486" s="531">
        <v>0</v>
      </c>
      <c r="G486" s="531">
        <v>0</v>
      </c>
      <c r="H486" s="531">
        <v>0</v>
      </c>
      <c r="I486" s="531">
        <v>0</v>
      </c>
      <c r="J486" s="533">
        <v>0</v>
      </c>
      <c r="K486" s="531">
        <v>0</v>
      </c>
      <c r="L486" s="531">
        <v>0</v>
      </c>
      <c r="M486" s="531">
        <v>0</v>
      </c>
      <c r="N486" s="531">
        <v>0</v>
      </c>
      <c r="O486" s="530" t="s">
        <v>2268</v>
      </c>
      <c r="P486" s="531">
        <v>1</v>
      </c>
    </row>
    <row r="487" spans="1:16">
      <c r="A487" s="530" t="s">
        <v>997</v>
      </c>
      <c r="B487" s="530" t="s">
        <v>998</v>
      </c>
      <c r="C487" s="531">
        <v>0</v>
      </c>
      <c r="D487" s="531">
        <v>0</v>
      </c>
      <c r="E487" s="531">
        <v>0</v>
      </c>
      <c r="F487" s="531">
        <v>0</v>
      </c>
      <c r="G487" s="531">
        <v>0</v>
      </c>
      <c r="H487" s="531">
        <v>0</v>
      </c>
      <c r="I487" s="531">
        <v>0</v>
      </c>
      <c r="J487" s="533">
        <v>0</v>
      </c>
      <c r="K487" s="531">
        <v>0</v>
      </c>
      <c r="L487" s="531">
        <v>0</v>
      </c>
      <c r="M487" s="531">
        <v>0</v>
      </c>
      <c r="N487" s="531">
        <v>0</v>
      </c>
      <c r="O487" s="530" t="s">
        <v>2268</v>
      </c>
      <c r="P487" s="531">
        <v>1</v>
      </c>
    </row>
    <row r="488" spans="1:16">
      <c r="A488" s="530" t="s">
        <v>999</v>
      </c>
      <c r="B488" s="530" t="s">
        <v>1000</v>
      </c>
      <c r="C488" s="531">
        <v>0</v>
      </c>
      <c r="D488" s="531">
        <v>0</v>
      </c>
      <c r="E488" s="531">
        <v>0</v>
      </c>
      <c r="F488" s="531">
        <v>0</v>
      </c>
      <c r="G488" s="531">
        <v>0</v>
      </c>
      <c r="H488" s="531">
        <v>0</v>
      </c>
      <c r="I488" s="531">
        <v>0</v>
      </c>
      <c r="J488" s="533">
        <v>0</v>
      </c>
      <c r="K488" s="531">
        <v>0</v>
      </c>
      <c r="L488" s="531">
        <v>0</v>
      </c>
      <c r="M488" s="531">
        <v>0</v>
      </c>
      <c r="N488" s="531">
        <v>0</v>
      </c>
      <c r="O488" s="530" t="s">
        <v>2268</v>
      </c>
      <c r="P488" s="531">
        <v>1</v>
      </c>
    </row>
    <row r="489" spans="1:16">
      <c r="A489" s="530" t="s">
        <v>1001</v>
      </c>
      <c r="B489" s="530" t="s">
        <v>1002</v>
      </c>
      <c r="C489" s="531">
        <v>0</v>
      </c>
      <c r="D489" s="531">
        <v>0</v>
      </c>
      <c r="E489" s="531">
        <v>0</v>
      </c>
      <c r="F489" s="531">
        <v>0</v>
      </c>
      <c r="G489" s="531">
        <v>0</v>
      </c>
      <c r="H489" s="531">
        <v>0</v>
      </c>
      <c r="I489" s="531">
        <v>0</v>
      </c>
      <c r="J489" s="533">
        <v>0</v>
      </c>
      <c r="K489" s="531">
        <v>0</v>
      </c>
      <c r="L489" s="531">
        <v>0</v>
      </c>
      <c r="M489" s="531">
        <v>0</v>
      </c>
      <c r="N489" s="531">
        <v>0</v>
      </c>
      <c r="O489" s="530" t="s">
        <v>2268</v>
      </c>
      <c r="P489" s="531">
        <v>1</v>
      </c>
    </row>
    <row r="490" spans="1:16">
      <c r="A490" s="530" t="s">
        <v>1003</v>
      </c>
      <c r="B490" s="530" t="s">
        <v>1004</v>
      </c>
      <c r="C490" s="531">
        <v>0</v>
      </c>
      <c r="D490" s="531">
        <v>0</v>
      </c>
      <c r="E490" s="531">
        <v>0</v>
      </c>
      <c r="F490" s="531">
        <v>0</v>
      </c>
      <c r="G490" s="531">
        <v>0</v>
      </c>
      <c r="H490" s="531">
        <v>0</v>
      </c>
      <c r="I490" s="531">
        <v>0</v>
      </c>
      <c r="J490" s="533">
        <v>0</v>
      </c>
      <c r="K490" s="531">
        <v>0</v>
      </c>
      <c r="L490" s="531">
        <v>0</v>
      </c>
      <c r="M490" s="531">
        <v>0</v>
      </c>
      <c r="N490" s="531">
        <v>0</v>
      </c>
      <c r="O490" s="530" t="s">
        <v>2268</v>
      </c>
      <c r="P490" s="531">
        <v>1</v>
      </c>
    </row>
    <row r="491" spans="1:16">
      <c r="A491" s="530" t="s">
        <v>1005</v>
      </c>
      <c r="B491" s="530" t="s">
        <v>1006</v>
      </c>
      <c r="C491" s="531">
        <v>0</v>
      </c>
      <c r="D491" s="531">
        <v>0</v>
      </c>
      <c r="E491" s="531">
        <v>0</v>
      </c>
      <c r="F491" s="531">
        <v>0</v>
      </c>
      <c r="G491" s="531">
        <v>0</v>
      </c>
      <c r="H491" s="531">
        <v>0</v>
      </c>
      <c r="I491" s="531">
        <v>0</v>
      </c>
      <c r="J491" s="533">
        <v>0</v>
      </c>
      <c r="K491" s="531">
        <v>0</v>
      </c>
      <c r="L491" s="531">
        <v>0</v>
      </c>
      <c r="M491" s="531">
        <v>0</v>
      </c>
      <c r="N491" s="531">
        <v>0</v>
      </c>
      <c r="O491" s="530" t="s">
        <v>2268</v>
      </c>
      <c r="P491" s="531">
        <v>1</v>
      </c>
    </row>
    <row r="492" spans="1:16">
      <c r="A492" s="530" t="s">
        <v>1007</v>
      </c>
      <c r="B492" s="530" t="s">
        <v>1008</v>
      </c>
      <c r="C492" s="531">
        <v>0</v>
      </c>
      <c r="D492" s="531">
        <v>0</v>
      </c>
      <c r="E492" s="531">
        <v>0</v>
      </c>
      <c r="F492" s="531">
        <v>0</v>
      </c>
      <c r="G492" s="531">
        <v>0</v>
      </c>
      <c r="H492" s="531">
        <v>0</v>
      </c>
      <c r="I492" s="531">
        <v>0</v>
      </c>
      <c r="J492" s="533">
        <v>0</v>
      </c>
      <c r="K492" s="531">
        <v>0</v>
      </c>
      <c r="L492" s="531">
        <v>0</v>
      </c>
      <c r="M492" s="531">
        <v>0</v>
      </c>
      <c r="N492" s="531">
        <v>0</v>
      </c>
      <c r="O492" s="530" t="s">
        <v>2268</v>
      </c>
      <c r="P492" s="531">
        <v>1</v>
      </c>
    </row>
    <row r="493" spans="1:16">
      <c r="A493" s="530" t="s">
        <v>1009</v>
      </c>
      <c r="B493" s="530" t="s">
        <v>1010</v>
      </c>
      <c r="C493" s="531">
        <v>0</v>
      </c>
      <c r="D493" s="531">
        <v>0</v>
      </c>
      <c r="E493" s="531">
        <v>0</v>
      </c>
      <c r="F493" s="531">
        <v>0</v>
      </c>
      <c r="G493" s="531">
        <v>0</v>
      </c>
      <c r="H493" s="531">
        <v>0</v>
      </c>
      <c r="I493" s="531">
        <v>0</v>
      </c>
      <c r="J493" s="533">
        <v>0</v>
      </c>
      <c r="K493" s="531">
        <v>0</v>
      </c>
      <c r="L493" s="531">
        <v>0</v>
      </c>
      <c r="M493" s="531">
        <v>0</v>
      </c>
      <c r="N493" s="531">
        <v>0</v>
      </c>
      <c r="O493" s="530" t="s">
        <v>2268</v>
      </c>
      <c r="P493" s="531">
        <v>1</v>
      </c>
    </row>
    <row r="494" spans="1:16">
      <c r="A494" s="530" t="s">
        <v>1011</v>
      </c>
      <c r="B494" s="530" t="s">
        <v>1012</v>
      </c>
      <c r="C494" s="531">
        <v>0</v>
      </c>
      <c r="D494" s="531">
        <v>0</v>
      </c>
      <c r="E494" s="531">
        <v>0</v>
      </c>
      <c r="F494" s="531">
        <v>0</v>
      </c>
      <c r="G494" s="531">
        <v>0</v>
      </c>
      <c r="H494" s="531">
        <v>0</v>
      </c>
      <c r="I494" s="531">
        <v>0</v>
      </c>
      <c r="J494" s="533">
        <v>0</v>
      </c>
      <c r="K494" s="531">
        <v>0</v>
      </c>
      <c r="L494" s="531">
        <v>0</v>
      </c>
      <c r="M494" s="531">
        <v>0</v>
      </c>
      <c r="N494" s="531">
        <v>0</v>
      </c>
      <c r="O494" s="530" t="s">
        <v>2268</v>
      </c>
      <c r="P494" s="531">
        <v>1</v>
      </c>
    </row>
    <row r="495" spans="1:16">
      <c r="A495" s="530" t="s">
        <v>1013</v>
      </c>
      <c r="B495" s="530" t="s">
        <v>1014</v>
      </c>
      <c r="C495" s="531">
        <v>0</v>
      </c>
      <c r="D495" s="531">
        <v>0</v>
      </c>
      <c r="E495" s="531">
        <v>0</v>
      </c>
      <c r="F495" s="531">
        <v>0</v>
      </c>
      <c r="G495" s="531">
        <v>0</v>
      </c>
      <c r="H495" s="531">
        <v>0</v>
      </c>
      <c r="I495" s="531">
        <v>0</v>
      </c>
      <c r="J495" s="533">
        <v>0</v>
      </c>
      <c r="K495" s="531">
        <v>0</v>
      </c>
      <c r="L495" s="531">
        <v>0</v>
      </c>
      <c r="M495" s="531">
        <v>0</v>
      </c>
      <c r="N495" s="531">
        <v>0</v>
      </c>
      <c r="O495" s="530" t="s">
        <v>2268</v>
      </c>
      <c r="P495" s="531">
        <v>1</v>
      </c>
    </row>
    <row r="496" spans="1:16">
      <c r="A496" s="530" t="s">
        <v>1015</v>
      </c>
      <c r="B496" s="530" t="s">
        <v>1016</v>
      </c>
      <c r="C496" s="531">
        <v>0</v>
      </c>
      <c r="D496" s="531">
        <v>0</v>
      </c>
      <c r="E496" s="531">
        <v>0</v>
      </c>
      <c r="F496" s="531">
        <v>0</v>
      </c>
      <c r="G496" s="531">
        <v>0</v>
      </c>
      <c r="H496" s="531">
        <v>0</v>
      </c>
      <c r="I496" s="531">
        <v>0</v>
      </c>
      <c r="J496" s="533">
        <v>0</v>
      </c>
      <c r="K496" s="531">
        <v>0</v>
      </c>
      <c r="L496" s="531">
        <v>0</v>
      </c>
      <c r="M496" s="531">
        <v>0</v>
      </c>
      <c r="N496" s="531">
        <v>0</v>
      </c>
      <c r="O496" s="530" t="s">
        <v>2268</v>
      </c>
      <c r="P496" s="531">
        <v>1</v>
      </c>
    </row>
    <row r="497" spans="1:16">
      <c r="A497" s="530" t="s">
        <v>1017</v>
      </c>
      <c r="B497" s="530" t="s">
        <v>1018</v>
      </c>
      <c r="C497" s="531">
        <v>0</v>
      </c>
      <c r="D497" s="531">
        <v>0</v>
      </c>
      <c r="E497" s="531">
        <v>0</v>
      </c>
      <c r="F497" s="531">
        <v>0</v>
      </c>
      <c r="G497" s="531">
        <v>0</v>
      </c>
      <c r="H497" s="531">
        <v>0</v>
      </c>
      <c r="I497" s="531">
        <v>0</v>
      </c>
      <c r="J497" s="533">
        <v>0</v>
      </c>
      <c r="K497" s="531">
        <v>0</v>
      </c>
      <c r="L497" s="531">
        <v>0</v>
      </c>
      <c r="M497" s="531">
        <v>0</v>
      </c>
      <c r="N497" s="531">
        <v>0</v>
      </c>
      <c r="O497" s="530" t="s">
        <v>2268</v>
      </c>
      <c r="P497" s="531">
        <v>1</v>
      </c>
    </row>
    <row r="498" spans="1:16">
      <c r="A498" s="530" t="s">
        <v>1019</v>
      </c>
      <c r="B498" s="530" t="s">
        <v>1020</v>
      </c>
      <c r="C498" s="531">
        <v>0</v>
      </c>
      <c r="D498" s="531">
        <v>0</v>
      </c>
      <c r="E498" s="531">
        <v>0</v>
      </c>
      <c r="F498" s="531">
        <v>0</v>
      </c>
      <c r="G498" s="531">
        <v>0</v>
      </c>
      <c r="H498" s="531">
        <v>0</v>
      </c>
      <c r="I498" s="531">
        <v>0</v>
      </c>
      <c r="J498" s="533">
        <v>0</v>
      </c>
      <c r="K498" s="531">
        <v>0</v>
      </c>
      <c r="L498" s="531">
        <v>0</v>
      </c>
      <c r="M498" s="531">
        <v>0</v>
      </c>
      <c r="N498" s="531">
        <v>0</v>
      </c>
      <c r="O498" s="530" t="s">
        <v>2268</v>
      </c>
      <c r="P498" s="531">
        <v>1</v>
      </c>
    </row>
    <row r="499" spans="1:16">
      <c r="A499" s="530" t="s">
        <v>1021</v>
      </c>
      <c r="B499" s="530" t="s">
        <v>1022</v>
      </c>
      <c r="C499" s="531">
        <v>0</v>
      </c>
      <c r="D499" s="531">
        <v>0</v>
      </c>
      <c r="E499" s="531">
        <v>0</v>
      </c>
      <c r="F499" s="531">
        <v>0</v>
      </c>
      <c r="G499" s="531">
        <v>0</v>
      </c>
      <c r="H499" s="531">
        <v>0</v>
      </c>
      <c r="I499" s="531">
        <v>0</v>
      </c>
      <c r="J499" s="533">
        <v>0</v>
      </c>
      <c r="K499" s="531">
        <v>0</v>
      </c>
      <c r="L499" s="531">
        <v>0</v>
      </c>
      <c r="M499" s="531">
        <v>0</v>
      </c>
      <c r="N499" s="531">
        <v>0</v>
      </c>
      <c r="O499" s="530" t="s">
        <v>2268</v>
      </c>
      <c r="P499" s="531">
        <v>1</v>
      </c>
    </row>
    <row r="500" spans="1:16">
      <c r="A500" s="530" t="s">
        <v>1023</v>
      </c>
      <c r="B500" s="530" t="s">
        <v>1024</v>
      </c>
      <c r="C500" s="531">
        <v>0</v>
      </c>
      <c r="D500" s="531">
        <v>0</v>
      </c>
      <c r="E500" s="531">
        <v>0</v>
      </c>
      <c r="F500" s="531">
        <v>0</v>
      </c>
      <c r="G500" s="531">
        <v>0</v>
      </c>
      <c r="H500" s="531">
        <v>0</v>
      </c>
      <c r="I500" s="531">
        <v>0</v>
      </c>
      <c r="J500" s="533">
        <v>0</v>
      </c>
      <c r="K500" s="531">
        <v>0</v>
      </c>
      <c r="L500" s="531">
        <v>0</v>
      </c>
      <c r="M500" s="531">
        <v>0</v>
      </c>
      <c r="N500" s="531">
        <v>0</v>
      </c>
      <c r="O500" s="530" t="s">
        <v>2268</v>
      </c>
      <c r="P500" s="531">
        <v>1</v>
      </c>
    </row>
    <row r="501" spans="1:16">
      <c r="A501" s="530" t="s">
        <v>1025</v>
      </c>
      <c r="B501" s="530" t="s">
        <v>1026</v>
      </c>
      <c r="C501" s="531">
        <v>0</v>
      </c>
      <c r="D501" s="531">
        <v>0</v>
      </c>
      <c r="E501" s="531">
        <v>0</v>
      </c>
      <c r="F501" s="531">
        <v>0</v>
      </c>
      <c r="G501" s="531">
        <v>0</v>
      </c>
      <c r="H501" s="531">
        <v>0</v>
      </c>
      <c r="I501" s="531">
        <v>0</v>
      </c>
      <c r="J501" s="533">
        <v>0</v>
      </c>
      <c r="K501" s="531">
        <v>0</v>
      </c>
      <c r="L501" s="531">
        <v>0</v>
      </c>
      <c r="M501" s="531">
        <v>0</v>
      </c>
      <c r="N501" s="531">
        <v>0</v>
      </c>
      <c r="O501" s="530" t="s">
        <v>2268</v>
      </c>
      <c r="P501" s="531">
        <v>1</v>
      </c>
    </row>
    <row r="502" spans="1:16">
      <c r="A502" s="530" t="s">
        <v>1027</v>
      </c>
      <c r="B502" s="530" t="s">
        <v>1028</v>
      </c>
      <c r="C502" s="531">
        <v>0</v>
      </c>
      <c r="D502" s="531">
        <v>0</v>
      </c>
      <c r="E502" s="531">
        <v>0</v>
      </c>
      <c r="F502" s="531">
        <v>0</v>
      </c>
      <c r="G502" s="531">
        <v>0</v>
      </c>
      <c r="H502" s="531">
        <v>0</v>
      </c>
      <c r="I502" s="531">
        <v>0</v>
      </c>
      <c r="J502" s="533">
        <v>0</v>
      </c>
      <c r="K502" s="531">
        <v>0</v>
      </c>
      <c r="L502" s="531">
        <v>0</v>
      </c>
      <c r="M502" s="531">
        <v>0</v>
      </c>
      <c r="N502" s="531">
        <v>0</v>
      </c>
      <c r="O502" s="530" t="s">
        <v>2268</v>
      </c>
      <c r="P502" s="531">
        <v>1</v>
      </c>
    </row>
    <row r="503" spans="1:16">
      <c r="A503" s="530" t="s">
        <v>1029</v>
      </c>
      <c r="B503" s="530" t="s">
        <v>1030</v>
      </c>
      <c r="C503" s="531">
        <v>0</v>
      </c>
      <c r="D503" s="531">
        <v>0</v>
      </c>
      <c r="E503" s="531">
        <v>0</v>
      </c>
      <c r="F503" s="531">
        <v>0</v>
      </c>
      <c r="G503" s="531">
        <v>0</v>
      </c>
      <c r="H503" s="531">
        <v>0</v>
      </c>
      <c r="I503" s="531">
        <v>0</v>
      </c>
      <c r="J503" s="533">
        <v>0</v>
      </c>
      <c r="K503" s="531">
        <v>0</v>
      </c>
      <c r="L503" s="531">
        <v>0</v>
      </c>
      <c r="M503" s="531">
        <v>0</v>
      </c>
      <c r="N503" s="531">
        <v>0</v>
      </c>
      <c r="O503" s="530" t="s">
        <v>2268</v>
      </c>
      <c r="P503" s="531">
        <v>1</v>
      </c>
    </row>
    <row r="504" spans="1:16">
      <c r="A504" s="530" t="s">
        <v>1031</v>
      </c>
      <c r="B504" s="530" t="s">
        <v>1032</v>
      </c>
      <c r="C504" s="531">
        <v>0</v>
      </c>
      <c r="D504" s="531">
        <v>0</v>
      </c>
      <c r="E504" s="531">
        <v>0</v>
      </c>
      <c r="F504" s="531">
        <v>0</v>
      </c>
      <c r="G504" s="531">
        <v>0</v>
      </c>
      <c r="H504" s="531">
        <v>0</v>
      </c>
      <c r="I504" s="531">
        <v>0</v>
      </c>
      <c r="J504" s="533">
        <v>0</v>
      </c>
      <c r="K504" s="531">
        <v>0</v>
      </c>
      <c r="L504" s="531">
        <v>0</v>
      </c>
      <c r="M504" s="531">
        <v>0</v>
      </c>
      <c r="N504" s="531">
        <v>0</v>
      </c>
      <c r="O504" s="530" t="s">
        <v>2268</v>
      </c>
      <c r="P504" s="531">
        <v>1</v>
      </c>
    </row>
    <row r="505" spans="1:16">
      <c r="A505" s="530" t="s">
        <v>1034</v>
      </c>
      <c r="B505" s="530" t="s">
        <v>1035</v>
      </c>
      <c r="C505" s="531">
        <v>0</v>
      </c>
      <c r="D505" s="531">
        <v>0</v>
      </c>
      <c r="E505" s="531">
        <v>0</v>
      </c>
      <c r="F505" s="531">
        <v>0</v>
      </c>
      <c r="G505" s="531">
        <v>0</v>
      </c>
      <c r="H505" s="531">
        <v>0</v>
      </c>
      <c r="I505" s="531">
        <v>0</v>
      </c>
      <c r="J505" s="533">
        <v>0</v>
      </c>
      <c r="K505" s="531">
        <v>0</v>
      </c>
      <c r="L505" s="531">
        <v>0</v>
      </c>
      <c r="M505" s="531">
        <v>0</v>
      </c>
      <c r="N505" s="531">
        <v>0</v>
      </c>
      <c r="O505" s="530" t="s">
        <v>2269</v>
      </c>
      <c r="P505" s="531">
        <v>1</v>
      </c>
    </row>
    <row r="506" spans="1:16">
      <c r="A506" s="530" t="s">
        <v>1036</v>
      </c>
      <c r="B506" s="530" t="s">
        <v>1037</v>
      </c>
      <c r="C506" s="531">
        <v>0</v>
      </c>
      <c r="D506" s="531">
        <v>0</v>
      </c>
      <c r="E506" s="531">
        <v>0</v>
      </c>
      <c r="F506" s="531">
        <v>0</v>
      </c>
      <c r="G506" s="531">
        <v>0</v>
      </c>
      <c r="H506" s="531">
        <v>0</v>
      </c>
      <c r="I506" s="531">
        <v>0</v>
      </c>
      <c r="J506" s="533">
        <v>0</v>
      </c>
      <c r="K506" s="531">
        <v>0</v>
      </c>
      <c r="L506" s="531">
        <v>0</v>
      </c>
      <c r="M506" s="531">
        <v>0</v>
      </c>
      <c r="N506" s="531">
        <v>0</v>
      </c>
      <c r="O506" s="530" t="s">
        <v>2269</v>
      </c>
      <c r="P506" s="531">
        <v>1</v>
      </c>
    </row>
    <row r="507" spans="1:16">
      <c r="A507" s="530" t="s">
        <v>1038</v>
      </c>
      <c r="B507" s="530" t="s">
        <v>1039</v>
      </c>
      <c r="C507" s="531">
        <v>0</v>
      </c>
      <c r="D507" s="531">
        <v>0</v>
      </c>
      <c r="E507" s="531">
        <v>0</v>
      </c>
      <c r="F507" s="531">
        <v>0</v>
      </c>
      <c r="G507" s="531">
        <v>0</v>
      </c>
      <c r="H507" s="531">
        <v>0</v>
      </c>
      <c r="I507" s="531">
        <v>0</v>
      </c>
      <c r="J507" s="533">
        <v>0</v>
      </c>
      <c r="K507" s="531">
        <v>0</v>
      </c>
      <c r="L507" s="531">
        <v>0</v>
      </c>
      <c r="M507" s="531">
        <v>0</v>
      </c>
      <c r="N507" s="531">
        <v>0</v>
      </c>
      <c r="O507" s="530" t="s">
        <v>2269</v>
      </c>
      <c r="P507" s="531">
        <v>1</v>
      </c>
    </row>
    <row r="508" spans="1:16">
      <c r="A508" s="530" t="s">
        <v>1040</v>
      </c>
      <c r="B508" s="530" t="s">
        <v>1041</v>
      </c>
      <c r="C508" s="531">
        <v>0</v>
      </c>
      <c r="D508" s="531">
        <v>0</v>
      </c>
      <c r="E508" s="531">
        <v>0</v>
      </c>
      <c r="F508" s="531">
        <v>0</v>
      </c>
      <c r="G508" s="531">
        <v>0</v>
      </c>
      <c r="H508" s="531">
        <v>0</v>
      </c>
      <c r="I508" s="531">
        <v>0</v>
      </c>
      <c r="J508" s="533">
        <v>0</v>
      </c>
      <c r="K508" s="531">
        <v>0</v>
      </c>
      <c r="L508" s="531">
        <v>0</v>
      </c>
      <c r="M508" s="531">
        <v>0</v>
      </c>
      <c r="N508" s="531">
        <v>0</v>
      </c>
      <c r="O508" s="530" t="s">
        <v>2269</v>
      </c>
      <c r="P508" s="531">
        <v>1</v>
      </c>
    </row>
    <row r="509" spans="1:16">
      <c r="A509" s="530" t="s">
        <v>1042</v>
      </c>
      <c r="B509" s="530" t="s">
        <v>1043</v>
      </c>
      <c r="C509" s="531">
        <v>0</v>
      </c>
      <c r="D509" s="531">
        <v>0</v>
      </c>
      <c r="E509" s="531">
        <v>0</v>
      </c>
      <c r="F509" s="531">
        <v>0</v>
      </c>
      <c r="G509" s="531">
        <v>0</v>
      </c>
      <c r="H509" s="531">
        <v>0</v>
      </c>
      <c r="I509" s="531">
        <v>0</v>
      </c>
      <c r="J509" s="533">
        <v>0</v>
      </c>
      <c r="K509" s="531">
        <v>0</v>
      </c>
      <c r="L509" s="531">
        <v>0</v>
      </c>
      <c r="M509" s="531">
        <v>0</v>
      </c>
      <c r="N509" s="531">
        <v>0</v>
      </c>
      <c r="O509" s="530" t="s">
        <v>2269</v>
      </c>
      <c r="P509" s="531">
        <v>1</v>
      </c>
    </row>
    <row r="510" spans="1:16">
      <c r="A510" s="530" t="s">
        <v>1044</v>
      </c>
      <c r="B510" s="530" t="s">
        <v>1045</v>
      </c>
      <c r="C510" s="531">
        <v>0</v>
      </c>
      <c r="D510" s="531">
        <v>0</v>
      </c>
      <c r="E510" s="531">
        <v>0</v>
      </c>
      <c r="F510" s="531">
        <v>0</v>
      </c>
      <c r="G510" s="531">
        <v>0</v>
      </c>
      <c r="H510" s="531">
        <v>0</v>
      </c>
      <c r="I510" s="531">
        <v>0</v>
      </c>
      <c r="J510" s="533">
        <v>0</v>
      </c>
      <c r="K510" s="531">
        <v>0</v>
      </c>
      <c r="L510" s="531">
        <v>0</v>
      </c>
      <c r="M510" s="531">
        <v>0</v>
      </c>
      <c r="N510" s="531">
        <v>0</v>
      </c>
      <c r="O510" s="530" t="s">
        <v>2269</v>
      </c>
      <c r="P510" s="531">
        <v>1</v>
      </c>
    </row>
    <row r="511" spans="1:16">
      <c r="A511" s="530" t="s">
        <v>1046</v>
      </c>
      <c r="B511" s="530" t="s">
        <v>1047</v>
      </c>
      <c r="C511" s="531">
        <v>0</v>
      </c>
      <c r="D511" s="531">
        <v>0</v>
      </c>
      <c r="E511" s="531">
        <v>0</v>
      </c>
      <c r="F511" s="531">
        <v>0</v>
      </c>
      <c r="G511" s="531">
        <v>0</v>
      </c>
      <c r="H511" s="531">
        <v>0</v>
      </c>
      <c r="I511" s="531">
        <v>0</v>
      </c>
      <c r="J511" s="533">
        <v>0</v>
      </c>
      <c r="K511" s="531">
        <v>0</v>
      </c>
      <c r="L511" s="531">
        <v>0</v>
      </c>
      <c r="M511" s="531">
        <v>0</v>
      </c>
      <c r="N511" s="531">
        <v>0</v>
      </c>
      <c r="O511" s="530" t="s">
        <v>2269</v>
      </c>
      <c r="P511" s="531">
        <v>1</v>
      </c>
    </row>
    <row r="512" spans="1:16">
      <c r="A512" s="530" t="s">
        <v>1048</v>
      </c>
      <c r="B512" s="530" t="s">
        <v>1049</v>
      </c>
      <c r="C512" s="531">
        <v>0</v>
      </c>
      <c r="D512" s="531">
        <v>0</v>
      </c>
      <c r="E512" s="531">
        <v>0</v>
      </c>
      <c r="F512" s="531">
        <v>0</v>
      </c>
      <c r="G512" s="531">
        <v>0</v>
      </c>
      <c r="H512" s="531">
        <v>0</v>
      </c>
      <c r="I512" s="531">
        <v>0</v>
      </c>
      <c r="J512" s="533">
        <v>0</v>
      </c>
      <c r="K512" s="531">
        <v>0</v>
      </c>
      <c r="L512" s="531">
        <v>0</v>
      </c>
      <c r="M512" s="531">
        <v>0</v>
      </c>
      <c r="N512" s="531">
        <v>0</v>
      </c>
      <c r="O512" s="530" t="s">
        <v>2269</v>
      </c>
      <c r="P512" s="531">
        <v>1</v>
      </c>
    </row>
    <row r="513" spans="1:16">
      <c r="A513" s="530" t="s">
        <v>1050</v>
      </c>
      <c r="B513" s="530" t="s">
        <v>1051</v>
      </c>
      <c r="C513" s="531">
        <v>0</v>
      </c>
      <c r="D513" s="531">
        <v>0</v>
      </c>
      <c r="E513" s="531">
        <v>0</v>
      </c>
      <c r="F513" s="531">
        <v>0</v>
      </c>
      <c r="G513" s="531">
        <v>0</v>
      </c>
      <c r="H513" s="531">
        <v>0</v>
      </c>
      <c r="I513" s="531">
        <v>0</v>
      </c>
      <c r="J513" s="533">
        <v>0</v>
      </c>
      <c r="K513" s="531">
        <v>0</v>
      </c>
      <c r="L513" s="531">
        <v>0</v>
      </c>
      <c r="M513" s="531">
        <v>0</v>
      </c>
      <c r="N513" s="531">
        <v>0</v>
      </c>
      <c r="O513" s="530" t="s">
        <v>2269</v>
      </c>
      <c r="P513" s="531">
        <v>1</v>
      </c>
    </row>
    <row r="514" spans="1:16">
      <c r="A514" s="530" t="s">
        <v>1052</v>
      </c>
      <c r="B514" s="530" t="s">
        <v>1053</v>
      </c>
      <c r="C514" s="531">
        <v>0</v>
      </c>
      <c r="D514" s="531">
        <v>0</v>
      </c>
      <c r="E514" s="531">
        <v>0</v>
      </c>
      <c r="F514" s="531">
        <v>0</v>
      </c>
      <c r="G514" s="531">
        <v>0</v>
      </c>
      <c r="H514" s="531">
        <v>0</v>
      </c>
      <c r="I514" s="531">
        <v>0</v>
      </c>
      <c r="J514" s="533">
        <v>0</v>
      </c>
      <c r="K514" s="531">
        <v>0</v>
      </c>
      <c r="L514" s="531">
        <v>0</v>
      </c>
      <c r="M514" s="531">
        <v>0</v>
      </c>
      <c r="N514" s="531">
        <v>0</v>
      </c>
      <c r="O514" s="530" t="s">
        <v>2269</v>
      </c>
      <c r="P514" s="531">
        <v>1</v>
      </c>
    </row>
    <row r="515" spans="1:16">
      <c r="A515" s="530" t="s">
        <v>1054</v>
      </c>
      <c r="B515" s="530" t="s">
        <v>1055</v>
      </c>
      <c r="C515" s="531">
        <v>0</v>
      </c>
      <c r="D515" s="531">
        <v>0</v>
      </c>
      <c r="E515" s="531">
        <v>0</v>
      </c>
      <c r="F515" s="531">
        <v>0</v>
      </c>
      <c r="G515" s="531">
        <v>0</v>
      </c>
      <c r="H515" s="531">
        <v>0</v>
      </c>
      <c r="I515" s="531">
        <v>0</v>
      </c>
      <c r="J515" s="533">
        <v>0</v>
      </c>
      <c r="K515" s="531">
        <v>0</v>
      </c>
      <c r="L515" s="531">
        <v>0</v>
      </c>
      <c r="M515" s="531">
        <v>0</v>
      </c>
      <c r="N515" s="531">
        <v>0</v>
      </c>
      <c r="O515" s="530" t="s">
        <v>2269</v>
      </c>
      <c r="P515" s="531">
        <v>1</v>
      </c>
    </row>
    <row r="516" spans="1:16">
      <c r="A516" s="530" t="s">
        <v>1056</v>
      </c>
      <c r="B516" s="530" t="s">
        <v>1057</v>
      </c>
      <c r="C516" s="531">
        <v>0</v>
      </c>
      <c r="D516" s="531">
        <v>0</v>
      </c>
      <c r="E516" s="531">
        <v>0</v>
      </c>
      <c r="F516" s="531">
        <v>0</v>
      </c>
      <c r="G516" s="531">
        <v>0</v>
      </c>
      <c r="H516" s="531">
        <v>0</v>
      </c>
      <c r="I516" s="531">
        <v>0</v>
      </c>
      <c r="J516" s="533">
        <v>0</v>
      </c>
      <c r="K516" s="531">
        <v>0</v>
      </c>
      <c r="L516" s="531">
        <v>0</v>
      </c>
      <c r="M516" s="531">
        <v>0</v>
      </c>
      <c r="N516" s="531">
        <v>0</v>
      </c>
      <c r="O516" s="530" t="s">
        <v>2269</v>
      </c>
      <c r="P516" s="531">
        <v>1</v>
      </c>
    </row>
    <row r="517" spans="1:16">
      <c r="A517" s="530" t="s">
        <v>1058</v>
      </c>
      <c r="B517" s="530" t="s">
        <v>1059</v>
      </c>
      <c r="C517" s="531">
        <v>0</v>
      </c>
      <c r="D517" s="531">
        <v>0</v>
      </c>
      <c r="E517" s="531">
        <v>0</v>
      </c>
      <c r="F517" s="531">
        <v>0</v>
      </c>
      <c r="G517" s="531">
        <v>0</v>
      </c>
      <c r="H517" s="531">
        <v>0</v>
      </c>
      <c r="I517" s="531">
        <v>0</v>
      </c>
      <c r="J517" s="533">
        <v>0</v>
      </c>
      <c r="K517" s="531">
        <v>0</v>
      </c>
      <c r="L517" s="531">
        <v>0</v>
      </c>
      <c r="M517" s="531">
        <v>0</v>
      </c>
      <c r="N517" s="531">
        <v>0</v>
      </c>
      <c r="O517" s="530" t="s">
        <v>2269</v>
      </c>
      <c r="P517" s="531">
        <v>1</v>
      </c>
    </row>
    <row r="518" spans="1:16">
      <c r="A518" s="530" t="s">
        <v>1060</v>
      </c>
      <c r="B518" s="530" t="s">
        <v>1061</v>
      </c>
      <c r="C518" s="531">
        <v>0</v>
      </c>
      <c r="D518" s="531">
        <v>0</v>
      </c>
      <c r="E518" s="531">
        <v>0</v>
      </c>
      <c r="F518" s="531">
        <v>0</v>
      </c>
      <c r="G518" s="531">
        <v>0</v>
      </c>
      <c r="H518" s="531">
        <v>0</v>
      </c>
      <c r="I518" s="531">
        <v>0</v>
      </c>
      <c r="J518" s="533">
        <v>0</v>
      </c>
      <c r="K518" s="531">
        <v>0</v>
      </c>
      <c r="L518" s="531">
        <v>0</v>
      </c>
      <c r="M518" s="531">
        <v>0</v>
      </c>
      <c r="N518" s="531">
        <v>0</v>
      </c>
      <c r="O518" s="530" t="s">
        <v>2269</v>
      </c>
      <c r="P518" s="531">
        <v>1</v>
      </c>
    </row>
    <row r="519" spans="1:16">
      <c r="A519" s="530" t="s">
        <v>1062</v>
      </c>
      <c r="B519" s="530" t="s">
        <v>1063</v>
      </c>
      <c r="C519" s="531">
        <v>0</v>
      </c>
      <c r="D519" s="531">
        <v>0</v>
      </c>
      <c r="E519" s="531">
        <v>0</v>
      </c>
      <c r="F519" s="531">
        <v>0</v>
      </c>
      <c r="G519" s="531">
        <v>0</v>
      </c>
      <c r="H519" s="531">
        <v>0</v>
      </c>
      <c r="I519" s="531">
        <v>0</v>
      </c>
      <c r="J519" s="533">
        <v>0</v>
      </c>
      <c r="K519" s="531">
        <v>0</v>
      </c>
      <c r="L519" s="531">
        <v>0</v>
      </c>
      <c r="M519" s="531">
        <v>0</v>
      </c>
      <c r="N519" s="531">
        <v>0</v>
      </c>
      <c r="O519" s="530" t="s">
        <v>2269</v>
      </c>
      <c r="P519" s="531">
        <v>1</v>
      </c>
    </row>
    <row r="520" spans="1:16">
      <c r="A520" s="530" t="s">
        <v>1064</v>
      </c>
      <c r="B520" s="530" t="s">
        <v>1065</v>
      </c>
      <c r="C520" s="531">
        <v>0</v>
      </c>
      <c r="D520" s="531">
        <v>0</v>
      </c>
      <c r="E520" s="531">
        <v>0</v>
      </c>
      <c r="F520" s="531">
        <v>0</v>
      </c>
      <c r="G520" s="531">
        <v>0</v>
      </c>
      <c r="H520" s="531">
        <v>0</v>
      </c>
      <c r="I520" s="531">
        <v>0</v>
      </c>
      <c r="J520" s="533">
        <v>0</v>
      </c>
      <c r="K520" s="531">
        <v>0</v>
      </c>
      <c r="L520" s="531">
        <v>0</v>
      </c>
      <c r="M520" s="531">
        <v>0</v>
      </c>
      <c r="N520" s="531">
        <v>0</v>
      </c>
      <c r="O520" s="530" t="s">
        <v>2269</v>
      </c>
      <c r="P520" s="531">
        <v>1</v>
      </c>
    </row>
    <row r="521" spans="1:16">
      <c r="A521" s="530" t="s">
        <v>1066</v>
      </c>
      <c r="B521" s="530" t="s">
        <v>1067</v>
      </c>
      <c r="C521" s="531">
        <v>0</v>
      </c>
      <c r="D521" s="531">
        <v>0</v>
      </c>
      <c r="E521" s="531">
        <v>0</v>
      </c>
      <c r="F521" s="531">
        <v>0</v>
      </c>
      <c r="G521" s="531">
        <v>0</v>
      </c>
      <c r="H521" s="531">
        <v>0</v>
      </c>
      <c r="I521" s="531">
        <v>0</v>
      </c>
      <c r="J521" s="533">
        <v>0</v>
      </c>
      <c r="K521" s="531">
        <v>0</v>
      </c>
      <c r="L521" s="531">
        <v>0</v>
      </c>
      <c r="M521" s="531">
        <v>0</v>
      </c>
      <c r="N521" s="531">
        <v>0</v>
      </c>
      <c r="O521" s="530" t="s">
        <v>2269</v>
      </c>
      <c r="P521" s="531">
        <v>1</v>
      </c>
    </row>
    <row r="522" spans="1:16">
      <c r="A522" s="530" t="s">
        <v>1068</v>
      </c>
      <c r="B522" s="530" t="s">
        <v>1069</v>
      </c>
      <c r="C522" s="531">
        <v>0</v>
      </c>
      <c r="D522" s="531">
        <v>0</v>
      </c>
      <c r="E522" s="531">
        <v>0</v>
      </c>
      <c r="F522" s="531">
        <v>0</v>
      </c>
      <c r="G522" s="531">
        <v>0</v>
      </c>
      <c r="H522" s="531">
        <v>0</v>
      </c>
      <c r="I522" s="531">
        <v>0</v>
      </c>
      <c r="J522" s="533">
        <v>0</v>
      </c>
      <c r="K522" s="531">
        <v>0</v>
      </c>
      <c r="L522" s="531">
        <v>0</v>
      </c>
      <c r="M522" s="531">
        <v>0</v>
      </c>
      <c r="N522" s="531">
        <v>0</v>
      </c>
      <c r="O522" s="530" t="s">
        <v>2269</v>
      </c>
      <c r="P522" s="531">
        <v>1</v>
      </c>
    </row>
    <row r="523" spans="1:16">
      <c r="A523" s="530" t="s">
        <v>1070</v>
      </c>
      <c r="B523" s="530" t="s">
        <v>1071</v>
      </c>
      <c r="C523" s="531">
        <v>0</v>
      </c>
      <c r="D523" s="531">
        <v>0</v>
      </c>
      <c r="E523" s="531">
        <v>0</v>
      </c>
      <c r="F523" s="531">
        <v>0</v>
      </c>
      <c r="G523" s="531">
        <v>0</v>
      </c>
      <c r="H523" s="531">
        <v>0</v>
      </c>
      <c r="I523" s="531">
        <v>0</v>
      </c>
      <c r="J523" s="533">
        <v>0</v>
      </c>
      <c r="K523" s="531">
        <v>0</v>
      </c>
      <c r="L523" s="531">
        <v>0</v>
      </c>
      <c r="M523" s="531">
        <v>0</v>
      </c>
      <c r="N523" s="531">
        <v>0</v>
      </c>
      <c r="O523" s="530" t="s">
        <v>2269</v>
      </c>
      <c r="P523" s="531">
        <v>1</v>
      </c>
    </row>
    <row r="524" spans="1:16">
      <c r="A524" s="530" t="s">
        <v>1072</v>
      </c>
      <c r="B524" s="530" t="s">
        <v>1073</v>
      </c>
      <c r="C524" s="531">
        <v>0</v>
      </c>
      <c r="D524" s="531">
        <v>0</v>
      </c>
      <c r="E524" s="531">
        <v>0</v>
      </c>
      <c r="F524" s="531">
        <v>0</v>
      </c>
      <c r="G524" s="531">
        <v>0</v>
      </c>
      <c r="H524" s="531">
        <v>0</v>
      </c>
      <c r="I524" s="531">
        <v>0</v>
      </c>
      <c r="J524" s="533">
        <v>0</v>
      </c>
      <c r="K524" s="531">
        <v>0</v>
      </c>
      <c r="L524" s="531">
        <v>0</v>
      </c>
      <c r="M524" s="531">
        <v>0</v>
      </c>
      <c r="N524" s="531">
        <v>0</v>
      </c>
      <c r="O524" s="530" t="s">
        <v>2269</v>
      </c>
      <c r="P524" s="531">
        <v>1</v>
      </c>
    </row>
    <row r="525" spans="1:16">
      <c r="A525" s="530" t="s">
        <v>1074</v>
      </c>
      <c r="B525" s="530" t="s">
        <v>1075</v>
      </c>
      <c r="C525" s="531">
        <v>0</v>
      </c>
      <c r="D525" s="531">
        <v>0</v>
      </c>
      <c r="E525" s="531">
        <v>0</v>
      </c>
      <c r="F525" s="531">
        <v>0</v>
      </c>
      <c r="G525" s="531">
        <v>0</v>
      </c>
      <c r="H525" s="531">
        <v>0</v>
      </c>
      <c r="I525" s="531">
        <v>0</v>
      </c>
      <c r="J525" s="533">
        <v>0</v>
      </c>
      <c r="K525" s="531">
        <v>0</v>
      </c>
      <c r="L525" s="531">
        <v>0</v>
      </c>
      <c r="M525" s="531">
        <v>0</v>
      </c>
      <c r="N525" s="531">
        <v>0</v>
      </c>
      <c r="O525" s="530" t="s">
        <v>2269</v>
      </c>
      <c r="P525" s="531">
        <v>1</v>
      </c>
    </row>
    <row r="526" spans="1:16">
      <c r="A526" s="530" t="s">
        <v>1076</v>
      </c>
      <c r="B526" s="530" t="s">
        <v>1077</v>
      </c>
      <c r="C526" s="531">
        <v>0</v>
      </c>
      <c r="D526" s="531">
        <v>0</v>
      </c>
      <c r="E526" s="531">
        <v>0</v>
      </c>
      <c r="F526" s="531">
        <v>0</v>
      </c>
      <c r="G526" s="531">
        <v>0</v>
      </c>
      <c r="H526" s="531">
        <v>0</v>
      </c>
      <c r="I526" s="531">
        <v>0</v>
      </c>
      <c r="J526" s="533">
        <v>0</v>
      </c>
      <c r="K526" s="531">
        <v>0</v>
      </c>
      <c r="L526" s="531">
        <v>0</v>
      </c>
      <c r="M526" s="531">
        <v>0</v>
      </c>
      <c r="N526" s="531">
        <v>0</v>
      </c>
      <c r="O526" s="530" t="s">
        <v>2269</v>
      </c>
      <c r="P526" s="531">
        <v>1</v>
      </c>
    </row>
    <row r="527" spans="1:16">
      <c r="A527" s="530" t="s">
        <v>1078</v>
      </c>
      <c r="B527" s="530" t="s">
        <v>1079</v>
      </c>
      <c r="C527" s="531">
        <v>0</v>
      </c>
      <c r="D527" s="531">
        <v>0</v>
      </c>
      <c r="E527" s="531">
        <v>0</v>
      </c>
      <c r="F527" s="531">
        <v>0</v>
      </c>
      <c r="G527" s="531">
        <v>0</v>
      </c>
      <c r="H527" s="531">
        <v>0</v>
      </c>
      <c r="I527" s="531">
        <v>0</v>
      </c>
      <c r="J527" s="533">
        <v>0</v>
      </c>
      <c r="K527" s="531">
        <v>0</v>
      </c>
      <c r="L527" s="531">
        <v>0</v>
      </c>
      <c r="M527" s="531">
        <v>0</v>
      </c>
      <c r="N527" s="531">
        <v>0</v>
      </c>
      <c r="O527" s="530" t="s">
        <v>2269</v>
      </c>
      <c r="P527" s="531">
        <v>1</v>
      </c>
    </row>
    <row r="528" spans="1:16">
      <c r="A528" s="530" t="s">
        <v>1080</v>
      </c>
      <c r="B528" s="530" t="s">
        <v>1081</v>
      </c>
      <c r="C528" s="531">
        <v>0</v>
      </c>
      <c r="D528" s="531">
        <v>0</v>
      </c>
      <c r="E528" s="531">
        <v>0</v>
      </c>
      <c r="F528" s="531">
        <v>0</v>
      </c>
      <c r="G528" s="531">
        <v>0</v>
      </c>
      <c r="H528" s="531">
        <v>0</v>
      </c>
      <c r="I528" s="531">
        <v>0</v>
      </c>
      <c r="J528" s="533">
        <v>0</v>
      </c>
      <c r="K528" s="531">
        <v>0</v>
      </c>
      <c r="L528" s="531">
        <v>0</v>
      </c>
      <c r="M528" s="531">
        <v>0</v>
      </c>
      <c r="N528" s="531">
        <v>0</v>
      </c>
      <c r="O528" s="530" t="s">
        <v>2269</v>
      </c>
      <c r="P528" s="531">
        <v>1</v>
      </c>
    </row>
    <row r="529" spans="1:16">
      <c r="A529" s="530" t="s">
        <v>1082</v>
      </c>
      <c r="B529" s="530" t="s">
        <v>2270</v>
      </c>
      <c r="C529" s="531">
        <v>0</v>
      </c>
      <c r="D529" s="531">
        <v>0</v>
      </c>
      <c r="E529" s="531">
        <v>0</v>
      </c>
      <c r="F529" s="531">
        <v>0</v>
      </c>
      <c r="G529" s="531">
        <v>0</v>
      </c>
      <c r="H529" s="531">
        <v>0</v>
      </c>
      <c r="I529" s="531">
        <v>0</v>
      </c>
      <c r="J529" s="533">
        <v>0</v>
      </c>
      <c r="K529" s="531">
        <v>0</v>
      </c>
      <c r="L529" s="531">
        <v>0</v>
      </c>
      <c r="M529" s="531">
        <v>0</v>
      </c>
      <c r="N529" s="531">
        <v>0</v>
      </c>
      <c r="O529" s="530" t="s">
        <v>2269</v>
      </c>
      <c r="P529" s="531">
        <v>1</v>
      </c>
    </row>
    <row r="530" spans="1:16">
      <c r="A530" s="530" t="s">
        <v>1084</v>
      </c>
      <c r="B530" s="530" t="s">
        <v>1085</v>
      </c>
      <c r="C530" s="531">
        <v>0</v>
      </c>
      <c r="D530" s="531">
        <v>0</v>
      </c>
      <c r="E530" s="531">
        <v>0</v>
      </c>
      <c r="F530" s="531">
        <v>0</v>
      </c>
      <c r="G530" s="531">
        <v>0</v>
      </c>
      <c r="H530" s="531">
        <v>0</v>
      </c>
      <c r="I530" s="531">
        <v>0</v>
      </c>
      <c r="J530" s="533">
        <v>0</v>
      </c>
      <c r="K530" s="531">
        <v>0</v>
      </c>
      <c r="L530" s="531">
        <v>0</v>
      </c>
      <c r="M530" s="531">
        <v>0</v>
      </c>
      <c r="N530" s="531">
        <v>0</v>
      </c>
      <c r="O530" s="530" t="s">
        <v>2269</v>
      </c>
      <c r="P530" s="531">
        <v>1</v>
      </c>
    </row>
    <row r="531" spans="1:16">
      <c r="A531" s="530" t="s">
        <v>1086</v>
      </c>
      <c r="B531" s="530" t="s">
        <v>1087</v>
      </c>
      <c r="C531" s="531">
        <v>0</v>
      </c>
      <c r="D531" s="531">
        <v>0</v>
      </c>
      <c r="E531" s="531">
        <v>0</v>
      </c>
      <c r="F531" s="531">
        <v>0</v>
      </c>
      <c r="G531" s="531">
        <v>0</v>
      </c>
      <c r="H531" s="531">
        <v>0</v>
      </c>
      <c r="I531" s="531">
        <v>0</v>
      </c>
      <c r="J531" s="533">
        <v>0</v>
      </c>
      <c r="K531" s="531">
        <v>0</v>
      </c>
      <c r="L531" s="531">
        <v>0</v>
      </c>
      <c r="M531" s="531">
        <v>0</v>
      </c>
      <c r="N531" s="531">
        <v>0</v>
      </c>
      <c r="O531" s="530" t="s">
        <v>2269</v>
      </c>
      <c r="P531" s="531">
        <v>1</v>
      </c>
    </row>
    <row r="532" spans="1:16">
      <c r="A532" s="530" t="s">
        <v>1088</v>
      </c>
      <c r="B532" s="530" t="s">
        <v>1089</v>
      </c>
      <c r="C532" s="531">
        <v>0</v>
      </c>
      <c r="D532" s="531">
        <v>0</v>
      </c>
      <c r="E532" s="531">
        <v>0</v>
      </c>
      <c r="F532" s="531">
        <v>0</v>
      </c>
      <c r="G532" s="531">
        <v>0</v>
      </c>
      <c r="H532" s="531">
        <v>0</v>
      </c>
      <c r="I532" s="531">
        <v>0</v>
      </c>
      <c r="J532" s="533">
        <v>0</v>
      </c>
      <c r="K532" s="531">
        <v>0</v>
      </c>
      <c r="L532" s="531">
        <v>0</v>
      </c>
      <c r="M532" s="531">
        <v>0</v>
      </c>
      <c r="N532" s="531">
        <v>0</v>
      </c>
      <c r="O532" s="530" t="s">
        <v>2269</v>
      </c>
      <c r="P532" s="531">
        <v>1</v>
      </c>
    </row>
    <row r="533" spans="1:16">
      <c r="A533" s="530" t="s">
        <v>1090</v>
      </c>
      <c r="B533" s="530" t="s">
        <v>1091</v>
      </c>
      <c r="C533" s="531">
        <v>0</v>
      </c>
      <c r="D533" s="531">
        <v>0</v>
      </c>
      <c r="E533" s="531">
        <v>0</v>
      </c>
      <c r="F533" s="531">
        <v>0</v>
      </c>
      <c r="G533" s="531">
        <v>0</v>
      </c>
      <c r="H533" s="531">
        <v>0</v>
      </c>
      <c r="I533" s="531">
        <v>0</v>
      </c>
      <c r="J533" s="533">
        <v>0</v>
      </c>
      <c r="K533" s="531">
        <v>0</v>
      </c>
      <c r="L533" s="531">
        <v>0</v>
      </c>
      <c r="M533" s="531">
        <v>0</v>
      </c>
      <c r="N533" s="531">
        <v>0</v>
      </c>
      <c r="O533" s="530" t="s">
        <v>2269</v>
      </c>
      <c r="P533" s="531">
        <v>1</v>
      </c>
    </row>
    <row r="534" spans="1:16">
      <c r="A534" s="530" t="s">
        <v>1092</v>
      </c>
      <c r="B534" s="530" t="s">
        <v>1093</v>
      </c>
      <c r="C534" s="531">
        <v>0</v>
      </c>
      <c r="D534" s="531">
        <v>0</v>
      </c>
      <c r="E534" s="531">
        <v>0</v>
      </c>
      <c r="F534" s="531">
        <v>0</v>
      </c>
      <c r="G534" s="531">
        <v>0</v>
      </c>
      <c r="H534" s="531">
        <v>0</v>
      </c>
      <c r="I534" s="531">
        <v>0</v>
      </c>
      <c r="J534" s="533">
        <v>0</v>
      </c>
      <c r="K534" s="531">
        <v>0</v>
      </c>
      <c r="L534" s="531">
        <v>0</v>
      </c>
      <c r="M534" s="531">
        <v>0</v>
      </c>
      <c r="N534" s="531">
        <v>0</v>
      </c>
      <c r="O534" s="530" t="s">
        <v>2269</v>
      </c>
      <c r="P534" s="531">
        <v>1</v>
      </c>
    </row>
    <row r="535" spans="1:16">
      <c r="A535" s="530" t="s">
        <v>1094</v>
      </c>
      <c r="B535" s="530" t="s">
        <v>1095</v>
      </c>
      <c r="C535" s="531">
        <v>0</v>
      </c>
      <c r="D535" s="531">
        <v>0</v>
      </c>
      <c r="E535" s="531">
        <v>0</v>
      </c>
      <c r="F535" s="531">
        <v>0</v>
      </c>
      <c r="G535" s="531">
        <v>0</v>
      </c>
      <c r="H535" s="531">
        <v>0</v>
      </c>
      <c r="I535" s="531">
        <v>0</v>
      </c>
      <c r="J535" s="533">
        <v>0</v>
      </c>
      <c r="K535" s="531">
        <v>0</v>
      </c>
      <c r="L535" s="531">
        <v>0</v>
      </c>
      <c r="M535" s="531">
        <v>0</v>
      </c>
      <c r="N535" s="531">
        <v>0</v>
      </c>
      <c r="O535" s="530" t="s">
        <v>2269</v>
      </c>
      <c r="P535" s="531">
        <v>1</v>
      </c>
    </row>
    <row r="536" spans="1:16">
      <c r="A536" s="530" t="s">
        <v>1219</v>
      </c>
      <c r="B536" s="530" t="s">
        <v>1220</v>
      </c>
      <c r="C536" s="531">
        <v>0</v>
      </c>
      <c r="D536" s="531">
        <v>0</v>
      </c>
      <c r="E536" s="531">
        <v>0</v>
      </c>
      <c r="F536" s="531">
        <v>0</v>
      </c>
      <c r="G536" s="531">
        <v>0</v>
      </c>
      <c r="H536" s="531">
        <v>0</v>
      </c>
      <c r="I536" s="531">
        <v>0</v>
      </c>
      <c r="J536" s="533">
        <v>0</v>
      </c>
      <c r="K536" s="531">
        <v>0</v>
      </c>
      <c r="L536" s="531">
        <v>0</v>
      </c>
      <c r="M536" s="531">
        <v>0</v>
      </c>
      <c r="N536" s="531">
        <v>0</v>
      </c>
      <c r="O536" s="530" t="s">
        <v>2271</v>
      </c>
      <c r="P536" s="531">
        <v>1</v>
      </c>
    </row>
    <row r="537" spans="1:16">
      <c r="A537" s="530" t="s">
        <v>1221</v>
      </c>
      <c r="B537" s="530" t="s">
        <v>1222</v>
      </c>
      <c r="C537" s="531">
        <v>0</v>
      </c>
      <c r="D537" s="531">
        <v>0</v>
      </c>
      <c r="E537" s="531">
        <v>0</v>
      </c>
      <c r="F537" s="531">
        <v>0</v>
      </c>
      <c r="G537" s="531">
        <v>0</v>
      </c>
      <c r="H537" s="531">
        <v>0</v>
      </c>
      <c r="I537" s="531">
        <v>0</v>
      </c>
      <c r="J537" s="533">
        <v>0</v>
      </c>
      <c r="K537" s="531">
        <v>0</v>
      </c>
      <c r="L537" s="531">
        <v>0</v>
      </c>
      <c r="M537" s="531">
        <v>0</v>
      </c>
      <c r="N537" s="531">
        <v>0</v>
      </c>
      <c r="O537" s="530" t="s">
        <v>2271</v>
      </c>
      <c r="P537" s="531">
        <v>1</v>
      </c>
    </row>
    <row r="538" spans="1:16">
      <c r="A538" s="530" t="s">
        <v>1223</v>
      </c>
      <c r="B538" s="530" t="s">
        <v>1224</v>
      </c>
      <c r="C538" s="531">
        <v>0</v>
      </c>
      <c r="D538" s="531">
        <v>0</v>
      </c>
      <c r="E538" s="531">
        <v>0</v>
      </c>
      <c r="F538" s="531">
        <v>0</v>
      </c>
      <c r="G538" s="531">
        <v>0</v>
      </c>
      <c r="H538" s="531">
        <v>0</v>
      </c>
      <c r="I538" s="531">
        <v>0</v>
      </c>
      <c r="J538" s="533">
        <v>0</v>
      </c>
      <c r="K538" s="531">
        <v>0</v>
      </c>
      <c r="L538" s="531">
        <v>0</v>
      </c>
      <c r="M538" s="531">
        <v>0</v>
      </c>
      <c r="N538" s="531">
        <v>0</v>
      </c>
      <c r="O538" s="530" t="s">
        <v>2271</v>
      </c>
      <c r="P538" s="531">
        <v>1</v>
      </c>
    </row>
    <row r="539" spans="1:16">
      <c r="A539" s="530" t="s">
        <v>1225</v>
      </c>
      <c r="B539" s="530" t="s">
        <v>1226</v>
      </c>
      <c r="C539" s="531">
        <v>0</v>
      </c>
      <c r="D539" s="531">
        <v>0</v>
      </c>
      <c r="E539" s="531">
        <v>0</v>
      </c>
      <c r="F539" s="531">
        <v>0</v>
      </c>
      <c r="G539" s="531">
        <v>0</v>
      </c>
      <c r="H539" s="531">
        <v>0</v>
      </c>
      <c r="I539" s="531">
        <v>0</v>
      </c>
      <c r="J539" s="533">
        <v>0</v>
      </c>
      <c r="K539" s="531">
        <v>0</v>
      </c>
      <c r="L539" s="531">
        <v>0</v>
      </c>
      <c r="M539" s="531">
        <v>0</v>
      </c>
      <c r="N539" s="531">
        <v>0</v>
      </c>
      <c r="O539" s="530" t="s">
        <v>2271</v>
      </c>
      <c r="P539" s="531">
        <v>1</v>
      </c>
    </row>
    <row r="540" spans="1:16">
      <c r="A540" s="530" t="s">
        <v>1227</v>
      </c>
      <c r="B540" s="530" t="s">
        <v>1228</v>
      </c>
      <c r="C540" s="531">
        <v>0</v>
      </c>
      <c r="D540" s="531">
        <v>0</v>
      </c>
      <c r="E540" s="531">
        <v>0</v>
      </c>
      <c r="F540" s="531">
        <v>0</v>
      </c>
      <c r="G540" s="531">
        <v>0</v>
      </c>
      <c r="H540" s="531">
        <v>0</v>
      </c>
      <c r="I540" s="531">
        <v>0</v>
      </c>
      <c r="J540" s="533">
        <v>0</v>
      </c>
      <c r="K540" s="531">
        <v>0</v>
      </c>
      <c r="L540" s="531">
        <v>0</v>
      </c>
      <c r="M540" s="531">
        <v>0</v>
      </c>
      <c r="N540" s="531">
        <v>0</v>
      </c>
      <c r="O540" s="530" t="s">
        <v>2271</v>
      </c>
      <c r="P540" s="531">
        <v>1</v>
      </c>
    </row>
    <row r="541" spans="1:16">
      <c r="A541" s="530" t="s">
        <v>1229</v>
      </c>
      <c r="B541" s="530" t="s">
        <v>1230</v>
      </c>
      <c r="C541" s="531">
        <v>0</v>
      </c>
      <c r="D541" s="531">
        <v>0</v>
      </c>
      <c r="E541" s="531">
        <v>0</v>
      </c>
      <c r="F541" s="531">
        <v>0</v>
      </c>
      <c r="G541" s="531">
        <v>0</v>
      </c>
      <c r="H541" s="531">
        <v>0</v>
      </c>
      <c r="I541" s="531">
        <v>0</v>
      </c>
      <c r="J541" s="533">
        <v>0</v>
      </c>
      <c r="K541" s="531">
        <v>0</v>
      </c>
      <c r="L541" s="531">
        <v>0</v>
      </c>
      <c r="M541" s="531">
        <v>0</v>
      </c>
      <c r="N541" s="531">
        <v>0</v>
      </c>
      <c r="O541" s="530" t="s">
        <v>2271</v>
      </c>
      <c r="P541" s="531">
        <v>1</v>
      </c>
    </row>
    <row r="542" spans="1:16">
      <c r="A542" s="530" t="s">
        <v>1231</v>
      </c>
      <c r="B542" s="530" t="s">
        <v>1232</v>
      </c>
      <c r="C542" s="531">
        <v>0</v>
      </c>
      <c r="D542" s="531">
        <v>0</v>
      </c>
      <c r="E542" s="531">
        <v>0</v>
      </c>
      <c r="F542" s="531">
        <v>0</v>
      </c>
      <c r="G542" s="531">
        <v>0</v>
      </c>
      <c r="H542" s="531">
        <v>0</v>
      </c>
      <c r="I542" s="531">
        <v>0</v>
      </c>
      <c r="J542" s="533">
        <v>0</v>
      </c>
      <c r="K542" s="531">
        <v>0</v>
      </c>
      <c r="L542" s="531">
        <v>0</v>
      </c>
      <c r="M542" s="531">
        <v>0</v>
      </c>
      <c r="N542" s="531">
        <v>0</v>
      </c>
      <c r="O542" s="530" t="s">
        <v>2271</v>
      </c>
      <c r="P542" s="531">
        <v>1</v>
      </c>
    </row>
    <row r="543" spans="1:16">
      <c r="A543" s="530" t="s">
        <v>1233</v>
      </c>
      <c r="B543" s="530" t="s">
        <v>1234</v>
      </c>
      <c r="C543" s="531">
        <v>0</v>
      </c>
      <c r="D543" s="531">
        <v>0</v>
      </c>
      <c r="E543" s="531">
        <v>0</v>
      </c>
      <c r="F543" s="531">
        <v>0</v>
      </c>
      <c r="G543" s="531">
        <v>0</v>
      </c>
      <c r="H543" s="531">
        <v>0</v>
      </c>
      <c r="I543" s="531">
        <v>0</v>
      </c>
      <c r="J543" s="533">
        <v>0</v>
      </c>
      <c r="K543" s="531">
        <v>0</v>
      </c>
      <c r="L543" s="531">
        <v>0</v>
      </c>
      <c r="M543" s="531">
        <v>0</v>
      </c>
      <c r="N543" s="531">
        <v>0</v>
      </c>
      <c r="O543" s="530" t="s">
        <v>2271</v>
      </c>
      <c r="P543" s="531">
        <v>1</v>
      </c>
    </row>
    <row r="544" spans="1:16">
      <c r="A544" s="530" t="s">
        <v>1235</v>
      </c>
      <c r="B544" s="530" t="s">
        <v>1236</v>
      </c>
      <c r="C544" s="531">
        <v>0</v>
      </c>
      <c r="D544" s="531">
        <v>0</v>
      </c>
      <c r="E544" s="531">
        <v>0</v>
      </c>
      <c r="F544" s="531">
        <v>0</v>
      </c>
      <c r="G544" s="531">
        <v>0</v>
      </c>
      <c r="H544" s="531">
        <v>0</v>
      </c>
      <c r="I544" s="531">
        <v>0</v>
      </c>
      <c r="J544" s="533">
        <v>0</v>
      </c>
      <c r="K544" s="531">
        <v>0</v>
      </c>
      <c r="L544" s="531">
        <v>0</v>
      </c>
      <c r="M544" s="531">
        <v>0</v>
      </c>
      <c r="N544" s="531">
        <v>0</v>
      </c>
      <c r="O544" s="530" t="s">
        <v>2271</v>
      </c>
      <c r="P544" s="531">
        <v>1</v>
      </c>
    </row>
    <row r="545" spans="1:16">
      <c r="A545" s="530" t="s">
        <v>1237</v>
      </c>
      <c r="B545" s="530" t="s">
        <v>1238</v>
      </c>
      <c r="C545" s="531">
        <v>0</v>
      </c>
      <c r="D545" s="531">
        <v>0</v>
      </c>
      <c r="E545" s="531">
        <v>0</v>
      </c>
      <c r="F545" s="531">
        <v>0</v>
      </c>
      <c r="G545" s="531">
        <v>0</v>
      </c>
      <c r="H545" s="531">
        <v>0</v>
      </c>
      <c r="I545" s="531">
        <v>0</v>
      </c>
      <c r="J545" s="533">
        <v>0</v>
      </c>
      <c r="K545" s="531">
        <v>0</v>
      </c>
      <c r="L545" s="531">
        <v>0</v>
      </c>
      <c r="M545" s="531">
        <v>0</v>
      </c>
      <c r="N545" s="531">
        <v>0</v>
      </c>
      <c r="O545" s="530" t="s">
        <v>2271</v>
      </c>
      <c r="P545" s="531">
        <v>1</v>
      </c>
    </row>
    <row r="546" spans="1:16">
      <c r="A546" s="530" t="s">
        <v>1239</v>
      </c>
      <c r="B546" s="530" t="s">
        <v>1240</v>
      </c>
      <c r="C546" s="531">
        <v>0</v>
      </c>
      <c r="D546" s="531">
        <v>0</v>
      </c>
      <c r="E546" s="531">
        <v>0</v>
      </c>
      <c r="F546" s="531">
        <v>0</v>
      </c>
      <c r="G546" s="531">
        <v>0</v>
      </c>
      <c r="H546" s="531">
        <v>0</v>
      </c>
      <c r="I546" s="531">
        <v>0</v>
      </c>
      <c r="J546" s="533">
        <v>0</v>
      </c>
      <c r="K546" s="531">
        <v>0</v>
      </c>
      <c r="L546" s="531">
        <v>0</v>
      </c>
      <c r="M546" s="531">
        <v>0</v>
      </c>
      <c r="N546" s="531">
        <v>0</v>
      </c>
      <c r="O546" s="530" t="s">
        <v>2271</v>
      </c>
      <c r="P546" s="531">
        <v>1</v>
      </c>
    </row>
    <row r="547" spans="1:16">
      <c r="A547" s="530" t="s">
        <v>1241</v>
      </c>
      <c r="B547" s="530" t="s">
        <v>1242</v>
      </c>
      <c r="C547" s="531">
        <v>0</v>
      </c>
      <c r="D547" s="531">
        <v>0</v>
      </c>
      <c r="E547" s="531">
        <v>0</v>
      </c>
      <c r="F547" s="531">
        <v>0</v>
      </c>
      <c r="G547" s="531">
        <v>0</v>
      </c>
      <c r="H547" s="531">
        <v>0</v>
      </c>
      <c r="I547" s="531">
        <v>0</v>
      </c>
      <c r="J547" s="533">
        <v>0</v>
      </c>
      <c r="K547" s="531">
        <v>0</v>
      </c>
      <c r="L547" s="531">
        <v>0</v>
      </c>
      <c r="M547" s="531">
        <v>0</v>
      </c>
      <c r="N547" s="531">
        <v>0</v>
      </c>
      <c r="O547" s="530" t="s">
        <v>2271</v>
      </c>
      <c r="P547" s="531">
        <v>1</v>
      </c>
    </row>
    <row r="548" spans="1:16">
      <c r="A548" s="530" t="s">
        <v>1243</v>
      </c>
      <c r="B548" s="530" t="s">
        <v>1244</v>
      </c>
      <c r="C548" s="531">
        <v>0</v>
      </c>
      <c r="D548" s="531">
        <v>0</v>
      </c>
      <c r="E548" s="531">
        <v>0</v>
      </c>
      <c r="F548" s="531">
        <v>0</v>
      </c>
      <c r="G548" s="531">
        <v>0</v>
      </c>
      <c r="H548" s="531">
        <v>0</v>
      </c>
      <c r="I548" s="531">
        <v>0</v>
      </c>
      <c r="J548" s="533">
        <v>0</v>
      </c>
      <c r="K548" s="531">
        <v>0</v>
      </c>
      <c r="L548" s="531">
        <v>0</v>
      </c>
      <c r="M548" s="531">
        <v>0</v>
      </c>
      <c r="N548" s="531">
        <v>0</v>
      </c>
      <c r="O548" s="530" t="s">
        <v>2271</v>
      </c>
      <c r="P548" s="531">
        <v>1</v>
      </c>
    </row>
    <row r="549" spans="1:16">
      <c r="A549" s="530" t="s">
        <v>1245</v>
      </c>
      <c r="B549" s="530" t="s">
        <v>1246</v>
      </c>
      <c r="C549" s="531">
        <v>0</v>
      </c>
      <c r="D549" s="531">
        <v>0</v>
      </c>
      <c r="E549" s="531">
        <v>0</v>
      </c>
      <c r="F549" s="531">
        <v>0</v>
      </c>
      <c r="G549" s="531">
        <v>0</v>
      </c>
      <c r="H549" s="531">
        <v>0</v>
      </c>
      <c r="I549" s="531">
        <v>0</v>
      </c>
      <c r="J549" s="533">
        <v>0</v>
      </c>
      <c r="K549" s="531">
        <v>0</v>
      </c>
      <c r="L549" s="531">
        <v>0</v>
      </c>
      <c r="M549" s="531">
        <v>0</v>
      </c>
      <c r="N549" s="531">
        <v>0</v>
      </c>
      <c r="O549" s="530" t="s">
        <v>2271</v>
      </c>
      <c r="P549" s="531">
        <v>1</v>
      </c>
    </row>
    <row r="550" spans="1:16">
      <c r="A550" s="530" t="s">
        <v>1247</v>
      </c>
      <c r="B550" s="530" t="s">
        <v>1248</v>
      </c>
      <c r="C550" s="531">
        <v>0</v>
      </c>
      <c r="D550" s="531">
        <v>0</v>
      </c>
      <c r="E550" s="531">
        <v>0</v>
      </c>
      <c r="F550" s="531">
        <v>0</v>
      </c>
      <c r="G550" s="531">
        <v>0</v>
      </c>
      <c r="H550" s="531">
        <v>0</v>
      </c>
      <c r="I550" s="531">
        <v>0</v>
      </c>
      <c r="J550" s="533">
        <v>0</v>
      </c>
      <c r="K550" s="531">
        <v>0</v>
      </c>
      <c r="L550" s="531">
        <v>0</v>
      </c>
      <c r="M550" s="531">
        <v>0</v>
      </c>
      <c r="N550" s="531">
        <v>0</v>
      </c>
      <c r="O550" s="530" t="s">
        <v>2271</v>
      </c>
      <c r="P550" s="531">
        <v>1</v>
      </c>
    </row>
    <row r="551" spans="1:16">
      <c r="A551" s="530" t="s">
        <v>1249</v>
      </c>
      <c r="B551" s="530" t="s">
        <v>1250</v>
      </c>
      <c r="C551" s="531">
        <v>0</v>
      </c>
      <c r="D551" s="531">
        <v>0</v>
      </c>
      <c r="E551" s="531">
        <v>0</v>
      </c>
      <c r="F551" s="531">
        <v>0</v>
      </c>
      <c r="G551" s="531">
        <v>0</v>
      </c>
      <c r="H551" s="531">
        <v>0</v>
      </c>
      <c r="I551" s="531">
        <v>0</v>
      </c>
      <c r="J551" s="533">
        <v>0</v>
      </c>
      <c r="K551" s="531">
        <v>0</v>
      </c>
      <c r="L551" s="531">
        <v>0</v>
      </c>
      <c r="M551" s="531">
        <v>0</v>
      </c>
      <c r="N551" s="531">
        <v>0</v>
      </c>
      <c r="O551" s="530" t="s">
        <v>2271</v>
      </c>
      <c r="P551" s="531">
        <v>1</v>
      </c>
    </row>
    <row r="552" spans="1:16">
      <c r="A552" s="530" t="s">
        <v>1251</v>
      </c>
      <c r="B552" s="530" t="s">
        <v>1252</v>
      </c>
      <c r="C552" s="531">
        <v>0</v>
      </c>
      <c r="D552" s="531">
        <v>0</v>
      </c>
      <c r="E552" s="531">
        <v>0</v>
      </c>
      <c r="F552" s="531">
        <v>0</v>
      </c>
      <c r="G552" s="531">
        <v>0</v>
      </c>
      <c r="H552" s="531">
        <v>0</v>
      </c>
      <c r="I552" s="531">
        <v>0</v>
      </c>
      <c r="J552" s="533">
        <v>0</v>
      </c>
      <c r="K552" s="531">
        <v>0</v>
      </c>
      <c r="L552" s="531">
        <v>0</v>
      </c>
      <c r="M552" s="531">
        <v>0</v>
      </c>
      <c r="N552" s="531">
        <v>0</v>
      </c>
      <c r="O552" s="530" t="s">
        <v>2271</v>
      </c>
      <c r="P552" s="531">
        <v>1</v>
      </c>
    </row>
    <row r="553" spans="1:16">
      <c r="A553" s="530" t="s">
        <v>1253</v>
      </c>
      <c r="B553" s="530" t="s">
        <v>1254</v>
      </c>
      <c r="C553" s="531">
        <v>0</v>
      </c>
      <c r="D553" s="531">
        <v>0</v>
      </c>
      <c r="E553" s="531">
        <v>0</v>
      </c>
      <c r="F553" s="531">
        <v>0</v>
      </c>
      <c r="G553" s="531">
        <v>0</v>
      </c>
      <c r="H553" s="531">
        <v>0</v>
      </c>
      <c r="I553" s="531">
        <v>0</v>
      </c>
      <c r="J553" s="533">
        <v>0</v>
      </c>
      <c r="K553" s="531">
        <v>0</v>
      </c>
      <c r="L553" s="531">
        <v>0</v>
      </c>
      <c r="M553" s="531">
        <v>0</v>
      </c>
      <c r="N553" s="531">
        <v>0</v>
      </c>
      <c r="O553" s="530" t="s">
        <v>2271</v>
      </c>
      <c r="P553" s="531">
        <v>1</v>
      </c>
    </row>
    <row r="554" spans="1:16">
      <c r="A554" s="530" t="s">
        <v>1255</v>
      </c>
      <c r="B554" s="530" t="s">
        <v>1256</v>
      </c>
      <c r="C554" s="531">
        <v>0</v>
      </c>
      <c r="D554" s="531">
        <v>0</v>
      </c>
      <c r="E554" s="531">
        <v>0</v>
      </c>
      <c r="F554" s="531">
        <v>0</v>
      </c>
      <c r="G554" s="531">
        <v>0</v>
      </c>
      <c r="H554" s="531">
        <v>0</v>
      </c>
      <c r="I554" s="531">
        <v>0</v>
      </c>
      <c r="J554" s="533">
        <v>0</v>
      </c>
      <c r="K554" s="531">
        <v>0</v>
      </c>
      <c r="L554" s="531">
        <v>0</v>
      </c>
      <c r="M554" s="531">
        <v>0</v>
      </c>
      <c r="N554" s="531">
        <v>0</v>
      </c>
      <c r="O554" s="530" t="s">
        <v>2271</v>
      </c>
      <c r="P554" s="531">
        <v>1</v>
      </c>
    </row>
    <row r="555" spans="1:16">
      <c r="A555" s="530" t="s">
        <v>1257</v>
      </c>
      <c r="B555" s="530" t="s">
        <v>1258</v>
      </c>
      <c r="C555" s="531">
        <v>0</v>
      </c>
      <c r="D555" s="531">
        <v>0</v>
      </c>
      <c r="E555" s="531">
        <v>0</v>
      </c>
      <c r="F555" s="531">
        <v>0</v>
      </c>
      <c r="G555" s="531">
        <v>0</v>
      </c>
      <c r="H555" s="531">
        <v>0</v>
      </c>
      <c r="I555" s="531">
        <v>0</v>
      </c>
      <c r="J555" s="533">
        <v>0</v>
      </c>
      <c r="K555" s="531">
        <v>0</v>
      </c>
      <c r="L555" s="531">
        <v>0</v>
      </c>
      <c r="M555" s="531">
        <v>0</v>
      </c>
      <c r="N555" s="531">
        <v>0</v>
      </c>
      <c r="O555" s="530" t="s">
        <v>2271</v>
      </c>
      <c r="P555" s="531">
        <v>1</v>
      </c>
    </row>
    <row r="556" spans="1:16">
      <c r="A556" s="530" t="s">
        <v>1259</v>
      </c>
      <c r="B556" s="530" t="s">
        <v>1260</v>
      </c>
      <c r="C556" s="531">
        <v>0</v>
      </c>
      <c r="D556" s="531">
        <v>0</v>
      </c>
      <c r="E556" s="531">
        <v>0</v>
      </c>
      <c r="F556" s="531">
        <v>0</v>
      </c>
      <c r="G556" s="531">
        <v>0</v>
      </c>
      <c r="H556" s="531">
        <v>0</v>
      </c>
      <c r="I556" s="531">
        <v>0</v>
      </c>
      <c r="J556" s="533">
        <v>0</v>
      </c>
      <c r="K556" s="531">
        <v>0</v>
      </c>
      <c r="L556" s="531">
        <v>0</v>
      </c>
      <c r="M556" s="531">
        <v>0</v>
      </c>
      <c r="N556" s="531">
        <v>0</v>
      </c>
      <c r="O556" s="530" t="s">
        <v>2271</v>
      </c>
      <c r="P556" s="531">
        <v>1</v>
      </c>
    </row>
    <row r="557" spans="1:16">
      <c r="A557" s="530" t="s">
        <v>1261</v>
      </c>
      <c r="B557" s="530" t="s">
        <v>1262</v>
      </c>
      <c r="C557" s="531">
        <v>0</v>
      </c>
      <c r="D557" s="531">
        <v>0</v>
      </c>
      <c r="E557" s="531">
        <v>0</v>
      </c>
      <c r="F557" s="531">
        <v>0</v>
      </c>
      <c r="G557" s="531">
        <v>0</v>
      </c>
      <c r="H557" s="531">
        <v>0</v>
      </c>
      <c r="I557" s="531">
        <v>0</v>
      </c>
      <c r="J557" s="533">
        <v>0</v>
      </c>
      <c r="K557" s="531">
        <v>0</v>
      </c>
      <c r="L557" s="531">
        <v>0</v>
      </c>
      <c r="M557" s="531">
        <v>0</v>
      </c>
      <c r="N557" s="531">
        <v>0</v>
      </c>
      <c r="O557" s="530" t="s">
        <v>2271</v>
      </c>
      <c r="P557" s="531">
        <v>1</v>
      </c>
    </row>
    <row r="558" spans="1:16">
      <c r="A558" s="530" t="s">
        <v>1263</v>
      </c>
      <c r="B558" s="530" t="s">
        <v>1264</v>
      </c>
      <c r="C558" s="531">
        <v>0</v>
      </c>
      <c r="D558" s="531">
        <v>0</v>
      </c>
      <c r="E558" s="531">
        <v>0</v>
      </c>
      <c r="F558" s="531">
        <v>0</v>
      </c>
      <c r="G558" s="531">
        <v>0</v>
      </c>
      <c r="H558" s="531">
        <v>0</v>
      </c>
      <c r="I558" s="531">
        <v>0</v>
      </c>
      <c r="J558" s="533">
        <v>0</v>
      </c>
      <c r="K558" s="531">
        <v>0</v>
      </c>
      <c r="L558" s="531">
        <v>0</v>
      </c>
      <c r="M558" s="531">
        <v>0</v>
      </c>
      <c r="N558" s="531">
        <v>0</v>
      </c>
      <c r="O558" s="530" t="s">
        <v>2271</v>
      </c>
      <c r="P558" s="531">
        <v>1</v>
      </c>
    </row>
    <row r="559" spans="1:16">
      <c r="A559" s="530" t="s">
        <v>1265</v>
      </c>
      <c r="B559" s="530" t="s">
        <v>1266</v>
      </c>
      <c r="C559" s="531">
        <v>0</v>
      </c>
      <c r="D559" s="531">
        <v>0</v>
      </c>
      <c r="E559" s="531">
        <v>0</v>
      </c>
      <c r="F559" s="531">
        <v>0</v>
      </c>
      <c r="G559" s="531">
        <v>0</v>
      </c>
      <c r="H559" s="531">
        <v>0</v>
      </c>
      <c r="I559" s="531">
        <v>0</v>
      </c>
      <c r="J559" s="533">
        <v>0</v>
      </c>
      <c r="K559" s="531">
        <v>0</v>
      </c>
      <c r="L559" s="531">
        <v>0</v>
      </c>
      <c r="M559" s="531">
        <v>0</v>
      </c>
      <c r="N559" s="531">
        <v>0</v>
      </c>
      <c r="O559" s="530" t="s">
        <v>2271</v>
      </c>
      <c r="P559" s="531">
        <v>1</v>
      </c>
    </row>
    <row r="560" spans="1:16">
      <c r="A560" s="530" t="s">
        <v>1267</v>
      </c>
      <c r="B560" s="530" t="s">
        <v>1268</v>
      </c>
      <c r="C560" s="531">
        <v>0</v>
      </c>
      <c r="D560" s="531">
        <v>0</v>
      </c>
      <c r="E560" s="531">
        <v>0</v>
      </c>
      <c r="F560" s="531">
        <v>0</v>
      </c>
      <c r="G560" s="531">
        <v>0</v>
      </c>
      <c r="H560" s="531">
        <v>0</v>
      </c>
      <c r="I560" s="531">
        <v>0</v>
      </c>
      <c r="J560" s="533">
        <v>0</v>
      </c>
      <c r="K560" s="531">
        <v>0</v>
      </c>
      <c r="L560" s="531">
        <v>0</v>
      </c>
      <c r="M560" s="531">
        <v>0</v>
      </c>
      <c r="N560" s="531">
        <v>0</v>
      </c>
      <c r="O560" s="530" t="s">
        <v>2271</v>
      </c>
      <c r="P560" s="531">
        <v>1</v>
      </c>
    </row>
    <row r="561" spans="1:16">
      <c r="A561" s="530" t="s">
        <v>1270</v>
      </c>
      <c r="B561" s="530" t="s">
        <v>1271</v>
      </c>
      <c r="C561" s="531">
        <v>0</v>
      </c>
      <c r="D561" s="531">
        <v>0</v>
      </c>
      <c r="E561" s="531">
        <v>0</v>
      </c>
      <c r="F561" s="531">
        <v>0</v>
      </c>
      <c r="G561" s="531">
        <v>0</v>
      </c>
      <c r="H561" s="531">
        <v>0</v>
      </c>
      <c r="I561" s="531">
        <v>0</v>
      </c>
      <c r="J561" s="533">
        <v>0</v>
      </c>
      <c r="K561" s="531">
        <v>0</v>
      </c>
      <c r="L561" s="531">
        <v>0</v>
      </c>
      <c r="M561" s="531">
        <v>0</v>
      </c>
      <c r="N561" s="531">
        <v>0</v>
      </c>
      <c r="O561" s="530" t="s">
        <v>2272</v>
      </c>
      <c r="P561" s="531">
        <v>1</v>
      </c>
    </row>
    <row r="562" spans="1:16">
      <c r="A562" s="530" t="s">
        <v>1272</v>
      </c>
      <c r="B562" s="530" t="s">
        <v>1273</v>
      </c>
      <c r="C562" s="531">
        <v>0</v>
      </c>
      <c r="D562" s="531">
        <v>0</v>
      </c>
      <c r="E562" s="531">
        <v>0</v>
      </c>
      <c r="F562" s="531">
        <v>0</v>
      </c>
      <c r="G562" s="531">
        <v>0</v>
      </c>
      <c r="H562" s="531">
        <v>0</v>
      </c>
      <c r="I562" s="531">
        <v>0</v>
      </c>
      <c r="J562" s="533">
        <v>0</v>
      </c>
      <c r="K562" s="531">
        <v>0</v>
      </c>
      <c r="L562" s="531">
        <v>0</v>
      </c>
      <c r="M562" s="531">
        <v>0</v>
      </c>
      <c r="N562" s="531">
        <v>0</v>
      </c>
      <c r="O562" s="530" t="s">
        <v>2272</v>
      </c>
      <c r="P562" s="531">
        <v>1</v>
      </c>
    </row>
    <row r="563" spans="1:16">
      <c r="A563" s="530" t="s">
        <v>1274</v>
      </c>
      <c r="B563" s="530" t="s">
        <v>1275</v>
      </c>
      <c r="C563" s="531">
        <v>0</v>
      </c>
      <c r="D563" s="531">
        <v>0</v>
      </c>
      <c r="E563" s="531">
        <v>0</v>
      </c>
      <c r="F563" s="531">
        <v>0</v>
      </c>
      <c r="G563" s="531">
        <v>0</v>
      </c>
      <c r="H563" s="531">
        <v>0</v>
      </c>
      <c r="I563" s="531">
        <v>0</v>
      </c>
      <c r="J563" s="533">
        <v>0</v>
      </c>
      <c r="K563" s="531">
        <v>0</v>
      </c>
      <c r="L563" s="531">
        <v>0</v>
      </c>
      <c r="M563" s="531">
        <v>0</v>
      </c>
      <c r="N563" s="531">
        <v>0</v>
      </c>
      <c r="O563" s="530" t="s">
        <v>2272</v>
      </c>
      <c r="P563" s="531">
        <v>1</v>
      </c>
    </row>
    <row r="564" spans="1:16">
      <c r="A564" s="530" t="s">
        <v>1276</v>
      </c>
      <c r="B564" s="530" t="s">
        <v>1277</v>
      </c>
      <c r="C564" s="531">
        <v>0</v>
      </c>
      <c r="D564" s="531">
        <v>0</v>
      </c>
      <c r="E564" s="531">
        <v>0</v>
      </c>
      <c r="F564" s="531">
        <v>0</v>
      </c>
      <c r="G564" s="531">
        <v>0</v>
      </c>
      <c r="H564" s="531">
        <v>0</v>
      </c>
      <c r="I564" s="531">
        <v>0</v>
      </c>
      <c r="J564" s="533">
        <v>0</v>
      </c>
      <c r="K564" s="531">
        <v>0</v>
      </c>
      <c r="L564" s="531">
        <v>0</v>
      </c>
      <c r="M564" s="531">
        <v>0</v>
      </c>
      <c r="N564" s="531">
        <v>0</v>
      </c>
      <c r="O564" s="530" t="s">
        <v>2272</v>
      </c>
      <c r="P564" s="531">
        <v>1</v>
      </c>
    </row>
    <row r="565" spans="1:16">
      <c r="A565" s="530" t="s">
        <v>1278</v>
      </c>
      <c r="B565" s="530" t="s">
        <v>1279</v>
      </c>
      <c r="C565" s="531">
        <v>0</v>
      </c>
      <c r="D565" s="531">
        <v>0</v>
      </c>
      <c r="E565" s="531">
        <v>0</v>
      </c>
      <c r="F565" s="531">
        <v>0</v>
      </c>
      <c r="G565" s="531">
        <v>0</v>
      </c>
      <c r="H565" s="531">
        <v>0</v>
      </c>
      <c r="I565" s="531">
        <v>0</v>
      </c>
      <c r="J565" s="533">
        <v>0</v>
      </c>
      <c r="K565" s="531">
        <v>0</v>
      </c>
      <c r="L565" s="531">
        <v>0</v>
      </c>
      <c r="M565" s="531">
        <v>0</v>
      </c>
      <c r="N565" s="531">
        <v>0</v>
      </c>
      <c r="O565" s="530" t="s">
        <v>2272</v>
      </c>
      <c r="P565" s="531">
        <v>1</v>
      </c>
    </row>
    <row r="566" spans="1:16">
      <c r="A566" s="530" t="s">
        <v>1280</v>
      </c>
      <c r="B566" s="530" t="s">
        <v>1281</v>
      </c>
      <c r="C566" s="531">
        <v>0</v>
      </c>
      <c r="D566" s="531">
        <v>0</v>
      </c>
      <c r="E566" s="531">
        <v>0</v>
      </c>
      <c r="F566" s="531">
        <v>0</v>
      </c>
      <c r="G566" s="531">
        <v>0</v>
      </c>
      <c r="H566" s="531">
        <v>0</v>
      </c>
      <c r="I566" s="531">
        <v>0</v>
      </c>
      <c r="J566" s="533">
        <v>0</v>
      </c>
      <c r="K566" s="531">
        <v>0</v>
      </c>
      <c r="L566" s="531">
        <v>0</v>
      </c>
      <c r="M566" s="531">
        <v>0</v>
      </c>
      <c r="N566" s="531">
        <v>0</v>
      </c>
      <c r="O566" s="530" t="s">
        <v>2272</v>
      </c>
      <c r="P566" s="531">
        <v>1</v>
      </c>
    </row>
    <row r="567" spans="1:16">
      <c r="A567" s="530" t="s">
        <v>1282</v>
      </c>
      <c r="B567" s="530" t="s">
        <v>1283</v>
      </c>
      <c r="C567" s="531">
        <v>0</v>
      </c>
      <c r="D567" s="531">
        <v>0</v>
      </c>
      <c r="E567" s="531">
        <v>0</v>
      </c>
      <c r="F567" s="531">
        <v>0</v>
      </c>
      <c r="G567" s="531">
        <v>0</v>
      </c>
      <c r="H567" s="531">
        <v>0</v>
      </c>
      <c r="I567" s="531">
        <v>0</v>
      </c>
      <c r="J567" s="533">
        <v>0</v>
      </c>
      <c r="K567" s="531">
        <v>0</v>
      </c>
      <c r="L567" s="531">
        <v>0</v>
      </c>
      <c r="M567" s="531">
        <v>0</v>
      </c>
      <c r="N567" s="531">
        <v>0</v>
      </c>
      <c r="O567" s="530" t="s">
        <v>2272</v>
      </c>
      <c r="P567" s="531">
        <v>1</v>
      </c>
    </row>
    <row r="568" spans="1:16">
      <c r="A568" s="530" t="s">
        <v>1284</v>
      </c>
      <c r="B568" s="530" t="s">
        <v>1285</v>
      </c>
      <c r="C568" s="531">
        <v>0</v>
      </c>
      <c r="D568" s="531">
        <v>0</v>
      </c>
      <c r="E568" s="531">
        <v>0</v>
      </c>
      <c r="F568" s="531">
        <v>0</v>
      </c>
      <c r="G568" s="531">
        <v>0</v>
      </c>
      <c r="H568" s="531">
        <v>0</v>
      </c>
      <c r="I568" s="531">
        <v>0</v>
      </c>
      <c r="J568" s="533">
        <v>0</v>
      </c>
      <c r="K568" s="531">
        <v>0</v>
      </c>
      <c r="L568" s="531">
        <v>0</v>
      </c>
      <c r="M568" s="531">
        <v>0</v>
      </c>
      <c r="N568" s="531">
        <v>0</v>
      </c>
      <c r="O568" s="530" t="s">
        <v>2272</v>
      </c>
      <c r="P568" s="531">
        <v>1</v>
      </c>
    </row>
    <row r="569" spans="1:16">
      <c r="A569" s="530" t="s">
        <v>1286</v>
      </c>
      <c r="B569" s="530" t="s">
        <v>1287</v>
      </c>
      <c r="C569" s="531">
        <v>0</v>
      </c>
      <c r="D569" s="531">
        <v>0</v>
      </c>
      <c r="E569" s="531">
        <v>0</v>
      </c>
      <c r="F569" s="531">
        <v>0</v>
      </c>
      <c r="G569" s="531">
        <v>0</v>
      </c>
      <c r="H569" s="531">
        <v>0</v>
      </c>
      <c r="I569" s="531">
        <v>0</v>
      </c>
      <c r="J569" s="533">
        <v>0</v>
      </c>
      <c r="K569" s="531">
        <v>0</v>
      </c>
      <c r="L569" s="531">
        <v>0</v>
      </c>
      <c r="M569" s="531">
        <v>0</v>
      </c>
      <c r="N569" s="531">
        <v>0</v>
      </c>
      <c r="O569" s="530" t="s">
        <v>2272</v>
      </c>
      <c r="P569" s="531">
        <v>1</v>
      </c>
    </row>
    <row r="570" spans="1:16">
      <c r="A570" s="530" t="s">
        <v>1288</v>
      </c>
      <c r="B570" s="530" t="s">
        <v>1289</v>
      </c>
      <c r="C570" s="531">
        <v>0</v>
      </c>
      <c r="D570" s="531">
        <v>0</v>
      </c>
      <c r="E570" s="531">
        <v>0</v>
      </c>
      <c r="F570" s="531">
        <v>0</v>
      </c>
      <c r="G570" s="531">
        <v>0</v>
      </c>
      <c r="H570" s="531">
        <v>0</v>
      </c>
      <c r="I570" s="531">
        <v>0</v>
      </c>
      <c r="J570" s="533">
        <v>0</v>
      </c>
      <c r="K570" s="531">
        <v>0</v>
      </c>
      <c r="L570" s="531">
        <v>0</v>
      </c>
      <c r="M570" s="531">
        <v>0</v>
      </c>
      <c r="N570" s="531">
        <v>0</v>
      </c>
      <c r="O570" s="530" t="s">
        <v>2272</v>
      </c>
      <c r="P570" s="531">
        <v>1</v>
      </c>
    </row>
    <row r="571" spans="1:16">
      <c r="A571" s="530" t="s">
        <v>1290</v>
      </c>
      <c r="B571" s="530" t="s">
        <v>1291</v>
      </c>
      <c r="C571" s="531">
        <v>0</v>
      </c>
      <c r="D571" s="531">
        <v>0</v>
      </c>
      <c r="E571" s="531">
        <v>0</v>
      </c>
      <c r="F571" s="531">
        <v>0</v>
      </c>
      <c r="G571" s="531">
        <v>0</v>
      </c>
      <c r="H571" s="531">
        <v>0</v>
      </c>
      <c r="I571" s="531">
        <v>0</v>
      </c>
      <c r="J571" s="533">
        <v>0</v>
      </c>
      <c r="K571" s="531">
        <v>0</v>
      </c>
      <c r="L571" s="531">
        <v>0</v>
      </c>
      <c r="M571" s="531">
        <v>0</v>
      </c>
      <c r="N571" s="531">
        <v>0</v>
      </c>
      <c r="O571" s="530" t="s">
        <v>2272</v>
      </c>
      <c r="P571" s="531">
        <v>1</v>
      </c>
    </row>
    <row r="572" spans="1:16">
      <c r="A572" s="530" t="s">
        <v>1292</v>
      </c>
      <c r="B572" s="530" t="s">
        <v>1293</v>
      </c>
      <c r="C572" s="531">
        <v>0</v>
      </c>
      <c r="D572" s="531">
        <v>0</v>
      </c>
      <c r="E572" s="531">
        <v>0</v>
      </c>
      <c r="F572" s="531">
        <v>0</v>
      </c>
      <c r="G572" s="531">
        <v>0</v>
      </c>
      <c r="H572" s="531">
        <v>0</v>
      </c>
      <c r="I572" s="531">
        <v>0</v>
      </c>
      <c r="J572" s="533">
        <v>0</v>
      </c>
      <c r="K572" s="531">
        <v>0</v>
      </c>
      <c r="L572" s="531">
        <v>0</v>
      </c>
      <c r="M572" s="531">
        <v>0</v>
      </c>
      <c r="N572" s="531">
        <v>0</v>
      </c>
      <c r="O572" s="530" t="s">
        <v>2272</v>
      </c>
      <c r="P572" s="531">
        <v>1</v>
      </c>
    </row>
    <row r="573" spans="1:16">
      <c r="A573" s="530" t="s">
        <v>1294</v>
      </c>
      <c r="B573" s="530" t="s">
        <v>1295</v>
      </c>
      <c r="C573" s="531">
        <v>0</v>
      </c>
      <c r="D573" s="531">
        <v>0</v>
      </c>
      <c r="E573" s="531">
        <v>0</v>
      </c>
      <c r="F573" s="531">
        <v>0</v>
      </c>
      <c r="G573" s="531">
        <v>0</v>
      </c>
      <c r="H573" s="531">
        <v>0</v>
      </c>
      <c r="I573" s="531">
        <v>0</v>
      </c>
      <c r="J573" s="533">
        <v>0</v>
      </c>
      <c r="K573" s="531">
        <v>0</v>
      </c>
      <c r="L573" s="531">
        <v>0</v>
      </c>
      <c r="M573" s="531">
        <v>0</v>
      </c>
      <c r="N573" s="531">
        <v>0</v>
      </c>
      <c r="O573" s="530" t="s">
        <v>2272</v>
      </c>
      <c r="P573" s="531">
        <v>1</v>
      </c>
    </row>
    <row r="574" spans="1:16">
      <c r="A574" s="530" t="s">
        <v>1296</v>
      </c>
      <c r="B574" s="530" t="s">
        <v>1297</v>
      </c>
      <c r="C574" s="531">
        <v>0</v>
      </c>
      <c r="D574" s="531">
        <v>0</v>
      </c>
      <c r="E574" s="531">
        <v>0</v>
      </c>
      <c r="F574" s="531">
        <v>0</v>
      </c>
      <c r="G574" s="531">
        <v>0</v>
      </c>
      <c r="H574" s="531">
        <v>0</v>
      </c>
      <c r="I574" s="531">
        <v>0</v>
      </c>
      <c r="J574" s="533">
        <v>0</v>
      </c>
      <c r="K574" s="531">
        <v>0</v>
      </c>
      <c r="L574" s="531">
        <v>0</v>
      </c>
      <c r="M574" s="531">
        <v>0</v>
      </c>
      <c r="N574" s="531">
        <v>0</v>
      </c>
      <c r="O574" s="530" t="s">
        <v>2272</v>
      </c>
      <c r="P574" s="531">
        <v>1</v>
      </c>
    </row>
    <row r="575" spans="1:16">
      <c r="A575" s="530" t="s">
        <v>1298</v>
      </c>
      <c r="B575" s="530" t="s">
        <v>1299</v>
      </c>
      <c r="C575" s="531">
        <v>0</v>
      </c>
      <c r="D575" s="531">
        <v>0</v>
      </c>
      <c r="E575" s="531">
        <v>0</v>
      </c>
      <c r="F575" s="531">
        <v>0</v>
      </c>
      <c r="G575" s="531">
        <v>0</v>
      </c>
      <c r="H575" s="531">
        <v>0</v>
      </c>
      <c r="I575" s="531">
        <v>0</v>
      </c>
      <c r="J575" s="533">
        <v>0</v>
      </c>
      <c r="K575" s="531">
        <v>0</v>
      </c>
      <c r="L575" s="531">
        <v>0</v>
      </c>
      <c r="M575" s="531">
        <v>0</v>
      </c>
      <c r="N575" s="531">
        <v>0</v>
      </c>
      <c r="O575" s="530" t="s">
        <v>2272</v>
      </c>
      <c r="P575" s="531">
        <v>1</v>
      </c>
    </row>
    <row r="576" spans="1:16">
      <c r="A576" s="530" t="s">
        <v>1300</v>
      </c>
      <c r="B576" s="530" t="s">
        <v>1301</v>
      </c>
      <c r="C576" s="531">
        <v>0</v>
      </c>
      <c r="D576" s="531">
        <v>0</v>
      </c>
      <c r="E576" s="531">
        <v>0</v>
      </c>
      <c r="F576" s="531">
        <v>0</v>
      </c>
      <c r="G576" s="531">
        <v>0</v>
      </c>
      <c r="H576" s="531">
        <v>0</v>
      </c>
      <c r="I576" s="531">
        <v>0</v>
      </c>
      <c r="J576" s="533">
        <v>0</v>
      </c>
      <c r="K576" s="531">
        <v>0</v>
      </c>
      <c r="L576" s="531">
        <v>0</v>
      </c>
      <c r="M576" s="531">
        <v>0</v>
      </c>
      <c r="N576" s="531">
        <v>0</v>
      </c>
      <c r="O576" s="530" t="s">
        <v>2272</v>
      </c>
      <c r="P576" s="531">
        <v>1</v>
      </c>
    </row>
    <row r="577" spans="1:16">
      <c r="A577" s="530" t="s">
        <v>1302</v>
      </c>
      <c r="B577" s="530" t="s">
        <v>1303</v>
      </c>
      <c r="C577" s="531">
        <v>0</v>
      </c>
      <c r="D577" s="531">
        <v>0</v>
      </c>
      <c r="E577" s="531">
        <v>0</v>
      </c>
      <c r="F577" s="531">
        <v>0</v>
      </c>
      <c r="G577" s="531">
        <v>0</v>
      </c>
      <c r="H577" s="531">
        <v>0</v>
      </c>
      <c r="I577" s="531">
        <v>0</v>
      </c>
      <c r="J577" s="533">
        <v>0</v>
      </c>
      <c r="K577" s="531">
        <v>0</v>
      </c>
      <c r="L577" s="531">
        <v>0</v>
      </c>
      <c r="M577" s="531">
        <v>0</v>
      </c>
      <c r="N577" s="531">
        <v>0</v>
      </c>
      <c r="O577" s="530" t="s">
        <v>2272</v>
      </c>
      <c r="P577" s="531">
        <v>1</v>
      </c>
    </row>
    <row r="578" spans="1:16">
      <c r="A578" s="530" t="s">
        <v>1304</v>
      </c>
      <c r="B578" s="530" t="s">
        <v>1305</v>
      </c>
      <c r="C578" s="531">
        <v>0</v>
      </c>
      <c r="D578" s="531">
        <v>0</v>
      </c>
      <c r="E578" s="531">
        <v>0</v>
      </c>
      <c r="F578" s="531">
        <v>0</v>
      </c>
      <c r="G578" s="531">
        <v>0</v>
      </c>
      <c r="H578" s="531">
        <v>0</v>
      </c>
      <c r="I578" s="531">
        <v>0</v>
      </c>
      <c r="J578" s="533">
        <v>0</v>
      </c>
      <c r="K578" s="531">
        <v>0</v>
      </c>
      <c r="L578" s="531">
        <v>0</v>
      </c>
      <c r="M578" s="531">
        <v>0</v>
      </c>
      <c r="N578" s="531">
        <v>0</v>
      </c>
      <c r="O578" s="530" t="s">
        <v>2272</v>
      </c>
      <c r="P578" s="531">
        <v>1</v>
      </c>
    </row>
    <row r="579" spans="1:16">
      <c r="A579" s="530" t="s">
        <v>1306</v>
      </c>
      <c r="B579" s="530" t="s">
        <v>1307</v>
      </c>
      <c r="C579" s="531">
        <v>0</v>
      </c>
      <c r="D579" s="531">
        <v>0</v>
      </c>
      <c r="E579" s="531">
        <v>0</v>
      </c>
      <c r="F579" s="531">
        <v>0</v>
      </c>
      <c r="G579" s="531">
        <v>0</v>
      </c>
      <c r="H579" s="531">
        <v>0</v>
      </c>
      <c r="I579" s="531">
        <v>0</v>
      </c>
      <c r="J579" s="533">
        <v>0</v>
      </c>
      <c r="K579" s="531">
        <v>0</v>
      </c>
      <c r="L579" s="531">
        <v>0</v>
      </c>
      <c r="M579" s="531">
        <v>0</v>
      </c>
      <c r="N579" s="531">
        <v>0</v>
      </c>
      <c r="O579" s="530" t="s">
        <v>2272</v>
      </c>
      <c r="P579" s="531">
        <v>1</v>
      </c>
    </row>
    <row r="580" spans="1:16">
      <c r="A580" s="530" t="s">
        <v>1308</v>
      </c>
      <c r="B580" s="530" t="s">
        <v>1309</v>
      </c>
      <c r="C580" s="531">
        <v>0</v>
      </c>
      <c r="D580" s="531">
        <v>0</v>
      </c>
      <c r="E580" s="531">
        <v>0</v>
      </c>
      <c r="F580" s="531">
        <v>0</v>
      </c>
      <c r="G580" s="531">
        <v>0</v>
      </c>
      <c r="H580" s="531">
        <v>0</v>
      </c>
      <c r="I580" s="531">
        <v>0</v>
      </c>
      <c r="J580" s="533">
        <v>0</v>
      </c>
      <c r="K580" s="531">
        <v>0</v>
      </c>
      <c r="L580" s="531">
        <v>0</v>
      </c>
      <c r="M580" s="531">
        <v>0</v>
      </c>
      <c r="N580" s="531">
        <v>0</v>
      </c>
      <c r="O580" s="530" t="s">
        <v>2272</v>
      </c>
      <c r="P580" s="531">
        <v>1</v>
      </c>
    </row>
    <row r="581" spans="1:16">
      <c r="A581" s="530" t="s">
        <v>1310</v>
      </c>
      <c r="B581" s="530" t="s">
        <v>1311</v>
      </c>
      <c r="C581" s="531">
        <v>0</v>
      </c>
      <c r="D581" s="531">
        <v>0</v>
      </c>
      <c r="E581" s="531">
        <v>0</v>
      </c>
      <c r="F581" s="531">
        <v>0</v>
      </c>
      <c r="G581" s="531">
        <v>0</v>
      </c>
      <c r="H581" s="531">
        <v>0</v>
      </c>
      <c r="I581" s="531">
        <v>0</v>
      </c>
      <c r="J581" s="533">
        <v>0</v>
      </c>
      <c r="K581" s="531">
        <v>0</v>
      </c>
      <c r="L581" s="531">
        <v>0</v>
      </c>
      <c r="M581" s="531">
        <v>0</v>
      </c>
      <c r="N581" s="531">
        <v>0</v>
      </c>
      <c r="O581" s="530" t="s">
        <v>2272</v>
      </c>
      <c r="P581" s="531">
        <v>1</v>
      </c>
    </row>
    <row r="582" spans="1:16">
      <c r="A582" s="530" t="s">
        <v>1312</v>
      </c>
      <c r="B582" s="530" t="s">
        <v>1313</v>
      </c>
      <c r="C582" s="531">
        <v>0</v>
      </c>
      <c r="D582" s="531">
        <v>0</v>
      </c>
      <c r="E582" s="531">
        <v>0</v>
      </c>
      <c r="F582" s="531">
        <v>0</v>
      </c>
      <c r="G582" s="531">
        <v>0</v>
      </c>
      <c r="H582" s="531">
        <v>0</v>
      </c>
      <c r="I582" s="531">
        <v>0</v>
      </c>
      <c r="J582" s="533">
        <v>0</v>
      </c>
      <c r="K582" s="531">
        <v>0</v>
      </c>
      <c r="L582" s="531">
        <v>0</v>
      </c>
      <c r="M582" s="531">
        <v>0</v>
      </c>
      <c r="N582" s="531">
        <v>0</v>
      </c>
      <c r="O582" s="530" t="s">
        <v>2272</v>
      </c>
      <c r="P582" s="531">
        <v>1</v>
      </c>
    </row>
    <row r="583" spans="1:16">
      <c r="A583" s="530" t="s">
        <v>1314</v>
      </c>
      <c r="B583" s="530" t="s">
        <v>1315</v>
      </c>
      <c r="C583" s="531">
        <v>0</v>
      </c>
      <c r="D583" s="531">
        <v>0</v>
      </c>
      <c r="E583" s="531">
        <v>0</v>
      </c>
      <c r="F583" s="531">
        <v>0</v>
      </c>
      <c r="G583" s="531">
        <v>0</v>
      </c>
      <c r="H583" s="531">
        <v>0</v>
      </c>
      <c r="I583" s="531">
        <v>0</v>
      </c>
      <c r="J583" s="533">
        <v>0</v>
      </c>
      <c r="K583" s="531">
        <v>0</v>
      </c>
      <c r="L583" s="531">
        <v>0</v>
      </c>
      <c r="M583" s="531">
        <v>0</v>
      </c>
      <c r="N583" s="531">
        <v>0</v>
      </c>
      <c r="O583" s="530" t="s">
        <v>2272</v>
      </c>
      <c r="P583" s="531">
        <v>1</v>
      </c>
    </row>
    <row r="584" spans="1:16">
      <c r="A584" s="530" t="s">
        <v>1316</v>
      </c>
      <c r="B584" s="530" t="s">
        <v>1317</v>
      </c>
      <c r="C584" s="531">
        <v>0</v>
      </c>
      <c r="D584" s="531">
        <v>0</v>
      </c>
      <c r="E584" s="531">
        <v>0</v>
      </c>
      <c r="F584" s="531">
        <v>0</v>
      </c>
      <c r="G584" s="531">
        <v>0</v>
      </c>
      <c r="H584" s="531">
        <v>0</v>
      </c>
      <c r="I584" s="531">
        <v>0</v>
      </c>
      <c r="J584" s="533">
        <v>0</v>
      </c>
      <c r="K584" s="531">
        <v>0</v>
      </c>
      <c r="L584" s="531">
        <v>0</v>
      </c>
      <c r="M584" s="531">
        <v>0</v>
      </c>
      <c r="N584" s="531">
        <v>0</v>
      </c>
      <c r="O584" s="530" t="s">
        <v>2272</v>
      </c>
      <c r="P584" s="531">
        <v>1</v>
      </c>
    </row>
    <row r="585" spans="1:16">
      <c r="A585" s="530" t="s">
        <v>1318</v>
      </c>
      <c r="B585" s="530" t="s">
        <v>1319</v>
      </c>
      <c r="C585" s="531">
        <v>0</v>
      </c>
      <c r="D585" s="531">
        <v>0</v>
      </c>
      <c r="E585" s="531">
        <v>0</v>
      </c>
      <c r="F585" s="531">
        <v>0</v>
      </c>
      <c r="G585" s="531">
        <v>0</v>
      </c>
      <c r="H585" s="531">
        <v>0</v>
      </c>
      <c r="I585" s="531">
        <v>0</v>
      </c>
      <c r="J585" s="533">
        <v>0</v>
      </c>
      <c r="K585" s="531">
        <v>0</v>
      </c>
      <c r="L585" s="531">
        <v>0</v>
      </c>
      <c r="M585" s="531">
        <v>0</v>
      </c>
      <c r="N585" s="531">
        <v>0</v>
      </c>
      <c r="O585" s="530" t="s">
        <v>2272</v>
      </c>
      <c r="P585" s="531">
        <v>1</v>
      </c>
    </row>
    <row r="586" spans="1:16">
      <c r="A586" s="530" t="s">
        <v>1321</v>
      </c>
      <c r="B586" s="530" t="s">
        <v>1322</v>
      </c>
      <c r="C586" s="531">
        <v>0</v>
      </c>
      <c r="D586" s="531">
        <v>0</v>
      </c>
      <c r="E586" s="531">
        <v>0</v>
      </c>
      <c r="F586" s="531">
        <v>0</v>
      </c>
      <c r="G586" s="531">
        <v>0</v>
      </c>
      <c r="H586" s="531">
        <v>0</v>
      </c>
      <c r="I586" s="531">
        <v>0</v>
      </c>
      <c r="J586" s="533">
        <v>0</v>
      </c>
      <c r="K586" s="531">
        <v>0</v>
      </c>
      <c r="L586" s="531">
        <v>0</v>
      </c>
      <c r="M586" s="531">
        <v>0</v>
      </c>
      <c r="N586" s="531">
        <v>0</v>
      </c>
      <c r="O586" s="530" t="s">
        <v>2273</v>
      </c>
      <c r="P586" s="531">
        <v>1</v>
      </c>
    </row>
    <row r="587" spans="1:16">
      <c r="A587" s="530" t="s">
        <v>1323</v>
      </c>
      <c r="B587" s="530" t="s">
        <v>1324</v>
      </c>
      <c r="C587" s="531">
        <v>0</v>
      </c>
      <c r="D587" s="531">
        <v>0</v>
      </c>
      <c r="E587" s="531">
        <v>0</v>
      </c>
      <c r="F587" s="531">
        <v>0</v>
      </c>
      <c r="G587" s="531">
        <v>0</v>
      </c>
      <c r="H587" s="531">
        <v>0</v>
      </c>
      <c r="I587" s="531">
        <v>0</v>
      </c>
      <c r="J587" s="533">
        <v>0</v>
      </c>
      <c r="K587" s="531">
        <v>0</v>
      </c>
      <c r="L587" s="531">
        <v>0</v>
      </c>
      <c r="M587" s="531">
        <v>0</v>
      </c>
      <c r="N587" s="531">
        <v>0</v>
      </c>
      <c r="O587" s="530" t="s">
        <v>2273</v>
      </c>
      <c r="P587" s="531">
        <v>1</v>
      </c>
    </row>
    <row r="588" spans="1:16">
      <c r="A588" s="530" t="s">
        <v>1325</v>
      </c>
      <c r="B588" s="530" t="s">
        <v>1326</v>
      </c>
      <c r="C588" s="531">
        <v>0</v>
      </c>
      <c r="D588" s="531">
        <v>0</v>
      </c>
      <c r="E588" s="531">
        <v>0</v>
      </c>
      <c r="F588" s="531">
        <v>0</v>
      </c>
      <c r="G588" s="531">
        <v>0</v>
      </c>
      <c r="H588" s="531">
        <v>0</v>
      </c>
      <c r="I588" s="531">
        <v>0</v>
      </c>
      <c r="J588" s="533">
        <v>0</v>
      </c>
      <c r="K588" s="531">
        <v>0</v>
      </c>
      <c r="L588" s="531">
        <v>0</v>
      </c>
      <c r="M588" s="531">
        <v>0</v>
      </c>
      <c r="N588" s="531">
        <v>0</v>
      </c>
      <c r="O588" s="530" t="s">
        <v>2273</v>
      </c>
      <c r="P588" s="531">
        <v>1</v>
      </c>
    </row>
    <row r="589" spans="1:16">
      <c r="A589" s="530" t="s">
        <v>1327</v>
      </c>
      <c r="B589" s="530" t="s">
        <v>1328</v>
      </c>
      <c r="C589" s="531">
        <v>0</v>
      </c>
      <c r="D589" s="531">
        <v>0</v>
      </c>
      <c r="E589" s="531">
        <v>0</v>
      </c>
      <c r="F589" s="531">
        <v>0</v>
      </c>
      <c r="G589" s="531">
        <v>0</v>
      </c>
      <c r="H589" s="531">
        <v>0</v>
      </c>
      <c r="I589" s="531">
        <v>0</v>
      </c>
      <c r="J589" s="533">
        <v>0</v>
      </c>
      <c r="K589" s="531">
        <v>0</v>
      </c>
      <c r="L589" s="531">
        <v>0</v>
      </c>
      <c r="M589" s="531">
        <v>0</v>
      </c>
      <c r="N589" s="531">
        <v>0</v>
      </c>
      <c r="O589" s="530" t="s">
        <v>2273</v>
      </c>
      <c r="P589" s="531">
        <v>1</v>
      </c>
    </row>
    <row r="590" spans="1:16">
      <c r="A590" s="530" t="s">
        <v>1329</v>
      </c>
      <c r="B590" s="530" t="s">
        <v>1330</v>
      </c>
      <c r="C590" s="531">
        <v>0</v>
      </c>
      <c r="D590" s="531">
        <v>0</v>
      </c>
      <c r="E590" s="531">
        <v>0</v>
      </c>
      <c r="F590" s="531">
        <v>0</v>
      </c>
      <c r="G590" s="531">
        <v>0</v>
      </c>
      <c r="H590" s="531">
        <v>0</v>
      </c>
      <c r="I590" s="531">
        <v>0</v>
      </c>
      <c r="J590" s="533">
        <v>0</v>
      </c>
      <c r="K590" s="531">
        <v>0</v>
      </c>
      <c r="L590" s="531">
        <v>0</v>
      </c>
      <c r="M590" s="531">
        <v>0</v>
      </c>
      <c r="N590" s="531">
        <v>0</v>
      </c>
      <c r="O590" s="530" t="s">
        <v>2273</v>
      </c>
      <c r="P590" s="531">
        <v>1</v>
      </c>
    </row>
    <row r="591" spans="1:16">
      <c r="A591" s="530" t="s">
        <v>1331</v>
      </c>
      <c r="B591" s="530" t="s">
        <v>1332</v>
      </c>
      <c r="C591" s="531">
        <v>0</v>
      </c>
      <c r="D591" s="531">
        <v>0</v>
      </c>
      <c r="E591" s="531">
        <v>0</v>
      </c>
      <c r="F591" s="531">
        <v>0</v>
      </c>
      <c r="G591" s="531">
        <v>0</v>
      </c>
      <c r="H591" s="531">
        <v>0</v>
      </c>
      <c r="I591" s="531">
        <v>0</v>
      </c>
      <c r="J591" s="533">
        <v>0</v>
      </c>
      <c r="K591" s="531">
        <v>0</v>
      </c>
      <c r="L591" s="531">
        <v>0</v>
      </c>
      <c r="M591" s="531">
        <v>0</v>
      </c>
      <c r="N591" s="531">
        <v>0</v>
      </c>
      <c r="O591" s="530" t="s">
        <v>2273</v>
      </c>
      <c r="P591" s="531">
        <v>1</v>
      </c>
    </row>
    <row r="592" spans="1:16">
      <c r="A592" s="530" t="s">
        <v>1333</v>
      </c>
      <c r="B592" s="530" t="s">
        <v>1334</v>
      </c>
      <c r="C592" s="531">
        <v>0</v>
      </c>
      <c r="D592" s="531">
        <v>0</v>
      </c>
      <c r="E592" s="531">
        <v>0</v>
      </c>
      <c r="F592" s="531">
        <v>0</v>
      </c>
      <c r="G592" s="531">
        <v>0</v>
      </c>
      <c r="H592" s="531">
        <v>0</v>
      </c>
      <c r="I592" s="531">
        <v>0</v>
      </c>
      <c r="J592" s="533">
        <v>0</v>
      </c>
      <c r="K592" s="531">
        <v>0</v>
      </c>
      <c r="L592" s="531">
        <v>0</v>
      </c>
      <c r="M592" s="531">
        <v>0</v>
      </c>
      <c r="N592" s="531">
        <v>0</v>
      </c>
      <c r="O592" s="530" t="s">
        <v>2273</v>
      </c>
      <c r="P592" s="531">
        <v>1</v>
      </c>
    </row>
    <row r="593" spans="1:16">
      <c r="A593" s="530" t="s">
        <v>1335</v>
      </c>
      <c r="B593" s="530" t="s">
        <v>1336</v>
      </c>
      <c r="C593" s="531">
        <v>0</v>
      </c>
      <c r="D593" s="531">
        <v>0</v>
      </c>
      <c r="E593" s="531">
        <v>0</v>
      </c>
      <c r="F593" s="531">
        <v>0</v>
      </c>
      <c r="G593" s="531">
        <v>0</v>
      </c>
      <c r="H593" s="531">
        <v>0</v>
      </c>
      <c r="I593" s="531">
        <v>0</v>
      </c>
      <c r="J593" s="533">
        <v>0</v>
      </c>
      <c r="K593" s="531">
        <v>0</v>
      </c>
      <c r="L593" s="531">
        <v>0</v>
      </c>
      <c r="M593" s="531">
        <v>0</v>
      </c>
      <c r="N593" s="531">
        <v>0</v>
      </c>
      <c r="O593" s="530" t="s">
        <v>2273</v>
      </c>
      <c r="P593" s="531">
        <v>1</v>
      </c>
    </row>
    <row r="594" spans="1:16">
      <c r="A594" s="530" t="s">
        <v>1337</v>
      </c>
      <c r="B594" s="530" t="s">
        <v>1338</v>
      </c>
      <c r="C594" s="531">
        <v>0</v>
      </c>
      <c r="D594" s="531">
        <v>0</v>
      </c>
      <c r="E594" s="531">
        <v>0</v>
      </c>
      <c r="F594" s="531">
        <v>0</v>
      </c>
      <c r="G594" s="531">
        <v>0</v>
      </c>
      <c r="H594" s="531">
        <v>0</v>
      </c>
      <c r="I594" s="531">
        <v>0</v>
      </c>
      <c r="J594" s="533">
        <v>0</v>
      </c>
      <c r="K594" s="531">
        <v>0</v>
      </c>
      <c r="L594" s="531">
        <v>0</v>
      </c>
      <c r="M594" s="531">
        <v>0</v>
      </c>
      <c r="N594" s="531">
        <v>0</v>
      </c>
      <c r="O594" s="530" t="s">
        <v>2273</v>
      </c>
      <c r="P594" s="531">
        <v>1</v>
      </c>
    </row>
    <row r="595" spans="1:16">
      <c r="A595" s="530" t="s">
        <v>1339</v>
      </c>
      <c r="B595" s="530" t="s">
        <v>1340</v>
      </c>
      <c r="C595" s="531">
        <v>0</v>
      </c>
      <c r="D595" s="531">
        <v>0</v>
      </c>
      <c r="E595" s="531">
        <v>0</v>
      </c>
      <c r="F595" s="531">
        <v>0</v>
      </c>
      <c r="G595" s="531">
        <v>0</v>
      </c>
      <c r="H595" s="531">
        <v>0</v>
      </c>
      <c r="I595" s="531">
        <v>0</v>
      </c>
      <c r="J595" s="533">
        <v>0</v>
      </c>
      <c r="K595" s="531">
        <v>0</v>
      </c>
      <c r="L595" s="531">
        <v>0</v>
      </c>
      <c r="M595" s="531">
        <v>0</v>
      </c>
      <c r="N595" s="531">
        <v>0</v>
      </c>
      <c r="O595" s="530" t="s">
        <v>2273</v>
      </c>
      <c r="P595" s="531">
        <v>1</v>
      </c>
    </row>
    <row r="596" spans="1:16">
      <c r="A596" s="530" t="s">
        <v>1341</v>
      </c>
      <c r="B596" s="530" t="s">
        <v>1342</v>
      </c>
      <c r="C596" s="531">
        <v>0</v>
      </c>
      <c r="D596" s="531">
        <v>0</v>
      </c>
      <c r="E596" s="531">
        <v>0</v>
      </c>
      <c r="F596" s="531">
        <v>0</v>
      </c>
      <c r="G596" s="531">
        <v>0</v>
      </c>
      <c r="H596" s="531">
        <v>0</v>
      </c>
      <c r="I596" s="531">
        <v>0</v>
      </c>
      <c r="J596" s="533">
        <v>0</v>
      </c>
      <c r="K596" s="531">
        <v>0</v>
      </c>
      <c r="L596" s="531">
        <v>0</v>
      </c>
      <c r="M596" s="531">
        <v>0</v>
      </c>
      <c r="N596" s="531">
        <v>0</v>
      </c>
      <c r="O596" s="530" t="s">
        <v>2273</v>
      </c>
      <c r="P596" s="531">
        <v>1</v>
      </c>
    </row>
    <row r="597" spans="1:16">
      <c r="A597" s="530" t="s">
        <v>1343</v>
      </c>
      <c r="B597" s="530" t="s">
        <v>1344</v>
      </c>
      <c r="C597" s="531">
        <v>0</v>
      </c>
      <c r="D597" s="531">
        <v>0</v>
      </c>
      <c r="E597" s="531">
        <v>0</v>
      </c>
      <c r="F597" s="531">
        <v>0</v>
      </c>
      <c r="G597" s="531">
        <v>0</v>
      </c>
      <c r="H597" s="531">
        <v>0</v>
      </c>
      <c r="I597" s="531">
        <v>0</v>
      </c>
      <c r="J597" s="533">
        <v>0</v>
      </c>
      <c r="K597" s="531">
        <v>0</v>
      </c>
      <c r="L597" s="531">
        <v>0</v>
      </c>
      <c r="M597" s="531">
        <v>0</v>
      </c>
      <c r="N597" s="531">
        <v>0</v>
      </c>
      <c r="O597" s="530" t="s">
        <v>2273</v>
      </c>
      <c r="P597" s="531">
        <v>1</v>
      </c>
    </row>
    <row r="598" spans="1:16">
      <c r="A598" s="530" t="s">
        <v>1345</v>
      </c>
      <c r="B598" s="530" t="s">
        <v>1346</v>
      </c>
      <c r="C598" s="531">
        <v>0</v>
      </c>
      <c r="D598" s="531">
        <v>0</v>
      </c>
      <c r="E598" s="531">
        <v>0</v>
      </c>
      <c r="F598" s="531">
        <v>0</v>
      </c>
      <c r="G598" s="531">
        <v>0</v>
      </c>
      <c r="H598" s="531">
        <v>0</v>
      </c>
      <c r="I598" s="531">
        <v>0</v>
      </c>
      <c r="J598" s="533">
        <v>0</v>
      </c>
      <c r="K598" s="531">
        <v>0</v>
      </c>
      <c r="L598" s="531">
        <v>0</v>
      </c>
      <c r="M598" s="531">
        <v>0</v>
      </c>
      <c r="N598" s="531">
        <v>0</v>
      </c>
      <c r="O598" s="530" t="s">
        <v>2273</v>
      </c>
      <c r="P598" s="531">
        <v>1</v>
      </c>
    </row>
    <row r="599" spans="1:16">
      <c r="A599" s="530" t="s">
        <v>1347</v>
      </c>
      <c r="B599" s="530" t="s">
        <v>1348</v>
      </c>
      <c r="C599" s="531">
        <v>0</v>
      </c>
      <c r="D599" s="531">
        <v>0</v>
      </c>
      <c r="E599" s="531">
        <v>0</v>
      </c>
      <c r="F599" s="531">
        <v>0</v>
      </c>
      <c r="G599" s="531">
        <v>0</v>
      </c>
      <c r="H599" s="531">
        <v>0</v>
      </c>
      <c r="I599" s="531">
        <v>0</v>
      </c>
      <c r="J599" s="533">
        <v>0</v>
      </c>
      <c r="K599" s="531">
        <v>0</v>
      </c>
      <c r="L599" s="531">
        <v>0</v>
      </c>
      <c r="M599" s="531">
        <v>0</v>
      </c>
      <c r="N599" s="531">
        <v>0</v>
      </c>
      <c r="O599" s="530" t="s">
        <v>2273</v>
      </c>
      <c r="P599" s="531">
        <v>1</v>
      </c>
    </row>
    <row r="600" spans="1:16">
      <c r="A600" s="530" t="s">
        <v>1349</v>
      </c>
      <c r="B600" s="530" t="s">
        <v>1350</v>
      </c>
      <c r="C600" s="531">
        <v>0</v>
      </c>
      <c r="D600" s="531">
        <v>0</v>
      </c>
      <c r="E600" s="531">
        <v>0</v>
      </c>
      <c r="F600" s="531">
        <v>0</v>
      </c>
      <c r="G600" s="531">
        <v>0</v>
      </c>
      <c r="H600" s="531">
        <v>0</v>
      </c>
      <c r="I600" s="531">
        <v>0</v>
      </c>
      <c r="J600" s="533">
        <v>0</v>
      </c>
      <c r="K600" s="531">
        <v>0</v>
      </c>
      <c r="L600" s="531">
        <v>0</v>
      </c>
      <c r="M600" s="531">
        <v>0</v>
      </c>
      <c r="N600" s="531">
        <v>0</v>
      </c>
      <c r="O600" s="530" t="s">
        <v>2273</v>
      </c>
      <c r="P600" s="531">
        <v>1</v>
      </c>
    </row>
    <row r="601" spans="1:16">
      <c r="A601" s="530" t="s">
        <v>1351</v>
      </c>
      <c r="B601" s="530" t="s">
        <v>1352</v>
      </c>
      <c r="C601" s="531">
        <v>0</v>
      </c>
      <c r="D601" s="531">
        <v>0</v>
      </c>
      <c r="E601" s="531">
        <v>0</v>
      </c>
      <c r="F601" s="531">
        <v>0</v>
      </c>
      <c r="G601" s="531">
        <v>0</v>
      </c>
      <c r="H601" s="531">
        <v>0</v>
      </c>
      <c r="I601" s="531">
        <v>0</v>
      </c>
      <c r="J601" s="533">
        <v>0</v>
      </c>
      <c r="K601" s="531">
        <v>0</v>
      </c>
      <c r="L601" s="531">
        <v>0</v>
      </c>
      <c r="M601" s="531">
        <v>0</v>
      </c>
      <c r="N601" s="531">
        <v>0</v>
      </c>
      <c r="O601" s="530" t="s">
        <v>2273</v>
      </c>
      <c r="P601" s="531">
        <v>1</v>
      </c>
    </row>
    <row r="602" spans="1:16">
      <c r="A602" s="530" t="s">
        <v>1353</v>
      </c>
      <c r="B602" s="530" t="s">
        <v>1354</v>
      </c>
      <c r="C602" s="531">
        <v>0</v>
      </c>
      <c r="D602" s="531">
        <v>0</v>
      </c>
      <c r="E602" s="531">
        <v>0</v>
      </c>
      <c r="F602" s="531">
        <v>0</v>
      </c>
      <c r="G602" s="531">
        <v>0</v>
      </c>
      <c r="H602" s="531">
        <v>0</v>
      </c>
      <c r="I602" s="531">
        <v>0</v>
      </c>
      <c r="J602" s="533">
        <v>0</v>
      </c>
      <c r="K602" s="531">
        <v>0</v>
      </c>
      <c r="L602" s="531">
        <v>0</v>
      </c>
      <c r="M602" s="531">
        <v>0</v>
      </c>
      <c r="N602" s="531">
        <v>0</v>
      </c>
      <c r="O602" s="530" t="s">
        <v>2273</v>
      </c>
      <c r="P602" s="531">
        <v>1</v>
      </c>
    </row>
    <row r="603" spans="1:16">
      <c r="A603" s="530" t="s">
        <v>1355</v>
      </c>
      <c r="B603" s="530" t="s">
        <v>1356</v>
      </c>
      <c r="C603" s="531">
        <v>0</v>
      </c>
      <c r="D603" s="531">
        <v>0</v>
      </c>
      <c r="E603" s="531">
        <v>0</v>
      </c>
      <c r="F603" s="531">
        <v>0</v>
      </c>
      <c r="G603" s="531">
        <v>0</v>
      </c>
      <c r="H603" s="531">
        <v>0</v>
      </c>
      <c r="I603" s="531">
        <v>0</v>
      </c>
      <c r="J603" s="533">
        <v>0</v>
      </c>
      <c r="K603" s="531">
        <v>0</v>
      </c>
      <c r="L603" s="531">
        <v>0</v>
      </c>
      <c r="M603" s="531">
        <v>0</v>
      </c>
      <c r="N603" s="531">
        <v>0</v>
      </c>
      <c r="O603" s="530" t="s">
        <v>2273</v>
      </c>
      <c r="P603" s="531">
        <v>1</v>
      </c>
    </row>
    <row r="604" spans="1:16">
      <c r="A604" s="530" t="s">
        <v>1357</v>
      </c>
      <c r="B604" s="530" t="s">
        <v>1358</v>
      </c>
      <c r="C604" s="531">
        <v>0</v>
      </c>
      <c r="D604" s="531">
        <v>0</v>
      </c>
      <c r="E604" s="531">
        <v>0</v>
      </c>
      <c r="F604" s="531">
        <v>0</v>
      </c>
      <c r="G604" s="531">
        <v>0</v>
      </c>
      <c r="H604" s="531">
        <v>0</v>
      </c>
      <c r="I604" s="531">
        <v>0</v>
      </c>
      <c r="J604" s="533">
        <v>0</v>
      </c>
      <c r="K604" s="531">
        <v>0</v>
      </c>
      <c r="L604" s="531">
        <v>0</v>
      </c>
      <c r="M604" s="531">
        <v>0</v>
      </c>
      <c r="N604" s="531">
        <v>0</v>
      </c>
      <c r="O604" s="530" t="s">
        <v>2273</v>
      </c>
      <c r="P604" s="531">
        <v>1</v>
      </c>
    </row>
    <row r="605" spans="1:16">
      <c r="A605" s="530" t="s">
        <v>1359</v>
      </c>
      <c r="B605" s="530" t="s">
        <v>1360</v>
      </c>
      <c r="C605" s="531">
        <v>0</v>
      </c>
      <c r="D605" s="531">
        <v>0</v>
      </c>
      <c r="E605" s="531">
        <v>0</v>
      </c>
      <c r="F605" s="531">
        <v>0</v>
      </c>
      <c r="G605" s="531">
        <v>0</v>
      </c>
      <c r="H605" s="531">
        <v>0</v>
      </c>
      <c r="I605" s="531">
        <v>0</v>
      </c>
      <c r="J605" s="533">
        <v>0</v>
      </c>
      <c r="K605" s="531">
        <v>0</v>
      </c>
      <c r="L605" s="531">
        <v>0</v>
      </c>
      <c r="M605" s="531">
        <v>0</v>
      </c>
      <c r="N605" s="531">
        <v>0</v>
      </c>
      <c r="O605" s="530" t="s">
        <v>2273</v>
      </c>
      <c r="P605" s="531">
        <v>1</v>
      </c>
    </row>
    <row r="606" spans="1:16">
      <c r="A606" s="530" t="s">
        <v>1361</v>
      </c>
      <c r="B606" s="530" t="s">
        <v>1362</v>
      </c>
      <c r="C606" s="531">
        <v>0</v>
      </c>
      <c r="D606" s="531">
        <v>0</v>
      </c>
      <c r="E606" s="531">
        <v>0</v>
      </c>
      <c r="F606" s="531">
        <v>0</v>
      </c>
      <c r="G606" s="531">
        <v>0</v>
      </c>
      <c r="H606" s="531">
        <v>0</v>
      </c>
      <c r="I606" s="531">
        <v>0</v>
      </c>
      <c r="J606" s="533">
        <v>0</v>
      </c>
      <c r="K606" s="531">
        <v>0</v>
      </c>
      <c r="L606" s="531">
        <v>0</v>
      </c>
      <c r="M606" s="531">
        <v>0</v>
      </c>
      <c r="N606" s="531">
        <v>0</v>
      </c>
      <c r="O606" s="530" t="s">
        <v>2273</v>
      </c>
      <c r="P606" s="531">
        <v>1</v>
      </c>
    </row>
    <row r="607" spans="1:16">
      <c r="A607" s="530" t="s">
        <v>1364</v>
      </c>
      <c r="B607" s="530" t="s">
        <v>1365</v>
      </c>
      <c r="C607" s="531">
        <v>0</v>
      </c>
      <c r="D607" s="531">
        <v>0</v>
      </c>
      <c r="E607" s="531">
        <v>0</v>
      </c>
      <c r="F607" s="531">
        <v>0</v>
      </c>
      <c r="G607" s="531">
        <v>0</v>
      </c>
      <c r="H607" s="531">
        <v>0</v>
      </c>
      <c r="I607" s="531">
        <v>0</v>
      </c>
      <c r="J607" s="533">
        <v>0</v>
      </c>
      <c r="K607" s="531">
        <v>0</v>
      </c>
      <c r="L607" s="531">
        <v>0</v>
      </c>
      <c r="M607" s="531">
        <v>0</v>
      </c>
      <c r="N607" s="531">
        <v>0</v>
      </c>
      <c r="O607" s="530" t="s">
        <v>2274</v>
      </c>
      <c r="P607" s="531">
        <v>1</v>
      </c>
    </row>
    <row r="608" spans="1:16">
      <c r="A608" s="530" t="s">
        <v>1366</v>
      </c>
      <c r="B608" s="530" t="s">
        <v>1367</v>
      </c>
      <c r="C608" s="531">
        <v>0</v>
      </c>
      <c r="D608" s="531">
        <v>0</v>
      </c>
      <c r="E608" s="531">
        <v>0</v>
      </c>
      <c r="F608" s="531">
        <v>0</v>
      </c>
      <c r="G608" s="531">
        <v>0</v>
      </c>
      <c r="H608" s="531">
        <v>0</v>
      </c>
      <c r="I608" s="531">
        <v>0</v>
      </c>
      <c r="J608" s="533">
        <v>0</v>
      </c>
      <c r="K608" s="531">
        <v>0</v>
      </c>
      <c r="L608" s="531">
        <v>0</v>
      </c>
      <c r="M608" s="531">
        <v>0</v>
      </c>
      <c r="N608" s="531">
        <v>0</v>
      </c>
      <c r="O608" s="530" t="s">
        <v>2274</v>
      </c>
      <c r="P608" s="531">
        <v>1</v>
      </c>
    </row>
    <row r="609" spans="1:16">
      <c r="A609" s="530" t="s">
        <v>1368</v>
      </c>
      <c r="B609" s="530" t="s">
        <v>1369</v>
      </c>
      <c r="C609" s="531">
        <v>0</v>
      </c>
      <c r="D609" s="531">
        <v>0</v>
      </c>
      <c r="E609" s="531">
        <v>0</v>
      </c>
      <c r="F609" s="531">
        <v>0</v>
      </c>
      <c r="G609" s="531">
        <v>0</v>
      </c>
      <c r="H609" s="531">
        <v>0</v>
      </c>
      <c r="I609" s="531">
        <v>0</v>
      </c>
      <c r="J609" s="533">
        <v>0</v>
      </c>
      <c r="K609" s="531">
        <v>0</v>
      </c>
      <c r="L609" s="531">
        <v>0</v>
      </c>
      <c r="M609" s="531">
        <v>0</v>
      </c>
      <c r="N609" s="531">
        <v>0</v>
      </c>
      <c r="O609" s="530" t="s">
        <v>2274</v>
      </c>
      <c r="P609" s="531">
        <v>1</v>
      </c>
    </row>
    <row r="610" spans="1:16">
      <c r="A610" s="530" t="s">
        <v>1370</v>
      </c>
      <c r="B610" s="530" t="s">
        <v>1371</v>
      </c>
      <c r="C610" s="531">
        <v>0</v>
      </c>
      <c r="D610" s="531">
        <v>0</v>
      </c>
      <c r="E610" s="531">
        <v>0</v>
      </c>
      <c r="F610" s="531">
        <v>0</v>
      </c>
      <c r="G610" s="531">
        <v>0</v>
      </c>
      <c r="H610" s="531">
        <v>0</v>
      </c>
      <c r="I610" s="531">
        <v>0</v>
      </c>
      <c r="J610" s="533">
        <v>0</v>
      </c>
      <c r="K610" s="531">
        <v>0</v>
      </c>
      <c r="L610" s="531">
        <v>0</v>
      </c>
      <c r="M610" s="531">
        <v>0</v>
      </c>
      <c r="N610" s="531">
        <v>0</v>
      </c>
      <c r="O610" s="530" t="s">
        <v>2274</v>
      </c>
      <c r="P610" s="531">
        <v>1</v>
      </c>
    </row>
    <row r="611" spans="1:16">
      <c r="A611" s="530" t="s">
        <v>1372</v>
      </c>
      <c r="B611" s="530" t="s">
        <v>1373</v>
      </c>
      <c r="C611" s="531">
        <v>0</v>
      </c>
      <c r="D611" s="531">
        <v>0</v>
      </c>
      <c r="E611" s="531">
        <v>0</v>
      </c>
      <c r="F611" s="531">
        <v>0</v>
      </c>
      <c r="G611" s="531">
        <v>0</v>
      </c>
      <c r="H611" s="531">
        <v>0</v>
      </c>
      <c r="I611" s="531">
        <v>0</v>
      </c>
      <c r="J611" s="533">
        <v>0</v>
      </c>
      <c r="K611" s="531">
        <v>0</v>
      </c>
      <c r="L611" s="531">
        <v>0</v>
      </c>
      <c r="M611" s="531">
        <v>0</v>
      </c>
      <c r="N611" s="531">
        <v>0</v>
      </c>
      <c r="O611" s="530" t="s">
        <v>2274</v>
      </c>
      <c r="P611" s="531">
        <v>1</v>
      </c>
    </row>
    <row r="612" spans="1:16">
      <c r="A612" s="530" t="s">
        <v>1374</v>
      </c>
      <c r="B612" s="530" t="s">
        <v>1375</v>
      </c>
      <c r="C612" s="531">
        <v>0</v>
      </c>
      <c r="D612" s="531">
        <v>0</v>
      </c>
      <c r="E612" s="531">
        <v>0</v>
      </c>
      <c r="F612" s="531">
        <v>0</v>
      </c>
      <c r="G612" s="531">
        <v>0</v>
      </c>
      <c r="H612" s="531">
        <v>0</v>
      </c>
      <c r="I612" s="531">
        <v>0</v>
      </c>
      <c r="J612" s="533">
        <v>0</v>
      </c>
      <c r="K612" s="531">
        <v>0</v>
      </c>
      <c r="L612" s="531">
        <v>0</v>
      </c>
      <c r="M612" s="531">
        <v>0</v>
      </c>
      <c r="N612" s="531">
        <v>0</v>
      </c>
      <c r="O612" s="530" t="s">
        <v>2274</v>
      </c>
      <c r="P612" s="531">
        <v>1</v>
      </c>
    </row>
    <row r="613" spans="1:16">
      <c r="A613" s="530" t="s">
        <v>1376</v>
      </c>
      <c r="B613" s="530" t="s">
        <v>1377</v>
      </c>
      <c r="C613" s="531">
        <v>0</v>
      </c>
      <c r="D613" s="531">
        <v>0</v>
      </c>
      <c r="E613" s="531">
        <v>0</v>
      </c>
      <c r="F613" s="531">
        <v>0</v>
      </c>
      <c r="G613" s="531">
        <v>0</v>
      </c>
      <c r="H613" s="531">
        <v>0</v>
      </c>
      <c r="I613" s="531">
        <v>0</v>
      </c>
      <c r="J613" s="533">
        <v>0</v>
      </c>
      <c r="K613" s="531">
        <v>0</v>
      </c>
      <c r="L613" s="531">
        <v>0</v>
      </c>
      <c r="M613" s="531">
        <v>0</v>
      </c>
      <c r="N613" s="531">
        <v>0</v>
      </c>
      <c r="O613" s="530" t="s">
        <v>2274</v>
      </c>
      <c r="P613" s="531">
        <v>1</v>
      </c>
    </row>
    <row r="614" spans="1:16">
      <c r="A614" s="530" t="s">
        <v>1378</v>
      </c>
      <c r="B614" s="530" t="s">
        <v>1379</v>
      </c>
      <c r="C614" s="531">
        <v>0</v>
      </c>
      <c r="D614" s="531">
        <v>0</v>
      </c>
      <c r="E614" s="531">
        <v>0</v>
      </c>
      <c r="F614" s="531">
        <v>0</v>
      </c>
      <c r="G614" s="531">
        <v>0</v>
      </c>
      <c r="H614" s="531">
        <v>0</v>
      </c>
      <c r="I614" s="531">
        <v>0</v>
      </c>
      <c r="J614" s="533">
        <v>0</v>
      </c>
      <c r="K614" s="531">
        <v>0</v>
      </c>
      <c r="L614" s="531">
        <v>0</v>
      </c>
      <c r="M614" s="531">
        <v>0</v>
      </c>
      <c r="N614" s="531">
        <v>0</v>
      </c>
      <c r="O614" s="530" t="s">
        <v>2274</v>
      </c>
      <c r="P614" s="531">
        <v>1</v>
      </c>
    </row>
    <row r="615" spans="1:16">
      <c r="A615" s="530" t="s">
        <v>1380</v>
      </c>
      <c r="B615" s="530" t="s">
        <v>1381</v>
      </c>
      <c r="C615" s="531">
        <v>0</v>
      </c>
      <c r="D615" s="531">
        <v>0</v>
      </c>
      <c r="E615" s="531">
        <v>0</v>
      </c>
      <c r="F615" s="531">
        <v>0</v>
      </c>
      <c r="G615" s="531">
        <v>0</v>
      </c>
      <c r="H615" s="531">
        <v>0</v>
      </c>
      <c r="I615" s="531">
        <v>0</v>
      </c>
      <c r="J615" s="533">
        <v>0</v>
      </c>
      <c r="K615" s="531">
        <v>0</v>
      </c>
      <c r="L615" s="531">
        <v>0</v>
      </c>
      <c r="M615" s="531">
        <v>0</v>
      </c>
      <c r="N615" s="531">
        <v>0</v>
      </c>
      <c r="O615" s="530" t="s">
        <v>2274</v>
      </c>
      <c r="P615" s="531">
        <v>1</v>
      </c>
    </row>
    <row r="616" spans="1:16">
      <c r="A616" s="530" t="s">
        <v>1382</v>
      </c>
      <c r="B616" s="530" t="s">
        <v>1383</v>
      </c>
      <c r="C616" s="531">
        <v>0</v>
      </c>
      <c r="D616" s="531">
        <v>0</v>
      </c>
      <c r="E616" s="531">
        <v>0</v>
      </c>
      <c r="F616" s="531">
        <v>0</v>
      </c>
      <c r="G616" s="531">
        <v>0</v>
      </c>
      <c r="H616" s="531">
        <v>0</v>
      </c>
      <c r="I616" s="531">
        <v>0</v>
      </c>
      <c r="J616" s="533">
        <v>0</v>
      </c>
      <c r="K616" s="531">
        <v>0</v>
      </c>
      <c r="L616" s="531">
        <v>0</v>
      </c>
      <c r="M616" s="531">
        <v>0</v>
      </c>
      <c r="N616" s="531">
        <v>0</v>
      </c>
      <c r="O616" s="530" t="s">
        <v>2274</v>
      </c>
      <c r="P616" s="531">
        <v>1</v>
      </c>
    </row>
    <row r="617" spans="1:16">
      <c r="A617" s="530" t="s">
        <v>1384</v>
      </c>
      <c r="B617" s="530" t="s">
        <v>1385</v>
      </c>
      <c r="C617" s="531">
        <v>0</v>
      </c>
      <c r="D617" s="531">
        <v>0</v>
      </c>
      <c r="E617" s="531">
        <v>0</v>
      </c>
      <c r="F617" s="531">
        <v>0</v>
      </c>
      <c r="G617" s="531">
        <v>0</v>
      </c>
      <c r="H617" s="531">
        <v>0</v>
      </c>
      <c r="I617" s="531">
        <v>0</v>
      </c>
      <c r="J617" s="533">
        <v>0</v>
      </c>
      <c r="K617" s="531">
        <v>0</v>
      </c>
      <c r="L617" s="531">
        <v>0</v>
      </c>
      <c r="M617" s="531">
        <v>0</v>
      </c>
      <c r="N617" s="531">
        <v>0</v>
      </c>
      <c r="O617" s="530" t="s">
        <v>2274</v>
      </c>
      <c r="P617" s="531">
        <v>1</v>
      </c>
    </row>
    <row r="618" spans="1:16">
      <c r="A618" s="530" t="s">
        <v>1386</v>
      </c>
      <c r="B618" s="530" t="s">
        <v>1387</v>
      </c>
      <c r="C618" s="531">
        <v>0</v>
      </c>
      <c r="D618" s="531">
        <v>0</v>
      </c>
      <c r="E618" s="531">
        <v>0</v>
      </c>
      <c r="F618" s="531">
        <v>0</v>
      </c>
      <c r="G618" s="531">
        <v>0</v>
      </c>
      <c r="H618" s="531">
        <v>0</v>
      </c>
      <c r="I618" s="531">
        <v>0</v>
      </c>
      <c r="J618" s="533">
        <v>0</v>
      </c>
      <c r="K618" s="531">
        <v>0</v>
      </c>
      <c r="L618" s="531">
        <v>0</v>
      </c>
      <c r="M618" s="531">
        <v>0</v>
      </c>
      <c r="N618" s="531">
        <v>0</v>
      </c>
      <c r="O618" s="530" t="s">
        <v>2274</v>
      </c>
      <c r="P618" s="531">
        <v>1</v>
      </c>
    </row>
    <row r="619" spans="1:16">
      <c r="A619" s="530" t="s">
        <v>1388</v>
      </c>
      <c r="B619" s="530" t="s">
        <v>1389</v>
      </c>
      <c r="C619" s="531">
        <v>0</v>
      </c>
      <c r="D619" s="531">
        <v>0</v>
      </c>
      <c r="E619" s="531">
        <v>0</v>
      </c>
      <c r="F619" s="531">
        <v>0</v>
      </c>
      <c r="G619" s="531">
        <v>0</v>
      </c>
      <c r="H619" s="531">
        <v>0</v>
      </c>
      <c r="I619" s="531">
        <v>0</v>
      </c>
      <c r="J619" s="533">
        <v>0</v>
      </c>
      <c r="K619" s="531">
        <v>0</v>
      </c>
      <c r="L619" s="531">
        <v>0</v>
      </c>
      <c r="M619" s="531">
        <v>0</v>
      </c>
      <c r="N619" s="531">
        <v>0</v>
      </c>
      <c r="O619" s="530" t="s">
        <v>2274</v>
      </c>
      <c r="P619" s="531">
        <v>1</v>
      </c>
    </row>
    <row r="620" spans="1:16">
      <c r="A620" s="530" t="s">
        <v>1390</v>
      </c>
      <c r="B620" s="530" t="s">
        <v>1391</v>
      </c>
      <c r="C620" s="531">
        <v>0</v>
      </c>
      <c r="D620" s="531">
        <v>0</v>
      </c>
      <c r="E620" s="531">
        <v>0</v>
      </c>
      <c r="F620" s="531">
        <v>0</v>
      </c>
      <c r="G620" s="531">
        <v>0</v>
      </c>
      <c r="H620" s="531">
        <v>0</v>
      </c>
      <c r="I620" s="531">
        <v>0</v>
      </c>
      <c r="J620" s="533">
        <v>0</v>
      </c>
      <c r="K620" s="531">
        <v>0</v>
      </c>
      <c r="L620" s="531">
        <v>0</v>
      </c>
      <c r="M620" s="531">
        <v>0</v>
      </c>
      <c r="N620" s="531">
        <v>0</v>
      </c>
      <c r="O620" s="530" t="s">
        <v>2274</v>
      </c>
      <c r="P620" s="531">
        <v>1</v>
      </c>
    </row>
    <row r="621" spans="1:16">
      <c r="A621" s="530" t="s">
        <v>1392</v>
      </c>
      <c r="B621" s="530" t="s">
        <v>1393</v>
      </c>
      <c r="C621" s="531">
        <v>0</v>
      </c>
      <c r="D621" s="531">
        <v>0</v>
      </c>
      <c r="E621" s="531">
        <v>0</v>
      </c>
      <c r="F621" s="531">
        <v>0</v>
      </c>
      <c r="G621" s="531">
        <v>0</v>
      </c>
      <c r="H621" s="531">
        <v>0</v>
      </c>
      <c r="I621" s="531">
        <v>0</v>
      </c>
      <c r="J621" s="533">
        <v>0</v>
      </c>
      <c r="K621" s="531">
        <v>0</v>
      </c>
      <c r="L621" s="531">
        <v>0</v>
      </c>
      <c r="M621" s="531">
        <v>0</v>
      </c>
      <c r="N621" s="531">
        <v>0</v>
      </c>
      <c r="O621" s="530" t="s">
        <v>2274</v>
      </c>
      <c r="P621" s="531">
        <v>1</v>
      </c>
    </row>
    <row r="622" spans="1:16">
      <c r="A622" s="530" t="s">
        <v>1395</v>
      </c>
      <c r="B622" s="530" t="s">
        <v>1396</v>
      </c>
      <c r="C622" s="531">
        <v>0</v>
      </c>
      <c r="D622" s="531">
        <v>0</v>
      </c>
      <c r="E622" s="531">
        <v>0</v>
      </c>
      <c r="F622" s="531">
        <v>0</v>
      </c>
      <c r="G622" s="531">
        <v>0</v>
      </c>
      <c r="H622" s="531">
        <v>0</v>
      </c>
      <c r="I622" s="531">
        <v>0</v>
      </c>
      <c r="J622" s="533">
        <v>0</v>
      </c>
      <c r="K622" s="531">
        <v>0</v>
      </c>
      <c r="L622" s="531">
        <v>0</v>
      </c>
      <c r="M622" s="531">
        <v>0</v>
      </c>
      <c r="N622" s="531">
        <v>0</v>
      </c>
      <c r="O622" s="530" t="s">
        <v>2275</v>
      </c>
      <c r="P622" s="531">
        <v>1</v>
      </c>
    </row>
    <row r="623" spans="1:16">
      <c r="A623" s="530" t="s">
        <v>1397</v>
      </c>
      <c r="B623" s="530" t="s">
        <v>1398</v>
      </c>
      <c r="C623" s="531">
        <v>0</v>
      </c>
      <c r="D623" s="531">
        <v>0</v>
      </c>
      <c r="E623" s="531">
        <v>0</v>
      </c>
      <c r="F623" s="531">
        <v>0</v>
      </c>
      <c r="G623" s="531">
        <v>0</v>
      </c>
      <c r="H623" s="531">
        <v>0</v>
      </c>
      <c r="I623" s="531">
        <v>0</v>
      </c>
      <c r="J623" s="533">
        <v>0</v>
      </c>
      <c r="K623" s="531">
        <v>0</v>
      </c>
      <c r="L623" s="531">
        <v>0</v>
      </c>
      <c r="M623" s="531">
        <v>0</v>
      </c>
      <c r="N623" s="531">
        <v>0</v>
      </c>
      <c r="O623" s="530" t="s">
        <v>2275</v>
      </c>
      <c r="P623" s="531">
        <v>1</v>
      </c>
    </row>
    <row r="624" spans="1:16">
      <c r="A624" s="530" t="s">
        <v>1399</v>
      </c>
      <c r="B624" s="530" t="s">
        <v>1400</v>
      </c>
      <c r="C624" s="531">
        <v>0</v>
      </c>
      <c r="D624" s="531">
        <v>0</v>
      </c>
      <c r="E624" s="531">
        <v>0</v>
      </c>
      <c r="F624" s="531">
        <v>0</v>
      </c>
      <c r="G624" s="531">
        <v>0</v>
      </c>
      <c r="H624" s="531">
        <v>0</v>
      </c>
      <c r="I624" s="531">
        <v>0</v>
      </c>
      <c r="J624" s="533">
        <v>0</v>
      </c>
      <c r="K624" s="531">
        <v>0</v>
      </c>
      <c r="L624" s="531">
        <v>0</v>
      </c>
      <c r="M624" s="531">
        <v>0</v>
      </c>
      <c r="N624" s="531">
        <v>0</v>
      </c>
      <c r="O624" s="530" t="s">
        <v>2275</v>
      </c>
      <c r="P624" s="531">
        <v>1</v>
      </c>
    </row>
    <row r="625" spans="1:16">
      <c r="A625" s="530" t="s">
        <v>1401</v>
      </c>
      <c r="B625" s="530" t="s">
        <v>1402</v>
      </c>
      <c r="C625" s="531">
        <v>0</v>
      </c>
      <c r="D625" s="531">
        <v>0</v>
      </c>
      <c r="E625" s="531">
        <v>0</v>
      </c>
      <c r="F625" s="531">
        <v>0</v>
      </c>
      <c r="G625" s="531">
        <v>0</v>
      </c>
      <c r="H625" s="531">
        <v>0</v>
      </c>
      <c r="I625" s="531">
        <v>0</v>
      </c>
      <c r="J625" s="533">
        <v>0</v>
      </c>
      <c r="K625" s="531">
        <v>0</v>
      </c>
      <c r="L625" s="531">
        <v>0</v>
      </c>
      <c r="M625" s="531">
        <v>0</v>
      </c>
      <c r="N625" s="531">
        <v>0</v>
      </c>
      <c r="O625" s="530" t="s">
        <v>2275</v>
      </c>
      <c r="P625" s="531">
        <v>1</v>
      </c>
    </row>
    <row r="626" spans="1:16">
      <c r="A626" s="530" t="s">
        <v>1403</v>
      </c>
      <c r="B626" s="530" t="s">
        <v>1404</v>
      </c>
      <c r="C626" s="531">
        <v>0</v>
      </c>
      <c r="D626" s="531">
        <v>0</v>
      </c>
      <c r="E626" s="531">
        <v>0</v>
      </c>
      <c r="F626" s="531">
        <v>0</v>
      </c>
      <c r="G626" s="531">
        <v>0</v>
      </c>
      <c r="H626" s="531">
        <v>0</v>
      </c>
      <c r="I626" s="531">
        <v>0</v>
      </c>
      <c r="J626" s="533">
        <v>0</v>
      </c>
      <c r="K626" s="531">
        <v>0</v>
      </c>
      <c r="L626" s="531">
        <v>0</v>
      </c>
      <c r="M626" s="531">
        <v>0</v>
      </c>
      <c r="N626" s="531">
        <v>0</v>
      </c>
      <c r="O626" s="530" t="s">
        <v>2275</v>
      </c>
      <c r="P626" s="531">
        <v>1</v>
      </c>
    </row>
    <row r="627" spans="1:16">
      <c r="A627" s="530" t="s">
        <v>1405</v>
      </c>
      <c r="B627" s="530" t="s">
        <v>1406</v>
      </c>
      <c r="C627" s="531">
        <v>0</v>
      </c>
      <c r="D627" s="531">
        <v>0</v>
      </c>
      <c r="E627" s="531">
        <v>0</v>
      </c>
      <c r="F627" s="531">
        <v>0</v>
      </c>
      <c r="G627" s="531">
        <v>0</v>
      </c>
      <c r="H627" s="531">
        <v>0</v>
      </c>
      <c r="I627" s="531">
        <v>0</v>
      </c>
      <c r="J627" s="533">
        <v>0</v>
      </c>
      <c r="K627" s="531">
        <v>0</v>
      </c>
      <c r="L627" s="531">
        <v>0</v>
      </c>
      <c r="M627" s="531">
        <v>0</v>
      </c>
      <c r="N627" s="531">
        <v>0</v>
      </c>
      <c r="O627" s="530" t="s">
        <v>2275</v>
      </c>
      <c r="P627" s="531">
        <v>1</v>
      </c>
    </row>
    <row r="628" spans="1:16">
      <c r="A628" s="530" t="s">
        <v>1407</v>
      </c>
      <c r="B628" s="530" t="s">
        <v>1408</v>
      </c>
      <c r="C628" s="531">
        <v>0</v>
      </c>
      <c r="D628" s="531">
        <v>0</v>
      </c>
      <c r="E628" s="531">
        <v>0</v>
      </c>
      <c r="F628" s="531">
        <v>0</v>
      </c>
      <c r="G628" s="531">
        <v>0</v>
      </c>
      <c r="H628" s="531">
        <v>0</v>
      </c>
      <c r="I628" s="531">
        <v>0</v>
      </c>
      <c r="J628" s="533">
        <v>0</v>
      </c>
      <c r="K628" s="531">
        <v>0</v>
      </c>
      <c r="L628" s="531">
        <v>0</v>
      </c>
      <c r="M628" s="531">
        <v>0</v>
      </c>
      <c r="N628" s="531">
        <v>0</v>
      </c>
      <c r="O628" s="530" t="s">
        <v>2275</v>
      </c>
      <c r="P628" s="531">
        <v>1</v>
      </c>
    </row>
    <row r="629" spans="1:16">
      <c r="A629" s="530" t="s">
        <v>1409</v>
      </c>
      <c r="B629" s="530" t="s">
        <v>1410</v>
      </c>
      <c r="C629" s="531">
        <v>0</v>
      </c>
      <c r="D629" s="531">
        <v>0</v>
      </c>
      <c r="E629" s="531">
        <v>0</v>
      </c>
      <c r="F629" s="531">
        <v>0</v>
      </c>
      <c r="G629" s="531">
        <v>0</v>
      </c>
      <c r="H629" s="531">
        <v>0</v>
      </c>
      <c r="I629" s="531">
        <v>0</v>
      </c>
      <c r="J629" s="533">
        <v>0</v>
      </c>
      <c r="K629" s="531">
        <v>0</v>
      </c>
      <c r="L629" s="531">
        <v>0</v>
      </c>
      <c r="M629" s="531">
        <v>0</v>
      </c>
      <c r="N629" s="531">
        <v>0</v>
      </c>
      <c r="O629" s="530" t="s">
        <v>2275</v>
      </c>
      <c r="P629" s="531">
        <v>1</v>
      </c>
    </row>
    <row r="630" spans="1:16">
      <c r="A630" s="530" t="s">
        <v>1411</v>
      </c>
      <c r="B630" s="530" t="s">
        <v>1412</v>
      </c>
      <c r="C630" s="531">
        <v>0</v>
      </c>
      <c r="D630" s="531">
        <v>0</v>
      </c>
      <c r="E630" s="531">
        <v>0</v>
      </c>
      <c r="F630" s="531">
        <v>0</v>
      </c>
      <c r="G630" s="531">
        <v>0</v>
      </c>
      <c r="H630" s="531">
        <v>0</v>
      </c>
      <c r="I630" s="531">
        <v>0</v>
      </c>
      <c r="J630" s="533">
        <v>0</v>
      </c>
      <c r="K630" s="531">
        <v>0</v>
      </c>
      <c r="L630" s="531">
        <v>0</v>
      </c>
      <c r="M630" s="531">
        <v>0</v>
      </c>
      <c r="N630" s="531">
        <v>0</v>
      </c>
      <c r="O630" s="530" t="s">
        <v>2275</v>
      </c>
      <c r="P630" s="531">
        <v>1</v>
      </c>
    </row>
    <row r="631" spans="1:16">
      <c r="A631" s="530" t="s">
        <v>1413</v>
      </c>
      <c r="B631" s="530" t="s">
        <v>1414</v>
      </c>
      <c r="C631" s="531">
        <v>0</v>
      </c>
      <c r="D631" s="531">
        <v>0</v>
      </c>
      <c r="E631" s="531">
        <v>0</v>
      </c>
      <c r="F631" s="531">
        <v>0</v>
      </c>
      <c r="G631" s="531">
        <v>0</v>
      </c>
      <c r="H631" s="531">
        <v>0</v>
      </c>
      <c r="I631" s="531">
        <v>0</v>
      </c>
      <c r="J631" s="533">
        <v>0</v>
      </c>
      <c r="K631" s="531">
        <v>0</v>
      </c>
      <c r="L631" s="531">
        <v>0</v>
      </c>
      <c r="M631" s="531">
        <v>0</v>
      </c>
      <c r="N631" s="531">
        <v>0</v>
      </c>
      <c r="O631" s="530" t="s">
        <v>2275</v>
      </c>
      <c r="P631" s="531">
        <v>1</v>
      </c>
    </row>
    <row r="632" spans="1:16">
      <c r="A632" s="530" t="s">
        <v>1415</v>
      </c>
      <c r="B632" s="530" t="s">
        <v>1416</v>
      </c>
      <c r="C632" s="531">
        <v>0</v>
      </c>
      <c r="D632" s="531">
        <v>0</v>
      </c>
      <c r="E632" s="531">
        <v>0</v>
      </c>
      <c r="F632" s="531">
        <v>0</v>
      </c>
      <c r="G632" s="531">
        <v>0</v>
      </c>
      <c r="H632" s="531">
        <v>0</v>
      </c>
      <c r="I632" s="531">
        <v>0</v>
      </c>
      <c r="J632" s="533">
        <v>0</v>
      </c>
      <c r="K632" s="531">
        <v>0</v>
      </c>
      <c r="L632" s="531">
        <v>0</v>
      </c>
      <c r="M632" s="531">
        <v>0</v>
      </c>
      <c r="N632" s="531">
        <v>0</v>
      </c>
      <c r="O632" s="530" t="s">
        <v>2275</v>
      </c>
      <c r="P632" s="531">
        <v>1</v>
      </c>
    </row>
    <row r="633" spans="1:16">
      <c r="A633" s="530" t="s">
        <v>1417</v>
      </c>
      <c r="B633" s="530" t="s">
        <v>1418</v>
      </c>
      <c r="C633" s="531">
        <v>0</v>
      </c>
      <c r="D633" s="531">
        <v>0</v>
      </c>
      <c r="E633" s="531">
        <v>0</v>
      </c>
      <c r="F633" s="531">
        <v>0</v>
      </c>
      <c r="G633" s="531">
        <v>0</v>
      </c>
      <c r="H633" s="531">
        <v>0</v>
      </c>
      <c r="I633" s="531">
        <v>0</v>
      </c>
      <c r="J633" s="533">
        <v>0</v>
      </c>
      <c r="K633" s="531">
        <v>0</v>
      </c>
      <c r="L633" s="531">
        <v>0</v>
      </c>
      <c r="M633" s="531">
        <v>0</v>
      </c>
      <c r="N633" s="531">
        <v>0</v>
      </c>
      <c r="O633" s="530" t="s">
        <v>2275</v>
      </c>
      <c r="P633" s="531">
        <v>1</v>
      </c>
    </row>
    <row r="634" spans="1:16">
      <c r="A634" s="530" t="s">
        <v>1419</v>
      </c>
      <c r="B634" s="530" t="s">
        <v>1420</v>
      </c>
      <c r="C634" s="531">
        <v>0</v>
      </c>
      <c r="D634" s="531">
        <v>0</v>
      </c>
      <c r="E634" s="531">
        <v>0</v>
      </c>
      <c r="F634" s="531">
        <v>0</v>
      </c>
      <c r="G634" s="531">
        <v>0</v>
      </c>
      <c r="H634" s="531">
        <v>0</v>
      </c>
      <c r="I634" s="531">
        <v>0</v>
      </c>
      <c r="J634" s="533">
        <v>0</v>
      </c>
      <c r="K634" s="531">
        <v>0</v>
      </c>
      <c r="L634" s="531">
        <v>0</v>
      </c>
      <c r="M634" s="531">
        <v>0</v>
      </c>
      <c r="N634" s="531">
        <v>0</v>
      </c>
      <c r="O634" s="530" t="s">
        <v>2275</v>
      </c>
      <c r="P634" s="531">
        <v>1</v>
      </c>
    </row>
    <row r="635" spans="1:16">
      <c r="A635" s="530" t="s">
        <v>1421</v>
      </c>
      <c r="B635" s="530" t="s">
        <v>1422</v>
      </c>
      <c r="C635" s="531">
        <v>0</v>
      </c>
      <c r="D635" s="531">
        <v>0</v>
      </c>
      <c r="E635" s="531">
        <v>0</v>
      </c>
      <c r="F635" s="531">
        <v>0</v>
      </c>
      <c r="G635" s="531">
        <v>0</v>
      </c>
      <c r="H635" s="531">
        <v>0</v>
      </c>
      <c r="I635" s="531">
        <v>0</v>
      </c>
      <c r="J635" s="533">
        <v>0</v>
      </c>
      <c r="K635" s="531">
        <v>0</v>
      </c>
      <c r="L635" s="531">
        <v>0</v>
      </c>
      <c r="M635" s="531">
        <v>0</v>
      </c>
      <c r="N635" s="531">
        <v>0</v>
      </c>
      <c r="O635" s="530" t="s">
        <v>2275</v>
      </c>
      <c r="P635" s="531">
        <v>1</v>
      </c>
    </row>
    <row r="636" spans="1:16">
      <c r="A636" s="530" t="s">
        <v>1423</v>
      </c>
      <c r="B636" s="530" t="s">
        <v>1424</v>
      </c>
      <c r="C636" s="531">
        <v>0</v>
      </c>
      <c r="D636" s="531">
        <v>0</v>
      </c>
      <c r="E636" s="531">
        <v>0</v>
      </c>
      <c r="F636" s="531">
        <v>0</v>
      </c>
      <c r="G636" s="531">
        <v>0</v>
      </c>
      <c r="H636" s="531">
        <v>0</v>
      </c>
      <c r="I636" s="531">
        <v>0</v>
      </c>
      <c r="J636" s="533">
        <v>0</v>
      </c>
      <c r="K636" s="531">
        <v>0</v>
      </c>
      <c r="L636" s="531">
        <v>0</v>
      </c>
      <c r="M636" s="531">
        <v>0</v>
      </c>
      <c r="N636" s="531">
        <v>0</v>
      </c>
      <c r="O636" s="530" t="s">
        <v>2275</v>
      </c>
      <c r="P636" s="531">
        <v>1</v>
      </c>
    </row>
    <row r="637" spans="1:16">
      <c r="A637" s="530" t="s">
        <v>1425</v>
      </c>
      <c r="B637" s="530" t="s">
        <v>1426</v>
      </c>
      <c r="C637" s="531">
        <v>0</v>
      </c>
      <c r="D637" s="531">
        <v>0</v>
      </c>
      <c r="E637" s="531">
        <v>0</v>
      </c>
      <c r="F637" s="531">
        <v>0</v>
      </c>
      <c r="G637" s="531">
        <v>0</v>
      </c>
      <c r="H637" s="531">
        <v>0</v>
      </c>
      <c r="I637" s="531">
        <v>0</v>
      </c>
      <c r="J637" s="533">
        <v>0</v>
      </c>
      <c r="K637" s="531">
        <v>0</v>
      </c>
      <c r="L637" s="531">
        <v>0</v>
      </c>
      <c r="M637" s="531">
        <v>0</v>
      </c>
      <c r="N637" s="531">
        <v>0</v>
      </c>
      <c r="O637" s="530" t="s">
        <v>2275</v>
      </c>
      <c r="P637" s="531">
        <v>1</v>
      </c>
    </row>
    <row r="638" spans="1:16">
      <c r="A638" s="530" t="s">
        <v>1427</v>
      </c>
      <c r="B638" s="530" t="s">
        <v>1428</v>
      </c>
      <c r="C638" s="531">
        <v>0</v>
      </c>
      <c r="D638" s="531">
        <v>0</v>
      </c>
      <c r="E638" s="531">
        <v>0</v>
      </c>
      <c r="F638" s="531">
        <v>0</v>
      </c>
      <c r="G638" s="531">
        <v>0</v>
      </c>
      <c r="H638" s="531">
        <v>0</v>
      </c>
      <c r="I638" s="531">
        <v>0</v>
      </c>
      <c r="J638" s="533">
        <v>0</v>
      </c>
      <c r="K638" s="531">
        <v>0</v>
      </c>
      <c r="L638" s="531">
        <v>0</v>
      </c>
      <c r="M638" s="531">
        <v>0</v>
      </c>
      <c r="N638" s="531">
        <v>0</v>
      </c>
      <c r="O638" s="530" t="s">
        <v>2275</v>
      </c>
      <c r="P638" s="531">
        <v>1</v>
      </c>
    </row>
    <row r="639" spans="1:16">
      <c r="A639" s="530" t="s">
        <v>1429</v>
      </c>
      <c r="B639" s="530" t="s">
        <v>1430</v>
      </c>
      <c r="C639" s="531">
        <v>0</v>
      </c>
      <c r="D639" s="531">
        <v>0</v>
      </c>
      <c r="E639" s="531">
        <v>0</v>
      </c>
      <c r="F639" s="531">
        <v>0</v>
      </c>
      <c r="G639" s="531">
        <v>0</v>
      </c>
      <c r="H639" s="531">
        <v>0</v>
      </c>
      <c r="I639" s="531">
        <v>0</v>
      </c>
      <c r="J639" s="533">
        <v>0</v>
      </c>
      <c r="K639" s="531">
        <v>0</v>
      </c>
      <c r="L639" s="531">
        <v>0</v>
      </c>
      <c r="M639" s="531">
        <v>0</v>
      </c>
      <c r="N639" s="531">
        <v>0</v>
      </c>
      <c r="O639" s="530" t="s">
        <v>2275</v>
      </c>
      <c r="P639" s="531">
        <v>1</v>
      </c>
    </row>
    <row r="640" spans="1:16">
      <c r="A640" s="530" t="s">
        <v>1431</v>
      </c>
      <c r="B640" s="530" t="s">
        <v>1432</v>
      </c>
      <c r="C640" s="531">
        <v>0</v>
      </c>
      <c r="D640" s="531">
        <v>0</v>
      </c>
      <c r="E640" s="531">
        <v>0</v>
      </c>
      <c r="F640" s="531">
        <v>0</v>
      </c>
      <c r="G640" s="531">
        <v>0</v>
      </c>
      <c r="H640" s="531">
        <v>0</v>
      </c>
      <c r="I640" s="531">
        <v>0</v>
      </c>
      <c r="J640" s="533">
        <v>0</v>
      </c>
      <c r="K640" s="531">
        <v>0</v>
      </c>
      <c r="L640" s="531">
        <v>0</v>
      </c>
      <c r="M640" s="531">
        <v>0</v>
      </c>
      <c r="N640" s="531">
        <v>0</v>
      </c>
      <c r="O640" s="530" t="s">
        <v>2275</v>
      </c>
      <c r="P640" s="531">
        <v>1</v>
      </c>
    </row>
    <row r="641" spans="1:16">
      <c r="A641" s="530" t="s">
        <v>1433</v>
      </c>
      <c r="B641" s="530" t="s">
        <v>1434</v>
      </c>
      <c r="C641" s="531">
        <v>0</v>
      </c>
      <c r="D641" s="531">
        <v>0</v>
      </c>
      <c r="E641" s="531">
        <v>0</v>
      </c>
      <c r="F641" s="531">
        <v>0</v>
      </c>
      <c r="G641" s="531">
        <v>0</v>
      </c>
      <c r="H641" s="531">
        <v>0</v>
      </c>
      <c r="I641" s="531">
        <v>0</v>
      </c>
      <c r="J641" s="533">
        <v>0</v>
      </c>
      <c r="K641" s="531">
        <v>0</v>
      </c>
      <c r="L641" s="531">
        <v>0</v>
      </c>
      <c r="M641" s="531">
        <v>0</v>
      </c>
      <c r="N641" s="531">
        <v>0</v>
      </c>
      <c r="O641" s="530" t="s">
        <v>2275</v>
      </c>
      <c r="P641" s="531">
        <v>1</v>
      </c>
    </row>
    <row r="642" spans="1:16">
      <c r="A642" s="530" t="s">
        <v>1435</v>
      </c>
      <c r="B642" s="530" t="s">
        <v>1436</v>
      </c>
      <c r="C642" s="531">
        <v>0</v>
      </c>
      <c r="D642" s="531">
        <v>0</v>
      </c>
      <c r="E642" s="531">
        <v>0</v>
      </c>
      <c r="F642" s="531">
        <v>0</v>
      </c>
      <c r="G642" s="531">
        <v>0</v>
      </c>
      <c r="H642" s="531">
        <v>0</v>
      </c>
      <c r="I642" s="531">
        <v>0</v>
      </c>
      <c r="J642" s="533">
        <v>0</v>
      </c>
      <c r="K642" s="531">
        <v>0</v>
      </c>
      <c r="L642" s="531">
        <v>0</v>
      </c>
      <c r="M642" s="531">
        <v>0</v>
      </c>
      <c r="N642" s="531">
        <v>0</v>
      </c>
      <c r="O642" s="530" t="s">
        <v>2275</v>
      </c>
      <c r="P642" s="531">
        <v>1</v>
      </c>
    </row>
    <row r="643" spans="1:16">
      <c r="A643" s="530" t="s">
        <v>1438</v>
      </c>
      <c r="B643" s="530" t="s">
        <v>1439</v>
      </c>
      <c r="C643" s="531">
        <v>0</v>
      </c>
      <c r="D643" s="531">
        <v>0</v>
      </c>
      <c r="E643" s="531">
        <v>0</v>
      </c>
      <c r="F643" s="531">
        <v>0</v>
      </c>
      <c r="G643" s="531">
        <v>0</v>
      </c>
      <c r="H643" s="531">
        <v>0</v>
      </c>
      <c r="I643" s="531">
        <v>0</v>
      </c>
      <c r="J643" s="533">
        <v>0</v>
      </c>
      <c r="K643" s="531">
        <v>0</v>
      </c>
      <c r="L643" s="531">
        <v>0</v>
      </c>
      <c r="M643" s="531">
        <v>0</v>
      </c>
      <c r="N643" s="531">
        <v>0</v>
      </c>
      <c r="O643" s="530" t="s">
        <v>2276</v>
      </c>
      <c r="P643" s="531">
        <v>1</v>
      </c>
    </row>
    <row r="644" spans="1:16">
      <c r="A644" s="530" t="s">
        <v>1440</v>
      </c>
      <c r="B644" s="530" t="s">
        <v>1441</v>
      </c>
      <c r="C644" s="531">
        <v>0</v>
      </c>
      <c r="D644" s="531">
        <v>0</v>
      </c>
      <c r="E644" s="531">
        <v>0</v>
      </c>
      <c r="F644" s="531">
        <v>0</v>
      </c>
      <c r="G644" s="531">
        <v>0</v>
      </c>
      <c r="H644" s="531">
        <v>0</v>
      </c>
      <c r="I644" s="531">
        <v>0</v>
      </c>
      <c r="J644" s="533">
        <v>0</v>
      </c>
      <c r="K644" s="531">
        <v>0</v>
      </c>
      <c r="L644" s="531">
        <v>0</v>
      </c>
      <c r="M644" s="531">
        <v>0</v>
      </c>
      <c r="N644" s="531">
        <v>0</v>
      </c>
      <c r="O644" s="530" t="s">
        <v>2276</v>
      </c>
      <c r="P644" s="531">
        <v>1</v>
      </c>
    </row>
    <row r="645" spans="1:16">
      <c r="A645" s="530" t="s">
        <v>1442</v>
      </c>
      <c r="B645" s="530" t="s">
        <v>1443</v>
      </c>
      <c r="C645" s="531">
        <v>0</v>
      </c>
      <c r="D645" s="531">
        <v>0</v>
      </c>
      <c r="E645" s="531">
        <v>0</v>
      </c>
      <c r="F645" s="531">
        <v>0</v>
      </c>
      <c r="G645" s="531">
        <v>0</v>
      </c>
      <c r="H645" s="531">
        <v>0</v>
      </c>
      <c r="I645" s="531">
        <v>0</v>
      </c>
      <c r="J645" s="533">
        <v>0</v>
      </c>
      <c r="K645" s="531">
        <v>0</v>
      </c>
      <c r="L645" s="531">
        <v>0</v>
      </c>
      <c r="M645" s="531">
        <v>0</v>
      </c>
      <c r="N645" s="531">
        <v>0</v>
      </c>
      <c r="O645" s="530" t="s">
        <v>2276</v>
      </c>
      <c r="P645" s="531">
        <v>1</v>
      </c>
    </row>
    <row r="646" spans="1:16">
      <c r="A646" s="530" t="s">
        <v>1444</v>
      </c>
      <c r="B646" s="530" t="s">
        <v>1445</v>
      </c>
      <c r="C646" s="531">
        <v>0</v>
      </c>
      <c r="D646" s="531">
        <v>0</v>
      </c>
      <c r="E646" s="531">
        <v>0</v>
      </c>
      <c r="F646" s="531">
        <v>0</v>
      </c>
      <c r="G646" s="531">
        <v>0</v>
      </c>
      <c r="H646" s="531">
        <v>0</v>
      </c>
      <c r="I646" s="531">
        <v>0</v>
      </c>
      <c r="J646" s="533">
        <v>0</v>
      </c>
      <c r="K646" s="531">
        <v>0</v>
      </c>
      <c r="L646" s="531">
        <v>0</v>
      </c>
      <c r="M646" s="531">
        <v>0</v>
      </c>
      <c r="N646" s="531">
        <v>0</v>
      </c>
      <c r="O646" s="530" t="s">
        <v>2276</v>
      </c>
      <c r="P646" s="531">
        <v>1</v>
      </c>
    </row>
    <row r="647" spans="1:16">
      <c r="A647" s="530" t="s">
        <v>1446</v>
      </c>
      <c r="B647" s="530" t="s">
        <v>1447</v>
      </c>
      <c r="C647" s="531">
        <v>0</v>
      </c>
      <c r="D647" s="531">
        <v>0</v>
      </c>
      <c r="E647" s="531">
        <v>0</v>
      </c>
      <c r="F647" s="531">
        <v>0</v>
      </c>
      <c r="G647" s="531">
        <v>0</v>
      </c>
      <c r="H647" s="531">
        <v>0</v>
      </c>
      <c r="I647" s="531">
        <v>0</v>
      </c>
      <c r="J647" s="533">
        <v>0</v>
      </c>
      <c r="K647" s="531">
        <v>0</v>
      </c>
      <c r="L647" s="531">
        <v>0</v>
      </c>
      <c r="M647" s="531">
        <v>0</v>
      </c>
      <c r="N647" s="531">
        <v>0</v>
      </c>
      <c r="O647" s="530" t="s">
        <v>2276</v>
      </c>
      <c r="P647" s="531">
        <v>1</v>
      </c>
    </row>
    <row r="648" spans="1:16">
      <c r="A648" s="530" t="s">
        <v>1448</v>
      </c>
      <c r="B648" s="530" t="s">
        <v>1449</v>
      </c>
      <c r="C648" s="531">
        <v>0</v>
      </c>
      <c r="D648" s="531">
        <v>0</v>
      </c>
      <c r="E648" s="531">
        <v>0</v>
      </c>
      <c r="F648" s="531">
        <v>0</v>
      </c>
      <c r="G648" s="531">
        <v>0</v>
      </c>
      <c r="H648" s="531">
        <v>0</v>
      </c>
      <c r="I648" s="531">
        <v>0</v>
      </c>
      <c r="J648" s="533">
        <v>0</v>
      </c>
      <c r="K648" s="531">
        <v>0</v>
      </c>
      <c r="L648" s="531">
        <v>0</v>
      </c>
      <c r="M648" s="531">
        <v>0</v>
      </c>
      <c r="N648" s="531">
        <v>0</v>
      </c>
      <c r="O648" s="530" t="s">
        <v>2276</v>
      </c>
      <c r="P648" s="531">
        <v>1</v>
      </c>
    </row>
    <row r="649" spans="1:16">
      <c r="A649" s="530" t="s">
        <v>1450</v>
      </c>
      <c r="B649" s="530" t="s">
        <v>1451</v>
      </c>
      <c r="C649" s="531">
        <v>0</v>
      </c>
      <c r="D649" s="531">
        <v>0</v>
      </c>
      <c r="E649" s="531">
        <v>0</v>
      </c>
      <c r="F649" s="531">
        <v>0</v>
      </c>
      <c r="G649" s="531">
        <v>0</v>
      </c>
      <c r="H649" s="531">
        <v>0</v>
      </c>
      <c r="I649" s="531">
        <v>0</v>
      </c>
      <c r="J649" s="533">
        <v>0</v>
      </c>
      <c r="K649" s="531">
        <v>0</v>
      </c>
      <c r="L649" s="531">
        <v>0</v>
      </c>
      <c r="M649" s="531">
        <v>0</v>
      </c>
      <c r="N649" s="531">
        <v>0</v>
      </c>
      <c r="O649" s="530" t="s">
        <v>2276</v>
      </c>
      <c r="P649" s="531">
        <v>1</v>
      </c>
    </row>
    <row r="650" spans="1:16">
      <c r="A650" s="530" t="s">
        <v>1452</v>
      </c>
      <c r="B650" s="530" t="s">
        <v>1453</v>
      </c>
      <c r="C650" s="531">
        <v>0</v>
      </c>
      <c r="D650" s="531">
        <v>0</v>
      </c>
      <c r="E650" s="531">
        <v>0</v>
      </c>
      <c r="F650" s="531">
        <v>0</v>
      </c>
      <c r="G650" s="531">
        <v>0</v>
      </c>
      <c r="H650" s="531">
        <v>0</v>
      </c>
      <c r="I650" s="531">
        <v>0</v>
      </c>
      <c r="J650" s="533">
        <v>0</v>
      </c>
      <c r="K650" s="531">
        <v>0</v>
      </c>
      <c r="L650" s="531">
        <v>0</v>
      </c>
      <c r="M650" s="531">
        <v>0</v>
      </c>
      <c r="N650" s="531">
        <v>0</v>
      </c>
      <c r="O650" s="530" t="s">
        <v>2276</v>
      </c>
      <c r="P650" s="531">
        <v>1</v>
      </c>
    </row>
    <row r="651" spans="1:16">
      <c r="A651" s="530" t="s">
        <v>1454</v>
      </c>
      <c r="B651" s="530" t="s">
        <v>1455</v>
      </c>
      <c r="C651" s="531">
        <v>0</v>
      </c>
      <c r="D651" s="531">
        <v>0</v>
      </c>
      <c r="E651" s="531">
        <v>0</v>
      </c>
      <c r="F651" s="531">
        <v>0</v>
      </c>
      <c r="G651" s="531">
        <v>0</v>
      </c>
      <c r="H651" s="531">
        <v>0</v>
      </c>
      <c r="I651" s="531">
        <v>0</v>
      </c>
      <c r="J651" s="533">
        <v>0</v>
      </c>
      <c r="K651" s="531">
        <v>0</v>
      </c>
      <c r="L651" s="531">
        <v>0</v>
      </c>
      <c r="M651" s="531">
        <v>0</v>
      </c>
      <c r="N651" s="531">
        <v>0</v>
      </c>
      <c r="O651" s="530" t="s">
        <v>2276</v>
      </c>
      <c r="P651" s="531">
        <v>1</v>
      </c>
    </row>
    <row r="652" spans="1:16">
      <c r="A652" s="530" t="s">
        <v>1456</v>
      </c>
      <c r="B652" s="530" t="s">
        <v>1457</v>
      </c>
      <c r="C652" s="531">
        <v>0</v>
      </c>
      <c r="D652" s="531">
        <v>0</v>
      </c>
      <c r="E652" s="531">
        <v>0</v>
      </c>
      <c r="F652" s="531">
        <v>0</v>
      </c>
      <c r="G652" s="531">
        <v>0</v>
      </c>
      <c r="H652" s="531">
        <v>0</v>
      </c>
      <c r="I652" s="531">
        <v>0</v>
      </c>
      <c r="J652" s="533">
        <v>0</v>
      </c>
      <c r="K652" s="531">
        <v>0</v>
      </c>
      <c r="L652" s="531">
        <v>0</v>
      </c>
      <c r="M652" s="531">
        <v>0</v>
      </c>
      <c r="N652" s="531">
        <v>0</v>
      </c>
      <c r="O652" s="530" t="s">
        <v>2276</v>
      </c>
      <c r="P652" s="531">
        <v>1</v>
      </c>
    </row>
    <row r="653" spans="1:16">
      <c r="A653" s="530" t="s">
        <v>1458</v>
      </c>
      <c r="B653" s="530" t="s">
        <v>1459</v>
      </c>
      <c r="C653" s="531">
        <v>0</v>
      </c>
      <c r="D653" s="531">
        <v>0</v>
      </c>
      <c r="E653" s="531">
        <v>0</v>
      </c>
      <c r="F653" s="531">
        <v>0</v>
      </c>
      <c r="G653" s="531">
        <v>0</v>
      </c>
      <c r="H653" s="531">
        <v>0</v>
      </c>
      <c r="I653" s="531">
        <v>0</v>
      </c>
      <c r="J653" s="533">
        <v>0</v>
      </c>
      <c r="K653" s="531">
        <v>0</v>
      </c>
      <c r="L653" s="531">
        <v>0</v>
      </c>
      <c r="M653" s="531">
        <v>0</v>
      </c>
      <c r="N653" s="531">
        <v>0</v>
      </c>
      <c r="O653" s="530" t="s">
        <v>2276</v>
      </c>
      <c r="P653" s="531">
        <v>1</v>
      </c>
    </row>
    <row r="654" spans="1:16">
      <c r="A654" s="530" t="s">
        <v>1460</v>
      </c>
      <c r="B654" s="530" t="s">
        <v>1461</v>
      </c>
      <c r="C654" s="531">
        <v>0</v>
      </c>
      <c r="D654" s="531">
        <v>0</v>
      </c>
      <c r="E654" s="531">
        <v>0</v>
      </c>
      <c r="F654" s="531">
        <v>0</v>
      </c>
      <c r="G654" s="531">
        <v>0</v>
      </c>
      <c r="H654" s="531">
        <v>0</v>
      </c>
      <c r="I654" s="531">
        <v>0</v>
      </c>
      <c r="J654" s="533">
        <v>0</v>
      </c>
      <c r="K654" s="531">
        <v>0</v>
      </c>
      <c r="L654" s="531">
        <v>0</v>
      </c>
      <c r="M654" s="531">
        <v>0</v>
      </c>
      <c r="N654" s="531">
        <v>0</v>
      </c>
      <c r="O654" s="530" t="s">
        <v>2276</v>
      </c>
      <c r="P654" s="531">
        <v>1</v>
      </c>
    </row>
    <row r="655" spans="1:16">
      <c r="A655" s="530" t="s">
        <v>1462</v>
      </c>
      <c r="B655" s="530" t="s">
        <v>1463</v>
      </c>
      <c r="C655" s="531">
        <v>0</v>
      </c>
      <c r="D655" s="531">
        <v>0</v>
      </c>
      <c r="E655" s="531">
        <v>0</v>
      </c>
      <c r="F655" s="531">
        <v>0</v>
      </c>
      <c r="G655" s="531">
        <v>0</v>
      </c>
      <c r="H655" s="531">
        <v>0</v>
      </c>
      <c r="I655" s="531">
        <v>0</v>
      </c>
      <c r="J655" s="533">
        <v>0</v>
      </c>
      <c r="K655" s="531">
        <v>0</v>
      </c>
      <c r="L655" s="531">
        <v>0</v>
      </c>
      <c r="M655" s="531">
        <v>0</v>
      </c>
      <c r="N655" s="531">
        <v>0</v>
      </c>
      <c r="O655" s="530" t="s">
        <v>2276</v>
      </c>
      <c r="P655" s="531">
        <v>1</v>
      </c>
    </row>
    <row r="656" spans="1:16">
      <c r="A656" s="530" t="s">
        <v>1464</v>
      </c>
      <c r="B656" s="530" t="s">
        <v>1465</v>
      </c>
      <c r="C656" s="531">
        <v>0</v>
      </c>
      <c r="D656" s="531">
        <v>0</v>
      </c>
      <c r="E656" s="531">
        <v>0</v>
      </c>
      <c r="F656" s="531">
        <v>0</v>
      </c>
      <c r="G656" s="531">
        <v>0</v>
      </c>
      <c r="H656" s="531">
        <v>0</v>
      </c>
      <c r="I656" s="531">
        <v>0</v>
      </c>
      <c r="J656" s="533">
        <v>0</v>
      </c>
      <c r="K656" s="531">
        <v>0</v>
      </c>
      <c r="L656" s="531">
        <v>0</v>
      </c>
      <c r="M656" s="531">
        <v>0</v>
      </c>
      <c r="N656" s="531">
        <v>0</v>
      </c>
      <c r="O656" s="530" t="s">
        <v>2276</v>
      </c>
      <c r="P656" s="531">
        <v>1</v>
      </c>
    </row>
    <row r="657" spans="1:16">
      <c r="A657" s="530" t="s">
        <v>1466</v>
      </c>
      <c r="B657" s="530" t="s">
        <v>1467</v>
      </c>
      <c r="C657" s="531">
        <v>0</v>
      </c>
      <c r="D657" s="531">
        <v>0</v>
      </c>
      <c r="E657" s="531">
        <v>0</v>
      </c>
      <c r="F657" s="531">
        <v>0</v>
      </c>
      <c r="G657" s="531">
        <v>0</v>
      </c>
      <c r="H657" s="531">
        <v>0</v>
      </c>
      <c r="I657" s="531">
        <v>0</v>
      </c>
      <c r="J657" s="533">
        <v>0</v>
      </c>
      <c r="K657" s="531">
        <v>0</v>
      </c>
      <c r="L657" s="531">
        <v>0</v>
      </c>
      <c r="M657" s="531">
        <v>0</v>
      </c>
      <c r="N657" s="531">
        <v>0</v>
      </c>
      <c r="O657" s="530" t="s">
        <v>2276</v>
      </c>
      <c r="P657" s="531">
        <v>1</v>
      </c>
    </row>
    <row r="658" spans="1:16">
      <c r="A658" s="530" t="s">
        <v>1468</v>
      </c>
      <c r="B658" s="530" t="s">
        <v>1469</v>
      </c>
      <c r="C658" s="531">
        <v>0</v>
      </c>
      <c r="D658" s="531">
        <v>0</v>
      </c>
      <c r="E658" s="531">
        <v>0</v>
      </c>
      <c r="F658" s="531">
        <v>0</v>
      </c>
      <c r="G658" s="531">
        <v>0</v>
      </c>
      <c r="H658" s="531">
        <v>0</v>
      </c>
      <c r="I658" s="531">
        <v>0</v>
      </c>
      <c r="J658" s="533">
        <v>0</v>
      </c>
      <c r="K658" s="531">
        <v>0</v>
      </c>
      <c r="L658" s="531">
        <v>0</v>
      </c>
      <c r="M658" s="531">
        <v>0</v>
      </c>
      <c r="N658" s="531">
        <v>0</v>
      </c>
      <c r="O658" s="530" t="s">
        <v>2276</v>
      </c>
      <c r="P658" s="531">
        <v>1</v>
      </c>
    </row>
    <row r="659" spans="1:16">
      <c r="A659" s="530" t="s">
        <v>1470</v>
      </c>
      <c r="B659" s="530" t="s">
        <v>1471</v>
      </c>
      <c r="C659" s="531">
        <v>0</v>
      </c>
      <c r="D659" s="531">
        <v>0</v>
      </c>
      <c r="E659" s="531">
        <v>0</v>
      </c>
      <c r="F659" s="531">
        <v>0</v>
      </c>
      <c r="G659" s="531">
        <v>0</v>
      </c>
      <c r="H659" s="531">
        <v>0</v>
      </c>
      <c r="I659" s="531">
        <v>0</v>
      </c>
      <c r="J659" s="533">
        <v>0</v>
      </c>
      <c r="K659" s="531">
        <v>0</v>
      </c>
      <c r="L659" s="531">
        <v>0</v>
      </c>
      <c r="M659" s="531">
        <v>0</v>
      </c>
      <c r="N659" s="531">
        <v>0</v>
      </c>
      <c r="O659" s="530" t="s">
        <v>2276</v>
      </c>
      <c r="P659" s="531">
        <v>1</v>
      </c>
    </row>
    <row r="660" spans="1:16">
      <c r="A660" s="530" t="s">
        <v>1472</v>
      </c>
      <c r="B660" s="530" t="s">
        <v>1473</v>
      </c>
      <c r="C660" s="531">
        <v>0</v>
      </c>
      <c r="D660" s="531">
        <v>0</v>
      </c>
      <c r="E660" s="531">
        <v>0</v>
      </c>
      <c r="F660" s="531">
        <v>0</v>
      </c>
      <c r="G660" s="531">
        <v>0</v>
      </c>
      <c r="H660" s="531">
        <v>0</v>
      </c>
      <c r="I660" s="531">
        <v>0</v>
      </c>
      <c r="J660" s="533">
        <v>0</v>
      </c>
      <c r="K660" s="531">
        <v>0</v>
      </c>
      <c r="L660" s="531">
        <v>0</v>
      </c>
      <c r="M660" s="531">
        <v>0</v>
      </c>
      <c r="N660" s="531">
        <v>0</v>
      </c>
      <c r="O660" s="530" t="s">
        <v>2276</v>
      </c>
      <c r="P660" s="531">
        <v>1</v>
      </c>
    </row>
    <row r="661" spans="1:16">
      <c r="A661" s="530" t="s">
        <v>1474</v>
      </c>
      <c r="B661" s="530" t="s">
        <v>1475</v>
      </c>
      <c r="C661" s="531">
        <v>0</v>
      </c>
      <c r="D661" s="531">
        <v>0</v>
      </c>
      <c r="E661" s="531">
        <v>0</v>
      </c>
      <c r="F661" s="531">
        <v>0</v>
      </c>
      <c r="G661" s="531">
        <v>0</v>
      </c>
      <c r="H661" s="531">
        <v>0</v>
      </c>
      <c r="I661" s="531">
        <v>0</v>
      </c>
      <c r="J661" s="533">
        <v>0</v>
      </c>
      <c r="K661" s="531">
        <v>0</v>
      </c>
      <c r="L661" s="531">
        <v>0</v>
      </c>
      <c r="M661" s="531">
        <v>0</v>
      </c>
      <c r="N661" s="531">
        <v>0</v>
      </c>
      <c r="O661" s="530" t="s">
        <v>2276</v>
      </c>
      <c r="P661" s="531">
        <v>1</v>
      </c>
    </row>
    <row r="662" spans="1:16">
      <c r="A662" s="530" t="s">
        <v>1476</v>
      </c>
      <c r="B662" s="530" t="s">
        <v>1477</v>
      </c>
      <c r="C662" s="531">
        <v>0</v>
      </c>
      <c r="D662" s="531">
        <v>0</v>
      </c>
      <c r="E662" s="531">
        <v>0</v>
      </c>
      <c r="F662" s="531">
        <v>0</v>
      </c>
      <c r="G662" s="531">
        <v>0</v>
      </c>
      <c r="H662" s="531">
        <v>0</v>
      </c>
      <c r="I662" s="531">
        <v>0</v>
      </c>
      <c r="J662" s="533">
        <v>0</v>
      </c>
      <c r="K662" s="531">
        <v>0</v>
      </c>
      <c r="L662" s="531">
        <v>0</v>
      </c>
      <c r="M662" s="531">
        <v>0</v>
      </c>
      <c r="N662" s="531">
        <v>0</v>
      </c>
      <c r="O662" s="530" t="s">
        <v>2276</v>
      </c>
      <c r="P662" s="531">
        <v>1</v>
      </c>
    </row>
    <row r="663" spans="1:16">
      <c r="A663" s="530" t="s">
        <v>1479</v>
      </c>
      <c r="B663" s="530" t="s">
        <v>1480</v>
      </c>
      <c r="C663" s="531">
        <v>0</v>
      </c>
      <c r="D663" s="531">
        <v>0</v>
      </c>
      <c r="E663" s="531">
        <v>0</v>
      </c>
      <c r="F663" s="531">
        <v>0</v>
      </c>
      <c r="G663" s="531">
        <v>0</v>
      </c>
      <c r="H663" s="531">
        <v>0</v>
      </c>
      <c r="I663" s="531">
        <v>0</v>
      </c>
      <c r="J663" s="533">
        <v>0</v>
      </c>
      <c r="K663" s="531">
        <v>0</v>
      </c>
      <c r="L663" s="531">
        <v>0</v>
      </c>
      <c r="M663" s="531">
        <v>0</v>
      </c>
      <c r="N663" s="531">
        <v>0</v>
      </c>
      <c r="O663" s="530" t="s">
        <v>2277</v>
      </c>
      <c r="P663" s="531">
        <v>1</v>
      </c>
    </row>
    <row r="664" spans="1:16">
      <c r="A664" s="530" t="s">
        <v>1481</v>
      </c>
      <c r="B664" s="530" t="s">
        <v>1482</v>
      </c>
      <c r="C664" s="531">
        <v>0</v>
      </c>
      <c r="D664" s="531">
        <v>0</v>
      </c>
      <c r="E664" s="531">
        <v>0</v>
      </c>
      <c r="F664" s="531">
        <v>0</v>
      </c>
      <c r="G664" s="531">
        <v>0</v>
      </c>
      <c r="H664" s="531">
        <v>0</v>
      </c>
      <c r="I664" s="531">
        <v>0</v>
      </c>
      <c r="J664" s="533">
        <v>0</v>
      </c>
      <c r="K664" s="531">
        <v>0</v>
      </c>
      <c r="L664" s="531">
        <v>0</v>
      </c>
      <c r="M664" s="531">
        <v>0</v>
      </c>
      <c r="N664" s="531">
        <v>0</v>
      </c>
      <c r="O664" s="530" t="s">
        <v>2277</v>
      </c>
      <c r="P664" s="531">
        <v>1</v>
      </c>
    </row>
    <row r="665" spans="1:16">
      <c r="A665" s="530" t="s">
        <v>1483</v>
      </c>
      <c r="B665" s="530" t="s">
        <v>1484</v>
      </c>
      <c r="C665" s="531">
        <v>0</v>
      </c>
      <c r="D665" s="531">
        <v>0</v>
      </c>
      <c r="E665" s="531">
        <v>0</v>
      </c>
      <c r="F665" s="531">
        <v>0</v>
      </c>
      <c r="G665" s="531">
        <v>0</v>
      </c>
      <c r="H665" s="531">
        <v>0</v>
      </c>
      <c r="I665" s="531">
        <v>0</v>
      </c>
      <c r="J665" s="533">
        <v>0</v>
      </c>
      <c r="K665" s="531">
        <v>0</v>
      </c>
      <c r="L665" s="531">
        <v>0</v>
      </c>
      <c r="M665" s="531">
        <v>0</v>
      </c>
      <c r="N665" s="531">
        <v>0</v>
      </c>
      <c r="O665" s="530" t="s">
        <v>2277</v>
      </c>
      <c r="P665" s="531">
        <v>1</v>
      </c>
    </row>
    <row r="666" spans="1:16">
      <c r="A666" s="530" t="s">
        <v>1485</v>
      </c>
      <c r="B666" s="530" t="s">
        <v>1486</v>
      </c>
      <c r="C666" s="531">
        <v>0</v>
      </c>
      <c r="D666" s="531">
        <v>0</v>
      </c>
      <c r="E666" s="531">
        <v>0</v>
      </c>
      <c r="F666" s="531">
        <v>0</v>
      </c>
      <c r="G666" s="531">
        <v>0</v>
      </c>
      <c r="H666" s="531">
        <v>0</v>
      </c>
      <c r="I666" s="531">
        <v>0</v>
      </c>
      <c r="J666" s="533">
        <v>0</v>
      </c>
      <c r="K666" s="531">
        <v>0</v>
      </c>
      <c r="L666" s="531">
        <v>0</v>
      </c>
      <c r="M666" s="531">
        <v>0</v>
      </c>
      <c r="N666" s="531">
        <v>0</v>
      </c>
      <c r="O666" s="530" t="s">
        <v>2277</v>
      </c>
      <c r="P666" s="531">
        <v>1</v>
      </c>
    </row>
    <row r="667" spans="1:16">
      <c r="A667" s="530" t="s">
        <v>1487</v>
      </c>
      <c r="B667" s="530" t="s">
        <v>1488</v>
      </c>
      <c r="C667" s="531">
        <v>0</v>
      </c>
      <c r="D667" s="531">
        <v>0</v>
      </c>
      <c r="E667" s="531">
        <v>0</v>
      </c>
      <c r="F667" s="531">
        <v>0</v>
      </c>
      <c r="G667" s="531">
        <v>0</v>
      </c>
      <c r="H667" s="531">
        <v>0</v>
      </c>
      <c r="I667" s="531">
        <v>0</v>
      </c>
      <c r="J667" s="533">
        <v>0</v>
      </c>
      <c r="K667" s="531">
        <v>0</v>
      </c>
      <c r="L667" s="531">
        <v>0</v>
      </c>
      <c r="M667" s="531">
        <v>0</v>
      </c>
      <c r="N667" s="531">
        <v>0</v>
      </c>
      <c r="O667" s="530" t="s">
        <v>2277</v>
      </c>
      <c r="P667" s="531">
        <v>1</v>
      </c>
    </row>
    <row r="668" spans="1:16">
      <c r="A668" s="530" t="s">
        <v>1489</v>
      </c>
      <c r="B668" s="530" t="s">
        <v>1490</v>
      </c>
      <c r="C668" s="531">
        <v>0</v>
      </c>
      <c r="D668" s="531">
        <v>0</v>
      </c>
      <c r="E668" s="531">
        <v>0</v>
      </c>
      <c r="F668" s="531">
        <v>0</v>
      </c>
      <c r="G668" s="531">
        <v>0</v>
      </c>
      <c r="H668" s="531">
        <v>0</v>
      </c>
      <c r="I668" s="531">
        <v>0</v>
      </c>
      <c r="J668" s="533">
        <v>0</v>
      </c>
      <c r="K668" s="531">
        <v>0</v>
      </c>
      <c r="L668" s="531">
        <v>0</v>
      </c>
      <c r="M668" s="531">
        <v>0</v>
      </c>
      <c r="N668" s="531">
        <v>0</v>
      </c>
      <c r="O668" s="530" t="s">
        <v>2277</v>
      </c>
      <c r="P668" s="531">
        <v>1</v>
      </c>
    </row>
    <row r="669" spans="1:16">
      <c r="A669" s="530" t="s">
        <v>1491</v>
      </c>
      <c r="B669" s="530" t="s">
        <v>1492</v>
      </c>
      <c r="C669" s="531">
        <v>0</v>
      </c>
      <c r="D669" s="531">
        <v>0</v>
      </c>
      <c r="E669" s="531">
        <v>0</v>
      </c>
      <c r="F669" s="531">
        <v>0</v>
      </c>
      <c r="G669" s="531">
        <v>0</v>
      </c>
      <c r="H669" s="531">
        <v>0</v>
      </c>
      <c r="I669" s="531">
        <v>0</v>
      </c>
      <c r="J669" s="533">
        <v>0</v>
      </c>
      <c r="K669" s="531">
        <v>0</v>
      </c>
      <c r="L669" s="531">
        <v>0</v>
      </c>
      <c r="M669" s="531">
        <v>0</v>
      </c>
      <c r="N669" s="531">
        <v>0</v>
      </c>
      <c r="O669" s="530" t="s">
        <v>2277</v>
      </c>
      <c r="P669" s="531">
        <v>1</v>
      </c>
    </row>
    <row r="670" spans="1:16">
      <c r="A670" s="530" t="s">
        <v>1493</v>
      </c>
      <c r="B670" s="530" t="s">
        <v>1494</v>
      </c>
      <c r="C670" s="531">
        <v>0</v>
      </c>
      <c r="D670" s="531">
        <v>0</v>
      </c>
      <c r="E670" s="531">
        <v>0</v>
      </c>
      <c r="F670" s="531">
        <v>0</v>
      </c>
      <c r="G670" s="531">
        <v>0</v>
      </c>
      <c r="H670" s="531">
        <v>0</v>
      </c>
      <c r="I670" s="531">
        <v>0</v>
      </c>
      <c r="J670" s="533">
        <v>0</v>
      </c>
      <c r="K670" s="531">
        <v>0</v>
      </c>
      <c r="L670" s="531">
        <v>0</v>
      </c>
      <c r="M670" s="531">
        <v>0</v>
      </c>
      <c r="N670" s="531">
        <v>0</v>
      </c>
      <c r="O670" s="530" t="s">
        <v>2277</v>
      </c>
      <c r="P670" s="531">
        <v>1</v>
      </c>
    </row>
    <row r="671" spans="1:16">
      <c r="A671" s="530" t="s">
        <v>1495</v>
      </c>
      <c r="B671" s="530" t="s">
        <v>1496</v>
      </c>
      <c r="C671" s="531">
        <v>0</v>
      </c>
      <c r="D671" s="531">
        <v>0</v>
      </c>
      <c r="E671" s="531">
        <v>0</v>
      </c>
      <c r="F671" s="531">
        <v>0</v>
      </c>
      <c r="G671" s="531">
        <v>0</v>
      </c>
      <c r="H671" s="531">
        <v>0</v>
      </c>
      <c r="I671" s="531">
        <v>0</v>
      </c>
      <c r="J671" s="533">
        <v>0</v>
      </c>
      <c r="K671" s="531">
        <v>0</v>
      </c>
      <c r="L671" s="531">
        <v>0</v>
      </c>
      <c r="M671" s="531">
        <v>0</v>
      </c>
      <c r="N671" s="531">
        <v>0</v>
      </c>
      <c r="O671" s="530" t="s">
        <v>2277</v>
      </c>
      <c r="P671" s="531">
        <v>1</v>
      </c>
    </row>
    <row r="672" spans="1:16">
      <c r="A672" s="530" t="s">
        <v>1497</v>
      </c>
      <c r="B672" s="530" t="s">
        <v>1498</v>
      </c>
      <c r="C672" s="531">
        <v>0</v>
      </c>
      <c r="D672" s="531">
        <v>0</v>
      </c>
      <c r="E672" s="531">
        <v>0</v>
      </c>
      <c r="F672" s="531">
        <v>0</v>
      </c>
      <c r="G672" s="531">
        <v>0</v>
      </c>
      <c r="H672" s="531">
        <v>0</v>
      </c>
      <c r="I672" s="531">
        <v>0</v>
      </c>
      <c r="J672" s="533">
        <v>0</v>
      </c>
      <c r="K672" s="531">
        <v>0</v>
      </c>
      <c r="L672" s="531">
        <v>0</v>
      </c>
      <c r="M672" s="531">
        <v>0</v>
      </c>
      <c r="N672" s="531">
        <v>0</v>
      </c>
      <c r="O672" s="530" t="s">
        <v>2277</v>
      </c>
      <c r="P672" s="531">
        <v>1</v>
      </c>
    </row>
    <row r="673" spans="1:16">
      <c r="A673" s="530" t="s">
        <v>1499</v>
      </c>
      <c r="B673" s="530" t="s">
        <v>1500</v>
      </c>
      <c r="C673" s="531">
        <v>0</v>
      </c>
      <c r="D673" s="531">
        <v>0</v>
      </c>
      <c r="E673" s="531">
        <v>0</v>
      </c>
      <c r="F673" s="531">
        <v>0</v>
      </c>
      <c r="G673" s="531">
        <v>0</v>
      </c>
      <c r="H673" s="531">
        <v>0</v>
      </c>
      <c r="I673" s="531">
        <v>0</v>
      </c>
      <c r="J673" s="533">
        <v>0</v>
      </c>
      <c r="K673" s="531">
        <v>0</v>
      </c>
      <c r="L673" s="531">
        <v>0</v>
      </c>
      <c r="M673" s="531">
        <v>0</v>
      </c>
      <c r="N673" s="531">
        <v>0</v>
      </c>
      <c r="O673" s="530" t="s">
        <v>2277</v>
      </c>
      <c r="P673" s="531">
        <v>1</v>
      </c>
    </row>
    <row r="674" spans="1:16">
      <c r="A674" s="530" t="s">
        <v>1501</v>
      </c>
      <c r="B674" s="530" t="s">
        <v>1502</v>
      </c>
      <c r="C674" s="531">
        <v>0</v>
      </c>
      <c r="D674" s="531">
        <v>0</v>
      </c>
      <c r="E674" s="531">
        <v>0</v>
      </c>
      <c r="F674" s="531">
        <v>0</v>
      </c>
      <c r="G674" s="531">
        <v>0</v>
      </c>
      <c r="H674" s="531">
        <v>0</v>
      </c>
      <c r="I674" s="531">
        <v>0</v>
      </c>
      <c r="J674" s="533">
        <v>0</v>
      </c>
      <c r="K674" s="531">
        <v>0</v>
      </c>
      <c r="L674" s="531">
        <v>0</v>
      </c>
      <c r="M674" s="531">
        <v>0</v>
      </c>
      <c r="N674" s="531">
        <v>0</v>
      </c>
      <c r="O674" s="530" t="s">
        <v>2277</v>
      </c>
      <c r="P674" s="531">
        <v>1</v>
      </c>
    </row>
    <row r="675" spans="1:16">
      <c r="A675" s="530" t="s">
        <v>1503</v>
      </c>
      <c r="B675" s="530" t="s">
        <v>1504</v>
      </c>
      <c r="C675" s="531">
        <v>0</v>
      </c>
      <c r="D675" s="531">
        <v>0</v>
      </c>
      <c r="E675" s="531">
        <v>0</v>
      </c>
      <c r="F675" s="531">
        <v>0</v>
      </c>
      <c r="G675" s="531">
        <v>0</v>
      </c>
      <c r="H675" s="531">
        <v>0</v>
      </c>
      <c r="I675" s="531">
        <v>0</v>
      </c>
      <c r="J675" s="533">
        <v>0</v>
      </c>
      <c r="K675" s="531">
        <v>0</v>
      </c>
      <c r="L675" s="531">
        <v>0</v>
      </c>
      <c r="M675" s="531">
        <v>0</v>
      </c>
      <c r="N675" s="531">
        <v>0</v>
      </c>
      <c r="O675" s="530" t="s">
        <v>2277</v>
      </c>
      <c r="P675" s="531">
        <v>1</v>
      </c>
    </row>
    <row r="676" spans="1:16">
      <c r="A676" s="530" t="s">
        <v>1505</v>
      </c>
      <c r="B676" s="530" t="s">
        <v>1506</v>
      </c>
      <c r="C676" s="531">
        <v>0</v>
      </c>
      <c r="D676" s="531">
        <v>0</v>
      </c>
      <c r="E676" s="531">
        <v>0</v>
      </c>
      <c r="F676" s="531">
        <v>0</v>
      </c>
      <c r="G676" s="531">
        <v>0</v>
      </c>
      <c r="H676" s="531">
        <v>0</v>
      </c>
      <c r="I676" s="531">
        <v>0</v>
      </c>
      <c r="J676" s="533">
        <v>0</v>
      </c>
      <c r="K676" s="531">
        <v>0</v>
      </c>
      <c r="L676" s="531">
        <v>0</v>
      </c>
      <c r="M676" s="531">
        <v>0</v>
      </c>
      <c r="N676" s="531">
        <v>0</v>
      </c>
      <c r="O676" s="530" t="s">
        <v>2277</v>
      </c>
      <c r="P676" s="531">
        <v>1</v>
      </c>
    </row>
    <row r="677" spans="1:16">
      <c r="A677" s="530" t="s">
        <v>1507</v>
      </c>
      <c r="B677" s="530" t="s">
        <v>1508</v>
      </c>
      <c r="C677" s="531">
        <v>0</v>
      </c>
      <c r="D677" s="531">
        <v>0</v>
      </c>
      <c r="E677" s="531">
        <v>0</v>
      </c>
      <c r="F677" s="531">
        <v>0</v>
      </c>
      <c r="G677" s="531">
        <v>0</v>
      </c>
      <c r="H677" s="531">
        <v>0</v>
      </c>
      <c r="I677" s="531">
        <v>0</v>
      </c>
      <c r="J677" s="533">
        <v>0</v>
      </c>
      <c r="K677" s="531">
        <v>0</v>
      </c>
      <c r="L677" s="531">
        <v>0</v>
      </c>
      <c r="M677" s="531">
        <v>0</v>
      </c>
      <c r="N677" s="531">
        <v>0</v>
      </c>
      <c r="O677" s="530" t="s">
        <v>2277</v>
      </c>
      <c r="P677" s="531">
        <v>1</v>
      </c>
    </row>
    <row r="678" spans="1:16">
      <c r="A678" s="530" t="s">
        <v>1509</v>
      </c>
      <c r="B678" s="530" t="s">
        <v>1510</v>
      </c>
      <c r="C678" s="531">
        <v>0</v>
      </c>
      <c r="D678" s="531">
        <v>0</v>
      </c>
      <c r="E678" s="531">
        <v>0</v>
      </c>
      <c r="F678" s="531">
        <v>0</v>
      </c>
      <c r="G678" s="531">
        <v>0</v>
      </c>
      <c r="H678" s="531">
        <v>0</v>
      </c>
      <c r="I678" s="531">
        <v>0</v>
      </c>
      <c r="J678" s="533">
        <v>0</v>
      </c>
      <c r="K678" s="531">
        <v>0</v>
      </c>
      <c r="L678" s="531">
        <v>0</v>
      </c>
      <c r="M678" s="531">
        <v>0</v>
      </c>
      <c r="N678" s="531">
        <v>0</v>
      </c>
      <c r="O678" s="530" t="s">
        <v>2277</v>
      </c>
      <c r="P678" s="531">
        <v>1</v>
      </c>
    </row>
    <row r="679" spans="1:16">
      <c r="A679" s="530" t="s">
        <v>1511</v>
      </c>
      <c r="B679" s="530" t="s">
        <v>1512</v>
      </c>
      <c r="C679" s="531">
        <v>0</v>
      </c>
      <c r="D679" s="531">
        <v>0</v>
      </c>
      <c r="E679" s="531">
        <v>0</v>
      </c>
      <c r="F679" s="531">
        <v>0</v>
      </c>
      <c r="G679" s="531">
        <v>0</v>
      </c>
      <c r="H679" s="531">
        <v>0</v>
      </c>
      <c r="I679" s="531">
        <v>0</v>
      </c>
      <c r="J679" s="533">
        <v>0</v>
      </c>
      <c r="K679" s="531">
        <v>0</v>
      </c>
      <c r="L679" s="531">
        <v>0</v>
      </c>
      <c r="M679" s="531">
        <v>0</v>
      </c>
      <c r="N679" s="531">
        <v>0</v>
      </c>
      <c r="O679" s="530" t="s">
        <v>2277</v>
      </c>
      <c r="P679" s="531">
        <v>1</v>
      </c>
    </row>
    <row r="680" spans="1:16">
      <c r="A680" s="530" t="s">
        <v>1513</v>
      </c>
      <c r="B680" s="530" t="s">
        <v>1514</v>
      </c>
      <c r="C680" s="531">
        <v>0</v>
      </c>
      <c r="D680" s="531">
        <v>0</v>
      </c>
      <c r="E680" s="531">
        <v>0</v>
      </c>
      <c r="F680" s="531">
        <v>0</v>
      </c>
      <c r="G680" s="531">
        <v>0</v>
      </c>
      <c r="H680" s="531">
        <v>0</v>
      </c>
      <c r="I680" s="531">
        <v>0</v>
      </c>
      <c r="J680" s="533">
        <v>0</v>
      </c>
      <c r="K680" s="531">
        <v>0</v>
      </c>
      <c r="L680" s="531">
        <v>0</v>
      </c>
      <c r="M680" s="531">
        <v>0</v>
      </c>
      <c r="N680" s="531">
        <v>0</v>
      </c>
      <c r="O680" s="530" t="s">
        <v>2277</v>
      </c>
      <c r="P680" s="531">
        <v>1</v>
      </c>
    </row>
    <row r="681" spans="1:16">
      <c r="A681" s="530" t="s">
        <v>1515</v>
      </c>
      <c r="B681" s="530" t="s">
        <v>1516</v>
      </c>
      <c r="C681" s="531">
        <v>0</v>
      </c>
      <c r="D681" s="531">
        <v>0</v>
      </c>
      <c r="E681" s="531">
        <v>0</v>
      </c>
      <c r="F681" s="531">
        <v>0</v>
      </c>
      <c r="G681" s="531">
        <v>0</v>
      </c>
      <c r="H681" s="531">
        <v>0</v>
      </c>
      <c r="I681" s="531">
        <v>0</v>
      </c>
      <c r="J681" s="533">
        <v>0</v>
      </c>
      <c r="K681" s="531">
        <v>0</v>
      </c>
      <c r="L681" s="531">
        <v>0</v>
      </c>
      <c r="M681" s="531">
        <v>0</v>
      </c>
      <c r="N681" s="531">
        <v>0</v>
      </c>
      <c r="O681" s="530" t="s">
        <v>2277</v>
      </c>
      <c r="P681" s="531">
        <v>1</v>
      </c>
    </row>
    <row r="682" spans="1:16">
      <c r="A682" s="530" t="s">
        <v>1517</v>
      </c>
      <c r="B682" s="530" t="s">
        <v>1518</v>
      </c>
      <c r="C682" s="531">
        <v>0</v>
      </c>
      <c r="D682" s="531">
        <v>0</v>
      </c>
      <c r="E682" s="531">
        <v>0</v>
      </c>
      <c r="F682" s="531">
        <v>0</v>
      </c>
      <c r="G682" s="531">
        <v>0</v>
      </c>
      <c r="H682" s="531">
        <v>0</v>
      </c>
      <c r="I682" s="531">
        <v>0</v>
      </c>
      <c r="J682" s="533">
        <v>0</v>
      </c>
      <c r="K682" s="531">
        <v>0</v>
      </c>
      <c r="L682" s="531">
        <v>0</v>
      </c>
      <c r="M682" s="531">
        <v>0</v>
      </c>
      <c r="N682" s="531">
        <v>0</v>
      </c>
      <c r="O682" s="530" t="s">
        <v>2277</v>
      </c>
      <c r="P682" s="531">
        <v>1</v>
      </c>
    </row>
    <row r="683" spans="1:16">
      <c r="A683" s="530" t="s">
        <v>1519</v>
      </c>
      <c r="B683" s="530" t="s">
        <v>1520</v>
      </c>
      <c r="C683" s="531">
        <v>0</v>
      </c>
      <c r="D683" s="531">
        <v>0</v>
      </c>
      <c r="E683" s="531">
        <v>0</v>
      </c>
      <c r="F683" s="531">
        <v>0</v>
      </c>
      <c r="G683" s="531">
        <v>0</v>
      </c>
      <c r="H683" s="531">
        <v>0</v>
      </c>
      <c r="I683" s="531">
        <v>0</v>
      </c>
      <c r="J683" s="533">
        <v>0</v>
      </c>
      <c r="K683" s="531">
        <v>0</v>
      </c>
      <c r="L683" s="531">
        <v>0</v>
      </c>
      <c r="M683" s="531">
        <v>0</v>
      </c>
      <c r="N683" s="531">
        <v>0</v>
      </c>
      <c r="O683" s="530" t="s">
        <v>2277</v>
      </c>
      <c r="P683" s="531">
        <v>1</v>
      </c>
    </row>
    <row r="684" spans="1:16">
      <c r="A684" s="530" t="s">
        <v>1521</v>
      </c>
      <c r="B684" s="530" t="s">
        <v>1522</v>
      </c>
      <c r="C684" s="531">
        <v>0</v>
      </c>
      <c r="D684" s="531">
        <v>0</v>
      </c>
      <c r="E684" s="531">
        <v>0</v>
      </c>
      <c r="F684" s="531">
        <v>0</v>
      </c>
      <c r="G684" s="531">
        <v>0</v>
      </c>
      <c r="H684" s="531">
        <v>0</v>
      </c>
      <c r="I684" s="531">
        <v>0</v>
      </c>
      <c r="J684" s="533">
        <v>0</v>
      </c>
      <c r="K684" s="531">
        <v>0</v>
      </c>
      <c r="L684" s="531">
        <v>0</v>
      </c>
      <c r="M684" s="531">
        <v>0</v>
      </c>
      <c r="N684" s="531">
        <v>0</v>
      </c>
      <c r="O684" s="530" t="s">
        <v>2277</v>
      </c>
      <c r="P684" s="531">
        <v>1</v>
      </c>
    </row>
    <row r="685" spans="1:16">
      <c r="A685" s="530" t="s">
        <v>1523</v>
      </c>
      <c r="B685" s="530" t="s">
        <v>2278</v>
      </c>
      <c r="C685" s="531">
        <v>0</v>
      </c>
      <c r="D685" s="531">
        <v>0</v>
      </c>
      <c r="E685" s="531">
        <v>0</v>
      </c>
      <c r="F685" s="531">
        <v>0</v>
      </c>
      <c r="G685" s="531">
        <v>0</v>
      </c>
      <c r="H685" s="531">
        <v>0</v>
      </c>
      <c r="I685" s="531">
        <v>0</v>
      </c>
      <c r="J685" s="533">
        <v>0</v>
      </c>
      <c r="K685" s="531">
        <v>0</v>
      </c>
      <c r="L685" s="531">
        <v>0</v>
      </c>
      <c r="M685" s="531">
        <v>0</v>
      </c>
      <c r="N685" s="531">
        <v>0</v>
      </c>
      <c r="O685" s="530" t="s">
        <v>2277</v>
      </c>
      <c r="P685" s="531">
        <v>1</v>
      </c>
    </row>
    <row r="686" spans="1:16">
      <c r="A686" s="530" t="s">
        <v>1525</v>
      </c>
      <c r="B686" s="530" t="s">
        <v>1526</v>
      </c>
      <c r="C686" s="531">
        <v>0</v>
      </c>
      <c r="D686" s="531">
        <v>0</v>
      </c>
      <c r="E686" s="531">
        <v>0</v>
      </c>
      <c r="F686" s="531">
        <v>0</v>
      </c>
      <c r="G686" s="531">
        <v>0</v>
      </c>
      <c r="H686" s="531">
        <v>0</v>
      </c>
      <c r="I686" s="531">
        <v>0</v>
      </c>
      <c r="J686" s="533">
        <v>0</v>
      </c>
      <c r="K686" s="531">
        <v>0</v>
      </c>
      <c r="L686" s="531">
        <v>0</v>
      </c>
      <c r="M686" s="531">
        <v>0</v>
      </c>
      <c r="N686" s="531">
        <v>0</v>
      </c>
      <c r="O686" s="530" t="s">
        <v>2277</v>
      </c>
      <c r="P686" s="531">
        <v>1</v>
      </c>
    </row>
    <row r="687" spans="1:16">
      <c r="A687" s="530" t="s">
        <v>1527</v>
      </c>
      <c r="B687" s="530" t="s">
        <v>1528</v>
      </c>
      <c r="C687" s="531">
        <v>0</v>
      </c>
      <c r="D687" s="531">
        <v>0</v>
      </c>
      <c r="E687" s="531">
        <v>0</v>
      </c>
      <c r="F687" s="531">
        <v>0</v>
      </c>
      <c r="G687" s="531">
        <v>0</v>
      </c>
      <c r="H687" s="531">
        <v>0</v>
      </c>
      <c r="I687" s="531">
        <v>0</v>
      </c>
      <c r="J687" s="533">
        <v>0</v>
      </c>
      <c r="K687" s="531">
        <v>0</v>
      </c>
      <c r="L687" s="531">
        <v>0</v>
      </c>
      <c r="M687" s="531">
        <v>0</v>
      </c>
      <c r="N687" s="531">
        <v>0</v>
      </c>
      <c r="O687" s="530" t="s">
        <v>2277</v>
      </c>
      <c r="P687" s="531">
        <v>1</v>
      </c>
    </row>
    <row r="688" spans="1:16">
      <c r="A688" s="530" t="s">
        <v>1529</v>
      </c>
      <c r="B688" s="530" t="s">
        <v>1530</v>
      </c>
      <c r="C688" s="531">
        <v>0</v>
      </c>
      <c r="D688" s="531">
        <v>0</v>
      </c>
      <c r="E688" s="531">
        <v>0</v>
      </c>
      <c r="F688" s="531">
        <v>0</v>
      </c>
      <c r="G688" s="531">
        <v>0</v>
      </c>
      <c r="H688" s="531">
        <v>0</v>
      </c>
      <c r="I688" s="531">
        <v>0</v>
      </c>
      <c r="J688" s="533">
        <v>0</v>
      </c>
      <c r="K688" s="531">
        <v>0</v>
      </c>
      <c r="L688" s="531">
        <v>0</v>
      </c>
      <c r="M688" s="531">
        <v>0</v>
      </c>
      <c r="N688" s="531">
        <v>0</v>
      </c>
      <c r="O688" s="530" t="s">
        <v>2277</v>
      </c>
      <c r="P688" s="531">
        <v>1</v>
      </c>
    </row>
    <row r="689" spans="1:16">
      <c r="A689" s="530" t="s">
        <v>1531</v>
      </c>
      <c r="B689" s="530" t="s">
        <v>1532</v>
      </c>
      <c r="C689" s="531">
        <v>0</v>
      </c>
      <c r="D689" s="531">
        <v>0</v>
      </c>
      <c r="E689" s="531">
        <v>0</v>
      </c>
      <c r="F689" s="531">
        <v>0</v>
      </c>
      <c r="G689" s="531">
        <v>0</v>
      </c>
      <c r="H689" s="531">
        <v>0</v>
      </c>
      <c r="I689" s="531">
        <v>0</v>
      </c>
      <c r="J689" s="533">
        <v>0</v>
      </c>
      <c r="K689" s="531">
        <v>0</v>
      </c>
      <c r="L689" s="531">
        <v>0</v>
      </c>
      <c r="M689" s="531">
        <v>0</v>
      </c>
      <c r="N689" s="531">
        <v>0</v>
      </c>
      <c r="O689" s="530" t="s">
        <v>2277</v>
      </c>
      <c r="P689" s="531">
        <v>1</v>
      </c>
    </row>
    <row r="690" spans="1:16">
      <c r="A690" s="530" t="s">
        <v>1533</v>
      </c>
      <c r="B690" s="530" t="s">
        <v>1534</v>
      </c>
      <c r="C690" s="531">
        <v>0</v>
      </c>
      <c r="D690" s="531">
        <v>0</v>
      </c>
      <c r="E690" s="531">
        <v>0</v>
      </c>
      <c r="F690" s="531">
        <v>0</v>
      </c>
      <c r="G690" s="531">
        <v>0</v>
      </c>
      <c r="H690" s="531">
        <v>0</v>
      </c>
      <c r="I690" s="531">
        <v>0</v>
      </c>
      <c r="J690" s="533">
        <v>0</v>
      </c>
      <c r="K690" s="531">
        <v>0</v>
      </c>
      <c r="L690" s="531">
        <v>0</v>
      </c>
      <c r="M690" s="531">
        <v>0</v>
      </c>
      <c r="N690" s="531">
        <v>0</v>
      </c>
      <c r="O690" s="530" t="s">
        <v>2277</v>
      </c>
      <c r="P690" s="531">
        <v>1</v>
      </c>
    </row>
    <row r="691" spans="1:16">
      <c r="A691" s="530" t="s">
        <v>1535</v>
      </c>
      <c r="B691" s="530" t="s">
        <v>1536</v>
      </c>
      <c r="C691" s="531">
        <v>0</v>
      </c>
      <c r="D691" s="531">
        <v>0</v>
      </c>
      <c r="E691" s="531">
        <v>0</v>
      </c>
      <c r="F691" s="531">
        <v>0</v>
      </c>
      <c r="G691" s="531">
        <v>0</v>
      </c>
      <c r="H691" s="531">
        <v>0</v>
      </c>
      <c r="I691" s="531">
        <v>0</v>
      </c>
      <c r="J691" s="533">
        <v>0</v>
      </c>
      <c r="K691" s="531">
        <v>0</v>
      </c>
      <c r="L691" s="531">
        <v>0</v>
      </c>
      <c r="M691" s="531">
        <v>0</v>
      </c>
      <c r="N691" s="531">
        <v>0</v>
      </c>
      <c r="O691" s="530" t="s">
        <v>2277</v>
      </c>
      <c r="P691" s="531">
        <v>1</v>
      </c>
    </row>
    <row r="692" spans="1:16">
      <c r="A692" s="530" t="s">
        <v>1537</v>
      </c>
      <c r="B692" s="530" t="s">
        <v>1538</v>
      </c>
      <c r="C692" s="531">
        <v>0</v>
      </c>
      <c r="D692" s="531">
        <v>0</v>
      </c>
      <c r="E692" s="531">
        <v>0</v>
      </c>
      <c r="F692" s="531">
        <v>0</v>
      </c>
      <c r="G692" s="531">
        <v>0</v>
      </c>
      <c r="H692" s="531">
        <v>0</v>
      </c>
      <c r="I692" s="531">
        <v>0</v>
      </c>
      <c r="J692" s="533">
        <v>0</v>
      </c>
      <c r="K692" s="531">
        <v>0</v>
      </c>
      <c r="L692" s="531">
        <v>0</v>
      </c>
      <c r="M692" s="531">
        <v>0</v>
      </c>
      <c r="N692" s="531">
        <v>0</v>
      </c>
      <c r="O692" s="530" t="s">
        <v>2277</v>
      </c>
      <c r="P692" s="531">
        <v>1</v>
      </c>
    </row>
    <row r="693" spans="1:16">
      <c r="A693" s="530" t="s">
        <v>1539</v>
      </c>
      <c r="B693" s="530" t="s">
        <v>1540</v>
      </c>
      <c r="C693" s="531">
        <v>0</v>
      </c>
      <c r="D693" s="531">
        <v>0</v>
      </c>
      <c r="E693" s="531">
        <v>0</v>
      </c>
      <c r="F693" s="531">
        <v>0</v>
      </c>
      <c r="G693" s="531">
        <v>0</v>
      </c>
      <c r="H693" s="531">
        <v>0</v>
      </c>
      <c r="I693" s="531">
        <v>0</v>
      </c>
      <c r="J693" s="533">
        <v>0</v>
      </c>
      <c r="K693" s="531">
        <v>0</v>
      </c>
      <c r="L693" s="531">
        <v>0</v>
      </c>
      <c r="M693" s="531">
        <v>0</v>
      </c>
      <c r="N693" s="531">
        <v>0</v>
      </c>
      <c r="O693" s="530" t="s">
        <v>2277</v>
      </c>
      <c r="P693" s="531">
        <v>1</v>
      </c>
    </row>
    <row r="694" spans="1:16">
      <c r="A694" s="530" t="s">
        <v>1541</v>
      </c>
      <c r="B694" s="530" t="s">
        <v>1542</v>
      </c>
      <c r="C694" s="531">
        <v>0</v>
      </c>
      <c r="D694" s="531">
        <v>0</v>
      </c>
      <c r="E694" s="531">
        <v>0</v>
      </c>
      <c r="F694" s="531">
        <v>0</v>
      </c>
      <c r="G694" s="531">
        <v>0</v>
      </c>
      <c r="H694" s="531">
        <v>0</v>
      </c>
      <c r="I694" s="531">
        <v>0</v>
      </c>
      <c r="J694" s="533">
        <v>0</v>
      </c>
      <c r="K694" s="531">
        <v>0</v>
      </c>
      <c r="L694" s="531">
        <v>0</v>
      </c>
      <c r="M694" s="531">
        <v>0</v>
      </c>
      <c r="N694" s="531">
        <v>0</v>
      </c>
      <c r="O694" s="530" t="s">
        <v>2277</v>
      </c>
      <c r="P694" s="531">
        <v>1</v>
      </c>
    </row>
    <row r="695" spans="1:16">
      <c r="A695" s="530" t="s">
        <v>1543</v>
      </c>
      <c r="B695" s="530" t="s">
        <v>1544</v>
      </c>
      <c r="C695" s="531">
        <v>0</v>
      </c>
      <c r="D695" s="531">
        <v>0</v>
      </c>
      <c r="E695" s="531">
        <v>0</v>
      </c>
      <c r="F695" s="531">
        <v>0</v>
      </c>
      <c r="G695" s="531">
        <v>0</v>
      </c>
      <c r="H695" s="531">
        <v>0</v>
      </c>
      <c r="I695" s="531">
        <v>0</v>
      </c>
      <c r="J695" s="533">
        <v>0</v>
      </c>
      <c r="K695" s="531">
        <v>0</v>
      </c>
      <c r="L695" s="531">
        <v>0</v>
      </c>
      <c r="M695" s="531">
        <v>0</v>
      </c>
      <c r="N695" s="531">
        <v>0</v>
      </c>
      <c r="O695" s="530" t="s">
        <v>2277</v>
      </c>
      <c r="P695" s="531">
        <v>1</v>
      </c>
    </row>
    <row r="696" spans="1:16">
      <c r="A696" s="530" t="s">
        <v>1545</v>
      </c>
      <c r="B696" s="530" t="s">
        <v>1546</v>
      </c>
      <c r="C696" s="531">
        <v>0</v>
      </c>
      <c r="D696" s="531">
        <v>0</v>
      </c>
      <c r="E696" s="531">
        <v>0</v>
      </c>
      <c r="F696" s="531">
        <v>0</v>
      </c>
      <c r="G696" s="531">
        <v>0</v>
      </c>
      <c r="H696" s="531">
        <v>0</v>
      </c>
      <c r="I696" s="531">
        <v>0</v>
      </c>
      <c r="J696" s="533">
        <v>0</v>
      </c>
      <c r="K696" s="531">
        <v>0</v>
      </c>
      <c r="L696" s="531">
        <v>0</v>
      </c>
      <c r="M696" s="531">
        <v>0</v>
      </c>
      <c r="N696" s="531">
        <v>0</v>
      </c>
      <c r="O696" s="530" t="s">
        <v>2277</v>
      </c>
      <c r="P696" s="531">
        <v>1</v>
      </c>
    </row>
    <row r="697" spans="1:16">
      <c r="A697" s="530" t="s">
        <v>1547</v>
      </c>
      <c r="B697" s="530" t="s">
        <v>1548</v>
      </c>
      <c r="C697" s="531">
        <v>0</v>
      </c>
      <c r="D697" s="531">
        <v>0</v>
      </c>
      <c r="E697" s="531">
        <v>0</v>
      </c>
      <c r="F697" s="531">
        <v>0</v>
      </c>
      <c r="G697" s="531">
        <v>0</v>
      </c>
      <c r="H697" s="531">
        <v>0</v>
      </c>
      <c r="I697" s="531">
        <v>0</v>
      </c>
      <c r="J697" s="533">
        <v>0</v>
      </c>
      <c r="K697" s="531">
        <v>0</v>
      </c>
      <c r="L697" s="531">
        <v>0</v>
      </c>
      <c r="M697" s="531">
        <v>0</v>
      </c>
      <c r="N697" s="531">
        <v>0</v>
      </c>
      <c r="O697" s="530" t="s">
        <v>2277</v>
      </c>
      <c r="P697" s="531">
        <v>1</v>
      </c>
    </row>
    <row r="698" spans="1:16">
      <c r="A698" s="530" t="s">
        <v>1549</v>
      </c>
      <c r="B698" s="530" t="s">
        <v>1550</v>
      </c>
      <c r="C698" s="531">
        <v>0</v>
      </c>
      <c r="D698" s="531">
        <v>0</v>
      </c>
      <c r="E698" s="531">
        <v>0</v>
      </c>
      <c r="F698" s="531">
        <v>0</v>
      </c>
      <c r="G698" s="531">
        <v>0</v>
      </c>
      <c r="H698" s="531">
        <v>0</v>
      </c>
      <c r="I698" s="531">
        <v>0</v>
      </c>
      <c r="J698" s="533">
        <v>0</v>
      </c>
      <c r="K698" s="531">
        <v>0</v>
      </c>
      <c r="L698" s="531">
        <v>0</v>
      </c>
      <c r="M698" s="531">
        <v>0</v>
      </c>
      <c r="N698" s="531">
        <v>0</v>
      </c>
      <c r="O698" s="530" t="s">
        <v>2277</v>
      </c>
      <c r="P698" s="531">
        <v>1</v>
      </c>
    </row>
    <row r="699" spans="1:16">
      <c r="A699" s="530" t="s">
        <v>1551</v>
      </c>
      <c r="B699" s="530" t="s">
        <v>1552</v>
      </c>
      <c r="C699" s="531">
        <v>0</v>
      </c>
      <c r="D699" s="531">
        <v>0</v>
      </c>
      <c r="E699" s="531">
        <v>0</v>
      </c>
      <c r="F699" s="531">
        <v>0</v>
      </c>
      <c r="G699" s="531">
        <v>0</v>
      </c>
      <c r="H699" s="531">
        <v>0</v>
      </c>
      <c r="I699" s="531">
        <v>0</v>
      </c>
      <c r="J699" s="533">
        <v>0</v>
      </c>
      <c r="K699" s="531">
        <v>0</v>
      </c>
      <c r="L699" s="531">
        <v>0</v>
      </c>
      <c r="M699" s="531">
        <v>0</v>
      </c>
      <c r="N699" s="531">
        <v>0</v>
      </c>
      <c r="O699" s="530" t="s">
        <v>2277</v>
      </c>
      <c r="P699" s="531">
        <v>1</v>
      </c>
    </row>
    <row r="700" spans="1:16">
      <c r="A700" s="530" t="s">
        <v>1553</v>
      </c>
      <c r="B700" s="530" t="s">
        <v>1554</v>
      </c>
      <c r="C700" s="531">
        <v>0</v>
      </c>
      <c r="D700" s="531">
        <v>0</v>
      </c>
      <c r="E700" s="531">
        <v>0</v>
      </c>
      <c r="F700" s="531">
        <v>0</v>
      </c>
      <c r="G700" s="531">
        <v>0</v>
      </c>
      <c r="H700" s="531">
        <v>0</v>
      </c>
      <c r="I700" s="531">
        <v>0</v>
      </c>
      <c r="J700" s="533">
        <v>0</v>
      </c>
      <c r="K700" s="531">
        <v>0</v>
      </c>
      <c r="L700" s="531">
        <v>0</v>
      </c>
      <c r="M700" s="531">
        <v>0</v>
      </c>
      <c r="N700" s="531">
        <v>0</v>
      </c>
      <c r="O700" s="530" t="s">
        <v>2277</v>
      </c>
      <c r="P700" s="531">
        <v>1</v>
      </c>
    </row>
    <row r="701" spans="1:16">
      <c r="A701" s="530" t="s">
        <v>1555</v>
      </c>
      <c r="B701" s="530" t="s">
        <v>1556</v>
      </c>
      <c r="C701" s="531">
        <v>0</v>
      </c>
      <c r="D701" s="531">
        <v>0</v>
      </c>
      <c r="E701" s="531">
        <v>0</v>
      </c>
      <c r="F701" s="531">
        <v>0</v>
      </c>
      <c r="G701" s="531">
        <v>0</v>
      </c>
      <c r="H701" s="531">
        <v>0</v>
      </c>
      <c r="I701" s="531">
        <v>0</v>
      </c>
      <c r="J701" s="533">
        <v>0</v>
      </c>
      <c r="K701" s="531">
        <v>0</v>
      </c>
      <c r="L701" s="531">
        <v>0</v>
      </c>
      <c r="M701" s="531">
        <v>0</v>
      </c>
      <c r="N701" s="531">
        <v>0</v>
      </c>
      <c r="O701" s="530" t="s">
        <v>2277</v>
      </c>
      <c r="P701" s="531">
        <v>1</v>
      </c>
    </row>
    <row r="702" spans="1:16">
      <c r="A702" s="530" t="s">
        <v>1557</v>
      </c>
      <c r="B702" s="530" t="s">
        <v>1558</v>
      </c>
      <c r="C702" s="531">
        <v>0</v>
      </c>
      <c r="D702" s="531">
        <v>0</v>
      </c>
      <c r="E702" s="531">
        <v>0</v>
      </c>
      <c r="F702" s="531">
        <v>0</v>
      </c>
      <c r="G702" s="531">
        <v>0</v>
      </c>
      <c r="H702" s="531">
        <v>0</v>
      </c>
      <c r="I702" s="531">
        <v>0</v>
      </c>
      <c r="J702" s="533">
        <v>0</v>
      </c>
      <c r="K702" s="531">
        <v>0</v>
      </c>
      <c r="L702" s="531">
        <v>0</v>
      </c>
      <c r="M702" s="531">
        <v>0</v>
      </c>
      <c r="N702" s="531">
        <v>0</v>
      </c>
      <c r="O702" s="530" t="s">
        <v>2277</v>
      </c>
      <c r="P702" s="531">
        <v>1</v>
      </c>
    </row>
    <row r="703" spans="1:16">
      <c r="A703" s="530" t="s">
        <v>1559</v>
      </c>
      <c r="B703" s="530" t="s">
        <v>1560</v>
      </c>
      <c r="C703" s="531">
        <v>0</v>
      </c>
      <c r="D703" s="531">
        <v>0</v>
      </c>
      <c r="E703" s="531">
        <v>0</v>
      </c>
      <c r="F703" s="531">
        <v>0</v>
      </c>
      <c r="G703" s="531">
        <v>0</v>
      </c>
      <c r="H703" s="531">
        <v>0</v>
      </c>
      <c r="I703" s="531">
        <v>0</v>
      </c>
      <c r="J703" s="533">
        <v>0</v>
      </c>
      <c r="K703" s="531">
        <v>0</v>
      </c>
      <c r="L703" s="531">
        <v>0</v>
      </c>
      <c r="M703" s="531">
        <v>0</v>
      </c>
      <c r="N703" s="531">
        <v>0</v>
      </c>
      <c r="O703" s="530" t="s">
        <v>2277</v>
      </c>
      <c r="P703" s="531">
        <v>1</v>
      </c>
    </row>
    <row r="704" spans="1:16">
      <c r="A704" s="530" t="s">
        <v>1561</v>
      </c>
      <c r="B704" s="530" t="s">
        <v>1562</v>
      </c>
      <c r="C704" s="531">
        <v>0</v>
      </c>
      <c r="D704" s="531">
        <v>0</v>
      </c>
      <c r="E704" s="531">
        <v>0</v>
      </c>
      <c r="F704" s="531">
        <v>0</v>
      </c>
      <c r="G704" s="531">
        <v>0</v>
      </c>
      <c r="H704" s="531">
        <v>0</v>
      </c>
      <c r="I704" s="531">
        <v>0</v>
      </c>
      <c r="J704" s="533">
        <v>0</v>
      </c>
      <c r="K704" s="531">
        <v>0</v>
      </c>
      <c r="L704" s="531">
        <v>0</v>
      </c>
      <c r="M704" s="531">
        <v>0</v>
      </c>
      <c r="N704" s="531">
        <v>0</v>
      </c>
      <c r="O704" s="530" t="s">
        <v>2277</v>
      </c>
      <c r="P704" s="531">
        <v>1</v>
      </c>
    </row>
    <row r="705" spans="1:16">
      <c r="A705" s="530" t="s">
        <v>1097</v>
      </c>
      <c r="B705" s="530" t="s">
        <v>1098</v>
      </c>
      <c r="C705" s="531">
        <v>0</v>
      </c>
      <c r="D705" s="531">
        <v>0</v>
      </c>
      <c r="E705" s="531">
        <v>0</v>
      </c>
      <c r="F705" s="531">
        <v>0</v>
      </c>
      <c r="G705" s="531">
        <v>0</v>
      </c>
      <c r="H705" s="531">
        <v>0</v>
      </c>
      <c r="I705" s="531">
        <v>0</v>
      </c>
      <c r="J705" s="533">
        <v>0</v>
      </c>
      <c r="K705" s="531">
        <v>0</v>
      </c>
      <c r="L705" s="531">
        <v>0</v>
      </c>
      <c r="M705" s="531">
        <v>0</v>
      </c>
      <c r="N705" s="531">
        <v>0</v>
      </c>
      <c r="O705" s="530" t="s">
        <v>2279</v>
      </c>
      <c r="P705" s="531">
        <v>1</v>
      </c>
    </row>
    <row r="706" spans="1:16">
      <c r="A706" s="530" t="s">
        <v>1099</v>
      </c>
      <c r="B706" s="530" t="s">
        <v>1100</v>
      </c>
      <c r="C706" s="531">
        <v>0</v>
      </c>
      <c r="D706" s="531">
        <v>0</v>
      </c>
      <c r="E706" s="531">
        <v>0</v>
      </c>
      <c r="F706" s="531">
        <v>0</v>
      </c>
      <c r="G706" s="531">
        <v>0</v>
      </c>
      <c r="H706" s="531">
        <v>0</v>
      </c>
      <c r="I706" s="531">
        <v>0</v>
      </c>
      <c r="J706" s="533">
        <v>0</v>
      </c>
      <c r="K706" s="531">
        <v>0</v>
      </c>
      <c r="L706" s="531">
        <v>0</v>
      </c>
      <c r="M706" s="531">
        <v>0</v>
      </c>
      <c r="N706" s="531">
        <v>0</v>
      </c>
      <c r="O706" s="530" t="s">
        <v>2279</v>
      </c>
      <c r="P706" s="531">
        <v>1</v>
      </c>
    </row>
    <row r="707" spans="1:16">
      <c r="A707" s="530" t="s">
        <v>1101</v>
      </c>
      <c r="B707" s="530" t="s">
        <v>1102</v>
      </c>
      <c r="C707" s="531">
        <v>0</v>
      </c>
      <c r="D707" s="531">
        <v>0</v>
      </c>
      <c r="E707" s="531">
        <v>0</v>
      </c>
      <c r="F707" s="531">
        <v>0</v>
      </c>
      <c r="G707" s="531">
        <v>0</v>
      </c>
      <c r="H707" s="531">
        <v>0</v>
      </c>
      <c r="I707" s="531">
        <v>0</v>
      </c>
      <c r="J707" s="533">
        <v>0</v>
      </c>
      <c r="K707" s="531">
        <v>0</v>
      </c>
      <c r="L707" s="531">
        <v>0</v>
      </c>
      <c r="M707" s="531">
        <v>0</v>
      </c>
      <c r="N707" s="531">
        <v>0</v>
      </c>
      <c r="O707" s="530" t="s">
        <v>2279</v>
      </c>
      <c r="P707" s="531">
        <v>1</v>
      </c>
    </row>
    <row r="708" spans="1:16">
      <c r="A708" s="530" t="s">
        <v>1103</v>
      </c>
      <c r="B708" s="530" t="s">
        <v>1104</v>
      </c>
      <c r="C708" s="531">
        <v>0</v>
      </c>
      <c r="D708" s="531">
        <v>0</v>
      </c>
      <c r="E708" s="531">
        <v>0</v>
      </c>
      <c r="F708" s="531">
        <v>0</v>
      </c>
      <c r="G708" s="531">
        <v>0</v>
      </c>
      <c r="H708" s="531">
        <v>0</v>
      </c>
      <c r="I708" s="531">
        <v>0</v>
      </c>
      <c r="J708" s="533">
        <v>0</v>
      </c>
      <c r="K708" s="531">
        <v>0</v>
      </c>
      <c r="L708" s="531">
        <v>0</v>
      </c>
      <c r="M708" s="531">
        <v>0</v>
      </c>
      <c r="N708" s="531">
        <v>0</v>
      </c>
      <c r="O708" s="530" t="s">
        <v>2279</v>
      </c>
      <c r="P708" s="531">
        <v>1</v>
      </c>
    </row>
    <row r="709" spans="1:16">
      <c r="A709" s="530" t="s">
        <v>1105</v>
      </c>
      <c r="B709" s="530" t="s">
        <v>1106</v>
      </c>
      <c r="C709" s="531">
        <v>0</v>
      </c>
      <c r="D709" s="531">
        <v>0</v>
      </c>
      <c r="E709" s="531">
        <v>0</v>
      </c>
      <c r="F709" s="531">
        <v>0</v>
      </c>
      <c r="G709" s="531">
        <v>0</v>
      </c>
      <c r="H709" s="531">
        <v>0</v>
      </c>
      <c r="I709" s="531">
        <v>0</v>
      </c>
      <c r="J709" s="533">
        <v>0</v>
      </c>
      <c r="K709" s="531">
        <v>0</v>
      </c>
      <c r="L709" s="531">
        <v>0</v>
      </c>
      <c r="M709" s="531">
        <v>0</v>
      </c>
      <c r="N709" s="531">
        <v>0</v>
      </c>
      <c r="O709" s="530" t="s">
        <v>2279</v>
      </c>
      <c r="P709" s="531">
        <v>1</v>
      </c>
    </row>
    <row r="710" spans="1:16">
      <c r="A710" s="530" t="s">
        <v>1107</v>
      </c>
      <c r="B710" s="530" t="s">
        <v>1108</v>
      </c>
      <c r="C710" s="531">
        <v>0</v>
      </c>
      <c r="D710" s="531">
        <v>0</v>
      </c>
      <c r="E710" s="531">
        <v>0</v>
      </c>
      <c r="F710" s="531">
        <v>0</v>
      </c>
      <c r="G710" s="531">
        <v>0</v>
      </c>
      <c r="H710" s="531">
        <v>0</v>
      </c>
      <c r="I710" s="531">
        <v>0</v>
      </c>
      <c r="J710" s="533">
        <v>0</v>
      </c>
      <c r="K710" s="531">
        <v>0</v>
      </c>
      <c r="L710" s="531">
        <v>0</v>
      </c>
      <c r="M710" s="531">
        <v>0</v>
      </c>
      <c r="N710" s="531">
        <v>0</v>
      </c>
      <c r="O710" s="530" t="s">
        <v>2279</v>
      </c>
      <c r="P710" s="531">
        <v>1</v>
      </c>
    </row>
    <row r="711" spans="1:16">
      <c r="A711" s="530" t="s">
        <v>1109</v>
      </c>
      <c r="B711" s="530" t="s">
        <v>1110</v>
      </c>
      <c r="C711" s="531">
        <v>0</v>
      </c>
      <c r="D711" s="531">
        <v>0</v>
      </c>
      <c r="E711" s="531">
        <v>0</v>
      </c>
      <c r="F711" s="531">
        <v>0</v>
      </c>
      <c r="G711" s="531">
        <v>0</v>
      </c>
      <c r="H711" s="531">
        <v>0</v>
      </c>
      <c r="I711" s="531">
        <v>0</v>
      </c>
      <c r="J711" s="533">
        <v>0</v>
      </c>
      <c r="K711" s="531">
        <v>0</v>
      </c>
      <c r="L711" s="531">
        <v>0</v>
      </c>
      <c r="M711" s="531">
        <v>0</v>
      </c>
      <c r="N711" s="531">
        <v>0</v>
      </c>
      <c r="O711" s="530" t="s">
        <v>2279</v>
      </c>
      <c r="P711" s="531">
        <v>1</v>
      </c>
    </row>
    <row r="712" spans="1:16">
      <c r="A712" s="530" t="s">
        <v>1111</v>
      </c>
      <c r="B712" s="530" t="s">
        <v>1112</v>
      </c>
      <c r="C712" s="531">
        <v>0</v>
      </c>
      <c r="D712" s="531">
        <v>0</v>
      </c>
      <c r="E712" s="531">
        <v>0</v>
      </c>
      <c r="F712" s="531">
        <v>0</v>
      </c>
      <c r="G712" s="531">
        <v>0</v>
      </c>
      <c r="H712" s="531">
        <v>0</v>
      </c>
      <c r="I712" s="531">
        <v>0</v>
      </c>
      <c r="J712" s="533">
        <v>0</v>
      </c>
      <c r="K712" s="531">
        <v>0</v>
      </c>
      <c r="L712" s="531">
        <v>0</v>
      </c>
      <c r="M712" s="531">
        <v>0</v>
      </c>
      <c r="N712" s="531">
        <v>0</v>
      </c>
      <c r="O712" s="530" t="s">
        <v>2279</v>
      </c>
      <c r="P712" s="531">
        <v>1</v>
      </c>
    </row>
    <row r="713" spans="1:16">
      <c r="A713" s="530" t="s">
        <v>1113</v>
      </c>
      <c r="B713" s="530" t="s">
        <v>1114</v>
      </c>
      <c r="C713" s="531">
        <v>0</v>
      </c>
      <c r="D713" s="531">
        <v>0</v>
      </c>
      <c r="E713" s="531">
        <v>0</v>
      </c>
      <c r="F713" s="531">
        <v>0</v>
      </c>
      <c r="G713" s="531">
        <v>0</v>
      </c>
      <c r="H713" s="531">
        <v>0</v>
      </c>
      <c r="I713" s="531">
        <v>0</v>
      </c>
      <c r="J713" s="533">
        <v>0</v>
      </c>
      <c r="K713" s="531">
        <v>0</v>
      </c>
      <c r="L713" s="531">
        <v>0</v>
      </c>
      <c r="M713" s="531">
        <v>0</v>
      </c>
      <c r="N713" s="531">
        <v>0</v>
      </c>
      <c r="O713" s="530" t="s">
        <v>2279</v>
      </c>
      <c r="P713" s="531">
        <v>1</v>
      </c>
    </row>
    <row r="714" spans="1:16">
      <c r="A714" s="530" t="s">
        <v>1115</v>
      </c>
      <c r="B714" s="530" t="s">
        <v>1116</v>
      </c>
      <c r="C714" s="531">
        <v>0</v>
      </c>
      <c r="D714" s="531">
        <v>0</v>
      </c>
      <c r="E714" s="531">
        <v>0</v>
      </c>
      <c r="F714" s="531">
        <v>0</v>
      </c>
      <c r="G714" s="531">
        <v>0</v>
      </c>
      <c r="H714" s="531">
        <v>0</v>
      </c>
      <c r="I714" s="531">
        <v>0</v>
      </c>
      <c r="J714" s="533">
        <v>0</v>
      </c>
      <c r="K714" s="531">
        <v>0</v>
      </c>
      <c r="L714" s="531">
        <v>0</v>
      </c>
      <c r="M714" s="531">
        <v>0</v>
      </c>
      <c r="N714" s="531">
        <v>0</v>
      </c>
      <c r="O714" s="530" t="s">
        <v>2279</v>
      </c>
      <c r="P714" s="531">
        <v>1</v>
      </c>
    </row>
    <row r="715" spans="1:16">
      <c r="A715" s="530" t="s">
        <v>1117</v>
      </c>
      <c r="B715" s="530" t="s">
        <v>1118</v>
      </c>
      <c r="C715" s="531">
        <v>0</v>
      </c>
      <c r="D715" s="531">
        <v>0</v>
      </c>
      <c r="E715" s="531">
        <v>0</v>
      </c>
      <c r="F715" s="531">
        <v>0</v>
      </c>
      <c r="G715" s="531">
        <v>0</v>
      </c>
      <c r="H715" s="531">
        <v>0</v>
      </c>
      <c r="I715" s="531">
        <v>0</v>
      </c>
      <c r="J715" s="533">
        <v>0</v>
      </c>
      <c r="K715" s="531">
        <v>0</v>
      </c>
      <c r="L715" s="531">
        <v>0</v>
      </c>
      <c r="M715" s="531">
        <v>0</v>
      </c>
      <c r="N715" s="531">
        <v>0</v>
      </c>
      <c r="O715" s="530" t="s">
        <v>2279</v>
      </c>
      <c r="P715" s="531">
        <v>1</v>
      </c>
    </row>
    <row r="716" spans="1:16">
      <c r="A716" s="530" t="s">
        <v>1119</v>
      </c>
      <c r="B716" s="530" t="s">
        <v>1120</v>
      </c>
      <c r="C716" s="531">
        <v>0</v>
      </c>
      <c r="D716" s="531">
        <v>0</v>
      </c>
      <c r="E716" s="531">
        <v>0</v>
      </c>
      <c r="F716" s="531">
        <v>0</v>
      </c>
      <c r="G716" s="531">
        <v>0</v>
      </c>
      <c r="H716" s="531">
        <v>0</v>
      </c>
      <c r="I716" s="531">
        <v>0</v>
      </c>
      <c r="J716" s="533">
        <v>0</v>
      </c>
      <c r="K716" s="531">
        <v>0</v>
      </c>
      <c r="L716" s="531">
        <v>0</v>
      </c>
      <c r="M716" s="531">
        <v>0</v>
      </c>
      <c r="N716" s="531">
        <v>0</v>
      </c>
      <c r="O716" s="530" t="s">
        <v>2279</v>
      </c>
      <c r="P716" s="531">
        <v>1</v>
      </c>
    </row>
    <row r="717" spans="1:16">
      <c r="A717" s="530" t="s">
        <v>1121</v>
      </c>
      <c r="B717" s="530" t="s">
        <v>1122</v>
      </c>
      <c r="C717" s="531">
        <v>0</v>
      </c>
      <c r="D717" s="531">
        <v>0</v>
      </c>
      <c r="E717" s="531">
        <v>0</v>
      </c>
      <c r="F717" s="531">
        <v>0</v>
      </c>
      <c r="G717" s="531">
        <v>0</v>
      </c>
      <c r="H717" s="531">
        <v>0</v>
      </c>
      <c r="I717" s="531">
        <v>0</v>
      </c>
      <c r="J717" s="533">
        <v>0</v>
      </c>
      <c r="K717" s="531">
        <v>0</v>
      </c>
      <c r="L717" s="531">
        <v>0</v>
      </c>
      <c r="M717" s="531">
        <v>0</v>
      </c>
      <c r="N717" s="531">
        <v>0</v>
      </c>
      <c r="O717" s="530" t="s">
        <v>2279</v>
      </c>
      <c r="P717" s="531">
        <v>1</v>
      </c>
    </row>
    <row r="718" spans="1:16">
      <c r="A718" s="530" t="s">
        <v>1123</v>
      </c>
      <c r="B718" s="530" t="s">
        <v>1124</v>
      </c>
      <c r="C718" s="531">
        <v>0</v>
      </c>
      <c r="D718" s="531">
        <v>0</v>
      </c>
      <c r="E718" s="531">
        <v>0</v>
      </c>
      <c r="F718" s="531">
        <v>0</v>
      </c>
      <c r="G718" s="531">
        <v>0</v>
      </c>
      <c r="H718" s="531">
        <v>0</v>
      </c>
      <c r="I718" s="531">
        <v>0</v>
      </c>
      <c r="J718" s="533">
        <v>0</v>
      </c>
      <c r="K718" s="531">
        <v>0</v>
      </c>
      <c r="L718" s="531">
        <v>0</v>
      </c>
      <c r="M718" s="531">
        <v>0</v>
      </c>
      <c r="N718" s="531">
        <v>0</v>
      </c>
      <c r="O718" s="530" t="s">
        <v>2279</v>
      </c>
      <c r="P718" s="531">
        <v>1</v>
      </c>
    </row>
    <row r="719" spans="1:16">
      <c r="A719" s="530" t="s">
        <v>1125</v>
      </c>
      <c r="B719" s="530" t="s">
        <v>1126</v>
      </c>
      <c r="C719" s="531">
        <v>0</v>
      </c>
      <c r="D719" s="531">
        <v>0</v>
      </c>
      <c r="E719" s="531">
        <v>0</v>
      </c>
      <c r="F719" s="531">
        <v>0</v>
      </c>
      <c r="G719" s="531">
        <v>0</v>
      </c>
      <c r="H719" s="531">
        <v>0</v>
      </c>
      <c r="I719" s="531">
        <v>0</v>
      </c>
      <c r="J719" s="533">
        <v>0</v>
      </c>
      <c r="K719" s="531">
        <v>0</v>
      </c>
      <c r="L719" s="531">
        <v>0</v>
      </c>
      <c r="M719" s="531">
        <v>0</v>
      </c>
      <c r="N719" s="531">
        <v>0</v>
      </c>
      <c r="O719" s="530" t="s">
        <v>2279</v>
      </c>
      <c r="P719" s="531">
        <v>1</v>
      </c>
    </row>
    <row r="720" spans="1:16">
      <c r="A720" s="530" t="s">
        <v>1127</v>
      </c>
      <c r="B720" s="530" t="s">
        <v>1128</v>
      </c>
      <c r="C720" s="531">
        <v>0</v>
      </c>
      <c r="D720" s="531">
        <v>0</v>
      </c>
      <c r="E720" s="531">
        <v>0</v>
      </c>
      <c r="F720" s="531">
        <v>0</v>
      </c>
      <c r="G720" s="531">
        <v>0</v>
      </c>
      <c r="H720" s="531">
        <v>0</v>
      </c>
      <c r="I720" s="531">
        <v>0</v>
      </c>
      <c r="J720" s="533">
        <v>0</v>
      </c>
      <c r="K720" s="531">
        <v>0</v>
      </c>
      <c r="L720" s="531">
        <v>0</v>
      </c>
      <c r="M720" s="531">
        <v>0</v>
      </c>
      <c r="N720" s="531">
        <v>0</v>
      </c>
      <c r="O720" s="530" t="s">
        <v>2279</v>
      </c>
      <c r="P720" s="531">
        <v>1</v>
      </c>
    </row>
    <row r="721" spans="1:16">
      <c r="A721" s="530" t="s">
        <v>1129</v>
      </c>
      <c r="B721" s="530" t="s">
        <v>1130</v>
      </c>
      <c r="C721" s="531">
        <v>0</v>
      </c>
      <c r="D721" s="531">
        <v>0</v>
      </c>
      <c r="E721" s="531">
        <v>0</v>
      </c>
      <c r="F721" s="531">
        <v>0</v>
      </c>
      <c r="G721" s="531">
        <v>0</v>
      </c>
      <c r="H721" s="531">
        <v>0</v>
      </c>
      <c r="I721" s="531">
        <v>0</v>
      </c>
      <c r="J721" s="533">
        <v>0</v>
      </c>
      <c r="K721" s="531">
        <v>0</v>
      </c>
      <c r="L721" s="531">
        <v>0</v>
      </c>
      <c r="M721" s="531">
        <v>0</v>
      </c>
      <c r="N721" s="531">
        <v>0</v>
      </c>
      <c r="O721" s="530" t="s">
        <v>2279</v>
      </c>
      <c r="P721" s="531">
        <v>1</v>
      </c>
    </row>
    <row r="722" spans="1:16">
      <c r="A722" s="530" t="s">
        <v>1131</v>
      </c>
      <c r="B722" s="530" t="s">
        <v>1132</v>
      </c>
      <c r="C722" s="531">
        <v>0</v>
      </c>
      <c r="D722" s="531">
        <v>0</v>
      </c>
      <c r="E722" s="531">
        <v>0</v>
      </c>
      <c r="F722" s="531">
        <v>0</v>
      </c>
      <c r="G722" s="531">
        <v>0</v>
      </c>
      <c r="H722" s="531">
        <v>0</v>
      </c>
      <c r="I722" s="531">
        <v>0</v>
      </c>
      <c r="J722" s="533">
        <v>0</v>
      </c>
      <c r="K722" s="531">
        <v>0</v>
      </c>
      <c r="L722" s="531">
        <v>0</v>
      </c>
      <c r="M722" s="531">
        <v>0</v>
      </c>
      <c r="N722" s="531">
        <v>0</v>
      </c>
      <c r="O722" s="530" t="s">
        <v>2279</v>
      </c>
      <c r="P722" s="531">
        <v>1</v>
      </c>
    </row>
    <row r="723" spans="1:16">
      <c r="A723" s="530" t="s">
        <v>1133</v>
      </c>
      <c r="B723" s="530" t="s">
        <v>1134</v>
      </c>
      <c r="C723" s="531">
        <v>0</v>
      </c>
      <c r="D723" s="531">
        <v>0</v>
      </c>
      <c r="E723" s="531">
        <v>0</v>
      </c>
      <c r="F723" s="531">
        <v>0</v>
      </c>
      <c r="G723" s="531">
        <v>0</v>
      </c>
      <c r="H723" s="531">
        <v>0</v>
      </c>
      <c r="I723" s="531">
        <v>0</v>
      </c>
      <c r="J723" s="533">
        <v>0</v>
      </c>
      <c r="K723" s="531">
        <v>0</v>
      </c>
      <c r="L723" s="531">
        <v>0</v>
      </c>
      <c r="M723" s="531">
        <v>0</v>
      </c>
      <c r="N723" s="531">
        <v>0</v>
      </c>
      <c r="O723" s="530" t="s">
        <v>2279</v>
      </c>
      <c r="P723" s="531">
        <v>1</v>
      </c>
    </row>
    <row r="724" spans="1:16">
      <c r="A724" s="530" t="s">
        <v>1135</v>
      </c>
      <c r="B724" s="530" t="s">
        <v>1136</v>
      </c>
      <c r="C724" s="531">
        <v>0</v>
      </c>
      <c r="D724" s="531">
        <v>0</v>
      </c>
      <c r="E724" s="531">
        <v>0</v>
      </c>
      <c r="F724" s="531">
        <v>0</v>
      </c>
      <c r="G724" s="531">
        <v>0</v>
      </c>
      <c r="H724" s="531">
        <v>0</v>
      </c>
      <c r="I724" s="531">
        <v>0</v>
      </c>
      <c r="J724" s="533">
        <v>0</v>
      </c>
      <c r="K724" s="531">
        <v>0</v>
      </c>
      <c r="L724" s="531">
        <v>0</v>
      </c>
      <c r="M724" s="531">
        <v>0</v>
      </c>
      <c r="N724" s="531">
        <v>0</v>
      </c>
      <c r="O724" s="530" t="s">
        <v>2279</v>
      </c>
      <c r="P724" s="531">
        <v>1</v>
      </c>
    </row>
    <row r="725" spans="1:16">
      <c r="A725" s="530" t="s">
        <v>1137</v>
      </c>
      <c r="B725" s="530" t="s">
        <v>1138</v>
      </c>
      <c r="C725" s="531">
        <v>0</v>
      </c>
      <c r="D725" s="531">
        <v>0</v>
      </c>
      <c r="E725" s="531">
        <v>0</v>
      </c>
      <c r="F725" s="531">
        <v>0</v>
      </c>
      <c r="G725" s="531">
        <v>0</v>
      </c>
      <c r="H725" s="531">
        <v>0</v>
      </c>
      <c r="I725" s="531">
        <v>0</v>
      </c>
      <c r="J725" s="533">
        <v>0</v>
      </c>
      <c r="K725" s="531">
        <v>0</v>
      </c>
      <c r="L725" s="531">
        <v>0</v>
      </c>
      <c r="M725" s="531">
        <v>0</v>
      </c>
      <c r="N725" s="531">
        <v>0</v>
      </c>
      <c r="O725" s="530" t="s">
        <v>2279</v>
      </c>
      <c r="P725" s="531">
        <v>1</v>
      </c>
    </row>
    <row r="726" spans="1:16">
      <c r="A726" s="530" t="s">
        <v>1139</v>
      </c>
      <c r="B726" s="530" t="s">
        <v>1140</v>
      </c>
      <c r="C726" s="531">
        <v>0</v>
      </c>
      <c r="D726" s="531">
        <v>0</v>
      </c>
      <c r="E726" s="531">
        <v>0</v>
      </c>
      <c r="F726" s="531">
        <v>0</v>
      </c>
      <c r="G726" s="531">
        <v>0</v>
      </c>
      <c r="H726" s="531">
        <v>0</v>
      </c>
      <c r="I726" s="531">
        <v>0</v>
      </c>
      <c r="J726" s="533">
        <v>0</v>
      </c>
      <c r="K726" s="531">
        <v>0</v>
      </c>
      <c r="L726" s="531">
        <v>0</v>
      </c>
      <c r="M726" s="531">
        <v>0</v>
      </c>
      <c r="N726" s="531">
        <v>0</v>
      </c>
      <c r="O726" s="530" t="s">
        <v>2279</v>
      </c>
      <c r="P726" s="531">
        <v>1</v>
      </c>
    </row>
    <row r="727" spans="1:16">
      <c r="A727" s="530" t="s">
        <v>1141</v>
      </c>
      <c r="B727" s="530" t="s">
        <v>1142</v>
      </c>
      <c r="C727" s="531">
        <v>0</v>
      </c>
      <c r="D727" s="531">
        <v>0</v>
      </c>
      <c r="E727" s="531">
        <v>0</v>
      </c>
      <c r="F727" s="531">
        <v>0</v>
      </c>
      <c r="G727" s="531">
        <v>0</v>
      </c>
      <c r="H727" s="531">
        <v>0</v>
      </c>
      <c r="I727" s="531">
        <v>0</v>
      </c>
      <c r="J727" s="533">
        <v>0</v>
      </c>
      <c r="K727" s="531">
        <v>0</v>
      </c>
      <c r="L727" s="531">
        <v>0</v>
      </c>
      <c r="M727" s="531">
        <v>0</v>
      </c>
      <c r="N727" s="531">
        <v>0</v>
      </c>
      <c r="O727" s="530" t="s">
        <v>2279</v>
      </c>
      <c r="P727" s="531">
        <v>1</v>
      </c>
    </row>
    <row r="728" spans="1:16">
      <c r="A728" s="530" t="s">
        <v>1143</v>
      </c>
      <c r="B728" s="530" t="s">
        <v>1144</v>
      </c>
      <c r="C728" s="531">
        <v>0</v>
      </c>
      <c r="D728" s="531">
        <v>0</v>
      </c>
      <c r="E728" s="531">
        <v>0</v>
      </c>
      <c r="F728" s="531">
        <v>0</v>
      </c>
      <c r="G728" s="531">
        <v>0</v>
      </c>
      <c r="H728" s="531">
        <v>0</v>
      </c>
      <c r="I728" s="531">
        <v>0</v>
      </c>
      <c r="J728" s="533">
        <v>0</v>
      </c>
      <c r="K728" s="531">
        <v>0</v>
      </c>
      <c r="L728" s="531">
        <v>0</v>
      </c>
      <c r="M728" s="531">
        <v>0</v>
      </c>
      <c r="N728" s="531">
        <v>0</v>
      </c>
      <c r="O728" s="530" t="s">
        <v>2279</v>
      </c>
      <c r="P728" s="531">
        <v>1</v>
      </c>
    </row>
    <row r="729" spans="1:16">
      <c r="A729" s="530" t="s">
        <v>1145</v>
      </c>
      <c r="B729" s="530" t="s">
        <v>2280</v>
      </c>
      <c r="C729" s="531">
        <v>0</v>
      </c>
      <c r="D729" s="531">
        <v>0</v>
      </c>
      <c r="E729" s="531">
        <v>0</v>
      </c>
      <c r="F729" s="531">
        <v>0</v>
      </c>
      <c r="G729" s="531">
        <v>0</v>
      </c>
      <c r="H729" s="531">
        <v>0</v>
      </c>
      <c r="I729" s="531">
        <v>0</v>
      </c>
      <c r="J729" s="533">
        <v>0</v>
      </c>
      <c r="K729" s="531">
        <v>0</v>
      </c>
      <c r="L729" s="531">
        <v>0</v>
      </c>
      <c r="M729" s="531">
        <v>0</v>
      </c>
      <c r="N729" s="531">
        <v>0</v>
      </c>
      <c r="O729" s="530" t="s">
        <v>2279</v>
      </c>
      <c r="P729" s="531">
        <v>1</v>
      </c>
    </row>
    <row r="730" spans="1:16">
      <c r="A730" s="530" t="s">
        <v>1147</v>
      </c>
      <c r="B730" s="530" t="s">
        <v>1148</v>
      </c>
      <c r="C730" s="531">
        <v>0</v>
      </c>
      <c r="D730" s="531">
        <v>0</v>
      </c>
      <c r="E730" s="531">
        <v>0</v>
      </c>
      <c r="F730" s="531">
        <v>0</v>
      </c>
      <c r="G730" s="531">
        <v>0</v>
      </c>
      <c r="H730" s="531">
        <v>0</v>
      </c>
      <c r="I730" s="531">
        <v>0</v>
      </c>
      <c r="J730" s="533">
        <v>0</v>
      </c>
      <c r="K730" s="531">
        <v>0</v>
      </c>
      <c r="L730" s="531">
        <v>0</v>
      </c>
      <c r="M730" s="531">
        <v>0</v>
      </c>
      <c r="N730" s="531">
        <v>0</v>
      </c>
      <c r="O730" s="530" t="s">
        <v>2279</v>
      </c>
      <c r="P730" s="531">
        <v>1</v>
      </c>
    </row>
    <row r="731" spans="1:16">
      <c r="A731" s="530" t="s">
        <v>1149</v>
      </c>
      <c r="B731" s="530" t="s">
        <v>1150</v>
      </c>
      <c r="C731" s="531">
        <v>0</v>
      </c>
      <c r="D731" s="531">
        <v>0</v>
      </c>
      <c r="E731" s="531">
        <v>0</v>
      </c>
      <c r="F731" s="531">
        <v>0</v>
      </c>
      <c r="G731" s="531">
        <v>0</v>
      </c>
      <c r="H731" s="531">
        <v>0</v>
      </c>
      <c r="I731" s="531">
        <v>0</v>
      </c>
      <c r="J731" s="533">
        <v>0</v>
      </c>
      <c r="K731" s="531">
        <v>0</v>
      </c>
      <c r="L731" s="531">
        <v>0</v>
      </c>
      <c r="M731" s="531">
        <v>0</v>
      </c>
      <c r="N731" s="531">
        <v>0</v>
      </c>
      <c r="O731" s="530" t="s">
        <v>2279</v>
      </c>
      <c r="P731" s="531">
        <v>1</v>
      </c>
    </row>
    <row r="732" spans="1:16">
      <c r="A732" s="530" t="s">
        <v>1151</v>
      </c>
      <c r="B732" s="530" t="s">
        <v>1152</v>
      </c>
      <c r="C732" s="531">
        <v>0</v>
      </c>
      <c r="D732" s="531">
        <v>0</v>
      </c>
      <c r="E732" s="531">
        <v>0</v>
      </c>
      <c r="F732" s="531">
        <v>0</v>
      </c>
      <c r="G732" s="531">
        <v>0</v>
      </c>
      <c r="H732" s="531">
        <v>0</v>
      </c>
      <c r="I732" s="531">
        <v>0</v>
      </c>
      <c r="J732" s="533">
        <v>0</v>
      </c>
      <c r="K732" s="531">
        <v>0</v>
      </c>
      <c r="L732" s="531">
        <v>0</v>
      </c>
      <c r="M732" s="531">
        <v>0</v>
      </c>
      <c r="N732" s="531">
        <v>0</v>
      </c>
      <c r="O732" s="530" t="s">
        <v>2279</v>
      </c>
      <c r="P732" s="531">
        <v>1</v>
      </c>
    </row>
    <row r="733" spans="1:16">
      <c r="A733" s="530" t="s">
        <v>1153</v>
      </c>
      <c r="B733" s="530" t="s">
        <v>1154</v>
      </c>
      <c r="C733" s="531">
        <v>0</v>
      </c>
      <c r="D733" s="531">
        <v>0</v>
      </c>
      <c r="E733" s="531">
        <v>0</v>
      </c>
      <c r="F733" s="531">
        <v>0</v>
      </c>
      <c r="G733" s="531">
        <v>0</v>
      </c>
      <c r="H733" s="531">
        <v>0</v>
      </c>
      <c r="I733" s="531">
        <v>0</v>
      </c>
      <c r="J733" s="533">
        <v>0</v>
      </c>
      <c r="K733" s="531">
        <v>0</v>
      </c>
      <c r="L733" s="531">
        <v>0</v>
      </c>
      <c r="M733" s="531">
        <v>0</v>
      </c>
      <c r="N733" s="531">
        <v>0</v>
      </c>
      <c r="O733" s="530" t="s">
        <v>2279</v>
      </c>
      <c r="P733" s="531">
        <v>1</v>
      </c>
    </row>
    <row r="734" spans="1:16">
      <c r="A734" s="530" t="s">
        <v>1155</v>
      </c>
      <c r="B734" s="530" t="s">
        <v>1156</v>
      </c>
      <c r="C734" s="531">
        <v>0</v>
      </c>
      <c r="D734" s="531">
        <v>0</v>
      </c>
      <c r="E734" s="531">
        <v>0</v>
      </c>
      <c r="F734" s="531">
        <v>0</v>
      </c>
      <c r="G734" s="531">
        <v>0</v>
      </c>
      <c r="H734" s="531">
        <v>0</v>
      </c>
      <c r="I734" s="531">
        <v>0</v>
      </c>
      <c r="J734" s="533">
        <v>0</v>
      </c>
      <c r="K734" s="531">
        <v>0</v>
      </c>
      <c r="L734" s="531">
        <v>0</v>
      </c>
      <c r="M734" s="531">
        <v>0</v>
      </c>
      <c r="N734" s="531">
        <v>0</v>
      </c>
      <c r="O734" s="530" t="s">
        <v>2279</v>
      </c>
      <c r="P734" s="531">
        <v>1</v>
      </c>
    </row>
    <row r="735" spans="1:16">
      <c r="A735" s="530" t="s">
        <v>1158</v>
      </c>
      <c r="B735" s="530" t="s">
        <v>1159</v>
      </c>
      <c r="C735" s="531">
        <v>0</v>
      </c>
      <c r="D735" s="531">
        <v>0</v>
      </c>
      <c r="E735" s="531">
        <v>0</v>
      </c>
      <c r="F735" s="531">
        <v>0</v>
      </c>
      <c r="G735" s="531">
        <v>0</v>
      </c>
      <c r="H735" s="531">
        <v>0</v>
      </c>
      <c r="I735" s="531">
        <v>0</v>
      </c>
      <c r="J735" s="533">
        <v>0</v>
      </c>
      <c r="K735" s="531">
        <v>0</v>
      </c>
      <c r="L735" s="531">
        <v>0</v>
      </c>
      <c r="M735" s="531">
        <v>0</v>
      </c>
      <c r="N735" s="531">
        <v>0</v>
      </c>
      <c r="O735" s="530" t="s">
        <v>2281</v>
      </c>
      <c r="P735" s="531">
        <v>1</v>
      </c>
    </row>
    <row r="736" spans="1:16">
      <c r="A736" s="530" t="s">
        <v>1160</v>
      </c>
      <c r="B736" s="530" t="s">
        <v>1161</v>
      </c>
      <c r="C736" s="531">
        <v>0</v>
      </c>
      <c r="D736" s="531">
        <v>0</v>
      </c>
      <c r="E736" s="531">
        <v>0</v>
      </c>
      <c r="F736" s="531">
        <v>0</v>
      </c>
      <c r="G736" s="531">
        <v>0</v>
      </c>
      <c r="H736" s="531">
        <v>0</v>
      </c>
      <c r="I736" s="531">
        <v>0</v>
      </c>
      <c r="J736" s="533">
        <v>0</v>
      </c>
      <c r="K736" s="531">
        <v>0</v>
      </c>
      <c r="L736" s="531">
        <v>0</v>
      </c>
      <c r="M736" s="531">
        <v>0</v>
      </c>
      <c r="N736" s="531">
        <v>0</v>
      </c>
      <c r="O736" s="530" t="s">
        <v>2281</v>
      </c>
      <c r="P736" s="531">
        <v>1</v>
      </c>
    </row>
    <row r="737" spans="1:16">
      <c r="A737" s="530" t="s">
        <v>1162</v>
      </c>
      <c r="B737" s="530" t="s">
        <v>1163</v>
      </c>
      <c r="C737" s="531">
        <v>0</v>
      </c>
      <c r="D737" s="531">
        <v>0</v>
      </c>
      <c r="E737" s="531">
        <v>0</v>
      </c>
      <c r="F737" s="531">
        <v>0</v>
      </c>
      <c r="G737" s="531">
        <v>0</v>
      </c>
      <c r="H737" s="531">
        <v>0</v>
      </c>
      <c r="I737" s="531">
        <v>0</v>
      </c>
      <c r="J737" s="533">
        <v>0</v>
      </c>
      <c r="K737" s="531">
        <v>0</v>
      </c>
      <c r="L737" s="531">
        <v>0</v>
      </c>
      <c r="M737" s="531">
        <v>0</v>
      </c>
      <c r="N737" s="531">
        <v>0</v>
      </c>
      <c r="O737" s="530" t="s">
        <v>2281</v>
      </c>
      <c r="P737" s="531">
        <v>1</v>
      </c>
    </row>
    <row r="738" spans="1:16">
      <c r="A738" s="530" t="s">
        <v>1164</v>
      </c>
      <c r="B738" s="530" t="s">
        <v>1165</v>
      </c>
      <c r="C738" s="531">
        <v>0</v>
      </c>
      <c r="D738" s="531">
        <v>0</v>
      </c>
      <c r="E738" s="531">
        <v>0</v>
      </c>
      <c r="F738" s="531">
        <v>0</v>
      </c>
      <c r="G738" s="531">
        <v>0</v>
      </c>
      <c r="H738" s="531">
        <v>0</v>
      </c>
      <c r="I738" s="531">
        <v>0</v>
      </c>
      <c r="J738" s="533">
        <v>0</v>
      </c>
      <c r="K738" s="531">
        <v>0</v>
      </c>
      <c r="L738" s="531">
        <v>0</v>
      </c>
      <c r="M738" s="531">
        <v>0</v>
      </c>
      <c r="N738" s="531">
        <v>0</v>
      </c>
      <c r="O738" s="530" t="s">
        <v>2281</v>
      </c>
      <c r="P738" s="531">
        <v>1</v>
      </c>
    </row>
    <row r="739" spans="1:16">
      <c r="A739" s="530" t="s">
        <v>1166</v>
      </c>
      <c r="B739" s="530" t="s">
        <v>1167</v>
      </c>
      <c r="C739" s="531">
        <v>0</v>
      </c>
      <c r="D739" s="531">
        <v>0</v>
      </c>
      <c r="E739" s="531">
        <v>0</v>
      </c>
      <c r="F739" s="531">
        <v>0</v>
      </c>
      <c r="G739" s="531">
        <v>0</v>
      </c>
      <c r="H739" s="531">
        <v>0</v>
      </c>
      <c r="I739" s="531">
        <v>0</v>
      </c>
      <c r="J739" s="533">
        <v>0</v>
      </c>
      <c r="K739" s="531">
        <v>0</v>
      </c>
      <c r="L739" s="531">
        <v>0</v>
      </c>
      <c r="M739" s="531">
        <v>0</v>
      </c>
      <c r="N739" s="531">
        <v>0</v>
      </c>
      <c r="O739" s="530" t="s">
        <v>2281</v>
      </c>
      <c r="P739" s="531">
        <v>1</v>
      </c>
    </row>
    <row r="740" spans="1:16">
      <c r="A740" s="530" t="s">
        <v>1168</v>
      </c>
      <c r="B740" s="530" t="s">
        <v>1169</v>
      </c>
      <c r="C740" s="531">
        <v>0</v>
      </c>
      <c r="D740" s="531">
        <v>0</v>
      </c>
      <c r="E740" s="531">
        <v>0</v>
      </c>
      <c r="F740" s="531">
        <v>0</v>
      </c>
      <c r="G740" s="531">
        <v>0</v>
      </c>
      <c r="H740" s="531">
        <v>0</v>
      </c>
      <c r="I740" s="531">
        <v>0</v>
      </c>
      <c r="J740" s="533">
        <v>0</v>
      </c>
      <c r="K740" s="531">
        <v>0</v>
      </c>
      <c r="L740" s="531">
        <v>0</v>
      </c>
      <c r="M740" s="531">
        <v>0</v>
      </c>
      <c r="N740" s="531">
        <v>0</v>
      </c>
      <c r="O740" s="530" t="s">
        <v>2281</v>
      </c>
      <c r="P740" s="531">
        <v>1</v>
      </c>
    </row>
    <row r="741" spans="1:16">
      <c r="A741" s="530" t="s">
        <v>1170</v>
      </c>
      <c r="B741" s="530" t="s">
        <v>1171</v>
      </c>
      <c r="C741" s="531">
        <v>0</v>
      </c>
      <c r="D741" s="531">
        <v>0</v>
      </c>
      <c r="E741" s="531">
        <v>0</v>
      </c>
      <c r="F741" s="531">
        <v>0</v>
      </c>
      <c r="G741" s="531">
        <v>0</v>
      </c>
      <c r="H741" s="531">
        <v>0</v>
      </c>
      <c r="I741" s="531">
        <v>0</v>
      </c>
      <c r="J741" s="533">
        <v>0</v>
      </c>
      <c r="K741" s="531">
        <v>0</v>
      </c>
      <c r="L741" s="531">
        <v>0</v>
      </c>
      <c r="M741" s="531">
        <v>0</v>
      </c>
      <c r="N741" s="531">
        <v>0</v>
      </c>
      <c r="O741" s="530" t="s">
        <v>2281</v>
      </c>
      <c r="P741" s="531">
        <v>1</v>
      </c>
    </row>
    <row r="742" spans="1:16">
      <c r="A742" s="530" t="s">
        <v>1172</v>
      </c>
      <c r="B742" s="530" t="s">
        <v>1173</v>
      </c>
      <c r="C742" s="531">
        <v>0</v>
      </c>
      <c r="D742" s="531">
        <v>0</v>
      </c>
      <c r="E742" s="531">
        <v>0</v>
      </c>
      <c r="F742" s="531">
        <v>0</v>
      </c>
      <c r="G742" s="531">
        <v>0</v>
      </c>
      <c r="H742" s="531">
        <v>0</v>
      </c>
      <c r="I742" s="531">
        <v>0</v>
      </c>
      <c r="J742" s="533">
        <v>0</v>
      </c>
      <c r="K742" s="531">
        <v>0</v>
      </c>
      <c r="L742" s="531">
        <v>0</v>
      </c>
      <c r="M742" s="531">
        <v>0</v>
      </c>
      <c r="N742" s="531">
        <v>0</v>
      </c>
      <c r="O742" s="530" t="s">
        <v>2281</v>
      </c>
      <c r="P742" s="531">
        <v>1</v>
      </c>
    </row>
    <row r="743" spans="1:16">
      <c r="A743" s="530" t="s">
        <v>1174</v>
      </c>
      <c r="B743" s="530" t="s">
        <v>1175</v>
      </c>
      <c r="C743" s="531">
        <v>0</v>
      </c>
      <c r="D743" s="531">
        <v>0</v>
      </c>
      <c r="E743" s="531">
        <v>0</v>
      </c>
      <c r="F743" s="531">
        <v>0</v>
      </c>
      <c r="G743" s="531">
        <v>0</v>
      </c>
      <c r="H743" s="531">
        <v>0</v>
      </c>
      <c r="I743" s="531">
        <v>0</v>
      </c>
      <c r="J743" s="533">
        <v>0</v>
      </c>
      <c r="K743" s="531">
        <v>0</v>
      </c>
      <c r="L743" s="531">
        <v>0</v>
      </c>
      <c r="M743" s="531">
        <v>0</v>
      </c>
      <c r="N743" s="531">
        <v>0</v>
      </c>
      <c r="O743" s="530" t="s">
        <v>2281</v>
      </c>
      <c r="P743" s="531">
        <v>1</v>
      </c>
    </row>
    <row r="744" spans="1:16">
      <c r="A744" s="530" t="s">
        <v>1176</v>
      </c>
      <c r="B744" s="530" t="s">
        <v>1177</v>
      </c>
      <c r="C744" s="531">
        <v>0</v>
      </c>
      <c r="D744" s="531">
        <v>0</v>
      </c>
      <c r="E744" s="531">
        <v>0</v>
      </c>
      <c r="F744" s="531">
        <v>0</v>
      </c>
      <c r="G744" s="531">
        <v>0</v>
      </c>
      <c r="H744" s="531">
        <v>0</v>
      </c>
      <c r="I744" s="531">
        <v>0</v>
      </c>
      <c r="J744" s="533">
        <v>0</v>
      </c>
      <c r="K744" s="531">
        <v>0</v>
      </c>
      <c r="L744" s="531">
        <v>0</v>
      </c>
      <c r="M744" s="531">
        <v>0</v>
      </c>
      <c r="N744" s="531">
        <v>0</v>
      </c>
      <c r="O744" s="530" t="s">
        <v>2281</v>
      </c>
      <c r="P744" s="531">
        <v>1</v>
      </c>
    </row>
    <row r="745" spans="1:16">
      <c r="A745" s="530" t="s">
        <v>1178</v>
      </c>
      <c r="B745" s="530" t="s">
        <v>1179</v>
      </c>
      <c r="C745" s="531">
        <v>0</v>
      </c>
      <c r="D745" s="531">
        <v>0</v>
      </c>
      <c r="E745" s="531">
        <v>0</v>
      </c>
      <c r="F745" s="531">
        <v>0</v>
      </c>
      <c r="G745" s="531">
        <v>0</v>
      </c>
      <c r="H745" s="531">
        <v>0</v>
      </c>
      <c r="I745" s="531">
        <v>0</v>
      </c>
      <c r="J745" s="533">
        <v>0</v>
      </c>
      <c r="K745" s="531">
        <v>0</v>
      </c>
      <c r="L745" s="531">
        <v>0</v>
      </c>
      <c r="M745" s="531">
        <v>0</v>
      </c>
      <c r="N745" s="531">
        <v>0</v>
      </c>
      <c r="O745" s="530" t="s">
        <v>2281</v>
      </c>
      <c r="P745" s="531">
        <v>1</v>
      </c>
    </row>
    <row r="746" spans="1:16">
      <c r="A746" s="530" t="s">
        <v>1180</v>
      </c>
      <c r="B746" s="530" t="s">
        <v>1181</v>
      </c>
      <c r="C746" s="531">
        <v>0</v>
      </c>
      <c r="D746" s="531">
        <v>0</v>
      </c>
      <c r="E746" s="531">
        <v>0</v>
      </c>
      <c r="F746" s="531">
        <v>0</v>
      </c>
      <c r="G746" s="531">
        <v>0</v>
      </c>
      <c r="H746" s="531">
        <v>0</v>
      </c>
      <c r="I746" s="531">
        <v>0</v>
      </c>
      <c r="J746" s="533">
        <v>0</v>
      </c>
      <c r="K746" s="531">
        <v>0</v>
      </c>
      <c r="L746" s="531">
        <v>0</v>
      </c>
      <c r="M746" s="531">
        <v>0</v>
      </c>
      <c r="N746" s="531">
        <v>0</v>
      </c>
      <c r="O746" s="530" t="s">
        <v>2281</v>
      </c>
      <c r="P746" s="531">
        <v>1</v>
      </c>
    </row>
    <row r="747" spans="1:16">
      <c r="A747" s="530" t="s">
        <v>1182</v>
      </c>
      <c r="B747" s="530" t="s">
        <v>1183</v>
      </c>
      <c r="C747" s="531">
        <v>0</v>
      </c>
      <c r="D747" s="531">
        <v>0</v>
      </c>
      <c r="E747" s="531">
        <v>0</v>
      </c>
      <c r="F747" s="531">
        <v>0</v>
      </c>
      <c r="G747" s="531">
        <v>0</v>
      </c>
      <c r="H747" s="531">
        <v>0</v>
      </c>
      <c r="I747" s="531">
        <v>0</v>
      </c>
      <c r="J747" s="533">
        <v>0</v>
      </c>
      <c r="K747" s="531">
        <v>0</v>
      </c>
      <c r="L747" s="531">
        <v>0</v>
      </c>
      <c r="M747" s="531">
        <v>0</v>
      </c>
      <c r="N747" s="531">
        <v>0</v>
      </c>
      <c r="O747" s="530" t="s">
        <v>2281</v>
      </c>
      <c r="P747" s="531">
        <v>1</v>
      </c>
    </row>
    <row r="748" spans="1:16">
      <c r="A748" s="530" t="s">
        <v>1184</v>
      </c>
      <c r="B748" s="530" t="s">
        <v>1185</v>
      </c>
      <c r="C748" s="531">
        <v>0</v>
      </c>
      <c r="D748" s="531">
        <v>0</v>
      </c>
      <c r="E748" s="531">
        <v>0</v>
      </c>
      <c r="F748" s="531">
        <v>0</v>
      </c>
      <c r="G748" s="531">
        <v>0</v>
      </c>
      <c r="H748" s="531">
        <v>0</v>
      </c>
      <c r="I748" s="531">
        <v>0</v>
      </c>
      <c r="J748" s="533">
        <v>0</v>
      </c>
      <c r="K748" s="531">
        <v>0</v>
      </c>
      <c r="L748" s="531">
        <v>0</v>
      </c>
      <c r="M748" s="531">
        <v>0</v>
      </c>
      <c r="N748" s="531">
        <v>0</v>
      </c>
      <c r="O748" s="530" t="s">
        <v>2281</v>
      </c>
      <c r="P748" s="531">
        <v>1</v>
      </c>
    </row>
    <row r="749" spans="1:16">
      <c r="A749" s="530" t="s">
        <v>1186</v>
      </c>
      <c r="B749" s="530" t="s">
        <v>1187</v>
      </c>
      <c r="C749" s="531">
        <v>0</v>
      </c>
      <c r="D749" s="531">
        <v>0</v>
      </c>
      <c r="E749" s="531">
        <v>0</v>
      </c>
      <c r="F749" s="531">
        <v>0</v>
      </c>
      <c r="G749" s="531">
        <v>0</v>
      </c>
      <c r="H749" s="531">
        <v>0</v>
      </c>
      <c r="I749" s="531">
        <v>0</v>
      </c>
      <c r="J749" s="533">
        <v>0</v>
      </c>
      <c r="K749" s="531">
        <v>0</v>
      </c>
      <c r="L749" s="531">
        <v>0</v>
      </c>
      <c r="M749" s="531">
        <v>0</v>
      </c>
      <c r="N749" s="531">
        <v>0</v>
      </c>
      <c r="O749" s="530" t="s">
        <v>2281</v>
      </c>
      <c r="P749" s="531">
        <v>1</v>
      </c>
    </row>
    <row r="750" spans="1:16">
      <c r="A750" s="530" t="s">
        <v>1188</v>
      </c>
      <c r="B750" s="530" t="s">
        <v>1189</v>
      </c>
      <c r="C750" s="531">
        <v>0</v>
      </c>
      <c r="D750" s="531">
        <v>0</v>
      </c>
      <c r="E750" s="531">
        <v>0</v>
      </c>
      <c r="F750" s="531">
        <v>0</v>
      </c>
      <c r="G750" s="531">
        <v>0</v>
      </c>
      <c r="H750" s="531">
        <v>0</v>
      </c>
      <c r="I750" s="531">
        <v>0</v>
      </c>
      <c r="J750" s="533">
        <v>0</v>
      </c>
      <c r="K750" s="531">
        <v>0</v>
      </c>
      <c r="L750" s="531">
        <v>0</v>
      </c>
      <c r="M750" s="531">
        <v>0</v>
      </c>
      <c r="N750" s="531">
        <v>0</v>
      </c>
      <c r="O750" s="530" t="s">
        <v>2281</v>
      </c>
      <c r="P750" s="531">
        <v>1</v>
      </c>
    </row>
    <row r="751" spans="1:16">
      <c r="A751" s="530" t="s">
        <v>1190</v>
      </c>
      <c r="B751" s="530" t="s">
        <v>1191</v>
      </c>
      <c r="C751" s="531">
        <v>0</v>
      </c>
      <c r="D751" s="531">
        <v>0</v>
      </c>
      <c r="E751" s="531">
        <v>0</v>
      </c>
      <c r="F751" s="531">
        <v>0</v>
      </c>
      <c r="G751" s="531">
        <v>0</v>
      </c>
      <c r="H751" s="531">
        <v>0</v>
      </c>
      <c r="I751" s="531">
        <v>0</v>
      </c>
      <c r="J751" s="533">
        <v>0</v>
      </c>
      <c r="K751" s="531">
        <v>0</v>
      </c>
      <c r="L751" s="531">
        <v>0</v>
      </c>
      <c r="M751" s="531">
        <v>0</v>
      </c>
      <c r="N751" s="531">
        <v>0</v>
      </c>
      <c r="O751" s="530" t="s">
        <v>2281</v>
      </c>
      <c r="P751" s="531">
        <v>1</v>
      </c>
    </row>
    <row r="752" spans="1:16">
      <c r="A752" s="530" t="s">
        <v>1192</v>
      </c>
      <c r="B752" s="530" t="s">
        <v>1193</v>
      </c>
      <c r="C752" s="531">
        <v>0</v>
      </c>
      <c r="D752" s="531">
        <v>0</v>
      </c>
      <c r="E752" s="531">
        <v>0</v>
      </c>
      <c r="F752" s="531">
        <v>0</v>
      </c>
      <c r="G752" s="531">
        <v>0</v>
      </c>
      <c r="H752" s="531">
        <v>0</v>
      </c>
      <c r="I752" s="531">
        <v>0</v>
      </c>
      <c r="J752" s="533">
        <v>0</v>
      </c>
      <c r="K752" s="531">
        <v>0</v>
      </c>
      <c r="L752" s="531">
        <v>0</v>
      </c>
      <c r="M752" s="531">
        <v>0</v>
      </c>
      <c r="N752" s="531">
        <v>0</v>
      </c>
      <c r="O752" s="530" t="s">
        <v>2281</v>
      </c>
      <c r="P752" s="531">
        <v>1</v>
      </c>
    </row>
    <row r="753" spans="1:16">
      <c r="A753" s="530" t="s">
        <v>1194</v>
      </c>
      <c r="B753" s="530" t="s">
        <v>1195</v>
      </c>
      <c r="C753" s="531">
        <v>0</v>
      </c>
      <c r="D753" s="531">
        <v>0</v>
      </c>
      <c r="E753" s="531">
        <v>0</v>
      </c>
      <c r="F753" s="531">
        <v>0</v>
      </c>
      <c r="G753" s="531">
        <v>0</v>
      </c>
      <c r="H753" s="531">
        <v>0</v>
      </c>
      <c r="I753" s="531">
        <v>0</v>
      </c>
      <c r="J753" s="533">
        <v>0</v>
      </c>
      <c r="K753" s="531">
        <v>0</v>
      </c>
      <c r="L753" s="531">
        <v>0</v>
      </c>
      <c r="M753" s="531">
        <v>0</v>
      </c>
      <c r="N753" s="531">
        <v>0</v>
      </c>
      <c r="O753" s="530" t="s">
        <v>2281</v>
      </c>
      <c r="P753" s="531">
        <v>1</v>
      </c>
    </row>
    <row r="754" spans="1:16">
      <c r="A754" s="530" t="s">
        <v>1196</v>
      </c>
      <c r="B754" s="530" t="s">
        <v>1197</v>
      </c>
      <c r="C754" s="531">
        <v>0</v>
      </c>
      <c r="D754" s="531">
        <v>0</v>
      </c>
      <c r="E754" s="531">
        <v>0</v>
      </c>
      <c r="F754" s="531">
        <v>0</v>
      </c>
      <c r="G754" s="531">
        <v>0</v>
      </c>
      <c r="H754" s="531">
        <v>0</v>
      </c>
      <c r="I754" s="531">
        <v>0</v>
      </c>
      <c r="J754" s="533">
        <v>0</v>
      </c>
      <c r="K754" s="531">
        <v>0</v>
      </c>
      <c r="L754" s="531">
        <v>0</v>
      </c>
      <c r="M754" s="531">
        <v>0</v>
      </c>
      <c r="N754" s="531">
        <v>0</v>
      </c>
      <c r="O754" s="530" t="s">
        <v>2281</v>
      </c>
      <c r="P754" s="531">
        <v>1</v>
      </c>
    </row>
    <row r="755" spans="1:16">
      <c r="A755" s="530" t="s">
        <v>1198</v>
      </c>
      <c r="B755" s="530" t="s">
        <v>1199</v>
      </c>
      <c r="C755" s="531">
        <v>0</v>
      </c>
      <c r="D755" s="531">
        <v>0</v>
      </c>
      <c r="E755" s="531">
        <v>0</v>
      </c>
      <c r="F755" s="531">
        <v>0</v>
      </c>
      <c r="G755" s="531">
        <v>0</v>
      </c>
      <c r="H755" s="531">
        <v>0</v>
      </c>
      <c r="I755" s="531">
        <v>0</v>
      </c>
      <c r="J755" s="533">
        <v>0</v>
      </c>
      <c r="K755" s="531">
        <v>0</v>
      </c>
      <c r="L755" s="531">
        <v>0</v>
      </c>
      <c r="M755" s="531">
        <v>0</v>
      </c>
      <c r="N755" s="531">
        <v>0</v>
      </c>
      <c r="O755" s="530" t="s">
        <v>2281</v>
      </c>
      <c r="P755" s="531">
        <v>1</v>
      </c>
    </row>
    <row r="756" spans="1:16">
      <c r="A756" s="530" t="s">
        <v>1200</v>
      </c>
      <c r="B756" s="530" t="s">
        <v>1201</v>
      </c>
      <c r="C756" s="531">
        <v>0</v>
      </c>
      <c r="D756" s="531">
        <v>0</v>
      </c>
      <c r="E756" s="531">
        <v>0</v>
      </c>
      <c r="F756" s="531">
        <v>0</v>
      </c>
      <c r="G756" s="531">
        <v>0</v>
      </c>
      <c r="H756" s="531">
        <v>0</v>
      </c>
      <c r="I756" s="531">
        <v>0</v>
      </c>
      <c r="J756" s="533">
        <v>0</v>
      </c>
      <c r="K756" s="531">
        <v>0</v>
      </c>
      <c r="L756" s="531">
        <v>0</v>
      </c>
      <c r="M756" s="531">
        <v>0</v>
      </c>
      <c r="N756" s="531">
        <v>0</v>
      </c>
      <c r="O756" s="530" t="s">
        <v>2281</v>
      </c>
      <c r="P756" s="531">
        <v>1</v>
      </c>
    </row>
    <row r="757" spans="1:16">
      <c r="A757" s="530" t="s">
        <v>1202</v>
      </c>
      <c r="B757" s="530" t="s">
        <v>1203</v>
      </c>
      <c r="C757" s="531">
        <v>0</v>
      </c>
      <c r="D757" s="531">
        <v>0</v>
      </c>
      <c r="E757" s="531">
        <v>0</v>
      </c>
      <c r="F757" s="531">
        <v>0</v>
      </c>
      <c r="G757" s="531">
        <v>0</v>
      </c>
      <c r="H757" s="531">
        <v>0</v>
      </c>
      <c r="I757" s="531">
        <v>0</v>
      </c>
      <c r="J757" s="533">
        <v>0</v>
      </c>
      <c r="K757" s="531">
        <v>0</v>
      </c>
      <c r="L757" s="531">
        <v>0</v>
      </c>
      <c r="M757" s="531">
        <v>0</v>
      </c>
      <c r="N757" s="531">
        <v>0</v>
      </c>
      <c r="O757" s="530" t="s">
        <v>2281</v>
      </c>
      <c r="P757" s="531">
        <v>1</v>
      </c>
    </row>
    <row r="758" spans="1:16">
      <c r="A758" s="530" t="s">
        <v>1204</v>
      </c>
      <c r="B758" s="530" t="s">
        <v>1205</v>
      </c>
      <c r="C758" s="531">
        <v>0</v>
      </c>
      <c r="D758" s="531">
        <v>0</v>
      </c>
      <c r="E758" s="531">
        <v>0</v>
      </c>
      <c r="F758" s="531">
        <v>0</v>
      </c>
      <c r="G758" s="531">
        <v>0</v>
      </c>
      <c r="H758" s="531">
        <v>0</v>
      </c>
      <c r="I758" s="531">
        <v>0</v>
      </c>
      <c r="J758" s="533">
        <v>0</v>
      </c>
      <c r="K758" s="531">
        <v>0</v>
      </c>
      <c r="L758" s="531">
        <v>0</v>
      </c>
      <c r="M758" s="531">
        <v>0</v>
      </c>
      <c r="N758" s="531">
        <v>0</v>
      </c>
      <c r="O758" s="530" t="s">
        <v>2281</v>
      </c>
      <c r="P758" s="531">
        <v>1</v>
      </c>
    </row>
    <row r="759" spans="1:16">
      <c r="A759" s="530" t="s">
        <v>1206</v>
      </c>
      <c r="B759" s="530" t="s">
        <v>2282</v>
      </c>
      <c r="C759" s="531">
        <v>0</v>
      </c>
      <c r="D759" s="531">
        <v>0</v>
      </c>
      <c r="E759" s="531">
        <v>0</v>
      </c>
      <c r="F759" s="531">
        <v>0</v>
      </c>
      <c r="G759" s="531">
        <v>0</v>
      </c>
      <c r="H759" s="531">
        <v>0</v>
      </c>
      <c r="I759" s="531">
        <v>0</v>
      </c>
      <c r="J759" s="533">
        <v>0</v>
      </c>
      <c r="K759" s="531">
        <v>0</v>
      </c>
      <c r="L759" s="531">
        <v>0</v>
      </c>
      <c r="M759" s="531">
        <v>0</v>
      </c>
      <c r="N759" s="531">
        <v>0</v>
      </c>
      <c r="O759" s="530" t="s">
        <v>2281</v>
      </c>
      <c r="P759" s="531">
        <v>1</v>
      </c>
    </row>
    <row r="760" spans="1:16">
      <c r="A760" s="530" t="s">
        <v>1208</v>
      </c>
      <c r="B760" s="530" t="s">
        <v>1209</v>
      </c>
      <c r="C760" s="531">
        <v>0</v>
      </c>
      <c r="D760" s="531">
        <v>0</v>
      </c>
      <c r="E760" s="531">
        <v>0</v>
      </c>
      <c r="F760" s="531">
        <v>0</v>
      </c>
      <c r="G760" s="531">
        <v>0</v>
      </c>
      <c r="H760" s="531">
        <v>0</v>
      </c>
      <c r="I760" s="531">
        <v>0</v>
      </c>
      <c r="J760" s="533">
        <v>0</v>
      </c>
      <c r="K760" s="531">
        <v>0</v>
      </c>
      <c r="L760" s="531">
        <v>0</v>
      </c>
      <c r="M760" s="531">
        <v>0</v>
      </c>
      <c r="N760" s="531">
        <v>0</v>
      </c>
      <c r="O760" s="530" t="s">
        <v>2281</v>
      </c>
      <c r="P760" s="531">
        <v>1</v>
      </c>
    </row>
    <row r="761" spans="1:16">
      <c r="A761" s="530" t="s">
        <v>1210</v>
      </c>
      <c r="B761" s="530" t="s">
        <v>1211</v>
      </c>
      <c r="C761" s="531">
        <v>0</v>
      </c>
      <c r="D761" s="531">
        <v>0</v>
      </c>
      <c r="E761" s="531">
        <v>0</v>
      </c>
      <c r="F761" s="531">
        <v>0</v>
      </c>
      <c r="G761" s="531">
        <v>0</v>
      </c>
      <c r="H761" s="531">
        <v>0</v>
      </c>
      <c r="I761" s="531">
        <v>0</v>
      </c>
      <c r="J761" s="533">
        <v>0</v>
      </c>
      <c r="K761" s="531">
        <v>0</v>
      </c>
      <c r="L761" s="531">
        <v>0</v>
      </c>
      <c r="M761" s="531">
        <v>0</v>
      </c>
      <c r="N761" s="531">
        <v>0</v>
      </c>
      <c r="O761" s="530" t="s">
        <v>2281</v>
      </c>
      <c r="P761" s="531">
        <v>1</v>
      </c>
    </row>
    <row r="762" spans="1:16">
      <c r="A762" s="530" t="s">
        <v>1212</v>
      </c>
      <c r="B762" s="530" t="s">
        <v>1213</v>
      </c>
      <c r="C762" s="531">
        <v>0</v>
      </c>
      <c r="D762" s="531">
        <v>0</v>
      </c>
      <c r="E762" s="531">
        <v>0</v>
      </c>
      <c r="F762" s="531">
        <v>0</v>
      </c>
      <c r="G762" s="531">
        <v>0</v>
      </c>
      <c r="H762" s="531">
        <v>0</v>
      </c>
      <c r="I762" s="531">
        <v>0</v>
      </c>
      <c r="J762" s="533">
        <v>0</v>
      </c>
      <c r="K762" s="531">
        <v>0</v>
      </c>
      <c r="L762" s="531">
        <v>0</v>
      </c>
      <c r="M762" s="531">
        <v>0</v>
      </c>
      <c r="N762" s="531">
        <v>0</v>
      </c>
      <c r="O762" s="530" t="s">
        <v>2281</v>
      </c>
      <c r="P762" s="531">
        <v>1</v>
      </c>
    </row>
    <row r="763" spans="1:16">
      <c r="A763" s="530" t="s">
        <v>1214</v>
      </c>
      <c r="B763" s="530" t="s">
        <v>1215</v>
      </c>
      <c r="C763" s="531">
        <v>0</v>
      </c>
      <c r="D763" s="531">
        <v>0</v>
      </c>
      <c r="E763" s="531">
        <v>0</v>
      </c>
      <c r="F763" s="531">
        <v>0</v>
      </c>
      <c r="G763" s="531">
        <v>0</v>
      </c>
      <c r="H763" s="531">
        <v>0</v>
      </c>
      <c r="I763" s="531">
        <v>0</v>
      </c>
      <c r="J763" s="533">
        <v>0</v>
      </c>
      <c r="K763" s="531">
        <v>0</v>
      </c>
      <c r="L763" s="531">
        <v>0</v>
      </c>
      <c r="M763" s="531">
        <v>0</v>
      </c>
      <c r="N763" s="531">
        <v>0</v>
      </c>
      <c r="O763" s="530" t="s">
        <v>2281</v>
      </c>
      <c r="P763" s="531">
        <v>1</v>
      </c>
    </row>
    <row r="764" spans="1:16">
      <c r="A764" s="530" t="s">
        <v>1216</v>
      </c>
      <c r="B764" s="530" t="s">
        <v>1217</v>
      </c>
      <c r="C764" s="531">
        <v>0</v>
      </c>
      <c r="D764" s="531">
        <v>0</v>
      </c>
      <c r="E764" s="531">
        <v>0</v>
      </c>
      <c r="F764" s="531">
        <v>0</v>
      </c>
      <c r="G764" s="531">
        <v>0</v>
      </c>
      <c r="H764" s="531">
        <v>0</v>
      </c>
      <c r="I764" s="531">
        <v>0</v>
      </c>
      <c r="J764" s="533">
        <v>0</v>
      </c>
      <c r="K764" s="531">
        <v>0</v>
      </c>
      <c r="L764" s="531">
        <v>0</v>
      </c>
      <c r="M764" s="531">
        <v>0</v>
      </c>
      <c r="N764" s="531">
        <v>0</v>
      </c>
      <c r="O764" s="530" t="s">
        <v>2281</v>
      </c>
      <c r="P764" s="531">
        <v>1</v>
      </c>
    </row>
    <row r="765" spans="1:16">
      <c r="A765" s="530" t="s">
        <v>1564</v>
      </c>
      <c r="B765" s="530" t="s">
        <v>1565</v>
      </c>
      <c r="C765" s="531">
        <v>0</v>
      </c>
      <c r="D765" s="531">
        <v>0</v>
      </c>
      <c r="E765" s="531">
        <v>0</v>
      </c>
      <c r="F765" s="531">
        <v>0</v>
      </c>
      <c r="G765" s="531">
        <v>0</v>
      </c>
      <c r="H765" s="531">
        <v>0</v>
      </c>
      <c r="I765" s="531">
        <v>0</v>
      </c>
      <c r="J765" s="533">
        <v>0</v>
      </c>
      <c r="K765" s="531">
        <v>0</v>
      </c>
      <c r="L765" s="531">
        <v>0</v>
      </c>
      <c r="M765" s="531">
        <v>0</v>
      </c>
      <c r="N765" s="531">
        <v>0</v>
      </c>
      <c r="O765" s="530" t="s">
        <v>1905</v>
      </c>
      <c r="P765" s="531">
        <v>1</v>
      </c>
    </row>
    <row r="766" spans="1:16">
      <c r="A766" s="530" t="s">
        <v>1566</v>
      </c>
      <c r="B766" s="530" t="s">
        <v>1567</v>
      </c>
      <c r="C766" s="531">
        <v>0</v>
      </c>
      <c r="D766" s="531">
        <v>0</v>
      </c>
      <c r="E766" s="531">
        <v>0</v>
      </c>
      <c r="F766" s="531">
        <v>0</v>
      </c>
      <c r="G766" s="531">
        <v>0</v>
      </c>
      <c r="H766" s="531">
        <v>0</v>
      </c>
      <c r="I766" s="531">
        <v>0</v>
      </c>
      <c r="J766" s="533">
        <v>0</v>
      </c>
      <c r="K766" s="531">
        <v>0</v>
      </c>
      <c r="L766" s="531">
        <v>0</v>
      </c>
      <c r="M766" s="531">
        <v>0</v>
      </c>
      <c r="N766" s="531">
        <v>0</v>
      </c>
      <c r="O766" s="530" t="s">
        <v>1905</v>
      </c>
      <c r="P766" s="531">
        <v>1</v>
      </c>
    </row>
    <row r="767" spans="1:16">
      <c r="A767" s="530" t="s">
        <v>1568</v>
      </c>
      <c r="B767" s="530" t="s">
        <v>1569</v>
      </c>
      <c r="C767" s="531">
        <v>0</v>
      </c>
      <c r="D767" s="531">
        <v>0</v>
      </c>
      <c r="E767" s="531">
        <v>0</v>
      </c>
      <c r="F767" s="531">
        <v>0</v>
      </c>
      <c r="G767" s="531">
        <v>0</v>
      </c>
      <c r="H767" s="531">
        <v>0</v>
      </c>
      <c r="I767" s="531">
        <v>0</v>
      </c>
      <c r="J767" s="533">
        <v>0</v>
      </c>
      <c r="K767" s="531">
        <v>0</v>
      </c>
      <c r="L767" s="531">
        <v>0</v>
      </c>
      <c r="M767" s="531">
        <v>0</v>
      </c>
      <c r="N767" s="531">
        <v>0</v>
      </c>
      <c r="O767" s="530" t="s">
        <v>1905</v>
      </c>
      <c r="P767" s="531">
        <v>1</v>
      </c>
    </row>
    <row r="768" spans="1:16">
      <c r="A768" s="530" t="s">
        <v>1571</v>
      </c>
      <c r="B768" s="530" t="s">
        <v>1572</v>
      </c>
      <c r="C768" s="531">
        <v>0</v>
      </c>
      <c r="D768" s="531">
        <v>0</v>
      </c>
      <c r="E768" s="531">
        <v>0</v>
      </c>
      <c r="F768" s="531">
        <v>0</v>
      </c>
      <c r="G768" s="531">
        <v>0</v>
      </c>
      <c r="H768" s="531">
        <v>0</v>
      </c>
      <c r="I768" s="531">
        <v>0</v>
      </c>
      <c r="J768" s="533">
        <v>0</v>
      </c>
      <c r="K768" s="531">
        <v>0</v>
      </c>
      <c r="L768" s="531">
        <v>0</v>
      </c>
      <c r="M768" s="531">
        <v>0</v>
      </c>
      <c r="N768" s="531">
        <v>0</v>
      </c>
      <c r="O768" s="530" t="s">
        <v>1857</v>
      </c>
      <c r="P768" s="531">
        <v>1</v>
      </c>
    </row>
    <row r="769" spans="1:16">
      <c r="A769" s="530" t="s">
        <v>1573</v>
      </c>
      <c r="B769" s="530" t="s">
        <v>1574</v>
      </c>
      <c r="C769" s="531">
        <v>0</v>
      </c>
      <c r="D769" s="531">
        <v>0</v>
      </c>
      <c r="E769" s="531">
        <v>0</v>
      </c>
      <c r="F769" s="531">
        <v>0</v>
      </c>
      <c r="G769" s="531">
        <v>0</v>
      </c>
      <c r="H769" s="531">
        <v>0</v>
      </c>
      <c r="I769" s="531">
        <v>0</v>
      </c>
      <c r="J769" s="533">
        <v>0</v>
      </c>
      <c r="K769" s="531">
        <v>0</v>
      </c>
      <c r="L769" s="531">
        <v>0</v>
      </c>
      <c r="M769" s="531">
        <v>0</v>
      </c>
      <c r="N769" s="531">
        <v>0</v>
      </c>
      <c r="O769" s="530" t="s">
        <v>1857</v>
      </c>
      <c r="P769" s="531">
        <v>1</v>
      </c>
    </row>
    <row r="770" spans="1:16">
      <c r="A770" s="530" t="s">
        <v>1575</v>
      </c>
      <c r="B770" s="530" t="s">
        <v>1576</v>
      </c>
      <c r="C770" s="531">
        <v>0</v>
      </c>
      <c r="D770" s="531">
        <v>0</v>
      </c>
      <c r="E770" s="531">
        <v>0</v>
      </c>
      <c r="F770" s="531">
        <v>0</v>
      </c>
      <c r="G770" s="531">
        <v>0</v>
      </c>
      <c r="H770" s="531">
        <v>0</v>
      </c>
      <c r="I770" s="531">
        <v>0</v>
      </c>
      <c r="J770" s="533">
        <v>0</v>
      </c>
      <c r="K770" s="531">
        <v>0</v>
      </c>
      <c r="L770" s="531">
        <v>0</v>
      </c>
      <c r="M770" s="531">
        <v>0</v>
      </c>
      <c r="N770" s="531">
        <v>0</v>
      </c>
      <c r="O770" s="530" t="s">
        <v>1857</v>
      </c>
      <c r="P770" s="531">
        <v>1</v>
      </c>
    </row>
    <row r="771" spans="1:16">
      <c r="A771" s="530" t="s">
        <v>1577</v>
      </c>
      <c r="B771" s="530" t="s">
        <v>1578</v>
      </c>
      <c r="C771" s="531">
        <v>0</v>
      </c>
      <c r="D771" s="531">
        <v>0</v>
      </c>
      <c r="E771" s="531">
        <v>0</v>
      </c>
      <c r="F771" s="531">
        <v>0</v>
      </c>
      <c r="G771" s="531">
        <v>0</v>
      </c>
      <c r="H771" s="531">
        <v>0</v>
      </c>
      <c r="I771" s="531">
        <v>0</v>
      </c>
      <c r="J771" s="533">
        <v>0</v>
      </c>
      <c r="K771" s="531">
        <v>0</v>
      </c>
      <c r="L771" s="531">
        <v>0</v>
      </c>
      <c r="M771" s="531">
        <v>0</v>
      </c>
      <c r="N771" s="531">
        <v>0</v>
      </c>
      <c r="O771" s="530" t="s">
        <v>1857</v>
      </c>
      <c r="P771" s="531">
        <v>1</v>
      </c>
    </row>
    <row r="772" spans="1:16">
      <c r="A772" s="530" t="s">
        <v>1579</v>
      </c>
      <c r="B772" s="530" t="s">
        <v>1580</v>
      </c>
      <c r="C772" s="531">
        <v>0</v>
      </c>
      <c r="D772" s="531">
        <v>0</v>
      </c>
      <c r="E772" s="531">
        <v>0</v>
      </c>
      <c r="F772" s="531">
        <v>0</v>
      </c>
      <c r="G772" s="531">
        <v>0</v>
      </c>
      <c r="H772" s="531">
        <v>0</v>
      </c>
      <c r="I772" s="531">
        <v>0</v>
      </c>
      <c r="J772" s="533">
        <v>0</v>
      </c>
      <c r="K772" s="531">
        <v>0</v>
      </c>
      <c r="L772" s="531">
        <v>0</v>
      </c>
      <c r="M772" s="531">
        <v>0</v>
      </c>
      <c r="N772" s="531">
        <v>0</v>
      </c>
      <c r="O772" s="530" t="s">
        <v>1857</v>
      </c>
      <c r="P772" s="531">
        <v>1</v>
      </c>
    </row>
    <row r="773" spans="1:16">
      <c r="A773" s="530" t="s">
        <v>1581</v>
      </c>
      <c r="B773" s="530" t="s">
        <v>1582</v>
      </c>
      <c r="C773" s="531">
        <v>0</v>
      </c>
      <c r="D773" s="531">
        <v>0</v>
      </c>
      <c r="E773" s="531">
        <v>0</v>
      </c>
      <c r="F773" s="531">
        <v>0</v>
      </c>
      <c r="G773" s="531">
        <v>0</v>
      </c>
      <c r="H773" s="531">
        <v>0</v>
      </c>
      <c r="I773" s="531">
        <v>0</v>
      </c>
      <c r="J773" s="533">
        <v>0</v>
      </c>
      <c r="K773" s="531">
        <v>0</v>
      </c>
      <c r="L773" s="531">
        <v>0</v>
      </c>
      <c r="M773" s="531">
        <v>0</v>
      </c>
      <c r="N773" s="531">
        <v>0</v>
      </c>
      <c r="O773" s="530" t="s">
        <v>1857</v>
      </c>
      <c r="P773" s="531">
        <v>1</v>
      </c>
    </row>
    <row r="774" spans="1:16">
      <c r="A774" s="530" t="s">
        <v>1583</v>
      </c>
      <c r="B774" s="530" t="s">
        <v>1584</v>
      </c>
      <c r="C774" s="531">
        <v>0</v>
      </c>
      <c r="D774" s="531">
        <v>0</v>
      </c>
      <c r="E774" s="531">
        <v>0</v>
      </c>
      <c r="F774" s="531">
        <v>0</v>
      </c>
      <c r="G774" s="531">
        <v>0</v>
      </c>
      <c r="H774" s="531">
        <v>0</v>
      </c>
      <c r="I774" s="531">
        <v>0</v>
      </c>
      <c r="J774" s="533">
        <v>0</v>
      </c>
      <c r="K774" s="531">
        <v>0</v>
      </c>
      <c r="L774" s="531">
        <v>0</v>
      </c>
      <c r="M774" s="531">
        <v>0</v>
      </c>
      <c r="N774" s="531">
        <v>0</v>
      </c>
      <c r="O774" s="530" t="s">
        <v>1857</v>
      </c>
      <c r="P774" s="531">
        <v>1</v>
      </c>
    </row>
    <row r="775" spans="1:16">
      <c r="A775" s="530" t="s">
        <v>1585</v>
      </c>
      <c r="B775" s="530" t="s">
        <v>1586</v>
      </c>
      <c r="C775" s="531">
        <v>0</v>
      </c>
      <c r="D775" s="531">
        <v>0</v>
      </c>
      <c r="E775" s="531">
        <v>0</v>
      </c>
      <c r="F775" s="531">
        <v>0</v>
      </c>
      <c r="G775" s="531">
        <v>0</v>
      </c>
      <c r="H775" s="531">
        <v>0</v>
      </c>
      <c r="I775" s="531">
        <v>0</v>
      </c>
      <c r="J775" s="533">
        <v>0</v>
      </c>
      <c r="K775" s="531">
        <v>0</v>
      </c>
      <c r="L775" s="531">
        <v>0</v>
      </c>
      <c r="M775" s="531">
        <v>0</v>
      </c>
      <c r="N775" s="531">
        <v>0</v>
      </c>
      <c r="O775" s="530" t="s">
        <v>1857</v>
      </c>
      <c r="P775" s="531">
        <v>1</v>
      </c>
    </row>
    <row r="776" spans="1:16">
      <c r="A776" s="530" t="s">
        <v>1587</v>
      </c>
      <c r="B776" s="530" t="s">
        <v>1588</v>
      </c>
      <c r="C776" s="531">
        <v>0</v>
      </c>
      <c r="D776" s="531">
        <v>0</v>
      </c>
      <c r="E776" s="531">
        <v>0</v>
      </c>
      <c r="F776" s="531">
        <v>0</v>
      </c>
      <c r="G776" s="531">
        <v>0</v>
      </c>
      <c r="H776" s="531">
        <v>0</v>
      </c>
      <c r="I776" s="531">
        <v>0</v>
      </c>
      <c r="J776" s="533">
        <v>0</v>
      </c>
      <c r="K776" s="531">
        <v>0</v>
      </c>
      <c r="L776" s="531">
        <v>0</v>
      </c>
      <c r="M776" s="531">
        <v>0</v>
      </c>
      <c r="N776" s="531">
        <v>0</v>
      </c>
      <c r="O776" s="530" t="s">
        <v>1857</v>
      </c>
      <c r="P776" s="531">
        <v>1</v>
      </c>
    </row>
    <row r="777" spans="1:16">
      <c r="A777" s="530" t="s">
        <v>1589</v>
      </c>
      <c r="B777" s="530" t="s">
        <v>1590</v>
      </c>
      <c r="C777" s="531">
        <v>0</v>
      </c>
      <c r="D777" s="531">
        <v>0</v>
      </c>
      <c r="E777" s="531">
        <v>0</v>
      </c>
      <c r="F777" s="531">
        <v>0</v>
      </c>
      <c r="G777" s="531">
        <v>0</v>
      </c>
      <c r="H777" s="531">
        <v>0</v>
      </c>
      <c r="I777" s="531">
        <v>0</v>
      </c>
      <c r="J777" s="533">
        <v>0</v>
      </c>
      <c r="K777" s="531">
        <v>0</v>
      </c>
      <c r="L777" s="531">
        <v>0</v>
      </c>
      <c r="M777" s="531">
        <v>0</v>
      </c>
      <c r="N777" s="531">
        <v>0</v>
      </c>
      <c r="O777" s="530" t="s">
        <v>1857</v>
      </c>
      <c r="P777" s="531">
        <v>1</v>
      </c>
    </row>
    <row r="778" spans="1:16">
      <c r="A778" s="530" t="s">
        <v>1591</v>
      </c>
      <c r="B778" s="530" t="s">
        <v>1592</v>
      </c>
      <c r="C778" s="531">
        <v>0</v>
      </c>
      <c r="D778" s="531">
        <v>0</v>
      </c>
      <c r="E778" s="531">
        <v>0</v>
      </c>
      <c r="F778" s="531">
        <v>0</v>
      </c>
      <c r="G778" s="531">
        <v>0</v>
      </c>
      <c r="H778" s="531">
        <v>0</v>
      </c>
      <c r="I778" s="531">
        <v>0</v>
      </c>
      <c r="J778" s="533">
        <v>0</v>
      </c>
      <c r="K778" s="531">
        <v>0</v>
      </c>
      <c r="L778" s="531">
        <v>0</v>
      </c>
      <c r="M778" s="531">
        <v>0</v>
      </c>
      <c r="N778" s="531">
        <v>0</v>
      </c>
      <c r="O778" s="530" t="s">
        <v>1857</v>
      </c>
      <c r="P778" s="531">
        <v>1</v>
      </c>
    </row>
    <row r="779" spans="1:16">
      <c r="A779" s="530" t="s">
        <v>1593</v>
      </c>
      <c r="B779" s="530" t="s">
        <v>1594</v>
      </c>
      <c r="C779" s="531">
        <v>0</v>
      </c>
      <c r="D779" s="531">
        <v>0</v>
      </c>
      <c r="E779" s="531">
        <v>0</v>
      </c>
      <c r="F779" s="531">
        <v>0</v>
      </c>
      <c r="G779" s="531">
        <v>0</v>
      </c>
      <c r="H779" s="531">
        <v>0</v>
      </c>
      <c r="I779" s="531">
        <v>0</v>
      </c>
      <c r="J779" s="533">
        <v>0</v>
      </c>
      <c r="K779" s="531">
        <v>0</v>
      </c>
      <c r="L779" s="531">
        <v>0</v>
      </c>
      <c r="M779" s="531">
        <v>0</v>
      </c>
      <c r="N779" s="531">
        <v>0</v>
      </c>
      <c r="O779" s="530" t="s">
        <v>1857</v>
      </c>
      <c r="P779" s="531">
        <v>1</v>
      </c>
    </row>
    <row r="780" spans="1:16">
      <c r="A780" s="530" t="s">
        <v>1595</v>
      </c>
      <c r="B780" s="530" t="s">
        <v>1596</v>
      </c>
      <c r="C780" s="531">
        <v>0</v>
      </c>
      <c r="D780" s="531">
        <v>0</v>
      </c>
      <c r="E780" s="531">
        <v>0</v>
      </c>
      <c r="F780" s="531">
        <v>0</v>
      </c>
      <c r="G780" s="531">
        <v>0</v>
      </c>
      <c r="H780" s="531">
        <v>0</v>
      </c>
      <c r="I780" s="531">
        <v>0</v>
      </c>
      <c r="J780" s="533">
        <v>0</v>
      </c>
      <c r="K780" s="531">
        <v>0</v>
      </c>
      <c r="L780" s="531">
        <v>0</v>
      </c>
      <c r="M780" s="531">
        <v>0</v>
      </c>
      <c r="N780" s="531">
        <v>0</v>
      </c>
      <c r="O780" s="530" t="s">
        <v>1857</v>
      </c>
      <c r="P780" s="531">
        <v>1</v>
      </c>
    </row>
    <row r="781" spans="1:16">
      <c r="A781" s="530" t="s">
        <v>1597</v>
      </c>
      <c r="B781" s="530" t="s">
        <v>1598</v>
      </c>
      <c r="C781" s="531">
        <v>0</v>
      </c>
      <c r="D781" s="531">
        <v>0</v>
      </c>
      <c r="E781" s="531">
        <v>0</v>
      </c>
      <c r="F781" s="531">
        <v>0</v>
      </c>
      <c r="G781" s="531">
        <v>0</v>
      </c>
      <c r="H781" s="531">
        <v>0</v>
      </c>
      <c r="I781" s="531">
        <v>0</v>
      </c>
      <c r="J781" s="533">
        <v>0</v>
      </c>
      <c r="K781" s="531">
        <v>0</v>
      </c>
      <c r="L781" s="531">
        <v>0</v>
      </c>
      <c r="M781" s="531">
        <v>0</v>
      </c>
      <c r="N781" s="531">
        <v>0</v>
      </c>
      <c r="O781" s="530" t="s">
        <v>1857</v>
      </c>
      <c r="P781" s="531">
        <v>1</v>
      </c>
    </row>
    <row r="782" spans="1:16">
      <c r="A782" s="530" t="s">
        <v>1599</v>
      </c>
      <c r="B782" s="530" t="s">
        <v>2283</v>
      </c>
      <c r="C782" s="531">
        <v>0</v>
      </c>
      <c r="D782" s="531">
        <v>0</v>
      </c>
      <c r="E782" s="531">
        <v>0</v>
      </c>
      <c r="F782" s="531">
        <v>0</v>
      </c>
      <c r="G782" s="531">
        <v>0</v>
      </c>
      <c r="H782" s="531">
        <v>0</v>
      </c>
      <c r="I782" s="531">
        <v>0</v>
      </c>
      <c r="J782" s="533">
        <v>0</v>
      </c>
      <c r="K782" s="531">
        <v>0</v>
      </c>
      <c r="L782" s="531">
        <v>0</v>
      </c>
      <c r="M782" s="531">
        <v>0</v>
      </c>
      <c r="N782" s="531">
        <v>0</v>
      </c>
      <c r="O782" s="530" t="s">
        <v>1857</v>
      </c>
      <c r="P782" s="531">
        <v>1</v>
      </c>
    </row>
    <row r="783" spans="1:16">
      <c r="A783" s="530" t="s">
        <v>1601</v>
      </c>
      <c r="B783" s="530" t="s">
        <v>2284</v>
      </c>
      <c r="C783" s="531">
        <v>0</v>
      </c>
      <c r="D783" s="531">
        <v>0</v>
      </c>
      <c r="E783" s="531">
        <v>0</v>
      </c>
      <c r="F783" s="531">
        <v>0</v>
      </c>
      <c r="G783" s="531">
        <v>0</v>
      </c>
      <c r="H783" s="531">
        <v>0</v>
      </c>
      <c r="I783" s="531">
        <v>0</v>
      </c>
      <c r="J783" s="533">
        <v>0</v>
      </c>
      <c r="K783" s="531">
        <v>0</v>
      </c>
      <c r="L783" s="531">
        <v>0</v>
      </c>
      <c r="M783" s="531">
        <v>0</v>
      </c>
      <c r="N783" s="531">
        <v>0</v>
      </c>
      <c r="O783" s="530" t="s">
        <v>1857</v>
      </c>
      <c r="P783" s="531">
        <v>1</v>
      </c>
    </row>
    <row r="784" spans="1:16">
      <c r="A784" s="530" t="s">
        <v>1603</v>
      </c>
      <c r="B784" s="530" t="s">
        <v>2285</v>
      </c>
      <c r="C784" s="531">
        <v>0</v>
      </c>
      <c r="D784" s="531">
        <v>0</v>
      </c>
      <c r="E784" s="531">
        <v>0</v>
      </c>
      <c r="F784" s="531">
        <v>0</v>
      </c>
      <c r="G784" s="531">
        <v>0</v>
      </c>
      <c r="H784" s="531">
        <v>0</v>
      </c>
      <c r="I784" s="531">
        <v>0</v>
      </c>
      <c r="J784" s="533">
        <v>0</v>
      </c>
      <c r="K784" s="531">
        <v>0</v>
      </c>
      <c r="L784" s="531">
        <v>0</v>
      </c>
      <c r="M784" s="531">
        <v>0</v>
      </c>
      <c r="N784" s="531">
        <v>0</v>
      </c>
      <c r="O784" s="530" t="s">
        <v>1857</v>
      </c>
      <c r="P784" s="531">
        <v>1</v>
      </c>
    </row>
    <row r="785" spans="1:16">
      <c r="A785" s="530" t="s">
        <v>1605</v>
      </c>
      <c r="B785" s="530" t="s">
        <v>2286</v>
      </c>
      <c r="C785" s="531">
        <v>0</v>
      </c>
      <c r="D785" s="531">
        <v>0</v>
      </c>
      <c r="E785" s="531">
        <v>0</v>
      </c>
      <c r="F785" s="531">
        <v>0</v>
      </c>
      <c r="G785" s="531">
        <v>0</v>
      </c>
      <c r="H785" s="531">
        <v>0</v>
      </c>
      <c r="I785" s="531">
        <v>0</v>
      </c>
      <c r="J785" s="533">
        <v>0</v>
      </c>
      <c r="K785" s="531">
        <v>0</v>
      </c>
      <c r="L785" s="531">
        <v>0</v>
      </c>
      <c r="M785" s="531">
        <v>0</v>
      </c>
      <c r="N785" s="531">
        <v>0</v>
      </c>
      <c r="O785" s="530" t="s">
        <v>1857</v>
      </c>
      <c r="P785" s="531">
        <v>1</v>
      </c>
    </row>
    <row r="786" spans="1:16">
      <c r="A786" s="530" t="s">
        <v>1607</v>
      </c>
      <c r="B786" s="530" t="s">
        <v>1608</v>
      </c>
      <c r="C786" s="531">
        <v>0</v>
      </c>
      <c r="D786" s="531">
        <v>0</v>
      </c>
      <c r="E786" s="531">
        <v>0</v>
      </c>
      <c r="F786" s="531">
        <v>0</v>
      </c>
      <c r="G786" s="531">
        <v>0</v>
      </c>
      <c r="H786" s="531">
        <v>0</v>
      </c>
      <c r="I786" s="531">
        <v>0</v>
      </c>
      <c r="J786" s="533">
        <v>0</v>
      </c>
      <c r="K786" s="531">
        <v>0</v>
      </c>
      <c r="L786" s="531">
        <v>0</v>
      </c>
      <c r="M786" s="531">
        <v>0</v>
      </c>
      <c r="N786" s="531">
        <v>0</v>
      </c>
      <c r="O786" s="530" t="s">
        <v>1857</v>
      </c>
      <c r="P786" s="531">
        <v>1</v>
      </c>
    </row>
  </sheetData>
  <autoFilter ref="A1:P786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95FC-54D1-4222-B986-AC196F2ACAAC}">
  <dimension ref="A1:D2"/>
  <sheetViews>
    <sheetView workbookViewId="0">
      <selection activeCell="I6" sqref="I6"/>
    </sheetView>
  </sheetViews>
  <sheetFormatPr defaultRowHeight="15"/>
  <sheetData>
    <row r="1" spans="1:4">
      <c r="A1" t="s">
        <v>3224</v>
      </c>
      <c r="B1" t="s">
        <v>3225</v>
      </c>
      <c r="C1" t="s">
        <v>3226</v>
      </c>
      <c r="D1" t="s">
        <v>3227</v>
      </c>
    </row>
    <row r="2" spans="1:4">
      <c r="A2" t="s">
        <v>3228</v>
      </c>
      <c r="B2" t="s">
        <v>3229</v>
      </c>
      <c r="C2" t="s">
        <v>3230</v>
      </c>
      <c r="D2" t="s">
        <v>3231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Z1000"/>
  <sheetViews>
    <sheetView tabSelected="1" zoomScaleNormal="100" workbookViewId="0">
      <pane ySplit="8" topLeftCell="A9" activePane="bottomLeft" state="frozen"/>
      <selection pane="bottomLeft" activeCell="C13" sqref="C13"/>
    </sheetView>
  </sheetViews>
  <sheetFormatPr defaultColWidth="14.42578125" defaultRowHeight="15" customHeight="1"/>
  <cols>
    <col min="1" max="1" width="17.42578125" customWidth="1"/>
    <col min="2" max="2" width="51.7109375" customWidth="1"/>
    <col min="3" max="3" width="20.28515625" customWidth="1"/>
    <col min="4" max="4" width="1.7109375" hidden="1" customWidth="1"/>
    <col min="5" max="5" width="20.28515625" customWidth="1"/>
    <col min="6" max="6" width="1.85546875" hidden="1" customWidth="1"/>
    <col min="7" max="7" width="20.28515625" customWidth="1"/>
    <col min="8" max="8" width="2.42578125" hidden="1" customWidth="1"/>
    <col min="9" max="9" width="20.28515625" customWidth="1"/>
    <col min="10" max="10" width="2" hidden="1" customWidth="1"/>
    <col min="11" max="11" width="4.5703125" hidden="1" customWidth="1"/>
    <col min="12" max="12" width="20.28515625" customWidth="1"/>
    <col min="13" max="13" width="3.28515625" hidden="1" customWidth="1"/>
    <col min="14" max="14" width="20.28515625" customWidth="1"/>
    <col min="15" max="15" width="2.42578125" hidden="1" customWidth="1"/>
    <col min="16" max="16" width="20.28515625" customWidth="1"/>
    <col min="17" max="26" width="9.140625" customWidth="1"/>
  </cols>
  <sheetData>
    <row r="1" spans="1:26" ht="26.25">
      <c r="A1" s="551" t="str">
        <f>HotelInformation!$B$2</f>
        <v>SHORE AMORA CANGGU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  <c r="P1" s="55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6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3.25">
      <c r="A3" s="553" t="s">
        <v>0</v>
      </c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/>
      <c r="C4" s="4"/>
      <c r="D4" s="5"/>
      <c r="E4" s="4"/>
      <c r="F4" s="5"/>
      <c r="G4" s="4"/>
      <c r="H4" s="5"/>
      <c r="I4" s="4"/>
      <c r="J4" s="5"/>
      <c r="K4" s="5"/>
      <c r="L4" s="4"/>
      <c r="M4" s="5"/>
      <c r="N4" s="4"/>
      <c r="O4" s="5"/>
      <c r="P4" s="526" t="str">
        <f>DataSource!A2</f>
        <v>Accounting Period: March 2024</v>
      </c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/>
      <c r="C5" s="4"/>
      <c r="D5" s="5"/>
      <c r="E5" s="4"/>
      <c r="F5" s="5"/>
      <c r="G5" s="4"/>
      <c r="H5" s="5"/>
      <c r="I5" s="4"/>
      <c r="J5" s="5"/>
      <c r="K5" s="5"/>
      <c r="L5" s="4"/>
      <c r="M5" s="5"/>
      <c r="N5" s="527" t="str">
        <f>DataSource!B2</f>
        <v>Created: 02/04/2024 00:00:00</v>
      </c>
      <c r="O5" s="5"/>
      <c r="P5" s="541" t="str">
        <f>N5</f>
        <v>Created: 02/04/2024 00:00:00</v>
      </c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/>
      <c r="C6" s="4"/>
      <c r="D6" s="5"/>
      <c r="E6" s="4"/>
      <c r="F6" s="5"/>
      <c r="G6" s="4"/>
      <c r="H6" s="5"/>
      <c r="I6" s="4"/>
      <c r="J6" s="5"/>
      <c r="K6" s="5"/>
      <c r="L6" s="4"/>
      <c r="M6" s="5"/>
      <c r="N6" s="4"/>
      <c r="O6" s="5"/>
      <c r="P6" s="4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7"/>
      <c r="B7" s="8"/>
      <c r="C7" s="9" t="s">
        <v>1</v>
      </c>
      <c r="D7" s="9"/>
      <c r="E7" s="9" t="s">
        <v>2</v>
      </c>
      <c r="F7" s="9"/>
      <c r="G7" s="9" t="s">
        <v>3</v>
      </c>
      <c r="H7" s="9"/>
      <c r="I7" s="9" t="s">
        <v>4</v>
      </c>
      <c r="J7" s="9"/>
      <c r="K7" s="9"/>
      <c r="L7" s="9" t="s">
        <v>5</v>
      </c>
      <c r="M7" s="9"/>
      <c r="N7" s="9" t="s">
        <v>6</v>
      </c>
      <c r="O7" s="9"/>
      <c r="P7" s="9" t="s">
        <v>7</v>
      </c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10" t="s">
        <v>8</v>
      </c>
      <c r="B8" s="10" t="s">
        <v>9</v>
      </c>
      <c r="C8" s="11" t="s">
        <v>10</v>
      </c>
      <c r="D8" s="11"/>
      <c r="E8" s="11" t="s">
        <v>11</v>
      </c>
      <c r="F8" s="11"/>
      <c r="G8" s="11" t="s">
        <v>12</v>
      </c>
      <c r="H8" s="11"/>
      <c r="I8" s="11" t="s">
        <v>13</v>
      </c>
      <c r="J8" s="11"/>
      <c r="K8" s="11"/>
      <c r="L8" s="11" t="s">
        <v>14</v>
      </c>
      <c r="M8" s="11"/>
      <c r="N8" s="11" t="s">
        <v>15</v>
      </c>
      <c r="O8" s="11"/>
      <c r="P8" s="11" t="s">
        <v>16</v>
      </c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" customHeight="1">
      <c r="A9" s="13" t="s">
        <v>17</v>
      </c>
      <c r="B9" t="s">
        <v>18</v>
      </c>
      <c r="C9" s="14">
        <f>SUM(DataSource!J3)</f>
        <v>0</v>
      </c>
      <c r="D9" s="15"/>
      <c r="E9" s="16">
        <f>SUM(DataSource!I3)</f>
        <v>0</v>
      </c>
      <c r="F9" s="15"/>
      <c r="G9" s="14">
        <f>SUM(DataSource!E3)</f>
        <v>0</v>
      </c>
      <c r="H9" s="15"/>
      <c r="I9" s="14">
        <f>SUM(DataSource!M3)</f>
        <v>0</v>
      </c>
      <c r="J9" s="15"/>
      <c r="K9" s="15"/>
      <c r="L9" s="14">
        <f>SUM(DataSource!K3)</f>
        <v>0</v>
      </c>
      <c r="M9" s="15"/>
      <c r="N9" s="16">
        <f>SUM(DataSource!L3)</f>
        <v>0</v>
      </c>
      <c r="O9" s="15"/>
      <c r="P9" s="536">
        <f>SUM(DataSource!N3)</f>
        <v>0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17" t="s">
        <v>19</v>
      </c>
      <c r="B10" t="s">
        <v>20</v>
      </c>
      <c r="C10" s="14">
        <f>SUM(DataSource!J4)</f>
        <v>0</v>
      </c>
      <c r="D10" s="19"/>
      <c r="E10" s="16">
        <f>SUM(DataSource!I4)</f>
        <v>0</v>
      </c>
      <c r="F10" s="19"/>
      <c r="G10" s="14">
        <f>SUM(DataSource!E4)</f>
        <v>0</v>
      </c>
      <c r="H10" s="19"/>
      <c r="I10" s="14">
        <f>SUM(DataSource!M4)</f>
        <v>0</v>
      </c>
      <c r="J10" s="19"/>
      <c r="K10" s="19"/>
      <c r="L10" s="14">
        <f>SUM(DataSource!K4)</f>
        <v>0</v>
      </c>
      <c r="M10" s="19"/>
      <c r="N10" s="16">
        <f>SUM(DataSource!L4)</f>
        <v>0</v>
      </c>
      <c r="O10" s="19"/>
      <c r="P10" s="536">
        <f>SUM(DataSource!N4)</f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17" t="s">
        <v>21</v>
      </c>
      <c r="B11" t="s">
        <v>22</v>
      </c>
      <c r="C11" s="14">
        <f>SUM(DataSource!J5)</f>
        <v>0</v>
      </c>
      <c r="D11" s="18"/>
      <c r="E11" s="16">
        <f>SUM(DataSource!I5)</f>
        <v>0</v>
      </c>
      <c r="F11" s="18"/>
      <c r="G11" s="14">
        <f>SUM(DataSource!E5)</f>
        <v>0</v>
      </c>
      <c r="H11" s="18"/>
      <c r="I11" s="14">
        <f>SUM(DataSource!M5)</f>
        <v>0</v>
      </c>
      <c r="J11" s="18"/>
      <c r="K11" s="18"/>
      <c r="L11" s="14">
        <f>SUM(DataSource!K5)</f>
        <v>0</v>
      </c>
      <c r="M11" s="18"/>
      <c r="N11" s="16">
        <f>SUM(DataSource!L5)</f>
        <v>0</v>
      </c>
      <c r="O11" s="18"/>
      <c r="P11" s="536">
        <f>SUM(DataSource!N5)</f>
        <v>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17" t="s">
        <v>23</v>
      </c>
      <c r="B12" t="s">
        <v>24</v>
      </c>
      <c r="C12" s="14">
        <f>SUM(DataSource!J6)</f>
        <v>0</v>
      </c>
      <c r="D12" s="18"/>
      <c r="E12" s="16">
        <f>SUM(DataSource!I6)</f>
        <v>0</v>
      </c>
      <c r="F12" s="18"/>
      <c r="G12" s="14">
        <f>SUM(DataSource!E6)</f>
        <v>0</v>
      </c>
      <c r="H12" s="18"/>
      <c r="I12" s="14">
        <f>SUM(DataSource!M6)</f>
        <v>0</v>
      </c>
      <c r="J12" s="18"/>
      <c r="K12" s="18"/>
      <c r="L12" s="14">
        <f>SUM(DataSource!K6)</f>
        <v>0</v>
      </c>
      <c r="M12" s="18"/>
      <c r="N12" s="16">
        <f>SUM(DataSource!L6)</f>
        <v>0</v>
      </c>
      <c r="O12" s="18"/>
      <c r="P12" s="536">
        <f>SUM(DataSource!N6)</f>
        <v>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17" t="s">
        <v>25</v>
      </c>
      <c r="B13" t="s">
        <v>24</v>
      </c>
      <c r="C13" s="14">
        <f>SUM(DataSource!J7)</f>
        <v>0</v>
      </c>
      <c r="D13" s="18"/>
      <c r="E13" s="16">
        <f>SUM(DataSource!I7)</f>
        <v>0</v>
      </c>
      <c r="F13" s="18"/>
      <c r="G13" s="14">
        <f>SUM(DataSource!E7)</f>
        <v>0</v>
      </c>
      <c r="H13" s="18"/>
      <c r="I13" s="14">
        <f>SUM(DataSource!M7)</f>
        <v>0</v>
      </c>
      <c r="J13" s="18"/>
      <c r="K13" s="18"/>
      <c r="L13" s="14">
        <f>SUM(DataSource!K7)</f>
        <v>0</v>
      </c>
      <c r="M13" s="18"/>
      <c r="N13" s="16">
        <f>SUM(DataSource!L7)</f>
        <v>0</v>
      </c>
      <c r="O13" s="18"/>
      <c r="P13" s="536">
        <f>SUM(DataSource!N7)</f>
        <v>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17" t="s">
        <v>26</v>
      </c>
      <c r="B14" t="s">
        <v>24</v>
      </c>
      <c r="C14" s="14">
        <f>SUM(DataSource!J8)</f>
        <v>0</v>
      </c>
      <c r="D14" s="18"/>
      <c r="E14" s="16">
        <f>SUM(DataSource!I8)</f>
        <v>0</v>
      </c>
      <c r="F14" s="18"/>
      <c r="G14" s="14">
        <f>SUM(DataSource!E8)</f>
        <v>0</v>
      </c>
      <c r="H14" s="18"/>
      <c r="I14" s="14">
        <f>SUM(DataSource!M8)</f>
        <v>0</v>
      </c>
      <c r="J14" s="18"/>
      <c r="K14" s="18"/>
      <c r="L14" s="14">
        <f>SUM(DataSource!K8)</f>
        <v>0</v>
      </c>
      <c r="M14" s="18"/>
      <c r="N14" s="16">
        <f>SUM(DataSource!L8)</f>
        <v>0</v>
      </c>
      <c r="O14" s="18"/>
      <c r="P14" s="536">
        <f>SUM(DataSource!N8)</f>
        <v>0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17" t="s">
        <v>27</v>
      </c>
      <c r="B15" t="s">
        <v>24</v>
      </c>
      <c r="C15" s="14">
        <f>SUM(DataSource!J9)</f>
        <v>0</v>
      </c>
      <c r="D15" s="18"/>
      <c r="E15" s="16">
        <f>SUM(DataSource!I9)</f>
        <v>0</v>
      </c>
      <c r="F15" s="18"/>
      <c r="G15" s="14">
        <f>SUM(DataSource!E9)</f>
        <v>0</v>
      </c>
      <c r="H15" s="18"/>
      <c r="I15" s="14">
        <f>SUM(DataSource!M9)</f>
        <v>0</v>
      </c>
      <c r="J15" s="18"/>
      <c r="K15" s="18"/>
      <c r="L15" s="14">
        <f>SUM(DataSource!K9)</f>
        <v>0</v>
      </c>
      <c r="M15" s="18"/>
      <c r="N15" s="16">
        <f>SUM(DataSource!L9)</f>
        <v>0</v>
      </c>
      <c r="O15" s="18"/>
      <c r="P15" s="536">
        <f>SUM(DataSource!N9)</f>
        <v>0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17" t="s">
        <v>28</v>
      </c>
      <c r="B16" t="s">
        <v>24</v>
      </c>
      <c r="C16" s="14">
        <f>SUM(DataSource!J10)</f>
        <v>0</v>
      </c>
      <c r="D16" s="18"/>
      <c r="E16" s="16">
        <f>SUM(DataSource!I10)</f>
        <v>0</v>
      </c>
      <c r="F16" s="18"/>
      <c r="G16" s="14">
        <f>SUM(DataSource!E10)</f>
        <v>0</v>
      </c>
      <c r="H16" s="18"/>
      <c r="I16" s="14">
        <f>SUM(DataSource!M10)</f>
        <v>0</v>
      </c>
      <c r="J16" s="18"/>
      <c r="K16" s="18"/>
      <c r="L16" s="14">
        <f>SUM(DataSource!K10)</f>
        <v>0</v>
      </c>
      <c r="M16" s="18"/>
      <c r="N16" s="16">
        <f>SUM(DataSource!L10)</f>
        <v>0</v>
      </c>
      <c r="O16" s="18"/>
      <c r="P16" s="536">
        <f>SUM(DataSource!N10)</f>
        <v>0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17" t="s">
        <v>29</v>
      </c>
      <c r="B17" t="s">
        <v>24</v>
      </c>
      <c r="C17" s="14">
        <f>SUM(DataSource!J11)</f>
        <v>0</v>
      </c>
      <c r="D17" s="18"/>
      <c r="E17" s="16">
        <f>SUM(DataSource!I11)</f>
        <v>0</v>
      </c>
      <c r="F17" s="18"/>
      <c r="G17" s="14">
        <f>SUM(DataSource!E11)</f>
        <v>0</v>
      </c>
      <c r="H17" s="18"/>
      <c r="I17" s="14">
        <f>SUM(DataSource!M11)</f>
        <v>0</v>
      </c>
      <c r="J17" s="18"/>
      <c r="K17" s="18"/>
      <c r="L17" s="14">
        <f>SUM(DataSource!K11)</f>
        <v>0</v>
      </c>
      <c r="M17" s="18"/>
      <c r="N17" s="16">
        <f>SUM(DataSource!L11)</f>
        <v>0</v>
      </c>
      <c r="O17" s="18"/>
      <c r="P17" s="536">
        <f>SUM(DataSource!N11)</f>
        <v>0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17" t="s">
        <v>30</v>
      </c>
      <c r="B18" t="s">
        <v>24</v>
      </c>
      <c r="C18" s="14">
        <f>SUM(DataSource!J12)</f>
        <v>0</v>
      </c>
      <c r="D18" s="18"/>
      <c r="E18" s="16">
        <f>SUM(DataSource!I12)</f>
        <v>0</v>
      </c>
      <c r="F18" s="18"/>
      <c r="G18" s="14">
        <f>SUM(DataSource!E12)</f>
        <v>0</v>
      </c>
      <c r="H18" s="18"/>
      <c r="I18" s="14">
        <f>SUM(DataSource!M12)</f>
        <v>0</v>
      </c>
      <c r="J18" s="18"/>
      <c r="K18" s="18"/>
      <c r="L18" s="14">
        <f>SUM(DataSource!K12)</f>
        <v>0</v>
      </c>
      <c r="M18" s="18"/>
      <c r="N18" s="16">
        <f>SUM(DataSource!L12)</f>
        <v>0</v>
      </c>
      <c r="O18" s="18"/>
      <c r="P18" s="536">
        <f>SUM(DataSource!N12)</f>
        <v>0</v>
      </c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17" t="s">
        <v>31</v>
      </c>
      <c r="B19" t="s">
        <v>24</v>
      </c>
      <c r="C19" s="14">
        <f>SUM(DataSource!J13)</f>
        <v>0</v>
      </c>
      <c r="D19" s="18"/>
      <c r="E19" s="16">
        <f>SUM(DataSource!I13)</f>
        <v>0</v>
      </c>
      <c r="F19" s="18"/>
      <c r="G19" s="14">
        <f>SUM(DataSource!E13)</f>
        <v>0</v>
      </c>
      <c r="H19" s="18"/>
      <c r="I19" s="14">
        <f>SUM(DataSource!M13)</f>
        <v>0</v>
      </c>
      <c r="J19" s="18"/>
      <c r="K19" s="18"/>
      <c r="L19" s="14">
        <f>SUM(DataSource!K13)</f>
        <v>0</v>
      </c>
      <c r="M19" s="18"/>
      <c r="N19" s="16">
        <f>SUM(DataSource!L13)</f>
        <v>0</v>
      </c>
      <c r="O19" s="18"/>
      <c r="P19" s="536">
        <f>SUM(DataSource!N13)</f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17" t="s">
        <v>32</v>
      </c>
      <c r="B20" t="s">
        <v>24</v>
      </c>
      <c r="C20" s="14">
        <f>SUM(DataSource!J14)</f>
        <v>0</v>
      </c>
      <c r="D20" s="18"/>
      <c r="E20" s="16">
        <f>SUM(DataSource!I14)</f>
        <v>0</v>
      </c>
      <c r="F20" s="18"/>
      <c r="G20" s="14">
        <f>SUM(DataSource!E14)</f>
        <v>0</v>
      </c>
      <c r="H20" s="18"/>
      <c r="I20" s="14">
        <f>SUM(DataSource!M14)</f>
        <v>0</v>
      </c>
      <c r="J20" s="18"/>
      <c r="K20" s="18"/>
      <c r="L20" s="14">
        <f>SUM(DataSource!K14)</f>
        <v>0</v>
      </c>
      <c r="M20" s="18"/>
      <c r="N20" s="16">
        <f>SUM(DataSource!L14)</f>
        <v>0</v>
      </c>
      <c r="O20" s="18"/>
      <c r="P20" s="536">
        <f>SUM(DataSource!N14)</f>
        <v>0</v>
      </c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7" t="s">
        <v>33</v>
      </c>
      <c r="B21" t="s">
        <v>34</v>
      </c>
      <c r="C21" s="14">
        <f>SUM(DataSource!J15)</f>
        <v>0</v>
      </c>
      <c r="D21" s="18"/>
      <c r="E21" s="16">
        <f>SUM(DataSource!I15)</f>
        <v>0</v>
      </c>
      <c r="F21" s="18"/>
      <c r="G21" s="14">
        <f>SUM(DataSource!E15)</f>
        <v>0</v>
      </c>
      <c r="H21" s="18"/>
      <c r="I21" s="14">
        <f>SUM(DataSource!M15)</f>
        <v>0</v>
      </c>
      <c r="J21" s="18"/>
      <c r="K21" s="18"/>
      <c r="L21" s="14">
        <f>SUM(DataSource!K15)</f>
        <v>0</v>
      </c>
      <c r="M21" s="18"/>
      <c r="N21" s="16">
        <f>SUM(DataSource!L15)</f>
        <v>0</v>
      </c>
      <c r="O21" s="18"/>
      <c r="P21" s="536">
        <f>SUM(DataSource!N15)</f>
        <v>0</v>
      </c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7" t="s">
        <v>35</v>
      </c>
      <c r="B22" t="s">
        <v>36</v>
      </c>
      <c r="C22" s="14">
        <f>SUM(DataSource!J16)</f>
        <v>0</v>
      </c>
      <c r="D22" s="18"/>
      <c r="E22" s="16">
        <f>SUM(DataSource!I16)</f>
        <v>0</v>
      </c>
      <c r="F22" s="18"/>
      <c r="G22" s="14">
        <f>SUM(DataSource!E16)</f>
        <v>0</v>
      </c>
      <c r="H22" s="18"/>
      <c r="I22" s="14">
        <f>SUM(DataSource!M16)</f>
        <v>0</v>
      </c>
      <c r="J22" s="18"/>
      <c r="K22" s="18"/>
      <c r="L22" s="14">
        <f>SUM(DataSource!K16)</f>
        <v>0</v>
      </c>
      <c r="M22" s="18"/>
      <c r="N22" s="16">
        <f>SUM(DataSource!L16)</f>
        <v>0</v>
      </c>
      <c r="O22" s="18"/>
      <c r="P22" s="536">
        <f>SUM(DataSource!N16)</f>
        <v>0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7" t="s">
        <v>37</v>
      </c>
      <c r="B23" t="s">
        <v>38</v>
      </c>
      <c r="C23" s="14">
        <f>SUM(DataSource!J17)</f>
        <v>0</v>
      </c>
      <c r="D23" s="18"/>
      <c r="E23" s="16">
        <f>SUM(DataSource!I17)</f>
        <v>0</v>
      </c>
      <c r="F23" s="18"/>
      <c r="G23" s="14">
        <f>SUM(DataSource!E17)</f>
        <v>0</v>
      </c>
      <c r="H23" s="18"/>
      <c r="I23" s="14">
        <f>SUM(DataSource!M17)</f>
        <v>0</v>
      </c>
      <c r="J23" s="18"/>
      <c r="K23" s="18"/>
      <c r="L23" s="14">
        <f>SUM(DataSource!K17)</f>
        <v>0</v>
      </c>
      <c r="M23" s="18"/>
      <c r="N23" s="16">
        <f>SUM(DataSource!L17)</f>
        <v>0</v>
      </c>
      <c r="O23" s="18"/>
      <c r="P23" s="536">
        <f>SUM(DataSource!N17)</f>
        <v>0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7" t="s">
        <v>39</v>
      </c>
      <c r="B24" t="s">
        <v>40</v>
      </c>
      <c r="C24" s="14">
        <f>SUM(DataSource!J18)</f>
        <v>0</v>
      </c>
      <c r="D24" s="18"/>
      <c r="E24" s="16">
        <f>SUM(DataSource!I18)</f>
        <v>0</v>
      </c>
      <c r="F24" s="18"/>
      <c r="G24" s="14">
        <f>SUM(DataSource!E18)</f>
        <v>0</v>
      </c>
      <c r="H24" s="18"/>
      <c r="I24" s="14">
        <f>SUM(DataSource!M18)</f>
        <v>0</v>
      </c>
      <c r="J24" s="18"/>
      <c r="K24" s="18"/>
      <c r="L24" s="14">
        <f>SUM(DataSource!K18)</f>
        <v>0</v>
      </c>
      <c r="M24" s="18"/>
      <c r="N24" s="16">
        <f>SUM(DataSource!L18)</f>
        <v>0</v>
      </c>
      <c r="O24" s="18"/>
      <c r="P24" s="536">
        <f>SUM(DataSource!N18)</f>
        <v>0</v>
      </c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7" t="s">
        <v>41</v>
      </c>
      <c r="B25" t="s">
        <v>40</v>
      </c>
      <c r="C25" s="14">
        <f>SUM(DataSource!J19)</f>
        <v>0</v>
      </c>
      <c r="D25" s="18"/>
      <c r="E25" s="16">
        <f>SUM(DataSource!I19)</f>
        <v>0</v>
      </c>
      <c r="F25" s="18"/>
      <c r="G25" s="14">
        <f>SUM(DataSource!E19)</f>
        <v>0</v>
      </c>
      <c r="H25" s="18"/>
      <c r="I25" s="14">
        <f>SUM(DataSource!M19)</f>
        <v>0</v>
      </c>
      <c r="J25" s="18"/>
      <c r="K25" s="18"/>
      <c r="L25" s="14">
        <f>SUM(DataSource!K19)</f>
        <v>0</v>
      </c>
      <c r="M25" s="18"/>
      <c r="N25" s="16">
        <f>SUM(DataSource!L19)</f>
        <v>0</v>
      </c>
      <c r="O25" s="18"/>
      <c r="P25" s="536">
        <f>SUM(DataSource!N19)</f>
        <v>0</v>
      </c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7" t="s">
        <v>42</v>
      </c>
      <c r="B26" t="s">
        <v>40</v>
      </c>
      <c r="C26" s="14">
        <f>SUM(DataSource!J20)</f>
        <v>0</v>
      </c>
      <c r="D26" s="18"/>
      <c r="E26" s="16">
        <f>SUM(DataSource!I20)</f>
        <v>0</v>
      </c>
      <c r="F26" s="18"/>
      <c r="G26" s="14">
        <f>SUM(DataSource!E20)</f>
        <v>0</v>
      </c>
      <c r="H26" s="18"/>
      <c r="I26" s="14">
        <f>SUM(DataSource!M20)</f>
        <v>0</v>
      </c>
      <c r="J26" s="18"/>
      <c r="K26" s="18"/>
      <c r="L26" s="14">
        <f>SUM(DataSource!K20)</f>
        <v>0</v>
      </c>
      <c r="M26" s="18"/>
      <c r="N26" s="16">
        <f>SUM(DataSource!L20)</f>
        <v>0</v>
      </c>
      <c r="O26" s="18"/>
      <c r="P26" s="536">
        <f>SUM(DataSource!N20)</f>
        <v>0</v>
      </c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7" t="s">
        <v>43</v>
      </c>
      <c r="B27" t="s">
        <v>40</v>
      </c>
      <c r="C27" s="14">
        <f>SUM(DataSource!J21)</f>
        <v>0</v>
      </c>
      <c r="D27" s="18"/>
      <c r="E27" s="16">
        <f>SUM(DataSource!I21)</f>
        <v>0</v>
      </c>
      <c r="F27" s="18"/>
      <c r="G27" s="14">
        <f>SUM(DataSource!E21)</f>
        <v>0</v>
      </c>
      <c r="H27" s="18"/>
      <c r="I27" s="14">
        <f>SUM(DataSource!M21)</f>
        <v>0</v>
      </c>
      <c r="J27" s="18"/>
      <c r="K27" s="18"/>
      <c r="L27" s="14">
        <f>SUM(DataSource!K21)</f>
        <v>0</v>
      </c>
      <c r="M27" s="18"/>
      <c r="N27" s="16">
        <f>SUM(DataSource!L21)</f>
        <v>0</v>
      </c>
      <c r="O27" s="18"/>
      <c r="P27" s="536">
        <f>SUM(DataSource!N21)</f>
        <v>0</v>
      </c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7" t="s">
        <v>44</v>
      </c>
      <c r="B28" t="s">
        <v>40</v>
      </c>
      <c r="C28" s="14">
        <f>SUM(DataSource!J22)</f>
        <v>0</v>
      </c>
      <c r="D28" s="19"/>
      <c r="E28" s="16">
        <f>SUM(DataSource!I22)</f>
        <v>0</v>
      </c>
      <c r="F28" s="19"/>
      <c r="G28" s="14">
        <f>SUM(DataSource!E22)</f>
        <v>0</v>
      </c>
      <c r="H28" s="19"/>
      <c r="I28" s="14">
        <f>SUM(DataSource!M22)</f>
        <v>0</v>
      </c>
      <c r="J28" s="19"/>
      <c r="K28" s="19"/>
      <c r="L28" s="14">
        <f>SUM(DataSource!K22)</f>
        <v>0</v>
      </c>
      <c r="M28" s="19"/>
      <c r="N28" s="16">
        <f>SUM(DataSource!L22)</f>
        <v>0</v>
      </c>
      <c r="O28" s="19"/>
      <c r="P28" s="536">
        <f>SUM(DataSource!N22)</f>
        <v>0</v>
      </c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7" t="s">
        <v>45</v>
      </c>
      <c r="B29" t="s">
        <v>40</v>
      </c>
      <c r="C29" s="14">
        <f>SUM(DataSource!J23)</f>
        <v>0</v>
      </c>
      <c r="D29" s="19"/>
      <c r="E29" s="16">
        <f>SUM(DataSource!I23)</f>
        <v>0</v>
      </c>
      <c r="F29" s="19"/>
      <c r="G29" s="14">
        <f>SUM(DataSource!E23)</f>
        <v>0</v>
      </c>
      <c r="H29" s="19"/>
      <c r="I29" s="14">
        <f>SUM(DataSource!M23)</f>
        <v>0</v>
      </c>
      <c r="J29" s="19"/>
      <c r="K29" s="19"/>
      <c r="L29" s="14">
        <f>SUM(DataSource!K23)</f>
        <v>0</v>
      </c>
      <c r="M29" s="19"/>
      <c r="N29" s="16">
        <f>SUM(DataSource!L23)</f>
        <v>0</v>
      </c>
      <c r="O29" s="19"/>
      <c r="P29" s="536">
        <f>SUM(DataSource!N23)</f>
        <v>0</v>
      </c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7" t="s">
        <v>46</v>
      </c>
      <c r="B30" t="s">
        <v>40</v>
      </c>
      <c r="C30" s="14">
        <f>SUM(DataSource!J24)</f>
        <v>0</v>
      </c>
      <c r="D30" s="19"/>
      <c r="E30" s="16">
        <f>SUM(DataSource!I24)</f>
        <v>0</v>
      </c>
      <c r="F30" s="19"/>
      <c r="G30" s="14">
        <f>SUM(DataSource!E24)</f>
        <v>0</v>
      </c>
      <c r="H30" s="19"/>
      <c r="I30" s="14">
        <f>SUM(DataSource!M24)</f>
        <v>0</v>
      </c>
      <c r="J30" s="19"/>
      <c r="K30" s="19"/>
      <c r="L30" s="14">
        <f>SUM(DataSource!K24)</f>
        <v>0</v>
      </c>
      <c r="M30" s="19"/>
      <c r="N30" s="16">
        <f>SUM(DataSource!L24)</f>
        <v>0</v>
      </c>
      <c r="O30" s="19"/>
      <c r="P30" s="536">
        <f>SUM(DataSource!N24)</f>
        <v>0</v>
      </c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7" t="s">
        <v>47</v>
      </c>
      <c r="B31" t="s">
        <v>40</v>
      </c>
      <c r="C31" s="14">
        <f>SUM(DataSource!J25)</f>
        <v>0</v>
      </c>
      <c r="D31" s="19"/>
      <c r="E31" s="16">
        <f>SUM(DataSource!I25)</f>
        <v>0</v>
      </c>
      <c r="F31" s="19"/>
      <c r="G31" s="14">
        <f>SUM(DataSource!E25)</f>
        <v>0</v>
      </c>
      <c r="H31" s="19"/>
      <c r="I31" s="14">
        <f>SUM(DataSource!M25)</f>
        <v>0</v>
      </c>
      <c r="J31" s="19"/>
      <c r="K31" s="19"/>
      <c r="L31" s="14">
        <f>SUM(DataSource!K25)</f>
        <v>0</v>
      </c>
      <c r="M31" s="19"/>
      <c r="N31" s="16">
        <f>SUM(DataSource!L25)</f>
        <v>0</v>
      </c>
      <c r="O31" s="19"/>
      <c r="P31" s="536">
        <f>SUM(DataSource!N25)</f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7" t="s">
        <v>48</v>
      </c>
      <c r="B32" t="s">
        <v>40</v>
      </c>
      <c r="C32" s="14">
        <f>SUM(DataSource!J26)</f>
        <v>0</v>
      </c>
      <c r="D32" s="19"/>
      <c r="E32" s="16">
        <f>SUM(DataSource!I26)</f>
        <v>0</v>
      </c>
      <c r="F32" s="19"/>
      <c r="G32" s="14">
        <f>SUM(DataSource!E26)</f>
        <v>0</v>
      </c>
      <c r="H32" s="19"/>
      <c r="I32" s="14">
        <f>SUM(DataSource!M26)</f>
        <v>0</v>
      </c>
      <c r="J32" s="19"/>
      <c r="K32" s="19"/>
      <c r="L32" s="14">
        <f>SUM(DataSource!K26)</f>
        <v>0</v>
      </c>
      <c r="M32" s="19"/>
      <c r="N32" s="16">
        <f>SUM(DataSource!L26)</f>
        <v>0</v>
      </c>
      <c r="O32" s="19"/>
      <c r="P32" s="536">
        <f>SUM(DataSource!N26)</f>
        <v>0</v>
      </c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1" t="s">
        <v>49</v>
      </c>
      <c r="B33" t="s">
        <v>50</v>
      </c>
      <c r="C33" s="14">
        <f>SUM(DataSource!J27)</f>
        <v>0</v>
      </c>
      <c r="D33" s="19"/>
      <c r="E33" s="16">
        <f>SUM(DataSource!I27)</f>
        <v>0</v>
      </c>
      <c r="F33" s="19"/>
      <c r="G33" s="14">
        <f>SUM(DataSource!E27)</f>
        <v>0</v>
      </c>
      <c r="H33" s="19"/>
      <c r="I33" s="14">
        <f>SUM(DataSource!M27)</f>
        <v>0</v>
      </c>
      <c r="J33" s="19"/>
      <c r="K33" s="19"/>
      <c r="L33" s="14">
        <f>SUM(DataSource!K27)</f>
        <v>0</v>
      </c>
      <c r="M33" s="19"/>
      <c r="N33" s="16">
        <f>SUM(DataSource!L27)</f>
        <v>0</v>
      </c>
      <c r="O33" s="19"/>
      <c r="P33" s="536">
        <f>SUM(DataSource!N27)</f>
        <v>0</v>
      </c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54" t="s">
        <v>51</v>
      </c>
      <c r="B34" s="543"/>
      <c r="C34" s="22">
        <f>SUM(C9:C33)</f>
        <v>0</v>
      </c>
      <c r="D34" s="23"/>
      <c r="E34" s="22">
        <f t="shared" ref="E34:J34" si="0">SUM(E9:E33)</f>
        <v>0</v>
      </c>
      <c r="F34" s="23">
        <f t="shared" si="0"/>
        <v>0</v>
      </c>
      <c r="G34" s="22">
        <f t="shared" si="0"/>
        <v>0</v>
      </c>
      <c r="H34" s="23">
        <f t="shared" si="0"/>
        <v>0</v>
      </c>
      <c r="I34" s="22">
        <f t="shared" si="0"/>
        <v>0</v>
      </c>
      <c r="J34" s="23">
        <f t="shared" si="0"/>
        <v>0</v>
      </c>
      <c r="K34" s="23"/>
      <c r="L34" s="22">
        <f>SUM(L9:L33)</f>
        <v>0</v>
      </c>
      <c r="M34" s="23"/>
      <c r="N34" s="22">
        <f>SUM(N9:N33)</f>
        <v>0</v>
      </c>
      <c r="O34" s="23">
        <f>SUM(O9:O33)</f>
        <v>0</v>
      </c>
      <c r="P34" s="22">
        <f>SUM(P9:P33)</f>
        <v>0</v>
      </c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4"/>
      <c r="B35" s="25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6" t="s">
        <v>52</v>
      </c>
      <c r="B36" t="s">
        <v>53</v>
      </c>
      <c r="C36" s="14">
        <f>SUM(DataSource!J28)</f>
        <v>0</v>
      </c>
      <c r="D36" s="19"/>
      <c r="E36" s="20">
        <f>SUM(DataSource!I28)</f>
        <v>0</v>
      </c>
      <c r="F36" s="19"/>
      <c r="G36" s="14">
        <f>SUM(DataSource!E28)</f>
        <v>0</v>
      </c>
      <c r="H36" s="19"/>
      <c r="I36" s="14">
        <f>SUM(DataSource!M28)</f>
        <v>0</v>
      </c>
      <c r="J36" s="19"/>
      <c r="K36" s="19"/>
      <c r="L36" s="14">
        <f>SUM(DataSource!K28)</f>
        <v>0</v>
      </c>
      <c r="M36" s="19"/>
      <c r="N36" s="20">
        <f>SUM(DataSource!L28)</f>
        <v>0</v>
      </c>
      <c r="O36" s="19"/>
      <c r="P36" s="43">
        <f>SUM(DataSource!N28)</f>
        <v>0</v>
      </c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17" t="s">
        <v>54</v>
      </c>
      <c r="B37" t="s">
        <v>55</v>
      </c>
      <c r="C37" s="14">
        <f>SUM(DataSource!J29)</f>
        <v>0</v>
      </c>
      <c r="D37" s="19"/>
      <c r="E37" s="20">
        <f>SUM(DataSource!I29)</f>
        <v>0</v>
      </c>
      <c r="F37" s="19"/>
      <c r="G37" s="14">
        <f>SUM(DataSource!E29)</f>
        <v>0</v>
      </c>
      <c r="H37" s="19"/>
      <c r="I37" s="14">
        <f>SUM(DataSource!M29)</f>
        <v>0</v>
      </c>
      <c r="J37" s="19"/>
      <c r="K37" s="19"/>
      <c r="L37" s="14">
        <f>SUM(DataSource!K29)</f>
        <v>0</v>
      </c>
      <c r="M37" s="19"/>
      <c r="N37" s="20">
        <f>SUM(DataSource!L29)</f>
        <v>0</v>
      </c>
      <c r="O37" s="19"/>
      <c r="P37" s="43">
        <f>SUM(DataSource!N29)</f>
        <v>0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6" t="s">
        <v>56</v>
      </c>
      <c r="B38" t="s">
        <v>57</v>
      </c>
      <c r="C38" s="14">
        <f>SUM(DataSource!J30)</f>
        <v>0</v>
      </c>
      <c r="D38" s="19"/>
      <c r="E38" s="20">
        <f>SUM(DataSource!I30)</f>
        <v>0</v>
      </c>
      <c r="F38" s="19"/>
      <c r="G38" s="14">
        <f>SUM(DataSource!E30)</f>
        <v>0</v>
      </c>
      <c r="H38" s="19"/>
      <c r="I38" s="14">
        <f>SUM(DataSource!M30)</f>
        <v>0</v>
      </c>
      <c r="J38" s="19"/>
      <c r="K38" s="19"/>
      <c r="L38" s="14">
        <f>SUM(DataSource!K30)</f>
        <v>0</v>
      </c>
      <c r="M38" s="19"/>
      <c r="N38" s="20">
        <f>SUM(DataSource!L30)</f>
        <v>0</v>
      </c>
      <c r="O38" s="19"/>
      <c r="P38" s="43">
        <f>SUM(DataSource!N30)</f>
        <v>0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7" t="s">
        <v>58</v>
      </c>
      <c r="B39" t="s">
        <v>59</v>
      </c>
      <c r="C39" s="14">
        <f>SUM(DataSource!J31)</f>
        <v>0</v>
      </c>
      <c r="D39" s="19"/>
      <c r="E39" s="20">
        <f>SUM(DataSource!I31)</f>
        <v>0</v>
      </c>
      <c r="F39" s="19"/>
      <c r="G39" s="14">
        <f>SUM(DataSource!E31)</f>
        <v>0</v>
      </c>
      <c r="H39" s="19"/>
      <c r="I39" s="14">
        <f>SUM(DataSource!M31)</f>
        <v>0</v>
      </c>
      <c r="J39" s="19"/>
      <c r="K39" s="19"/>
      <c r="L39" s="14">
        <f>SUM(DataSource!K31)</f>
        <v>0</v>
      </c>
      <c r="M39" s="19"/>
      <c r="N39" s="20">
        <f>SUM(DataSource!L31)</f>
        <v>0</v>
      </c>
      <c r="O39" s="19"/>
      <c r="P39" s="43">
        <f>SUM(DataSource!N31)</f>
        <v>0</v>
      </c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6" t="s">
        <v>60</v>
      </c>
      <c r="B40" t="s">
        <v>59</v>
      </c>
      <c r="C40" s="14">
        <f>SUM(DataSource!J32)</f>
        <v>0</v>
      </c>
      <c r="D40" s="19"/>
      <c r="E40" s="20">
        <f>SUM(DataSource!I32)</f>
        <v>0</v>
      </c>
      <c r="F40" s="19"/>
      <c r="G40" s="14">
        <f>SUM(DataSource!E32)</f>
        <v>0</v>
      </c>
      <c r="H40" s="19"/>
      <c r="I40" s="14">
        <f>SUM(DataSource!M32)</f>
        <v>0</v>
      </c>
      <c r="J40" s="19"/>
      <c r="K40" s="19"/>
      <c r="L40" s="14">
        <f>SUM(DataSource!K32)</f>
        <v>0</v>
      </c>
      <c r="M40" s="19"/>
      <c r="N40" s="20">
        <f>SUM(DataSource!L32)</f>
        <v>0</v>
      </c>
      <c r="O40" s="19"/>
      <c r="P40" s="43">
        <f>SUM(DataSource!N32)</f>
        <v>0</v>
      </c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17" t="s">
        <v>61</v>
      </c>
      <c r="B41" t="s">
        <v>59</v>
      </c>
      <c r="C41" s="14">
        <f>SUM(DataSource!J33)</f>
        <v>0</v>
      </c>
      <c r="D41" s="19"/>
      <c r="E41" s="20">
        <f>SUM(DataSource!I33)</f>
        <v>0</v>
      </c>
      <c r="F41" s="19"/>
      <c r="G41" s="14">
        <f>SUM(DataSource!E33)</f>
        <v>0</v>
      </c>
      <c r="H41" s="19"/>
      <c r="I41" s="14">
        <f>SUM(DataSource!M33)</f>
        <v>0</v>
      </c>
      <c r="J41" s="19"/>
      <c r="K41" s="19"/>
      <c r="L41" s="14">
        <f>SUM(DataSource!K33)</f>
        <v>0</v>
      </c>
      <c r="M41" s="19"/>
      <c r="N41" s="20">
        <f>SUM(DataSource!L33)</f>
        <v>0</v>
      </c>
      <c r="O41" s="19"/>
      <c r="P41" s="43">
        <f>SUM(DataSource!N33)</f>
        <v>0</v>
      </c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6" t="s">
        <v>62</v>
      </c>
      <c r="B42" t="s">
        <v>59</v>
      </c>
      <c r="C42" s="14">
        <f>SUM(DataSource!J34)</f>
        <v>0</v>
      </c>
      <c r="D42" s="19"/>
      <c r="E42" s="20">
        <f>SUM(DataSource!I34)</f>
        <v>0</v>
      </c>
      <c r="F42" s="19"/>
      <c r="G42" s="14">
        <f>SUM(DataSource!E34)</f>
        <v>0</v>
      </c>
      <c r="H42" s="19"/>
      <c r="I42" s="14">
        <f>SUM(DataSource!M34)</f>
        <v>0</v>
      </c>
      <c r="J42" s="19"/>
      <c r="K42" s="19"/>
      <c r="L42" s="14">
        <f>SUM(DataSource!K34)</f>
        <v>0</v>
      </c>
      <c r="M42" s="19"/>
      <c r="N42" s="20">
        <f>SUM(DataSource!L34)</f>
        <v>0</v>
      </c>
      <c r="O42" s="19"/>
      <c r="P42" s="43">
        <f>SUM(DataSource!N34)</f>
        <v>0</v>
      </c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17" t="s">
        <v>63</v>
      </c>
      <c r="B43" t="s">
        <v>59</v>
      </c>
      <c r="C43" s="14">
        <f>SUM(DataSource!J35)</f>
        <v>0</v>
      </c>
      <c r="D43" s="19"/>
      <c r="E43" s="20">
        <f>SUM(DataSource!I35)</f>
        <v>0</v>
      </c>
      <c r="F43" s="19"/>
      <c r="G43" s="14">
        <f>SUM(DataSource!E35)</f>
        <v>0</v>
      </c>
      <c r="H43" s="19"/>
      <c r="I43" s="14">
        <f>SUM(DataSource!M35)</f>
        <v>0</v>
      </c>
      <c r="J43" s="19"/>
      <c r="K43" s="19"/>
      <c r="L43" s="14">
        <f>SUM(DataSource!K35)</f>
        <v>0</v>
      </c>
      <c r="M43" s="19"/>
      <c r="N43" s="20">
        <f>SUM(DataSource!L35)</f>
        <v>0</v>
      </c>
      <c r="O43" s="19"/>
      <c r="P43" s="43">
        <f>SUM(DataSource!N35)</f>
        <v>0</v>
      </c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6" t="s">
        <v>64</v>
      </c>
      <c r="B44" t="s">
        <v>59</v>
      </c>
      <c r="C44" s="14">
        <f>SUM(DataSource!J36)</f>
        <v>0</v>
      </c>
      <c r="D44" s="19"/>
      <c r="E44" s="20">
        <f>SUM(DataSource!I36)</f>
        <v>0</v>
      </c>
      <c r="F44" s="19"/>
      <c r="G44" s="14">
        <f>SUM(DataSource!E36)</f>
        <v>0</v>
      </c>
      <c r="H44" s="19"/>
      <c r="I44" s="14">
        <f>SUM(DataSource!M36)</f>
        <v>0</v>
      </c>
      <c r="J44" s="19"/>
      <c r="K44" s="19"/>
      <c r="L44" s="14">
        <f>SUM(DataSource!K36)</f>
        <v>0</v>
      </c>
      <c r="M44" s="19"/>
      <c r="N44" s="20">
        <f>SUM(DataSource!L36)</f>
        <v>0</v>
      </c>
      <c r="O44" s="19"/>
      <c r="P44" s="43">
        <f>SUM(DataSource!N36)</f>
        <v>0</v>
      </c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7" t="s">
        <v>65</v>
      </c>
      <c r="B45" t="s">
        <v>59</v>
      </c>
      <c r="C45" s="14">
        <f>SUM(DataSource!J37)</f>
        <v>0</v>
      </c>
      <c r="D45" s="19"/>
      <c r="E45" s="20">
        <f>SUM(DataSource!I37)</f>
        <v>0</v>
      </c>
      <c r="F45" s="19"/>
      <c r="G45" s="14">
        <f>SUM(DataSource!E37)</f>
        <v>0</v>
      </c>
      <c r="H45" s="19"/>
      <c r="I45" s="14">
        <f>SUM(DataSource!M37)</f>
        <v>0</v>
      </c>
      <c r="J45" s="19"/>
      <c r="K45" s="19"/>
      <c r="L45" s="14">
        <f>SUM(DataSource!K37)</f>
        <v>0</v>
      </c>
      <c r="M45" s="19"/>
      <c r="N45" s="20">
        <f>SUM(DataSource!L37)</f>
        <v>0</v>
      </c>
      <c r="O45" s="19"/>
      <c r="P45" s="43">
        <f>SUM(DataSource!N37)</f>
        <v>0</v>
      </c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6" t="s">
        <v>66</v>
      </c>
      <c r="B46" t="s">
        <v>59</v>
      </c>
      <c r="C46" s="14">
        <f>SUM(DataSource!J38)</f>
        <v>0</v>
      </c>
      <c r="D46" s="19"/>
      <c r="E46" s="20">
        <f>SUM(DataSource!I38)</f>
        <v>0</v>
      </c>
      <c r="F46" s="19"/>
      <c r="G46" s="14">
        <f>SUM(DataSource!E38)</f>
        <v>0</v>
      </c>
      <c r="H46" s="19"/>
      <c r="I46" s="14">
        <f>SUM(DataSource!M38)</f>
        <v>0</v>
      </c>
      <c r="J46" s="19"/>
      <c r="K46" s="19"/>
      <c r="L46" s="14">
        <f>SUM(DataSource!K38)</f>
        <v>0</v>
      </c>
      <c r="M46" s="19"/>
      <c r="N46" s="20">
        <f>SUM(DataSource!L38)</f>
        <v>0</v>
      </c>
      <c r="O46" s="19"/>
      <c r="P46" s="43">
        <f>SUM(DataSource!N38)</f>
        <v>0</v>
      </c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1" t="s">
        <v>67</v>
      </c>
      <c r="B47" t="s">
        <v>68</v>
      </c>
      <c r="C47" s="14">
        <f>SUM(DataSource!J39)</f>
        <v>0</v>
      </c>
      <c r="D47" s="19"/>
      <c r="E47" s="20">
        <f>SUM(DataSource!I39)</f>
        <v>0</v>
      </c>
      <c r="F47" s="19"/>
      <c r="G47" s="14">
        <f>SUM(DataSource!E39)</f>
        <v>0</v>
      </c>
      <c r="H47" s="19"/>
      <c r="I47" s="14">
        <f>SUM(DataSource!M39)</f>
        <v>0</v>
      </c>
      <c r="J47" s="19"/>
      <c r="K47" s="19"/>
      <c r="L47" s="14">
        <f>SUM(DataSource!K39)</f>
        <v>0</v>
      </c>
      <c r="M47" s="19"/>
      <c r="N47" s="20">
        <f>SUM(DataSource!L39)</f>
        <v>0</v>
      </c>
      <c r="O47" s="19"/>
      <c r="P47" s="43">
        <f>SUM(DataSource!N39)</f>
        <v>0</v>
      </c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54" t="s">
        <v>69</v>
      </c>
      <c r="B48" s="543"/>
      <c r="C48" s="22">
        <f>SUM(C36:C47)</f>
        <v>0</v>
      </c>
      <c r="D48" s="23"/>
      <c r="E48" s="22">
        <f t="shared" ref="E48:P48" si="1">SUM(E36:E47)</f>
        <v>0</v>
      </c>
      <c r="F48" s="22">
        <f t="shared" si="1"/>
        <v>0</v>
      </c>
      <c r="G48" s="22">
        <f t="shared" si="1"/>
        <v>0</v>
      </c>
      <c r="H48" s="22">
        <f t="shared" si="1"/>
        <v>0</v>
      </c>
      <c r="I48" s="22">
        <f t="shared" si="1"/>
        <v>0</v>
      </c>
      <c r="J48" s="22">
        <f t="shared" si="1"/>
        <v>0</v>
      </c>
      <c r="K48" s="22">
        <f t="shared" si="1"/>
        <v>0</v>
      </c>
      <c r="L48" s="22">
        <f t="shared" si="1"/>
        <v>0</v>
      </c>
      <c r="M48" s="22">
        <f t="shared" si="1"/>
        <v>0</v>
      </c>
      <c r="N48" s="22">
        <f t="shared" si="1"/>
        <v>0</v>
      </c>
      <c r="O48" s="22">
        <f t="shared" si="1"/>
        <v>0</v>
      </c>
      <c r="P48" s="22">
        <f t="shared" si="1"/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4"/>
      <c r="B49" s="25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6" t="s">
        <v>70</v>
      </c>
      <c r="B50" t="s">
        <v>71</v>
      </c>
      <c r="C50" s="14">
        <f>SUM(DataSource!J40)</f>
        <v>0</v>
      </c>
      <c r="D50" s="19"/>
      <c r="E50" s="20">
        <f>SUM(DataSource!I40)</f>
        <v>0</v>
      </c>
      <c r="F50" s="19"/>
      <c r="G50" s="14">
        <f>SUM(DataSource!E40)</f>
        <v>0</v>
      </c>
      <c r="H50" s="19"/>
      <c r="I50" s="14">
        <f>SUM(DataSource!M40)</f>
        <v>0</v>
      </c>
      <c r="J50" s="19"/>
      <c r="K50" s="19"/>
      <c r="L50" s="14">
        <f>SUM(DataSource!K40)</f>
        <v>0</v>
      </c>
      <c r="M50" s="19"/>
      <c r="N50" s="20">
        <f>SUM(DataSource!L40)</f>
        <v>0</v>
      </c>
      <c r="O50" s="19"/>
      <c r="P50" s="43">
        <f>SUM(DataSource!N40)</f>
        <v>0</v>
      </c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17" t="s">
        <v>72</v>
      </c>
      <c r="B51" t="s">
        <v>73</v>
      </c>
      <c r="C51" s="14">
        <f>SUM(DataSource!J41)</f>
        <v>0</v>
      </c>
      <c r="D51" s="19"/>
      <c r="E51" s="20">
        <f>SUM(DataSource!I41)</f>
        <v>0</v>
      </c>
      <c r="F51" s="19"/>
      <c r="G51" s="14">
        <f>SUM(DataSource!E41)</f>
        <v>0</v>
      </c>
      <c r="H51" s="19"/>
      <c r="I51" s="14">
        <f>SUM(DataSource!M41)</f>
        <v>0</v>
      </c>
      <c r="J51" s="19"/>
      <c r="K51" s="19"/>
      <c r="L51" s="14">
        <f>SUM(DataSource!K41)</f>
        <v>0</v>
      </c>
      <c r="M51" s="19"/>
      <c r="N51" s="20">
        <f>SUM(DataSource!L41)</f>
        <v>0</v>
      </c>
      <c r="O51" s="19"/>
      <c r="P51" s="43">
        <f>SUM(DataSource!N41)</f>
        <v>0</v>
      </c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17" t="s">
        <v>74</v>
      </c>
      <c r="B52" t="s">
        <v>75</v>
      </c>
      <c r="C52" s="14">
        <f>SUM(DataSource!J42)</f>
        <v>0</v>
      </c>
      <c r="D52" s="27"/>
      <c r="E52" s="20">
        <f>SUM(DataSource!I42)</f>
        <v>0</v>
      </c>
      <c r="F52" s="27"/>
      <c r="G52" s="14">
        <f>SUM(DataSource!E42)</f>
        <v>0</v>
      </c>
      <c r="H52" s="27"/>
      <c r="I52" s="14">
        <f>SUM(DataSource!M42)</f>
        <v>0</v>
      </c>
      <c r="J52" s="27"/>
      <c r="K52" s="27"/>
      <c r="L52" s="14">
        <f>SUM(DataSource!K42)</f>
        <v>0</v>
      </c>
      <c r="M52" s="27"/>
      <c r="N52" s="20">
        <f>SUM(DataSource!L42)</f>
        <v>0</v>
      </c>
      <c r="O52" s="27"/>
      <c r="P52" s="43">
        <f>SUM(DataSource!N42)</f>
        <v>0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17" t="s">
        <v>76</v>
      </c>
      <c r="B53" t="s">
        <v>77</v>
      </c>
      <c r="C53" s="14">
        <f>SUM(DataSource!J43)</f>
        <v>0</v>
      </c>
      <c r="D53" s="27"/>
      <c r="E53" s="20">
        <f>SUM(DataSource!I43)</f>
        <v>0</v>
      </c>
      <c r="F53" s="27"/>
      <c r="G53" s="14">
        <f>SUM(DataSource!E43)</f>
        <v>0</v>
      </c>
      <c r="H53" s="27"/>
      <c r="I53" s="14">
        <f>SUM(DataSource!M43)</f>
        <v>0</v>
      </c>
      <c r="J53" s="27"/>
      <c r="K53" s="27"/>
      <c r="L53" s="14">
        <f>SUM(DataSource!K43)</f>
        <v>0</v>
      </c>
      <c r="M53" s="27"/>
      <c r="N53" s="20">
        <f>SUM(DataSource!L43)</f>
        <v>0</v>
      </c>
      <c r="O53" s="27"/>
      <c r="P53" s="43">
        <f>SUM(DataSource!N43)</f>
        <v>0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1" t="s">
        <v>78</v>
      </c>
      <c r="B54" t="s">
        <v>79</v>
      </c>
      <c r="C54" s="14">
        <f>SUM(DataSource!J44)</f>
        <v>0</v>
      </c>
      <c r="D54" s="27"/>
      <c r="E54" s="20">
        <f>SUM(DataSource!I44)</f>
        <v>0</v>
      </c>
      <c r="F54" s="27"/>
      <c r="G54" s="14">
        <f>SUM(DataSource!E44)</f>
        <v>0</v>
      </c>
      <c r="H54" s="27"/>
      <c r="I54" s="14">
        <f>SUM(DataSource!M44)</f>
        <v>0</v>
      </c>
      <c r="J54" s="27"/>
      <c r="K54" s="27"/>
      <c r="L54" s="14">
        <f>SUM(DataSource!K44)</f>
        <v>0</v>
      </c>
      <c r="M54" s="27"/>
      <c r="N54" s="20">
        <f>SUM(DataSource!L44)</f>
        <v>0</v>
      </c>
      <c r="O54" s="27"/>
      <c r="P54" s="43">
        <f>SUM(DataSource!N44)</f>
        <v>0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54" t="s">
        <v>80</v>
      </c>
      <c r="B55" s="543"/>
      <c r="C55" s="22">
        <f>SUM(C50:C54)</f>
        <v>0</v>
      </c>
      <c r="D55" s="23"/>
      <c r="E55" s="22">
        <f t="shared" ref="E55:P55" si="2">SUM(E50:E54)</f>
        <v>0</v>
      </c>
      <c r="F55" s="22">
        <f t="shared" si="2"/>
        <v>0</v>
      </c>
      <c r="G55" s="22">
        <f t="shared" si="2"/>
        <v>0</v>
      </c>
      <c r="H55" s="22">
        <f t="shared" si="2"/>
        <v>0</v>
      </c>
      <c r="I55" s="22">
        <f t="shared" si="2"/>
        <v>0</v>
      </c>
      <c r="J55" s="22">
        <f t="shared" si="2"/>
        <v>0</v>
      </c>
      <c r="K55" s="22">
        <f t="shared" si="2"/>
        <v>0</v>
      </c>
      <c r="L55" s="22">
        <f t="shared" si="2"/>
        <v>0</v>
      </c>
      <c r="M55" s="22">
        <f t="shared" si="2"/>
        <v>0</v>
      </c>
      <c r="N55" s="22">
        <f t="shared" si="2"/>
        <v>0</v>
      </c>
      <c r="O55" s="22">
        <f t="shared" si="2"/>
        <v>0</v>
      </c>
      <c r="P55" s="22">
        <f t="shared" si="2"/>
        <v>0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8"/>
      <c r="B56" s="29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6" t="s">
        <v>81</v>
      </c>
      <c r="B57" t="s">
        <v>82</v>
      </c>
      <c r="C57" s="14">
        <f>SUM(DataSource!J45)</f>
        <v>0</v>
      </c>
      <c r="D57" s="19"/>
      <c r="E57" s="20">
        <f>SUM(DataSource!I45)</f>
        <v>0</v>
      </c>
      <c r="F57" s="19"/>
      <c r="G57" s="14">
        <f>SUM(DataSource!E45)</f>
        <v>0</v>
      </c>
      <c r="H57" s="19"/>
      <c r="I57" s="14">
        <f>SUM(DataSource!M45)</f>
        <v>0</v>
      </c>
      <c r="J57" s="19"/>
      <c r="K57" s="19"/>
      <c r="L57" s="14">
        <f>SUM(DataSource!K45)</f>
        <v>0</v>
      </c>
      <c r="M57" s="19"/>
      <c r="N57" s="20">
        <f>SUM(DataSource!L45)</f>
        <v>0</v>
      </c>
      <c r="O57" s="19"/>
      <c r="P57" s="43">
        <f>SUM(DataSource!N45)</f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17" t="s">
        <v>83</v>
      </c>
      <c r="B58" t="s">
        <v>84</v>
      </c>
      <c r="C58" s="14">
        <f>SUM(DataSource!J46)</f>
        <v>0</v>
      </c>
      <c r="D58" s="19"/>
      <c r="E58" s="20">
        <f>SUM(DataSource!I46)</f>
        <v>0</v>
      </c>
      <c r="F58" s="19"/>
      <c r="G58" s="14">
        <f>SUM(DataSource!E46)</f>
        <v>0</v>
      </c>
      <c r="H58" s="19"/>
      <c r="I58" s="14">
        <f>SUM(DataSource!M46)</f>
        <v>0</v>
      </c>
      <c r="J58" s="19"/>
      <c r="K58" s="19"/>
      <c r="L58" s="14">
        <f>SUM(DataSource!K46)</f>
        <v>0</v>
      </c>
      <c r="M58" s="19"/>
      <c r="N58" s="20">
        <f>SUM(DataSource!L46)</f>
        <v>0</v>
      </c>
      <c r="O58" s="19"/>
      <c r="P58" s="43">
        <f>SUM(DataSource!N46)</f>
        <v>0</v>
      </c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17" t="s">
        <v>85</v>
      </c>
      <c r="B59" t="s">
        <v>86</v>
      </c>
      <c r="C59" s="14">
        <f>SUM(DataSource!J47)</f>
        <v>0</v>
      </c>
      <c r="D59" s="19"/>
      <c r="E59" s="20">
        <f>SUM(DataSource!I47)</f>
        <v>0</v>
      </c>
      <c r="F59" s="19"/>
      <c r="G59" s="14">
        <f>SUM(DataSource!E47)</f>
        <v>0</v>
      </c>
      <c r="H59" s="19"/>
      <c r="I59" s="14">
        <f>SUM(DataSource!M47)</f>
        <v>0</v>
      </c>
      <c r="J59" s="19"/>
      <c r="K59" s="19"/>
      <c r="L59" s="14">
        <f>SUM(DataSource!K47)</f>
        <v>0</v>
      </c>
      <c r="M59" s="19"/>
      <c r="N59" s="20">
        <f>SUM(DataSource!L47)</f>
        <v>0</v>
      </c>
      <c r="O59" s="19"/>
      <c r="P59" s="43">
        <f>SUM(DataSource!N47)</f>
        <v>0</v>
      </c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17" t="s">
        <v>87</v>
      </c>
      <c r="B60" t="s">
        <v>88</v>
      </c>
      <c r="C60" s="14">
        <f>SUM(DataSource!J48)</f>
        <v>0</v>
      </c>
      <c r="D60" s="19"/>
      <c r="E60" s="20">
        <f>SUM(DataSource!I48)</f>
        <v>0</v>
      </c>
      <c r="F60" s="19"/>
      <c r="G60" s="14">
        <f>SUM(DataSource!E48)</f>
        <v>0</v>
      </c>
      <c r="H60" s="19"/>
      <c r="I60" s="14">
        <f>SUM(DataSource!M48)</f>
        <v>0</v>
      </c>
      <c r="J60" s="19"/>
      <c r="K60" s="19"/>
      <c r="L60" s="14">
        <f>SUM(DataSource!K48)</f>
        <v>0</v>
      </c>
      <c r="M60" s="19"/>
      <c r="N60" s="20">
        <f>SUM(DataSource!L48)</f>
        <v>0</v>
      </c>
      <c r="O60" s="19"/>
      <c r="P60" s="43">
        <f>SUM(DataSource!N48)</f>
        <v>0</v>
      </c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17" t="s">
        <v>89</v>
      </c>
      <c r="B61" t="s">
        <v>90</v>
      </c>
      <c r="C61" s="14">
        <f>SUM(DataSource!J49)</f>
        <v>0</v>
      </c>
      <c r="D61" s="19"/>
      <c r="E61" s="20">
        <f>SUM(DataSource!I49)</f>
        <v>0</v>
      </c>
      <c r="F61" s="19"/>
      <c r="G61" s="14">
        <f>SUM(DataSource!E49)</f>
        <v>0</v>
      </c>
      <c r="H61" s="19"/>
      <c r="I61" s="14">
        <f>SUM(DataSource!M49)</f>
        <v>0</v>
      </c>
      <c r="J61" s="19"/>
      <c r="K61" s="19"/>
      <c r="L61" s="14">
        <f>SUM(DataSource!K49)</f>
        <v>0</v>
      </c>
      <c r="M61" s="19"/>
      <c r="N61" s="20">
        <f>SUM(DataSource!L49)</f>
        <v>0</v>
      </c>
      <c r="O61" s="19"/>
      <c r="P61" s="43">
        <f>SUM(DataSource!N49)</f>
        <v>0</v>
      </c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17" t="s">
        <v>91</v>
      </c>
      <c r="B62" t="s">
        <v>92</v>
      </c>
      <c r="C62" s="14">
        <f>SUM(DataSource!J50)</f>
        <v>0</v>
      </c>
      <c r="D62" s="19"/>
      <c r="E62" s="20">
        <f>SUM(DataSource!I50)</f>
        <v>0</v>
      </c>
      <c r="F62" s="19"/>
      <c r="G62" s="14">
        <f>SUM(DataSource!E50)</f>
        <v>0</v>
      </c>
      <c r="H62" s="19"/>
      <c r="I62" s="14">
        <f>SUM(DataSource!M50)</f>
        <v>0</v>
      </c>
      <c r="J62" s="19"/>
      <c r="K62" s="19"/>
      <c r="L62" s="14">
        <f>SUM(DataSource!K50)</f>
        <v>0</v>
      </c>
      <c r="M62" s="19"/>
      <c r="N62" s="20">
        <f>SUM(DataSource!L50)</f>
        <v>0</v>
      </c>
      <c r="O62" s="19"/>
      <c r="P62" s="43">
        <f>SUM(DataSource!N50)</f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17" t="s">
        <v>93</v>
      </c>
      <c r="B63" t="s">
        <v>94</v>
      </c>
      <c r="C63" s="14">
        <f>SUM(DataSource!J51)</f>
        <v>0</v>
      </c>
      <c r="D63" s="19"/>
      <c r="E63" s="20">
        <f>SUM(DataSource!I51)</f>
        <v>0</v>
      </c>
      <c r="F63" s="19"/>
      <c r="G63" s="14">
        <f>SUM(DataSource!E51)</f>
        <v>0</v>
      </c>
      <c r="H63" s="19"/>
      <c r="I63" s="14">
        <f>SUM(DataSource!M51)</f>
        <v>0</v>
      </c>
      <c r="J63" s="19"/>
      <c r="K63" s="19"/>
      <c r="L63" s="14">
        <f>SUM(DataSource!K51)</f>
        <v>0</v>
      </c>
      <c r="M63" s="19"/>
      <c r="N63" s="20">
        <f>SUM(DataSource!L51)</f>
        <v>0</v>
      </c>
      <c r="O63" s="19"/>
      <c r="P63" s="43">
        <f>SUM(DataSource!N51)</f>
        <v>0</v>
      </c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17" t="s">
        <v>95</v>
      </c>
      <c r="B64" t="s">
        <v>96</v>
      </c>
      <c r="C64" s="14">
        <f>SUM(DataSource!J52)</f>
        <v>0</v>
      </c>
      <c r="D64" s="19"/>
      <c r="E64" s="20">
        <f>SUM(DataSource!I52)</f>
        <v>0</v>
      </c>
      <c r="F64" s="19"/>
      <c r="G64" s="14">
        <f>SUM(DataSource!E52)</f>
        <v>0</v>
      </c>
      <c r="H64" s="19"/>
      <c r="I64" s="14">
        <f>SUM(DataSource!M52)</f>
        <v>0</v>
      </c>
      <c r="J64" s="19"/>
      <c r="K64" s="19"/>
      <c r="L64" s="14">
        <f>SUM(DataSource!K52)</f>
        <v>0</v>
      </c>
      <c r="M64" s="19"/>
      <c r="N64" s="20">
        <f>SUM(DataSource!L52)</f>
        <v>0</v>
      </c>
      <c r="O64" s="19"/>
      <c r="P64" s="43">
        <f>SUM(DataSource!N52)</f>
        <v>0</v>
      </c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17" t="s">
        <v>97</v>
      </c>
      <c r="B65" t="s">
        <v>98</v>
      </c>
      <c r="C65" s="14">
        <f>SUM(DataSource!J53)</f>
        <v>0</v>
      </c>
      <c r="D65" s="19"/>
      <c r="E65" s="20">
        <f>SUM(DataSource!I53)</f>
        <v>0</v>
      </c>
      <c r="F65" s="19"/>
      <c r="G65" s="14">
        <f>SUM(DataSource!E53)</f>
        <v>0</v>
      </c>
      <c r="H65" s="19"/>
      <c r="I65" s="14">
        <f>SUM(DataSource!M53)</f>
        <v>0</v>
      </c>
      <c r="J65" s="19"/>
      <c r="K65" s="19"/>
      <c r="L65" s="14">
        <f>SUM(DataSource!K53)</f>
        <v>0</v>
      </c>
      <c r="M65" s="19"/>
      <c r="N65" s="20">
        <f>SUM(DataSource!L53)</f>
        <v>0</v>
      </c>
      <c r="O65" s="19"/>
      <c r="P65" s="43">
        <f>SUM(DataSource!N53)</f>
        <v>0</v>
      </c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17" t="s">
        <v>99</v>
      </c>
      <c r="B66" t="s">
        <v>100</v>
      </c>
      <c r="C66" s="14">
        <f>SUM(DataSource!J54)</f>
        <v>0</v>
      </c>
      <c r="D66" s="19"/>
      <c r="E66" s="20">
        <f>SUM(DataSource!I54)</f>
        <v>0</v>
      </c>
      <c r="F66" s="19"/>
      <c r="G66" s="14">
        <f>SUM(DataSource!E54)</f>
        <v>0</v>
      </c>
      <c r="H66" s="19"/>
      <c r="I66" s="14">
        <f>SUM(DataSource!M54)</f>
        <v>0</v>
      </c>
      <c r="J66" s="19"/>
      <c r="K66" s="19"/>
      <c r="L66" s="14">
        <f>SUM(DataSource!K54)</f>
        <v>0</v>
      </c>
      <c r="M66" s="19"/>
      <c r="N66" s="20">
        <f>SUM(DataSource!L54)</f>
        <v>0</v>
      </c>
      <c r="O66" s="19"/>
      <c r="P66" s="43">
        <f>SUM(DataSource!N54)</f>
        <v>0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17" t="s">
        <v>101</v>
      </c>
      <c r="B67" t="s">
        <v>102</v>
      </c>
      <c r="C67" s="14">
        <f>SUM(DataSource!J55)</f>
        <v>0</v>
      </c>
      <c r="D67" s="19"/>
      <c r="E67" s="20">
        <f>SUM(DataSource!I55)</f>
        <v>0</v>
      </c>
      <c r="F67" s="19"/>
      <c r="G67" s="14">
        <f>SUM(DataSource!E55)</f>
        <v>0</v>
      </c>
      <c r="H67" s="19"/>
      <c r="I67" s="14">
        <f>SUM(DataSource!M55)</f>
        <v>0</v>
      </c>
      <c r="J67" s="19"/>
      <c r="K67" s="19"/>
      <c r="L67" s="14">
        <f>SUM(DataSource!K55)</f>
        <v>0</v>
      </c>
      <c r="M67" s="19"/>
      <c r="N67" s="20">
        <f>SUM(DataSource!L55)</f>
        <v>0</v>
      </c>
      <c r="O67" s="19"/>
      <c r="P67" s="43">
        <f>SUM(DataSource!N55)</f>
        <v>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17" t="s">
        <v>103</v>
      </c>
      <c r="B68" t="s">
        <v>104</v>
      </c>
      <c r="C68" s="14">
        <f>SUM(DataSource!J56)</f>
        <v>0</v>
      </c>
      <c r="D68" s="19"/>
      <c r="E68" s="20">
        <f>SUM(DataSource!I56)</f>
        <v>0</v>
      </c>
      <c r="F68" s="19"/>
      <c r="G68" s="14">
        <f>SUM(DataSource!E56)</f>
        <v>0</v>
      </c>
      <c r="H68" s="19"/>
      <c r="I68" s="14">
        <f>SUM(DataSource!M56)</f>
        <v>0</v>
      </c>
      <c r="J68" s="19"/>
      <c r="K68" s="19"/>
      <c r="L68" s="14">
        <f>SUM(DataSource!K56)</f>
        <v>0</v>
      </c>
      <c r="M68" s="19"/>
      <c r="N68" s="20">
        <f>SUM(DataSource!L56)</f>
        <v>0</v>
      </c>
      <c r="O68" s="19"/>
      <c r="P68" s="43">
        <f>SUM(DataSource!N56)</f>
        <v>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17" t="s">
        <v>105</v>
      </c>
      <c r="B69" t="s">
        <v>106</v>
      </c>
      <c r="C69" s="14">
        <f>SUM(DataSource!J57)</f>
        <v>0</v>
      </c>
      <c r="D69" s="19"/>
      <c r="E69" s="20">
        <f>SUM(DataSource!I57)</f>
        <v>0</v>
      </c>
      <c r="F69" s="19"/>
      <c r="G69" s="14">
        <f>SUM(DataSource!E57)</f>
        <v>0</v>
      </c>
      <c r="H69" s="19"/>
      <c r="I69" s="14">
        <f>SUM(DataSource!M57)</f>
        <v>0</v>
      </c>
      <c r="J69" s="19"/>
      <c r="K69" s="19"/>
      <c r="L69" s="14">
        <f>SUM(DataSource!K57)</f>
        <v>0</v>
      </c>
      <c r="M69" s="19"/>
      <c r="N69" s="20">
        <f>SUM(DataSource!L57)</f>
        <v>0</v>
      </c>
      <c r="O69" s="19"/>
      <c r="P69" s="43">
        <f>SUM(DataSource!N57)</f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17" t="s">
        <v>107</v>
      </c>
      <c r="B70" t="s">
        <v>108</v>
      </c>
      <c r="C70" s="14">
        <f>SUM(DataSource!J58)</f>
        <v>0</v>
      </c>
      <c r="D70" s="19"/>
      <c r="E70" s="20">
        <f>SUM(DataSource!I58)</f>
        <v>0</v>
      </c>
      <c r="F70" s="19"/>
      <c r="G70" s="14">
        <f>SUM(DataSource!E58)</f>
        <v>0</v>
      </c>
      <c r="H70" s="19"/>
      <c r="I70" s="14">
        <f>SUM(DataSource!M58)</f>
        <v>0</v>
      </c>
      <c r="J70" s="19"/>
      <c r="K70" s="19"/>
      <c r="L70" s="14">
        <f>SUM(DataSource!K58)</f>
        <v>0</v>
      </c>
      <c r="M70" s="19"/>
      <c r="N70" s="20">
        <f>SUM(DataSource!L58)</f>
        <v>0</v>
      </c>
      <c r="O70" s="19"/>
      <c r="P70" s="43">
        <f>SUM(DataSource!N58)</f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17" t="s">
        <v>109</v>
      </c>
      <c r="B71" s="528" t="s">
        <v>110</v>
      </c>
      <c r="C71" s="14">
        <f>SUM(DataSource!J59)</f>
        <v>0</v>
      </c>
      <c r="D71" s="19"/>
      <c r="E71" s="20">
        <f>SUM(DataSource!I59)</f>
        <v>0</v>
      </c>
      <c r="F71" s="19"/>
      <c r="G71" s="14">
        <f>SUM(DataSource!E59)</f>
        <v>0</v>
      </c>
      <c r="H71" s="19"/>
      <c r="I71" s="14">
        <f>SUM(DataSource!M59)</f>
        <v>0</v>
      </c>
      <c r="J71" s="19"/>
      <c r="K71" s="19"/>
      <c r="L71" s="14">
        <f>SUM(DataSource!K59)</f>
        <v>0</v>
      </c>
      <c r="M71" s="19"/>
      <c r="N71" s="20">
        <f>SUM(DataSource!L59)</f>
        <v>0</v>
      </c>
      <c r="O71" s="19"/>
      <c r="P71" s="43">
        <f>SUM(DataSource!N59)</f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17" t="s">
        <v>111</v>
      </c>
      <c r="B72" t="s">
        <v>112</v>
      </c>
      <c r="C72" s="14">
        <f>SUM(DataSource!J60)</f>
        <v>0</v>
      </c>
      <c r="D72" s="19"/>
      <c r="E72" s="20">
        <f>SUM(DataSource!I60)</f>
        <v>0</v>
      </c>
      <c r="F72" s="19"/>
      <c r="G72" s="14">
        <f>SUM(DataSource!E60)</f>
        <v>0</v>
      </c>
      <c r="H72" s="19"/>
      <c r="I72" s="14">
        <f>SUM(DataSource!M60)</f>
        <v>0</v>
      </c>
      <c r="J72" s="19"/>
      <c r="K72" s="19"/>
      <c r="L72" s="14">
        <f>SUM(DataSource!K60)</f>
        <v>0</v>
      </c>
      <c r="M72" s="19"/>
      <c r="N72" s="20">
        <f>SUM(DataSource!L60)</f>
        <v>0</v>
      </c>
      <c r="O72" s="19"/>
      <c r="P72" s="43">
        <f>SUM(DataSource!N60)</f>
        <v>0</v>
      </c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17" t="s">
        <v>113</v>
      </c>
      <c r="B73" t="s">
        <v>114</v>
      </c>
      <c r="C73" s="14">
        <f>SUM(DataSource!J61)</f>
        <v>0</v>
      </c>
      <c r="D73" s="19"/>
      <c r="E73" s="20">
        <f>SUM(DataSource!I61)</f>
        <v>0</v>
      </c>
      <c r="F73" s="19"/>
      <c r="G73" s="14">
        <f>SUM(DataSource!E61)</f>
        <v>0</v>
      </c>
      <c r="H73" s="19"/>
      <c r="I73" s="14">
        <f>SUM(DataSource!M61)</f>
        <v>0</v>
      </c>
      <c r="J73" s="19"/>
      <c r="K73" s="19"/>
      <c r="L73" s="14">
        <f>SUM(DataSource!K61)</f>
        <v>0</v>
      </c>
      <c r="M73" s="19"/>
      <c r="N73" s="20">
        <f>SUM(DataSource!L61)</f>
        <v>0</v>
      </c>
      <c r="O73" s="19"/>
      <c r="P73" s="43">
        <f>SUM(DataSource!N61)</f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17" t="s">
        <v>115</v>
      </c>
      <c r="B74" t="s">
        <v>116</v>
      </c>
      <c r="C74" s="14">
        <f>SUM(DataSource!J62)</f>
        <v>0</v>
      </c>
      <c r="D74" s="19"/>
      <c r="E74" s="20">
        <f>SUM(DataSource!I62)</f>
        <v>0</v>
      </c>
      <c r="F74" s="19"/>
      <c r="G74" s="14">
        <f>SUM(DataSource!E62)</f>
        <v>0</v>
      </c>
      <c r="H74" s="19"/>
      <c r="I74" s="14">
        <f>SUM(DataSource!M62)</f>
        <v>0</v>
      </c>
      <c r="J74" s="19"/>
      <c r="K74" s="19"/>
      <c r="L74" s="14">
        <f>SUM(DataSource!K62)</f>
        <v>0</v>
      </c>
      <c r="M74" s="19"/>
      <c r="N74" s="20">
        <f>SUM(DataSource!L62)</f>
        <v>0</v>
      </c>
      <c r="O74" s="19"/>
      <c r="P74" s="43">
        <f>SUM(DataSource!N62)</f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17" t="s">
        <v>117</v>
      </c>
      <c r="B75" t="s">
        <v>118</v>
      </c>
      <c r="C75" s="14">
        <f>SUM(DataSource!J63)</f>
        <v>0</v>
      </c>
      <c r="D75" s="19"/>
      <c r="E75" s="20">
        <f>SUM(DataSource!I63)</f>
        <v>0</v>
      </c>
      <c r="F75" s="19"/>
      <c r="G75" s="14">
        <f>SUM(DataSource!E63)</f>
        <v>0</v>
      </c>
      <c r="H75" s="19"/>
      <c r="I75" s="14">
        <f>SUM(DataSource!M63)</f>
        <v>0</v>
      </c>
      <c r="J75" s="19"/>
      <c r="K75" s="19"/>
      <c r="L75" s="14">
        <f>SUM(DataSource!K63)</f>
        <v>0</v>
      </c>
      <c r="M75" s="19"/>
      <c r="N75" s="20">
        <f>SUM(DataSource!L63)</f>
        <v>0</v>
      </c>
      <c r="O75" s="19"/>
      <c r="P75" s="43">
        <f>SUM(DataSource!N63)</f>
        <v>0</v>
      </c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1" t="s">
        <v>119</v>
      </c>
      <c r="B76" s="528" t="s">
        <v>120</v>
      </c>
      <c r="C76" s="14">
        <f>SUM(DataSource!J64)</f>
        <v>0</v>
      </c>
      <c r="D76" s="19"/>
      <c r="E76" s="20">
        <f>SUM(DataSource!I64)</f>
        <v>0</v>
      </c>
      <c r="F76" s="19"/>
      <c r="G76" s="14">
        <f>SUM(DataSource!E64)</f>
        <v>0</v>
      </c>
      <c r="H76" s="19"/>
      <c r="I76" s="14">
        <f>SUM(DataSource!M64)</f>
        <v>0</v>
      </c>
      <c r="J76" s="19"/>
      <c r="K76" s="19"/>
      <c r="L76" s="14">
        <f>SUM(DataSource!K64)</f>
        <v>0</v>
      </c>
      <c r="M76" s="19"/>
      <c r="N76" s="20">
        <f>SUM(DataSource!L64)</f>
        <v>0</v>
      </c>
      <c r="O76" s="19"/>
      <c r="P76" s="43">
        <f>SUM(DataSource!N64)</f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54" t="s">
        <v>121</v>
      </c>
      <c r="B77" s="543"/>
      <c r="C77" s="22">
        <f>SUM(C57:C76)</f>
        <v>0</v>
      </c>
      <c r="D77" s="23"/>
      <c r="E77" s="22">
        <f t="shared" ref="E77:J77" si="3">SUM(E57:E76)</f>
        <v>0</v>
      </c>
      <c r="F77" s="23">
        <f t="shared" si="3"/>
        <v>0</v>
      </c>
      <c r="G77" s="22">
        <f t="shared" si="3"/>
        <v>0</v>
      </c>
      <c r="H77" s="23">
        <f t="shared" si="3"/>
        <v>0</v>
      </c>
      <c r="I77" s="22">
        <f t="shared" si="3"/>
        <v>0</v>
      </c>
      <c r="J77" s="23">
        <f t="shared" si="3"/>
        <v>0</v>
      </c>
      <c r="K77" s="23"/>
      <c r="L77" s="22">
        <f>SUM(L57:L76)</f>
        <v>0</v>
      </c>
      <c r="M77" s="23"/>
      <c r="N77" s="22">
        <f>SUM(N57:N76)</f>
        <v>0</v>
      </c>
      <c r="O77" s="23">
        <f>SUM(O57:O76)</f>
        <v>0</v>
      </c>
      <c r="P77" s="22">
        <f>SUM(P57:P76)</f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4"/>
      <c r="B78" s="25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4"/>
      <c r="B79" s="25"/>
      <c r="C79" s="18"/>
      <c r="D79" s="19"/>
      <c r="E79" s="20"/>
      <c r="F79" s="19"/>
      <c r="G79" s="18"/>
      <c r="H79" s="19"/>
      <c r="I79" s="18"/>
      <c r="J79" s="19"/>
      <c r="K79" s="19"/>
      <c r="L79" s="18"/>
      <c r="M79" s="19"/>
      <c r="N79" s="20"/>
      <c r="O79" s="19"/>
      <c r="P79" s="43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6" t="s">
        <v>122</v>
      </c>
      <c r="B80" t="s">
        <v>123</v>
      </c>
      <c r="C80" s="14">
        <f>SUM(DataSource!J65)</f>
        <v>0</v>
      </c>
      <c r="D80" s="19"/>
      <c r="E80" s="20">
        <f>SUM(DataSource!I65)</f>
        <v>0</v>
      </c>
      <c r="F80" s="19"/>
      <c r="G80" s="14">
        <f>SUM(DataSource!E65)</f>
        <v>0</v>
      </c>
      <c r="H80" s="19"/>
      <c r="I80" s="14">
        <f>SUM(DataSource!M65)</f>
        <v>0</v>
      </c>
      <c r="J80" s="19"/>
      <c r="K80" s="19"/>
      <c r="L80" s="14">
        <f>SUM(DataSource!K65)</f>
        <v>0</v>
      </c>
      <c r="M80" s="19"/>
      <c r="N80" s="20">
        <f>SUM(DataSource!L65)</f>
        <v>0</v>
      </c>
      <c r="O80" s="19"/>
      <c r="P80" s="43">
        <f>SUM(DataSource!N65)</f>
        <v>0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17" t="s">
        <v>124</v>
      </c>
      <c r="B81" t="s">
        <v>125</v>
      </c>
      <c r="C81" s="14">
        <f>SUM(DataSource!J66)</f>
        <v>0</v>
      </c>
      <c r="D81" s="19"/>
      <c r="E81" s="20">
        <f>SUM(DataSource!I66)</f>
        <v>0</v>
      </c>
      <c r="F81" s="19"/>
      <c r="G81" s="14">
        <f>SUM(DataSource!E66)</f>
        <v>0</v>
      </c>
      <c r="H81" s="19"/>
      <c r="I81" s="14">
        <f>SUM(DataSource!M66)</f>
        <v>0</v>
      </c>
      <c r="J81" s="19"/>
      <c r="K81" s="19"/>
      <c r="L81" s="14">
        <f>SUM(DataSource!K66)</f>
        <v>0</v>
      </c>
      <c r="M81" s="19"/>
      <c r="N81" s="20">
        <f>SUM(DataSource!L66)</f>
        <v>0</v>
      </c>
      <c r="O81" s="19"/>
      <c r="P81" s="43">
        <f>SUM(DataSource!N66)</f>
        <v>0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1" t="s">
        <v>126</v>
      </c>
      <c r="B82" t="s">
        <v>127</v>
      </c>
      <c r="C82" s="14">
        <f>SUM(DataSource!J67)</f>
        <v>0</v>
      </c>
      <c r="D82" s="19"/>
      <c r="E82" s="20">
        <f>SUM(DataSource!I67)</f>
        <v>0</v>
      </c>
      <c r="F82" s="19"/>
      <c r="G82" s="14">
        <f>SUM(DataSource!E67)</f>
        <v>0</v>
      </c>
      <c r="H82" s="19"/>
      <c r="I82" s="14">
        <f>SUM(DataSource!M67)</f>
        <v>0</v>
      </c>
      <c r="J82" s="19"/>
      <c r="K82" s="19"/>
      <c r="L82" s="14">
        <f>SUM(DataSource!K67)</f>
        <v>0</v>
      </c>
      <c r="M82" s="19"/>
      <c r="N82" s="20">
        <f>SUM(DataSource!L67)</f>
        <v>0</v>
      </c>
      <c r="O82" s="19"/>
      <c r="P82" s="43">
        <f>SUM(DataSource!N67)</f>
        <v>0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54" t="s">
        <v>128</v>
      </c>
      <c r="B83" s="543"/>
      <c r="C83" s="22">
        <f>SUM(C79:C82)</f>
        <v>0</v>
      </c>
      <c r="D83" s="23"/>
      <c r="E83" s="22">
        <f t="shared" ref="E83:J83" si="4">SUM(E79:E82)</f>
        <v>0</v>
      </c>
      <c r="F83" s="23">
        <f t="shared" si="4"/>
        <v>0</v>
      </c>
      <c r="G83" s="22">
        <f t="shared" si="4"/>
        <v>0</v>
      </c>
      <c r="H83" s="23">
        <f t="shared" si="4"/>
        <v>0</v>
      </c>
      <c r="I83" s="22">
        <f t="shared" si="4"/>
        <v>0</v>
      </c>
      <c r="J83" s="23">
        <f t="shared" si="4"/>
        <v>0</v>
      </c>
      <c r="K83" s="23"/>
      <c r="L83" s="22">
        <f>SUM(L79:L82)</f>
        <v>0</v>
      </c>
      <c r="M83" s="23"/>
      <c r="N83" s="22">
        <f>SUM(N79:N82)</f>
        <v>0</v>
      </c>
      <c r="O83" s="23">
        <f>SUM(O79:O82)</f>
        <v>0</v>
      </c>
      <c r="P83" s="22">
        <f>SUM(P79:P82)</f>
        <v>0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4"/>
      <c r="B84" s="25"/>
      <c r="C84" s="18"/>
      <c r="D84" s="19"/>
      <c r="E84" s="20"/>
      <c r="F84" s="19"/>
      <c r="G84" s="18"/>
      <c r="H84" s="19"/>
      <c r="I84" s="18"/>
      <c r="J84" s="19"/>
      <c r="K84" s="19"/>
      <c r="L84" s="18"/>
      <c r="M84" s="19"/>
      <c r="N84" s="20"/>
      <c r="O84" s="19"/>
      <c r="P84" s="18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4">
        <v>103002</v>
      </c>
      <c r="B85" s="25" t="s">
        <v>129</v>
      </c>
      <c r="C85" s="14">
        <f>SUM(DataSource!J69)</f>
        <v>0</v>
      </c>
      <c r="D85" s="19"/>
      <c r="E85" s="20">
        <f>SUM(DataSource!I69)</f>
        <v>0</v>
      </c>
      <c r="F85" s="19"/>
      <c r="G85" s="14">
        <f>SUM(DataSource!E69)</f>
        <v>0</v>
      </c>
      <c r="H85" s="19"/>
      <c r="I85" s="14">
        <f>SUM(DataSource!M69)</f>
        <v>0</v>
      </c>
      <c r="J85" s="19"/>
      <c r="K85" s="19"/>
      <c r="L85" s="14">
        <f>SUM(DataSource!K69)</f>
        <v>0</v>
      </c>
      <c r="M85" s="19"/>
      <c r="N85" s="20">
        <f>SUM(DataSource!L69)</f>
        <v>0</v>
      </c>
      <c r="O85" s="19"/>
      <c r="P85" s="43">
        <f>SUM(DataSource!N69)</f>
        <v>0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4">
        <v>103009</v>
      </c>
      <c r="B86" s="25" t="s">
        <v>130</v>
      </c>
      <c r="C86" s="14">
        <f>SUM(DataSource!J70)</f>
        <v>0</v>
      </c>
      <c r="D86" s="19"/>
      <c r="E86" s="20">
        <f>SUM(DataSource!I70)</f>
        <v>0</v>
      </c>
      <c r="F86" s="19"/>
      <c r="G86" s="14">
        <f>SUM(DataSource!E70)</f>
        <v>0</v>
      </c>
      <c r="H86" s="19"/>
      <c r="I86" s="14">
        <f>SUM(DataSource!M70)</f>
        <v>0</v>
      </c>
      <c r="J86" s="19"/>
      <c r="K86" s="19"/>
      <c r="L86" s="14">
        <f>SUM(DataSource!K70)</f>
        <v>0</v>
      </c>
      <c r="M86" s="19"/>
      <c r="N86" s="20">
        <f>SUM(DataSource!L70)</f>
        <v>0</v>
      </c>
      <c r="O86" s="19"/>
      <c r="P86" s="43">
        <f>SUM(DataSource!N70)</f>
        <v>0</v>
      </c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54" t="s">
        <v>131</v>
      </c>
      <c r="B87" s="543"/>
      <c r="C87" s="22">
        <f>SUM(C85:C86)</f>
        <v>0</v>
      </c>
      <c r="D87" s="23"/>
      <c r="E87" s="22">
        <f t="shared" ref="E87:J87" si="5">SUM(E85:E86)</f>
        <v>0</v>
      </c>
      <c r="F87" s="23">
        <f t="shared" si="5"/>
        <v>0</v>
      </c>
      <c r="G87" s="22">
        <f t="shared" si="5"/>
        <v>0</v>
      </c>
      <c r="H87" s="23">
        <f t="shared" si="5"/>
        <v>0</v>
      </c>
      <c r="I87" s="22">
        <f t="shared" si="5"/>
        <v>0</v>
      </c>
      <c r="J87" s="23">
        <f t="shared" si="5"/>
        <v>0</v>
      </c>
      <c r="K87" s="23"/>
      <c r="L87" s="22">
        <f>SUM(L85:L86)</f>
        <v>0</v>
      </c>
      <c r="M87" s="23"/>
      <c r="N87" s="22">
        <f>SUM(N85:N86)</f>
        <v>0</v>
      </c>
      <c r="O87" s="23">
        <f>SUM(O85:O86)</f>
        <v>0</v>
      </c>
      <c r="P87" s="22">
        <f>SUM(P85:P86)</f>
        <v>0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4"/>
      <c r="B88" s="25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43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6" t="s">
        <v>132</v>
      </c>
      <c r="B89" t="s">
        <v>133</v>
      </c>
      <c r="C89" s="14">
        <f>SUM(DataSource!J71)</f>
        <v>0</v>
      </c>
      <c r="D89" s="19"/>
      <c r="E89" s="20">
        <f>SUM(DataSource!I71)</f>
        <v>0</v>
      </c>
      <c r="F89" s="19"/>
      <c r="G89" s="14">
        <f>SUM(DataSource!E71)</f>
        <v>0</v>
      </c>
      <c r="H89" s="19"/>
      <c r="I89" s="14">
        <f>SUM(DataSource!M71)</f>
        <v>0</v>
      </c>
      <c r="J89" s="19"/>
      <c r="K89" s="19"/>
      <c r="L89" s="14">
        <f>SUM(DataSource!K71)</f>
        <v>0</v>
      </c>
      <c r="M89" s="19"/>
      <c r="N89" s="20">
        <f>SUM(DataSource!L71)</f>
        <v>0</v>
      </c>
      <c r="O89" s="19"/>
      <c r="P89" s="43">
        <f>SUM(DataSource!N71)</f>
        <v>0</v>
      </c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17" t="s">
        <v>134</v>
      </c>
      <c r="B90" t="s">
        <v>135</v>
      </c>
      <c r="C90" s="14">
        <f>SUM(DataSource!J72)</f>
        <v>0</v>
      </c>
      <c r="D90" s="19"/>
      <c r="E90" s="20">
        <f>SUM(DataSource!I72)</f>
        <v>0</v>
      </c>
      <c r="F90" s="19"/>
      <c r="G90" s="14">
        <f>SUM(DataSource!E72)</f>
        <v>0</v>
      </c>
      <c r="H90" s="19"/>
      <c r="I90" s="14">
        <f>SUM(DataSource!M72)</f>
        <v>0</v>
      </c>
      <c r="J90" s="19"/>
      <c r="K90" s="19"/>
      <c r="L90" s="14">
        <f>SUM(DataSource!K72)</f>
        <v>0</v>
      </c>
      <c r="M90" s="19"/>
      <c r="N90" s="20">
        <f>SUM(DataSource!L72)</f>
        <v>0</v>
      </c>
      <c r="O90" s="19"/>
      <c r="P90" s="43">
        <f>SUM(DataSource!N72)</f>
        <v>0</v>
      </c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17" t="s">
        <v>136</v>
      </c>
      <c r="B91" t="s">
        <v>137</v>
      </c>
      <c r="C91" s="14">
        <f>SUM(DataSource!J73)</f>
        <v>0</v>
      </c>
      <c r="D91" s="19"/>
      <c r="E91" s="20">
        <f>SUM(DataSource!I73)</f>
        <v>0</v>
      </c>
      <c r="F91" s="19"/>
      <c r="G91" s="14">
        <f>SUM(DataSource!E73)</f>
        <v>0</v>
      </c>
      <c r="H91" s="19"/>
      <c r="I91" s="14">
        <f>SUM(DataSource!M73)</f>
        <v>0</v>
      </c>
      <c r="J91" s="19"/>
      <c r="K91" s="19"/>
      <c r="L91" s="14">
        <f>SUM(DataSource!K73)</f>
        <v>0</v>
      </c>
      <c r="M91" s="19"/>
      <c r="N91" s="20">
        <f>SUM(DataSource!L73)</f>
        <v>0</v>
      </c>
      <c r="O91" s="19"/>
      <c r="P91" s="43">
        <f>SUM(DataSource!N73)</f>
        <v>0</v>
      </c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17" t="s">
        <v>138</v>
      </c>
      <c r="B92" t="s">
        <v>139</v>
      </c>
      <c r="C92" s="14">
        <f>SUM(DataSource!J74)</f>
        <v>0</v>
      </c>
      <c r="D92" s="19"/>
      <c r="E92" s="20">
        <f>SUM(DataSource!I74)</f>
        <v>0</v>
      </c>
      <c r="F92" s="19"/>
      <c r="G92" s="14">
        <f>SUM(DataSource!E74)</f>
        <v>0</v>
      </c>
      <c r="H92" s="19"/>
      <c r="I92" s="14">
        <f>SUM(DataSource!M74)</f>
        <v>0</v>
      </c>
      <c r="J92" s="19"/>
      <c r="K92" s="19"/>
      <c r="L92" s="14">
        <f>SUM(DataSource!K74)</f>
        <v>0</v>
      </c>
      <c r="M92" s="19"/>
      <c r="N92" s="20">
        <f>SUM(DataSource!L74)</f>
        <v>0</v>
      </c>
      <c r="O92" s="19"/>
      <c r="P92" s="43">
        <f>SUM(DataSource!N74)</f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17" t="s">
        <v>140</v>
      </c>
      <c r="B93" t="s">
        <v>141</v>
      </c>
      <c r="C93" s="14">
        <f>SUM(DataSource!J75)</f>
        <v>0</v>
      </c>
      <c r="D93" s="19"/>
      <c r="E93" s="20">
        <f>SUM(DataSource!I75)</f>
        <v>0</v>
      </c>
      <c r="F93" s="19"/>
      <c r="G93" s="14">
        <f>SUM(DataSource!E75)</f>
        <v>0</v>
      </c>
      <c r="H93" s="19"/>
      <c r="I93" s="14">
        <f>SUM(DataSource!M75)</f>
        <v>0</v>
      </c>
      <c r="J93" s="19"/>
      <c r="K93" s="19"/>
      <c r="L93" s="14">
        <f>SUM(DataSource!K75)</f>
        <v>0</v>
      </c>
      <c r="M93" s="19"/>
      <c r="N93" s="20">
        <f>SUM(DataSource!L75)</f>
        <v>0</v>
      </c>
      <c r="O93" s="19"/>
      <c r="P93" s="43">
        <f>SUM(DataSource!N75)</f>
        <v>0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17" t="s">
        <v>142</v>
      </c>
      <c r="B94" t="s">
        <v>143</v>
      </c>
      <c r="C94" s="14">
        <f>SUM(DataSource!J76)</f>
        <v>0</v>
      </c>
      <c r="D94" s="19"/>
      <c r="E94" s="20">
        <f>SUM(DataSource!I76)</f>
        <v>0</v>
      </c>
      <c r="F94" s="19"/>
      <c r="G94" s="14">
        <f>SUM(DataSource!E76)</f>
        <v>0</v>
      </c>
      <c r="H94" s="19"/>
      <c r="I94" s="14">
        <f>SUM(DataSource!M76)</f>
        <v>0</v>
      </c>
      <c r="J94" s="19"/>
      <c r="K94" s="19"/>
      <c r="L94" s="14">
        <f>SUM(DataSource!K76)</f>
        <v>0</v>
      </c>
      <c r="M94" s="19"/>
      <c r="N94" s="20">
        <f>SUM(DataSource!L76)</f>
        <v>0</v>
      </c>
      <c r="O94" s="19"/>
      <c r="P94" s="43">
        <f>SUM(DataSource!N76)</f>
        <v>0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17" t="s">
        <v>144</v>
      </c>
      <c r="B95" t="s">
        <v>145</v>
      </c>
      <c r="C95" s="14">
        <f>SUM(DataSource!J77)</f>
        <v>0</v>
      </c>
      <c r="D95" s="19"/>
      <c r="E95" s="20">
        <f>SUM(DataSource!I77)</f>
        <v>0</v>
      </c>
      <c r="F95" s="19"/>
      <c r="G95" s="14">
        <f>SUM(DataSource!E77)</f>
        <v>0</v>
      </c>
      <c r="H95" s="19"/>
      <c r="I95" s="14">
        <f>SUM(DataSource!M77)</f>
        <v>0</v>
      </c>
      <c r="J95" s="19"/>
      <c r="K95" s="19"/>
      <c r="L95" s="14">
        <f>SUM(DataSource!K77)</f>
        <v>0</v>
      </c>
      <c r="M95" s="19"/>
      <c r="N95" s="20">
        <f>SUM(DataSource!L77)</f>
        <v>0</v>
      </c>
      <c r="O95" s="19"/>
      <c r="P95" s="43">
        <f>SUM(DataSource!N77)</f>
        <v>0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17" t="s">
        <v>146</v>
      </c>
      <c r="B96" t="s">
        <v>147</v>
      </c>
      <c r="C96" s="14">
        <f>SUM(DataSource!J78)</f>
        <v>0</v>
      </c>
      <c r="D96" s="19"/>
      <c r="E96" s="20">
        <f>SUM(DataSource!I78)</f>
        <v>0</v>
      </c>
      <c r="F96" s="19"/>
      <c r="G96" s="14">
        <f>SUM(DataSource!E78)</f>
        <v>0</v>
      </c>
      <c r="H96" s="19"/>
      <c r="I96" s="14">
        <f>SUM(DataSource!M78)</f>
        <v>0</v>
      </c>
      <c r="J96" s="19"/>
      <c r="K96" s="19"/>
      <c r="L96" s="14">
        <f>SUM(DataSource!K78)</f>
        <v>0</v>
      </c>
      <c r="M96" s="19"/>
      <c r="N96" s="20">
        <f>SUM(DataSource!L78)</f>
        <v>0</v>
      </c>
      <c r="O96" s="19"/>
      <c r="P96" s="43">
        <f>SUM(DataSource!N78)</f>
        <v>0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17" t="s">
        <v>148</v>
      </c>
      <c r="B97" t="s">
        <v>149</v>
      </c>
      <c r="C97" s="14">
        <f>SUM(DataSource!J79)</f>
        <v>0</v>
      </c>
      <c r="D97" s="19"/>
      <c r="E97" s="20">
        <f>SUM(DataSource!I79)</f>
        <v>0</v>
      </c>
      <c r="F97" s="19"/>
      <c r="G97" s="14">
        <f>SUM(DataSource!E79)</f>
        <v>0</v>
      </c>
      <c r="H97" s="19"/>
      <c r="I97" s="14">
        <f>SUM(DataSource!M79)</f>
        <v>0</v>
      </c>
      <c r="J97" s="19"/>
      <c r="K97" s="19"/>
      <c r="L97" s="14">
        <f>SUM(DataSource!K79)</f>
        <v>0</v>
      </c>
      <c r="M97" s="19"/>
      <c r="N97" s="20">
        <f>SUM(DataSource!L79)</f>
        <v>0</v>
      </c>
      <c r="O97" s="19"/>
      <c r="P97" s="43">
        <f>SUM(DataSource!N79)</f>
        <v>0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17" t="s">
        <v>150</v>
      </c>
      <c r="B98" t="s">
        <v>151</v>
      </c>
      <c r="C98" s="14">
        <f>SUM(DataSource!J80)</f>
        <v>0</v>
      </c>
      <c r="D98" s="19"/>
      <c r="E98" s="20">
        <f>SUM(DataSource!I80)</f>
        <v>0</v>
      </c>
      <c r="F98" s="19"/>
      <c r="G98" s="14">
        <f>SUM(DataSource!E80)</f>
        <v>0</v>
      </c>
      <c r="H98" s="19"/>
      <c r="I98" s="14">
        <f>SUM(DataSource!M80)</f>
        <v>0</v>
      </c>
      <c r="J98" s="19"/>
      <c r="K98" s="19"/>
      <c r="L98" s="14">
        <f>SUM(DataSource!K80)</f>
        <v>0</v>
      </c>
      <c r="M98" s="19"/>
      <c r="N98" s="20">
        <f>SUM(DataSource!L80)</f>
        <v>0</v>
      </c>
      <c r="O98" s="19"/>
      <c r="P98" s="43">
        <f>SUM(DataSource!N80)</f>
        <v>0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17" t="s">
        <v>152</v>
      </c>
      <c r="B99" t="s">
        <v>153</v>
      </c>
      <c r="C99" s="14">
        <f>SUM(DataSource!J81)</f>
        <v>0</v>
      </c>
      <c r="D99" s="19"/>
      <c r="E99" s="20">
        <f>SUM(DataSource!I81)</f>
        <v>0</v>
      </c>
      <c r="F99" s="19"/>
      <c r="G99" s="14">
        <f>SUM(DataSource!E81)</f>
        <v>0</v>
      </c>
      <c r="H99" s="19"/>
      <c r="I99" s="14">
        <f>SUM(DataSource!M81)</f>
        <v>0</v>
      </c>
      <c r="J99" s="19"/>
      <c r="K99" s="19"/>
      <c r="L99" s="14">
        <f>SUM(DataSource!K81)</f>
        <v>0</v>
      </c>
      <c r="M99" s="19"/>
      <c r="N99" s="20">
        <f>SUM(DataSource!L81)</f>
        <v>0</v>
      </c>
      <c r="O99" s="19"/>
      <c r="P99" s="43">
        <f>SUM(DataSource!N81)</f>
        <v>0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17" t="s">
        <v>154</v>
      </c>
      <c r="B100" t="s">
        <v>155</v>
      </c>
      <c r="C100" s="14">
        <f>SUM(DataSource!J82)</f>
        <v>0</v>
      </c>
      <c r="D100" s="19"/>
      <c r="E100" s="20">
        <f>SUM(DataSource!I82)</f>
        <v>0</v>
      </c>
      <c r="F100" s="19"/>
      <c r="G100" s="14">
        <f>SUM(DataSource!E82)</f>
        <v>0</v>
      </c>
      <c r="H100" s="19"/>
      <c r="I100" s="14">
        <f>SUM(DataSource!M82)</f>
        <v>0</v>
      </c>
      <c r="J100" s="19"/>
      <c r="K100" s="19"/>
      <c r="L100" s="14">
        <f>SUM(DataSource!K82)</f>
        <v>0</v>
      </c>
      <c r="M100" s="19"/>
      <c r="N100" s="20">
        <f>SUM(DataSource!L82)</f>
        <v>0</v>
      </c>
      <c r="O100" s="19"/>
      <c r="P100" s="43">
        <f>SUM(DataSource!N82)</f>
        <v>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17" t="s">
        <v>156</v>
      </c>
      <c r="B101" t="s">
        <v>157</v>
      </c>
      <c r="C101" s="14">
        <f>SUM(DataSource!J83)</f>
        <v>0</v>
      </c>
      <c r="D101" s="19"/>
      <c r="E101" s="20">
        <f>SUM(DataSource!I83)</f>
        <v>0</v>
      </c>
      <c r="F101" s="19"/>
      <c r="G101" s="14">
        <f>SUM(DataSource!E83)</f>
        <v>0</v>
      </c>
      <c r="H101" s="19"/>
      <c r="I101" s="14">
        <f>SUM(DataSource!M83)</f>
        <v>0</v>
      </c>
      <c r="J101" s="19"/>
      <c r="K101" s="19"/>
      <c r="L101" s="14">
        <f>SUM(DataSource!K83)</f>
        <v>0</v>
      </c>
      <c r="M101" s="19"/>
      <c r="N101" s="20">
        <f>SUM(DataSource!L83)</f>
        <v>0</v>
      </c>
      <c r="O101" s="19"/>
      <c r="P101" s="43">
        <f>SUM(DataSource!N83)</f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17" t="s">
        <v>158</v>
      </c>
      <c r="B102" t="s">
        <v>159</v>
      </c>
      <c r="C102" s="14">
        <f>SUM(DataSource!J84)</f>
        <v>0</v>
      </c>
      <c r="D102" s="19"/>
      <c r="E102" s="20">
        <f>SUM(DataSource!I84)</f>
        <v>0</v>
      </c>
      <c r="F102" s="19"/>
      <c r="G102" s="14">
        <f>SUM(DataSource!E84)</f>
        <v>0</v>
      </c>
      <c r="H102" s="19"/>
      <c r="I102" s="14">
        <f>SUM(DataSource!M84)</f>
        <v>0</v>
      </c>
      <c r="J102" s="19"/>
      <c r="K102" s="19"/>
      <c r="L102" s="14">
        <f>SUM(DataSource!K84)</f>
        <v>0</v>
      </c>
      <c r="M102" s="19"/>
      <c r="N102" s="20">
        <f>SUM(DataSource!L84)</f>
        <v>0</v>
      </c>
      <c r="O102" s="19"/>
      <c r="P102" s="43">
        <f>SUM(DataSource!N84)</f>
        <v>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17" t="s">
        <v>160</v>
      </c>
      <c r="B103" t="s">
        <v>161</v>
      </c>
      <c r="C103" s="14">
        <f>SUM(DataSource!J85)</f>
        <v>0</v>
      </c>
      <c r="D103" s="19"/>
      <c r="E103" s="20">
        <f>SUM(DataSource!I85)</f>
        <v>0</v>
      </c>
      <c r="F103" s="19"/>
      <c r="G103" s="14">
        <f>SUM(DataSource!E85)</f>
        <v>0</v>
      </c>
      <c r="H103" s="19"/>
      <c r="I103" s="14">
        <f>SUM(DataSource!M85)</f>
        <v>0</v>
      </c>
      <c r="J103" s="19"/>
      <c r="K103" s="19"/>
      <c r="L103" s="14">
        <f>SUM(DataSource!K85)</f>
        <v>0</v>
      </c>
      <c r="M103" s="19"/>
      <c r="N103" s="20">
        <f>SUM(DataSource!L85)</f>
        <v>0</v>
      </c>
      <c r="O103" s="19"/>
      <c r="P103" s="43">
        <f>SUM(DataSource!N85)</f>
        <v>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17" t="s">
        <v>162</v>
      </c>
      <c r="B104" t="s">
        <v>163</v>
      </c>
      <c r="C104" s="14">
        <f>SUM(DataSource!J86)</f>
        <v>0</v>
      </c>
      <c r="D104" s="19"/>
      <c r="E104" s="20">
        <f>SUM(DataSource!I86)</f>
        <v>0</v>
      </c>
      <c r="F104" s="19"/>
      <c r="G104" s="14">
        <f>SUM(DataSource!E86)</f>
        <v>0</v>
      </c>
      <c r="H104" s="19"/>
      <c r="I104" s="14">
        <f>SUM(DataSource!M86)</f>
        <v>0</v>
      </c>
      <c r="J104" s="19"/>
      <c r="K104" s="19"/>
      <c r="L104" s="14">
        <f>SUM(DataSource!K86)</f>
        <v>0</v>
      </c>
      <c r="M104" s="19"/>
      <c r="N104" s="20">
        <f>SUM(DataSource!L86)</f>
        <v>0</v>
      </c>
      <c r="O104" s="19"/>
      <c r="P104" s="43">
        <f>SUM(DataSource!N86)</f>
        <v>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17" t="s">
        <v>164</v>
      </c>
      <c r="B105" t="s">
        <v>165</v>
      </c>
      <c r="C105" s="14">
        <f>SUM(DataSource!J87)</f>
        <v>0</v>
      </c>
      <c r="D105" s="19"/>
      <c r="E105" s="20">
        <f>SUM(DataSource!I87)</f>
        <v>0</v>
      </c>
      <c r="F105" s="19"/>
      <c r="G105" s="14">
        <f>SUM(DataSource!E87)</f>
        <v>0</v>
      </c>
      <c r="H105" s="19"/>
      <c r="I105" s="14">
        <f>SUM(DataSource!M87)</f>
        <v>0</v>
      </c>
      <c r="J105" s="19"/>
      <c r="K105" s="19"/>
      <c r="L105" s="14">
        <f>SUM(DataSource!K87)</f>
        <v>0</v>
      </c>
      <c r="M105" s="19"/>
      <c r="N105" s="20">
        <f>SUM(DataSource!L87)</f>
        <v>0</v>
      </c>
      <c r="O105" s="19"/>
      <c r="P105" s="43">
        <f>SUM(DataSource!N87)</f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17" t="s">
        <v>166</v>
      </c>
      <c r="B106" t="s">
        <v>167</v>
      </c>
      <c r="C106" s="14">
        <f>SUM(DataSource!J88)</f>
        <v>0</v>
      </c>
      <c r="D106" s="19"/>
      <c r="E106" s="20">
        <f>SUM(DataSource!I88)</f>
        <v>0</v>
      </c>
      <c r="F106" s="19"/>
      <c r="G106" s="14">
        <f>SUM(DataSource!E88)</f>
        <v>0</v>
      </c>
      <c r="H106" s="19"/>
      <c r="I106" s="14">
        <f>SUM(DataSource!M88)</f>
        <v>0</v>
      </c>
      <c r="J106" s="19"/>
      <c r="K106" s="19"/>
      <c r="L106" s="14">
        <f>SUM(DataSource!K88)</f>
        <v>0</v>
      </c>
      <c r="M106" s="19"/>
      <c r="N106" s="20">
        <f>SUM(DataSource!L88)</f>
        <v>0</v>
      </c>
      <c r="O106" s="19"/>
      <c r="P106" s="43">
        <f>SUM(DataSource!N88)</f>
        <v>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1" t="s">
        <v>168</v>
      </c>
      <c r="B107" t="s">
        <v>169</v>
      </c>
      <c r="C107" s="14">
        <f>SUM(DataSource!J89)</f>
        <v>0</v>
      </c>
      <c r="D107" s="19"/>
      <c r="E107" s="20">
        <f>SUM(DataSource!I89)</f>
        <v>0</v>
      </c>
      <c r="F107" s="19"/>
      <c r="G107" s="14">
        <f>SUM(DataSource!E89)</f>
        <v>0</v>
      </c>
      <c r="H107" s="19"/>
      <c r="I107" s="14">
        <f>SUM(DataSource!M89)</f>
        <v>0</v>
      </c>
      <c r="J107" s="19"/>
      <c r="K107" s="19"/>
      <c r="L107" s="14">
        <f>SUM(DataSource!K89)</f>
        <v>0</v>
      </c>
      <c r="M107" s="19"/>
      <c r="N107" s="20">
        <f>SUM(DataSource!L89)</f>
        <v>0</v>
      </c>
      <c r="O107" s="19"/>
      <c r="P107" s="43">
        <f>SUM(DataSource!N89)</f>
        <v>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54" t="s">
        <v>170</v>
      </c>
      <c r="B108" s="543"/>
      <c r="C108" s="22">
        <f>SUM(C89:C107)</f>
        <v>0</v>
      </c>
      <c r="D108" s="23"/>
      <c r="E108" s="22">
        <f t="shared" ref="E108:J108" si="6">SUM(E89:E107)</f>
        <v>0</v>
      </c>
      <c r="F108" s="23">
        <f t="shared" si="6"/>
        <v>0</v>
      </c>
      <c r="G108" s="22">
        <f t="shared" si="6"/>
        <v>0</v>
      </c>
      <c r="H108" s="23">
        <f t="shared" si="6"/>
        <v>0</v>
      </c>
      <c r="I108" s="22">
        <f t="shared" si="6"/>
        <v>0</v>
      </c>
      <c r="J108" s="23">
        <f t="shared" si="6"/>
        <v>0</v>
      </c>
      <c r="K108" s="23"/>
      <c r="L108" s="22">
        <f>SUM(L89:L107)</f>
        <v>0</v>
      </c>
      <c r="M108" s="23"/>
      <c r="N108" s="22">
        <f>SUM(N89:N107)</f>
        <v>0</v>
      </c>
      <c r="O108" s="23">
        <f>SUM(O89:O107)</f>
        <v>0</v>
      </c>
      <c r="P108" s="22">
        <f>SUM(P89:P107)</f>
        <v>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4"/>
      <c r="B109" s="25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6" t="s">
        <v>171</v>
      </c>
      <c r="B110" t="s">
        <v>172</v>
      </c>
      <c r="C110" s="14">
        <f>SUM(DataSource!J90)</f>
        <v>0</v>
      </c>
      <c r="D110" s="19"/>
      <c r="E110" s="20">
        <f>SUM(DataSource!I90)</f>
        <v>0</v>
      </c>
      <c r="F110" s="19"/>
      <c r="G110" s="14">
        <f>SUM(DataSource!E90)</f>
        <v>0</v>
      </c>
      <c r="H110" s="19"/>
      <c r="I110" s="14">
        <f>SUM(DataSource!M90)</f>
        <v>0</v>
      </c>
      <c r="J110" s="19"/>
      <c r="K110" s="19"/>
      <c r="L110" s="14">
        <f>SUM(DataSource!K90)</f>
        <v>0</v>
      </c>
      <c r="M110" s="19"/>
      <c r="N110" s="20">
        <f>SUM(DataSource!L90)</f>
        <v>0</v>
      </c>
      <c r="O110" s="19"/>
      <c r="P110" s="43">
        <f>SUM(DataSource!N90)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17" t="s">
        <v>173</v>
      </c>
      <c r="B111" t="s">
        <v>174</v>
      </c>
      <c r="C111" s="14">
        <f>SUM(DataSource!J91)</f>
        <v>0</v>
      </c>
      <c r="D111" s="19"/>
      <c r="E111" s="20">
        <f>SUM(DataSource!I91)</f>
        <v>0</v>
      </c>
      <c r="F111" s="19"/>
      <c r="G111" s="14">
        <f>SUM(DataSource!E91)</f>
        <v>0</v>
      </c>
      <c r="H111" s="19"/>
      <c r="I111" s="14">
        <f>SUM(DataSource!M91)</f>
        <v>0</v>
      </c>
      <c r="J111" s="19"/>
      <c r="K111" s="19"/>
      <c r="L111" s="14">
        <f>SUM(DataSource!K91)</f>
        <v>0</v>
      </c>
      <c r="M111" s="19"/>
      <c r="N111" s="20">
        <f>SUM(DataSource!L91)</f>
        <v>0</v>
      </c>
      <c r="O111" s="19"/>
      <c r="P111" s="43">
        <f>SUM(DataSource!N91)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17" t="s">
        <v>175</v>
      </c>
      <c r="B112" t="s">
        <v>176</v>
      </c>
      <c r="C112" s="14">
        <f>SUM(DataSource!J92)</f>
        <v>0</v>
      </c>
      <c r="D112" s="19"/>
      <c r="E112" s="20">
        <f>SUM(DataSource!I92)</f>
        <v>0</v>
      </c>
      <c r="F112" s="19"/>
      <c r="G112" s="14">
        <f>SUM(DataSource!E92)</f>
        <v>0</v>
      </c>
      <c r="H112" s="19"/>
      <c r="I112" s="14">
        <f>SUM(DataSource!M92)</f>
        <v>0</v>
      </c>
      <c r="J112" s="19"/>
      <c r="K112" s="19"/>
      <c r="L112" s="14">
        <f>SUM(DataSource!K92)</f>
        <v>0</v>
      </c>
      <c r="M112" s="19"/>
      <c r="N112" s="20">
        <f>SUM(DataSource!L92)</f>
        <v>0</v>
      </c>
      <c r="O112" s="19"/>
      <c r="P112" s="43">
        <f>SUM(DataSource!N92)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17" t="s">
        <v>177</v>
      </c>
      <c r="B113" t="s">
        <v>178</v>
      </c>
      <c r="C113" s="14">
        <f>SUM(DataSource!J93)</f>
        <v>0</v>
      </c>
      <c r="D113" s="19"/>
      <c r="E113" s="20">
        <f>SUM(DataSource!I93)</f>
        <v>0</v>
      </c>
      <c r="F113" s="19"/>
      <c r="G113" s="14">
        <f>SUM(DataSource!E93)</f>
        <v>0</v>
      </c>
      <c r="H113" s="19"/>
      <c r="I113" s="14">
        <f>SUM(DataSource!M93)</f>
        <v>0</v>
      </c>
      <c r="J113" s="19"/>
      <c r="K113" s="19"/>
      <c r="L113" s="14">
        <f>SUM(DataSource!K93)</f>
        <v>0</v>
      </c>
      <c r="M113" s="19"/>
      <c r="N113" s="20">
        <f>SUM(DataSource!L93)</f>
        <v>0</v>
      </c>
      <c r="O113" s="19"/>
      <c r="P113" s="43">
        <f>SUM(DataSource!N93)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1" t="s">
        <v>179</v>
      </c>
      <c r="B114" t="s">
        <v>180</v>
      </c>
      <c r="C114" s="14">
        <f>SUM(DataSource!J94)</f>
        <v>0</v>
      </c>
      <c r="D114" s="19"/>
      <c r="E114" s="20">
        <f>SUM(DataSource!I94)</f>
        <v>0</v>
      </c>
      <c r="F114" s="19"/>
      <c r="G114" s="14">
        <f>SUM(DataSource!E94)</f>
        <v>0</v>
      </c>
      <c r="H114" s="19"/>
      <c r="I114" s="14">
        <f>SUM(DataSource!M94)</f>
        <v>0</v>
      </c>
      <c r="J114" s="19"/>
      <c r="K114" s="19"/>
      <c r="L114" s="14">
        <f>SUM(DataSource!K94)</f>
        <v>0</v>
      </c>
      <c r="M114" s="19"/>
      <c r="N114" s="20">
        <f>SUM(DataSource!L94)</f>
        <v>0</v>
      </c>
      <c r="O114" s="19"/>
      <c r="P114" s="43">
        <f>SUM(DataSource!N94)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54" t="s">
        <v>181</v>
      </c>
      <c r="B115" s="543"/>
      <c r="C115" s="22">
        <f>SUM(C110:C114)</f>
        <v>0</v>
      </c>
      <c r="D115" s="23"/>
      <c r="E115" s="22">
        <f t="shared" ref="E115:P115" si="7">SUM(E110:E114)</f>
        <v>0</v>
      </c>
      <c r="F115" s="22">
        <f t="shared" si="7"/>
        <v>0</v>
      </c>
      <c r="G115" s="22">
        <f t="shared" si="7"/>
        <v>0</v>
      </c>
      <c r="H115" s="22">
        <f t="shared" si="7"/>
        <v>0</v>
      </c>
      <c r="I115" s="22">
        <f t="shared" si="7"/>
        <v>0</v>
      </c>
      <c r="J115" s="22">
        <f t="shared" si="7"/>
        <v>0</v>
      </c>
      <c r="K115" s="22">
        <f t="shared" si="7"/>
        <v>0</v>
      </c>
      <c r="L115" s="22">
        <f t="shared" si="7"/>
        <v>0</v>
      </c>
      <c r="M115" s="22">
        <f t="shared" si="7"/>
        <v>0</v>
      </c>
      <c r="N115" s="22">
        <f t="shared" si="7"/>
        <v>0</v>
      </c>
      <c r="O115" s="22">
        <f t="shared" si="7"/>
        <v>0</v>
      </c>
      <c r="P115" s="22">
        <f t="shared" si="7"/>
        <v>0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4"/>
      <c r="B116" s="25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31" t="s">
        <v>182</v>
      </c>
      <c r="B117" t="s">
        <v>183</v>
      </c>
      <c r="C117" s="14">
        <f>SUM(DataSource!J95)</f>
        <v>0</v>
      </c>
      <c r="D117" s="19"/>
      <c r="E117" s="20">
        <f>SUM(DataSource!I95)</f>
        <v>0</v>
      </c>
      <c r="F117" s="19"/>
      <c r="G117" s="14">
        <f>SUM(DataSource!E95)</f>
        <v>0</v>
      </c>
      <c r="H117" s="19"/>
      <c r="I117" s="14">
        <f>SUM(DataSource!M95)</f>
        <v>0</v>
      </c>
      <c r="J117" s="19"/>
      <c r="K117" s="19"/>
      <c r="L117" s="14">
        <f>SUM(DataSource!K95)</f>
        <v>0</v>
      </c>
      <c r="M117" s="19"/>
      <c r="N117" s="20">
        <f>SUM(DataSource!L95)</f>
        <v>0</v>
      </c>
      <c r="O117" s="19"/>
      <c r="P117" s="43">
        <f>SUM(DataSource!N95)</f>
        <v>0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31" t="s">
        <v>184</v>
      </c>
      <c r="B118" t="s">
        <v>185</v>
      </c>
      <c r="C118" s="14">
        <f>SUM(DataSource!J96)</f>
        <v>0</v>
      </c>
      <c r="D118" s="19"/>
      <c r="E118" s="20">
        <f>SUM(DataSource!I96)</f>
        <v>0</v>
      </c>
      <c r="F118" s="19"/>
      <c r="G118" s="14">
        <f>SUM(DataSource!E96)</f>
        <v>0</v>
      </c>
      <c r="H118" s="19"/>
      <c r="I118" s="14">
        <f>SUM(DataSource!M96)</f>
        <v>0</v>
      </c>
      <c r="J118" s="19"/>
      <c r="K118" s="19"/>
      <c r="L118" s="14">
        <f>SUM(DataSource!K96)</f>
        <v>0</v>
      </c>
      <c r="M118" s="19"/>
      <c r="N118" s="20">
        <f>SUM(DataSource!L96)</f>
        <v>0</v>
      </c>
      <c r="O118" s="19"/>
      <c r="P118" s="43">
        <f>SUM(DataSource!N96)</f>
        <v>0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54" t="s">
        <v>186</v>
      </c>
      <c r="B119" s="543"/>
      <c r="C119" s="22">
        <f>SUM(C117:C118)</f>
        <v>0</v>
      </c>
      <c r="D119" s="23"/>
      <c r="E119" s="22">
        <f t="shared" ref="E119:J119" si="8">SUM(E117:E118)</f>
        <v>0</v>
      </c>
      <c r="F119" s="23">
        <f t="shared" si="8"/>
        <v>0</v>
      </c>
      <c r="G119" s="22">
        <f t="shared" si="8"/>
        <v>0</v>
      </c>
      <c r="H119" s="23">
        <f t="shared" si="8"/>
        <v>0</v>
      </c>
      <c r="I119" s="22">
        <f t="shared" si="8"/>
        <v>0</v>
      </c>
      <c r="J119" s="23">
        <f t="shared" si="8"/>
        <v>0</v>
      </c>
      <c r="K119" s="23"/>
      <c r="L119" s="22">
        <f>SUM(L117:L118)</f>
        <v>0</v>
      </c>
      <c r="M119" s="23"/>
      <c r="N119" s="22">
        <f>SUM(N117:N118)</f>
        <v>0</v>
      </c>
      <c r="O119" s="23">
        <f>SUM(O117:O118)</f>
        <v>0</v>
      </c>
      <c r="P119" s="22">
        <f>SUM(P117:P118)</f>
        <v>0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4"/>
      <c r="B120" s="25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6" t="s">
        <v>187</v>
      </c>
      <c r="B121" t="s">
        <v>188</v>
      </c>
      <c r="C121" s="14">
        <f>SUM(DataSource!J97)</f>
        <v>0</v>
      </c>
      <c r="D121" s="19"/>
      <c r="E121" s="20">
        <f>SUM(DataSource!I97)</f>
        <v>0</v>
      </c>
      <c r="F121" s="19"/>
      <c r="G121" s="14">
        <f>SUM(DataSource!E97)</f>
        <v>0</v>
      </c>
      <c r="H121" s="19"/>
      <c r="I121" s="14">
        <f>SUM(DataSource!M97)</f>
        <v>0</v>
      </c>
      <c r="J121" s="19"/>
      <c r="K121" s="19"/>
      <c r="L121" s="14">
        <f>SUM(DataSource!K97)</f>
        <v>0</v>
      </c>
      <c r="M121" s="19"/>
      <c r="N121" s="20">
        <f>SUM(DataSource!L97)</f>
        <v>0</v>
      </c>
      <c r="O121" s="19"/>
      <c r="P121" s="43">
        <f>SUM(DataSource!N97)</f>
        <v>0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17" t="s">
        <v>189</v>
      </c>
      <c r="B122" t="s">
        <v>190</v>
      </c>
      <c r="C122" s="14">
        <f>SUM(DataSource!J98)</f>
        <v>0</v>
      </c>
      <c r="D122" s="19"/>
      <c r="E122" s="20">
        <f>SUM(DataSource!I98)</f>
        <v>0</v>
      </c>
      <c r="F122" s="19"/>
      <c r="G122" s="14">
        <f>SUM(DataSource!E98)</f>
        <v>0</v>
      </c>
      <c r="H122" s="19"/>
      <c r="I122" s="14">
        <f>SUM(DataSource!M98)</f>
        <v>0</v>
      </c>
      <c r="J122" s="19"/>
      <c r="K122" s="19"/>
      <c r="L122" s="14">
        <f>SUM(DataSource!K98)</f>
        <v>0</v>
      </c>
      <c r="M122" s="19"/>
      <c r="N122" s="20">
        <f>SUM(DataSource!L98)</f>
        <v>0</v>
      </c>
      <c r="O122" s="19"/>
      <c r="P122" s="43">
        <f>SUM(DataSource!N98)</f>
        <v>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17" t="s">
        <v>191</v>
      </c>
      <c r="B123" t="s">
        <v>192</v>
      </c>
      <c r="C123" s="14">
        <f>SUM(DataSource!J99)</f>
        <v>0</v>
      </c>
      <c r="D123" s="19"/>
      <c r="E123" s="20">
        <f>SUM(DataSource!I99)</f>
        <v>0</v>
      </c>
      <c r="F123" s="19"/>
      <c r="G123" s="14">
        <f>SUM(DataSource!E99)</f>
        <v>0</v>
      </c>
      <c r="H123" s="19"/>
      <c r="I123" s="14">
        <f>SUM(DataSource!M99)</f>
        <v>0</v>
      </c>
      <c r="J123" s="19"/>
      <c r="K123" s="19"/>
      <c r="L123" s="14">
        <f>SUM(DataSource!K99)</f>
        <v>0</v>
      </c>
      <c r="M123" s="19"/>
      <c r="N123" s="20">
        <f>SUM(DataSource!L99)</f>
        <v>0</v>
      </c>
      <c r="O123" s="19"/>
      <c r="P123" s="43">
        <f>SUM(DataSource!N99)</f>
        <v>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17" t="s">
        <v>193</v>
      </c>
      <c r="B124" t="s">
        <v>194</v>
      </c>
      <c r="C124" s="14">
        <f>SUM(DataSource!J100)</f>
        <v>0</v>
      </c>
      <c r="D124" s="19"/>
      <c r="E124" s="20">
        <f>SUM(DataSource!I100)</f>
        <v>0</v>
      </c>
      <c r="F124" s="19"/>
      <c r="G124" s="14">
        <f>SUM(DataSource!E100)</f>
        <v>0</v>
      </c>
      <c r="H124" s="19"/>
      <c r="I124" s="14">
        <f>SUM(DataSource!M100)</f>
        <v>0</v>
      </c>
      <c r="J124" s="19"/>
      <c r="K124" s="19"/>
      <c r="L124" s="14">
        <f>SUM(DataSource!K100)</f>
        <v>0</v>
      </c>
      <c r="M124" s="19"/>
      <c r="N124" s="20">
        <f>SUM(DataSource!L100)</f>
        <v>0</v>
      </c>
      <c r="O124" s="19"/>
      <c r="P124" s="43">
        <f>SUM(DataSource!N100)</f>
        <v>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17" t="s">
        <v>195</v>
      </c>
      <c r="B125" t="s">
        <v>196</v>
      </c>
      <c r="C125" s="14">
        <f>SUM(DataSource!J101)</f>
        <v>0</v>
      </c>
      <c r="D125" s="19"/>
      <c r="E125" s="20">
        <f>SUM(DataSource!I101)</f>
        <v>0</v>
      </c>
      <c r="F125" s="19"/>
      <c r="G125" s="14">
        <f>SUM(DataSource!E101)</f>
        <v>0</v>
      </c>
      <c r="H125" s="19"/>
      <c r="I125" s="14">
        <f>SUM(DataSource!M101)</f>
        <v>0</v>
      </c>
      <c r="J125" s="19"/>
      <c r="K125" s="19"/>
      <c r="L125" s="14">
        <f>SUM(DataSource!K101)</f>
        <v>0</v>
      </c>
      <c r="M125" s="19"/>
      <c r="N125" s="20">
        <f>SUM(DataSource!L101)</f>
        <v>0</v>
      </c>
      <c r="O125" s="19"/>
      <c r="P125" s="43">
        <f>SUM(DataSource!N101)</f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17" t="s">
        <v>197</v>
      </c>
      <c r="B126" t="s">
        <v>198</v>
      </c>
      <c r="C126" s="14">
        <f>SUM(DataSource!J102)</f>
        <v>0</v>
      </c>
      <c r="D126" s="19"/>
      <c r="E126" s="20">
        <f>SUM(DataSource!I102)</f>
        <v>0</v>
      </c>
      <c r="F126" s="19"/>
      <c r="G126" s="14">
        <f>SUM(DataSource!E102)</f>
        <v>0</v>
      </c>
      <c r="H126" s="19"/>
      <c r="I126" s="14">
        <f>SUM(DataSource!M102)</f>
        <v>0</v>
      </c>
      <c r="J126" s="19"/>
      <c r="K126" s="19"/>
      <c r="L126" s="14">
        <f>SUM(DataSource!K102)</f>
        <v>0</v>
      </c>
      <c r="M126" s="19"/>
      <c r="N126" s="20">
        <f>SUM(DataSource!L102)</f>
        <v>0</v>
      </c>
      <c r="O126" s="19"/>
      <c r="P126" s="43">
        <f>SUM(DataSource!N102)</f>
        <v>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17" t="s">
        <v>199</v>
      </c>
      <c r="B127" t="s">
        <v>200</v>
      </c>
      <c r="C127" s="14">
        <f>SUM(DataSource!J103)</f>
        <v>0</v>
      </c>
      <c r="D127" s="19"/>
      <c r="E127" s="20">
        <f>SUM(DataSource!I103)</f>
        <v>0</v>
      </c>
      <c r="F127" s="19"/>
      <c r="G127" s="14">
        <f>SUM(DataSource!E103)</f>
        <v>0</v>
      </c>
      <c r="H127" s="19"/>
      <c r="I127" s="14">
        <f>SUM(DataSource!M103)</f>
        <v>0</v>
      </c>
      <c r="J127" s="19"/>
      <c r="K127" s="19"/>
      <c r="L127" s="14">
        <f>SUM(DataSource!K103)</f>
        <v>0</v>
      </c>
      <c r="M127" s="19"/>
      <c r="N127" s="20">
        <f>SUM(DataSource!L103)</f>
        <v>0</v>
      </c>
      <c r="O127" s="19"/>
      <c r="P127" s="43">
        <f>SUM(DataSource!N103)</f>
        <v>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17" t="s">
        <v>201</v>
      </c>
      <c r="B128" t="s">
        <v>202</v>
      </c>
      <c r="C128" s="14">
        <f>SUM(DataSource!J104)</f>
        <v>0</v>
      </c>
      <c r="D128" s="19"/>
      <c r="E128" s="20">
        <f>SUM(DataSource!I104)</f>
        <v>0</v>
      </c>
      <c r="F128" s="19"/>
      <c r="G128" s="14">
        <f>SUM(DataSource!E104)</f>
        <v>0</v>
      </c>
      <c r="H128" s="19"/>
      <c r="I128" s="14">
        <f>SUM(DataSource!M104)</f>
        <v>0</v>
      </c>
      <c r="J128" s="19"/>
      <c r="K128" s="19"/>
      <c r="L128" s="14">
        <f>SUM(DataSource!K104)</f>
        <v>0</v>
      </c>
      <c r="M128" s="19"/>
      <c r="N128" s="20">
        <f>SUM(DataSource!L104)</f>
        <v>0</v>
      </c>
      <c r="O128" s="19"/>
      <c r="P128" s="43">
        <f>SUM(DataSource!N104)</f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17" t="s">
        <v>203</v>
      </c>
      <c r="B129" t="s">
        <v>204</v>
      </c>
      <c r="C129" s="14">
        <f>SUM(DataSource!J105)</f>
        <v>0</v>
      </c>
      <c r="D129" s="19"/>
      <c r="E129" s="20">
        <f>SUM(DataSource!I105)</f>
        <v>0</v>
      </c>
      <c r="F129" s="19"/>
      <c r="G129" s="14">
        <f>SUM(DataSource!E105)</f>
        <v>0</v>
      </c>
      <c r="H129" s="19"/>
      <c r="I129" s="14">
        <f>SUM(DataSource!M105)</f>
        <v>0</v>
      </c>
      <c r="J129" s="19"/>
      <c r="K129" s="19"/>
      <c r="L129" s="14">
        <f>SUM(DataSource!K105)</f>
        <v>0</v>
      </c>
      <c r="M129" s="19"/>
      <c r="N129" s="20">
        <f>SUM(DataSource!L105)</f>
        <v>0</v>
      </c>
      <c r="O129" s="19"/>
      <c r="P129" s="43">
        <f>SUM(DataSource!N105)</f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17" t="s">
        <v>205</v>
      </c>
      <c r="B130" t="s">
        <v>206</v>
      </c>
      <c r="C130" s="14">
        <f>SUM(DataSource!J106)</f>
        <v>0</v>
      </c>
      <c r="D130" s="19"/>
      <c r="E130" s="20">
        <f>SUM(DataSource!I106)</f>
        <v>0</v>
      </c>
      <c r="F130" s="19"/>
      <c r="G130" s="14">
        <f>SUM(DataSource!E106)</f>
        <v>0</v>
      </c>
      <c r="H130" s="19"/>
      <c r="I130" s="14">
        <f>SUM(DataSource!M106)</f>
        <v>0</v>
      </c>
      <c r="J130" s="19"/>
      <c r="K130" s="19"/>
      <c r="L130" s="14">
        <f>SUM(DataSource!K106)</f>
        <v>0</v>
      </c>
      <c r="M130" s="19"/>
      <c r="N130" s="20">
        <f>SUM(DataSource!L106)</f>
        <v>0</v>
      </c>
      <c r="O130" s="19"/>
      <c r="P130" s="43">
        <f>SUM(DataSource!N106)</f>
        <v>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17" t="s">
        <v>207</v>
      </c>
      <c r="B131" t="s">
        <v>208</v>
      </c>
      <c r="C131" s="14">
        <f>SUM(DataSource!J107)</f>
        <v>0</v>
      </c>
      <c r="D131" s="19"/>
      <c r="E131" s="20">
        <f>SUM(DataSource!I107)</f>
        <v>0</v>
      </c>
      <c r="F131" s="19"/>
      <c r="G131" s="14">
        <f>SUM(DataSource!E107)</f>
        <v>0</v>
      </c>
      <c r="H131" s="19"/>
      <c r="I131" s="14">
        <f>SUM(DataSource!M107)</f>
        <v>0</v>
      </c>
      <c r="J131" s="19"/>
      <c r="K131" s="19"/>
      <c r="L131" s="14">
        <f>SUM(DataSource!K107)</f>
        <v>0</v>
      </c>
      <c r="M131" s="19"/>
      <c r="N131" s="20">
        <f>SUM(DataSource!L107)</f>
        <v>0</v>
      </c>
      <c r="O131" s="19"/>
      <c r="P131" s="43">
        <f>SUM(DataSource!N107)</f>
        <v>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17" t="s">
        <v>209</v>
      </c>
      <c r="B132" t="s">
        <v>210</v>
      </c>
      <c r="C132" s="14">
        <f>SUM(DataSource!J108)</f>
        <v>0</v>
      </c>
      <c r="D132" s="19"/>
      <c r="E132" s="20">
        <f>SUM(DataSource!I108)</f>
        <v>0</v>
      </c>
      <c r="F132" s="19"/>
      <c r="G132" s="14">
        <f>SUM(DataSource!E108)</f>
        <v>0</v>
      </c>
      <c r="H132" s="19"/>
      <c r="I132" s="14">
        <f>SUM(DataSource!M108)</f>
        <v>0</v>
      </c>
      <c r="J132" s="19"/>
      <c r="K132" s="19"/>
      <c r="L132" s="14">
        <f>SUM(DataSource!K108)</f>
        <v>0</v>
      </c>
      <c r="M132" s="19"/>
      <c r="N132" s="20">
        <f>SUM(DataSource!L108)</f>
        <v>0</v>
      </c>
      <c r="O132" s="19"/>
      <c r="P132" s="43">
        <f>SUM(DataSource!N108)</f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17" t="s">
        <v>211</v>
      </c>
      <c r="B133" t="s">
        <v>212</v>
      </c>
      <c r="C133" s="14">
        <f>SUM(DataSource!J109)</f>
        <v>0</v>
      </c>
      <c r="D133" s="19"/>
      <c r="E133" s="20">
        <f>SUM(DataSource!I109)</f>
        <v>0</v>
      </c>
      <c r="F133" s="19"/>
      <c r="G133" s="14">
        <f>SUM(DataSource!E109)</f>
        <v>0</v>
      </c>
      <c r="H133" s="19"/>
      <c r="I133" s="14">
        <f>SUM(DataSource!M109)</f>
        <v>0</v>
      </c>
      <c r="J133" s="19"/>
      <c r="K133" s="19"/>
      <c r="L133" s="14">
        <f>SUM(DataSource!K109)</f>
        <v>0</v>
      </c>
      <c r="M133" s="19"/>
      <c r="N133" s="20">
        <f>SUM(DataSource!L109)</f>
        <v>0</v>
      </c>
      <c r="O133" s="19"/>
      <c r="P133" s="43">
        <f>SUM(DataSource!N109)</f>
        <v>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17" t="s">
        <v>213</v>
      </c>
      <c r="B134" t="s">
        <v>214</v>
      </c>
      <c r="C134" s="14">
        <f>SUM(DataSource!J110)</f>
        <v>0</v>
      </c>
      <c r="D134" s="19"/>
      <c r="E134" s="20">
        <f>SUM(DataSource!I110)</f>
        <v>0</v>
      </c>
      <c r="F134" s="19"/>
      <c r="G134" s="14">
        <f>SUM(DataSource!E110)</f>
        <v>0</v>
      </c>
      <c r="H134" s="19"/>
      <c r="I134" s="14">
        <f>SUM(DataSource!M110)</f>
        <v>0</v>
      </c>
      <c r="J134" s="19"/>
      <c r="K134" s="19"/>
      <c r="L134" s="14">
        <f>SUM(DataSource!K110)</f>
        <v>0</v>
      </c>
      <c r="M134" s="19"/>
      <c r="N134" s="20">
        <f>SUM(DataSource!L110)</f>
        <v>0</v>
      </c>
      <c r="O134" s="19"/>
      <c r="P134" s="43">
        <f>SUM(DataSource!N110)</f>
        <v>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17" t="s">
        <v>215</v>
      </c>
      <c r="B135" t="s">
        <v>216</v>
      </c>
      <c r="C135" s="14">
        <f>SUM(DataSource!J111)</f>
        <v>0</v>
      </c>
      <c r="D135" s="19"/>
      <c r="E135" s="20">
        <f>SUM(DataSource!I111)</f>
        <v>0</v>
      </c>
      <c r="F135" s="19"/>
      <c r="G135" s="14">
        <f>SUM(DataSource!E111)</f>
        <v>0</v>
      </c>
      <c r="H135" s="19"/>
      <c r="I135" s="14">
        <f>SUM(DataSource!M111)</f>
        <v>0</v>
      </c>
      <c r="J135" s="19"/>
      <c r="K135" s="19"/>
      <c r="L135" s="14">
        <f>SUM(DataSource!K111)</f>
        <v>0</v>
      </c>
      <c r="M135" s="19"/>
      <c r="N135" s="20">
        <f>SUM(DataSource!L111)</f>
        <v>0</v>
      </c>
      <c r="O135" s="19"/>
      <c r="P135" s="43">
        <f>SUM(DataSource!N111)</f>
        <v>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17" t="s">
        <v>217</v>
      </c>
      <c r="B136" t="s">
        <v>218</v>
      </c>
      <c r="C136" s="14">
        <f>SUM(DataSource!J112)</f>
        <v>0</v>
      </c>
      <c r="D136" s="19"/>
      <c r="E136" s="20">
        <f>SUM(DataSource!I112)</f>
        <v>0</v>
      </c>
      <c r="F136" s="19"/>
      <c r="G136" s="14">
        <f>SUM(DataSource!E112)</f>
        <v>0</v>
      </c>
      <c r="H136" s="19"/>
      <c r="I136" s="14">
        <f>SUM(DataSource!M112)</f>
        <v>0</v>
      </c>
      <c r="J136" s="19"/>
      <c r="K136" s="19"/>
      <c r="L136" s="14">
        <f>SUM(DataSource!K112)</f>
        <v>0</v>
      </c>
      <c r="M136" s="19"/>
      <c r="N136" s="20">
        <f>SUM(DataSource!L112)</f>
        <v>0</v>
      </c>
      <c r="O136" s="19"/>
      <c r="P136" s="43">
        <f>SUM(DataSource!N112)</f>
        <v>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17" t="s">
        <v>219</v>
      </c>
      <c r="B137" t="s">
        <v>220</v>
      </c>
      <c r="C137" s="14">
        <f>SUM(DataSource!J113)</f>
        <v>0</v>
      </c>
      <c r="D137" s="19"/>
      <c r="E137" s="20">
        <f>SUM(DataSource!I113)</f>
        <v>0</v>
      </c>
      <c r="F137" s="19"/>
      <c r="G137" s="14">
        <f>SUM(DataSource!E113)</f>
        <v>0</v>
      </c>
      <c r="H137" s="19"/>
      <c r="I137" s="14">
        <f>SUM(DataSource!M113)</f>
        <v>0</v>
      </c>
      <c r="J137" s="19"/>
      <c r="K137" s="19"/>
      <c r="L137" s="14">
        <f>SUM(DataSource!K113)</f>
        <v>0</v>
      </c>
      <c r="M137" s="19"/>
      <c r="N137" s="20">
        <f>SUM(DataSource!L113)</f>
        <v>0</v>
      </c>
      <c r="O137" s="19"/>
      <c r="P137" s="43">
        <f>SUM(DataSource!N113)</f>
        <v>0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17" t="s">
        <v>221</v>
      </c>
      <c r="B138" t="s">
        <v>222</v>
      </c>
      <c r="C138" s="14">
        <f>SUM(DataSource!J114)</f>
        <v>0</v>
      </c>
      <c r="D138" s="19"/>
      <c r="E138" s="20">
        <f>SUM(DataSource!I114)</f>
        <v>0</v>
      </c>
      <c r="F138" s="19"/>
      <c r="G138" s="14">
        <f>SUM(DataSource!E114)</f>
        <v>0</v>
      </c>
      <c r="H138" s="19"/>
      <c r="I138" s="14">
        <f>SUM(DataSource!M114)</f>
        <v>0</v>
      </c>
      <c r="J138" s="19"/>
      <c r="K138" s="19"/>
      <c r="L138" s="14">
        <f>SUM(DataSource!K114)</f>
        <v>0</v>
      </c>
      <c r="M138" s="19"/>
      <c r="N138" s="20">
        <f>SUM(DataSource!L114)</f>
        <v>0</v>
      </c>
      <c r="O138" s="19"/>
      <c r="P138" s="43">
        <f>SUM(DataSource!N114)</f>
        <v>0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17" t="s">
        <v>223</v>
      </c>
      <c r="B139" t="s">
        <v>224</v>
      </c>
      <c r="C139" s="14">
        <f>SUM(DataSource!J115)</f>
        <v>0</v>
      </c>
      <c r="D139" s="19"/>
      <c r="E139" s="20">
        <f>SUM(DataSource!I115)</f>
        <v>0</v>
      </c>
      <c r="F139" s="19"/>
      <c r="G139" s="14">
        <f>SUM(DataSource!E115)</f>
        <v>0</v>
      </c>
      <c r="H139" s="19"/>
      <c r="I139" s="14">
        <f>SUM(DataSource!M115)</f>
        <v>0</v>
      </c>
      <c r="J139" s="19"/>
      <c r="K139" s="19"/>
      <c r="L139" s="14">
        <f>SUM(DataSource!K115)</f>
        <v>0</v>
      </c>
      <c r="M139" s="19"/>
      <c r="N139" s="20">
        <f>SUM(DataSource!L115)</f>
        <v>0</v>
      </c>
      <c r="O139" s="19"/>
      <c r="P139" s="43">
        <f>SUM(DataSource!N115)</f>
        <v>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17" t="s">
        <v>225</v>
      </c>
      <c r="B140" t="s">
        <v>226</v>
      </c>
      <c r="C140" s="14">
        <f>SUM(DataSource!J116)</f>
        <v>0</v>
      </c>
      <c r="D140" s="19"/>
      <c r="E140" s="20">
        <f>SUM(DataSource!I116)</f>
        <v>0</v>
      </c>
      <c r="F140" s="19"/>
      <c r="G140" s="14">
        <f>SUM(DataSource!E116)</f>
        <v>0</v>
      </c>
      <c r="H140" s="19"/>
      <c r="I140" s="14">
        <f>SUM(DataSource!M116)</f>
        <v>0</v>
      </c>
      <c r="J140" s="19"/>
      <c r="K140" s="19"/>
      <c r="L140" s="14">
        <f>SUM(DataSource!K116)</f>
        <v>0</v>
      </c>
      <c r="M140" s="19"/>
      <c r="N140" s="20">
        <f>SUM(DataSource!L116)</f>
        <v>0</v>
      </c>
      <c r="O140" s="19"/>
      <c r="P140" s="43">
        <f>SUM(DataSource!N116)</f>
        <v>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1" t="s">
        <v>227</v>
      </c>
      <c r="B141" t="s">
        <v>228</v>
      </c>
      <c r="C141" s="14">
        <f>SUM(DataSource!J117)</f>
        <v>0</v>
      </c>
      <c r="D141" s="19"/>
      <c r="E141" s="20">
        <f>SUM(DataSource!I117)</f>
        <v>0</v>
      </c>
      <c r="F141" s="19"/>
      <c r="G141" s="14">
        <f>SUM(DataSource!E117)</f>
        <v>0</v>
      </c>
      <c r="H141" s="19"/>
      <c r="I141" s="14">
        <f>SUM(DataSource!M117)</f>
        <v>0</v>
      </c>
      <c r="J141" s="19"/>
      <c r="K141" s="19"/>
      <c r="L141" s="14">
        <f>SUM(DataSource!K117)</f>
        <v>0</v>
      </c>
      <c r="M141" s="19"/>
      <c r="N141" s="20">
        <f>SUM(DataSource!L117)</f>
        <v>0</v>
      </c>
      <c r="O141" s="19"/>
      <c r="P141" s="43">
        <f>SUM(DataSource!N117)</f>
        <v>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554" t="s">
        <v>229</v>
      </c>
      <c r="B142" s="543"/>
      <c r="C142" s="22">
        <f>SUM(C121:C141)</f>
        <v>0</v>
      </c>
      <c r="D142" s="23"/>
      <c r="E142" s="22">
        <f t="shared" ref="E142:J142" si="9">SUM(E121:E141)</f>
        <v>0</v>
      </c>
      <c r="F142" s="23">
        <f t="shared" si="9"/>
        <v>0</v>
      </c>
      <c r="G142" s="22">
        <f t="shared" si="9"/>
        <v>0</v>
      </c>
      <c r="H142" s="23">
        <f t="shared" si="9"/>
        <v>0</v>
      </c>
      <c r="I142" s="22">
        <f t="shared" si="9"/>
        <v>0</v>
      </c>
      <c r="J142" s="23">
        <f t="shared" si="9"/>
        <v>0</v>
      </c>
      <c r="K142" s="23"/>
      <c r="L142" s="22">
        <f>SUM(L121:L141)</f>
        <v>0</v>
      </c>
      <c r="M142" s="23"/>
      <c r="N142" s="22">
        <f>SUM(N121:N141)</f>
        <v>0</v>
      </c>
      <c r="O142" s="23">
        <f>SUM(O121:O141)</f>
        <v>0</v>
      </c>
      <c r="P142" s="22">
        <f>SUM(P121:P141)</f>
        <v>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4"/>
      <c r="B143" s="25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6" t="s">
        <v>230</v>
      </c>
      <c r="B144" t="s">
        <v>231</v>
      </c>
      <c r="C144" s="14">
        <f>SUM(DataSource!J118)</f>
        <v>0</v>
      </c>
      <c r="D144" s="19"/>
      <c r="E144" s="20">
        <f>SUM(DataSource!I118)</f>
        <v>0</v>
      </c>
      <c r="F144" s="19"/>
      <c r="G144" s="14">
        <f>SUM(DataSource!E118)</f>
        <v>0</v>
      </c>
      <c r="H144" s="19"/>
      <c r="I144" s="14">
        <f>SUM(DataSource!M118)</f>
        <v>0</v>
      </c>
      <c r="J144" s="19"/>
      <c r="K144" s="19"/>
      <c r="L144" s="14">
        <f>SUM(DataSource!K118)</f>
        <v>0</v>
      </c>
      <c r="M144" s="19"/>
      <c r="N144" s="20">
        <f>SUM(DataSource!L118)</f>
        <v>0</v>
      </c>
      <c r="O144" s="19"/>
      <c r="P144" s="43">
        <f>SUM(DataSource!N118)</f>
        <v>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17" t="s">
        <v>232</v>
      </c>
      <c r="B145" t="s">
        <v>233</v>
      </c>
      <c r="C145" s="14">
        <f>SUM(DataSource!J119)</f>
        <v>0</v>
      </c>
      <c r="D145" s="19"/>
      <c r="E145" s="20">
        <f>SUM(DataSource!I119)</f>
        <v>0</v>
      </c>
      <c r="F145" s="19"/>
      <c r="G145" s="14">
        <f>SUM(DataSource!E119)</f>
        <v>0</v>
      </c>
      <c r="H145" s="19"/>
      <c r="I145" s="14">
        <f>SUM(DataSource!M119)</f>
        <v>0</v>
      </c>
      <c r="J145" s="19"/>
      <c r="K145" s="19"/>
      <c r="L145" s="14">
        <f>SUM(DataSource!K119)</f>
        <v>0</v>
      </c>
      <c r="M145" s="19"/>
      <c r="N145" s="20">
        <f>SUM(DataSource!L119)</f>
        <v>0</v>
      </c>
      <c r="O145" s="19"/>
      <c r="P145" s="43">
        <f>SUM(DataSource!N119)</f>
        <v>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17" t="s">
        <v>234</v>
      </c>
      <c r="B146" t="s">
        <v>235</v>
      </c>
      <c r="C146" s="14">
        <f>SUM(DataSource!J120)</f>
        <v>0</v>
      </c>
      <c r="D146" s="19"/>
      <c r="E146" s="20">
        <f>SUM(DataSource!I120)</f>
        <v>0</v>
      </c>
      <c r="F146" s="19"/>
      <c r="G146" s="14">
        <f>SUM(DataSource!E120)</f>
        <v>0</v>
      </c>
      <c r="H146" s="19"/>
      <c r="I146" s="14">
        <f>SUM(DataSource!M120)</f>
        <v>0</v>
      </c>
      <c r="J146" s="19"/>
      <c r="K146" s="19"/>
      <c r="L146" s="14">
        <f>SUM(DataSource!K120)</f>
        <v>0</v>
      </c>
      <c r="M146" s="19"/>
      <c r="N146" s="20">
        <f>SUM(DataSource!L120)</f>
        <v>0</v>
      </c>
      <c r="O146" s="19"/>
      <c r="P146" s="43">
        <f>SUM(DataSource!N120)</f>
        <v>0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17" t="s">
        <v>236</v>
      </c>
      <c r="B147" t="s">
        <v>237</v>
      </c>
      <c r="C147" s="14">
        <f>SUM(DataSource!J121)</f>
        <v>0</v>
      </c>
      <c r="D147" s="19"/>
      <c r="E147" s="20">
        <f>SUM(DataSource!I121)</f>
        <v>0</v>
      </c>
      <c r="F147" s="19"/>
      <c r="G147" s="14">
        <f>SUM(DataSource!E121)</f>
        <v>0</v>
      </c>
      <c r="H147" s="19"/>
      <c r="I147" s="14">
        <f>SUM(DataSource!M121)</f>
        <v>0</v>
      </c>
      <c r="J147" s="19"/>
      <c r="K147" s="19"/>
      <c r="L147" s="14">
        <f>SUM(DataSource!K121)</f>
        <v>0</v>
      </c>
      <c r="M147" s="19"/>
      <c r="N147" s="20">
        <f>SUM(DataSource!L121)</f>
        <v>0</v>
      </c>
      <c r="O147" s="19"/>
      <c r="P147" s="43">
        <f>SUM(DataSource!N121)</f>
        <v>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17" t="s">
        <v>238</v>
      </c>
      <c r="B148" t="s">
        <v>239</v>
      </c>
      <c r="C148" s="14">
        <f>SUM(DataSource!J122)</f>
        <v>0</v>
      </c>
      <c r="D148" s="19"/>
      <c r="E148" s="20">
        <f>SUM(DataSource!I122)</f>
        <v>0</v>
      </c>
      <c r="F148" s="19"/>
      <c r="G148" s="14">
        <f>SUM(DataSource!E122)</f>
        <v>0</v>
      </c>
      <c r="H148" s="19"/>
      <c r="I148" s="14">
        <f>SUM(DataSource!M122)</f>
        <v>0</v>
      </c>
      <c r="J148" s="19"/>
      <c r="K148" s="19"/>
      <c r="L148" s="14">
        <f>SUM(DataSource!K122)</f>
        <v>0</v>
      </c>
      <c r="M148" s="19"/>
      <c r="N148" s="20">
        <f>SUM(DataSource!L122)</f>
        <v>0</v>
      </c>
      <c r="O148" s="19"/>
      <c r="P148" s="43">
        <f>SUM(DataSource!N122)</f>
        <v>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17" t="s">
        <v>240</v>
      </c>
      <c r="B149" t="s">
        <v>241</v>
      </c>
      <c r="C149" s="14">
        <f>SUM(DataSource!J123)</f>
        <v>0</v>
      </c>
      <c r="D149" s="19"/>
      <c r="E149" s="20">
        <f>SUM(DataSource!I123)</f>
        <v>0</v>
      </c>
      <c r="F149" s="19"/>
      <c r="G149" s="14">
        <f>SUM(DataSource!E123)</f>
        <v>0</v>
      </c>
      <c r="H149" s="19"/>
      <c r="I149" s="14">
        <f>SUM(DataSource!M123)</f>
        <v>0</v>
      </c>
      <c r="J149" s="19"/>
      <c r="K149" s="19"/>
      <c r="L149" s="14">
        <f>SUM(DataSource!K123)</f>
        <v>0</v>
      </c>
      <c r="M149" s="19"/>
      <c r="N149" s="20">
        <f>SUM(DataSource!L123)</f>
        <v>0</v>
      </c>
      <c r="O149" s="19"/>
      <c r="P149" s="43">
        <f>SUM(DataSource!N123)</f>
        <v>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17" t="s">
        <v>242</v>
      </c>
      <c r="B150" t="s">
        <v>243</v>
      </c>
      <c r="C150" s="14">
        <f>SUM(DataSource!J124)</f>
        <v>0</v>
      </c>
      <c r="D150" s="19"/>
      <c r="E150" s="20">
        <f>SUM(DataSource!I124)</f>
        <v>0</v>
      </c>
      <c r="F150" s="19"/>
      <c r="G150" s="14">
        <f>SUM(DataSource!E124)</f>
        <v>0</v>
      </c>
      <c r="H150" s="19"/>
      <c r="I150" s="14">
        <f>SUM(DataSource!M124)</f>
        <v>0</v>
      </c>
      <c r="J150" s="19"/>
      <c r="K150" s="19"/>
      <c r="L150" s="14">
        <f>SUM(DataSource!K124)</f>
        <v>0</v>
      </c>
      <c r="M150" s="19"/>
      <c r="N150" s="20">
        <f>SUM(DataSource!L124)</f>
        <v>0</v>
      </c>
      <c r="O150" s="19"/>
      <c r="P150" s="43">
        <f>SUM(DataSource!N124)</f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17" t="s">
        <v>244</v>
      </c>
      <c r="B151" t="s">
        <v>245</v>
      </c>
      <c r="C151" s="14">
        <f>SUM(DataSource!J125)</f>
        <v>0</v>
      </c>
      <c r="D151" s="19"/>
      <c r="E151" s="20">
        <f>SUM(DataSource!I125)</f>
        <v>0</v>
      </c>
      <c r="F151" s="19"/>
      <c r="G151" s="14">
        <f>SUM(DataSource!E125)</f>
        <v>0</v>
      </c>
      <c r="H151" s="19"/>
      <c r="I151" s="14">
        <f>SUM(DataSource!M125)</f>
        <v>0</v>
      </c>
      <c r="J151" s="19"/>
      <c r="K151" s="19"/>
      <c r="L151" s="14">
        <f>SUM(DataSource!K125)</f>
        <v>0</v>
      </c>
      <c r="M151" s="19"/>
      <c r="N151" s="20">
        <f>SUM(DataSource!L125)</f>
        <v>0</v>
      </c>
      <c r="O151" s="19"/>
      <c r="P151" s="43">
        <f>SUM(DataSource!N125)</f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17" t="s">
        <v>246</v>
      </c>
      <c r="B152" t="s">
        <v>247</v>
      </c>
      <c r="C152" s="14">
        <f>SUM(DataSource!J126)</f>
        <v>0</v>
      </c>
      <c r="D152" s="19"/>
      <c r="E152" s="20">
        <f>SUM(DataSource!I126)</f>
        <v>0</v>
      </c>
      <c r="F152" s="19"/>
      <c r="G152" s="14">
        <f>SUM(DataSource!E126)</f>
        <v>0</v>
      </c>
      <c r="H152" s="19"/>
      <c r="I152" s="14">
        <f>SUM(DataSource!M126)</f>
        <v>0</v>
      </c>
      <c r="J152" s="19"/>
      <c r="K152" s="19"/>
      <c r="L152" s="14">
        <f>SUM(DataSource!K126)</f>
        <v>0</v>
      </c>
      <c r="M152" s="19"/>
      <c r="N152" s="20">
        <f>SUM(DataSource!L126)</f>
        <v>0</v>
      </c>
      <c r="O152" s="19"/>
      <c r="P152" s="43">
        <f>SUM(DataSource!N126)</f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17" t="s">
        <v>248</v>
      </c>
      <c r="B153" t="s">
        <v>249</v>
      </c>
      <c r="C153" s="14">
        <f>SUM(DataSource!J127)</f>
        <v>0</v>
      </c>
      <c r="D153" s="19"/>
      <c r="E153" s="20">
        <f>SUM(DataSource!I127)</f>
        <v>0</v>
      </c>
      <c r="F153" s="19"/>
      <c r="G153" s="14">
        <f>SUM(DataSource!E127)</f>
        <v>0</v>
      </c>
      <c r="H153" s="19"/>
      <c r="I153" s="14">
        <f>SUM(DataSource!M127)</f>
        <v>0</v>
      </c>
      <c r="J153" s="19"/>
      <c r="K153" s="19"/>
      <c r="L153" s="14">
        <f>SUM(DataSource!K127)</f>
        <v>0</v>
      </c>
      <c r="M153" s="19"/>
      <c r="N153" s="20">
        <f>SUM(DataSource!L127)</f>
        <v>0</v>
      </c>
      <c r="O153" s="19"/>
      <c r="P153" s="43">
        <f>SUM(DataSource!N127)</f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17" t="s">
        <v>250</v>
      </c>
      <c r="B154" t="s">
        <v>251</v>
      </c>
      <c r="C154" s="14">
        <f>SUM(DataSource!J128)</f>
        <v>0</v>
      </c>
      <c r="D154" s="19"/>
      <c r="E154" s="20">
        <f>SUM(DataSource!I128)</f>
        <v>0</v>
      </c>
      <c r="F154" s="19"/>
      <c r="G154" s="14">
        <f>SUM(DataSource!E128)</f>
        <v>0</v>
      </c>
      <c r="H154" s="19"/>
      <c r="I154" s="14">
        <f>SUM(DataSource!M128)</f>
        <v>0</v>
      </c>
      <c r="J154" s="19"/>
      <c r="K154" s="19"/>
      <c r="L154" s="14">
        <f>SUM(DataSource!K128)</f>
        <v>0</v>
      </c>
      <c r="M154" s="19"/>
      <c r="N154" s="20">
        <f>SUM(DataSource!L128)</f>
        <v>0</v>
      </c>
      <c r="O154" s="19"/>
      <c r="P154" s="43">
        <f>SUM(DataSource!N128)</f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17" t="s">
        <v>252</v>
      </c>
      <c r="B155" t="s">
        <v>253</v>
      </c>
      <c r="C155" s="14">
        <f>SUM(DataSource!J129)</f>
        <v>0</v>
      </c>
      <c r="D155" s="19"/>
      <c r="E155" s="20">
        <f>SUM(DataSource!I129)</f>
        <v>0</v>
      </c>
      <c r="F155" s="19"/>
      <c r="G155" s="14">
        <f>SUM(DataSource!E129)</f>
        <v>0</v>
      </c>
      <c r="H155" s="19"/>
      <c r="I155" s="14">
        <f>SUM(DataSource!M129)</f>
        <v>0</v>
      </c>
      <c r="J155" s="19"/>
      <c r="K155" s="19"/>
      <c r="L155" s="14">
        <f>SUM(DataSource!K129)</f>
        <v>0</v>
      </c>
      <c r="M155" s="19"/>
      <c r="N155" s="20">
        <f>SUM(DataSource!L129)</f>
        <v>0</v>
      </c>
      <c r="O155" s="19"/>
      <c r="P155" s="43">
        <f>SUM(DataSource!N129)</f>
        <v>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17" t="s">
        <v>254</v>
      </c>
      <c r="B156" t="s">
        <v>255</v>
      </c>
      <c r="C156" s="14">
        <f>SUM(DataSource!J130)</f>
        <v>0</v>
      </c>
      <c r="D156" s="19"/>
      <c r="E156" s="20">
        <f>SUM(DataSource!I130)</f>
        <v>0</v>
      </c>
      <c r="F156" s="19"/>
      <c r="G156" s="14">
        <f>SUM(DataSource!E130)</f>
        <v>0</v>
      </c>
      <c r="H156" s="19"/>
      <c r="I156" s="14">
        <f>SUM(DataSource!M130)</f>
        <v>0</v>
      </c>
      <c r="J156" s="19"/>
      <c r="K156" s="19"/>
      <c r="L156" s="14">
        <f>SUM(DataSource!K130)</f>
        <v>0</v>
      </c>
      <c r="M156" s="19"/>
      <c r="N156" s="20">
        <f>SUM(DataSource!L130)</f>
        <v>0</v>
      </c>
      <c r="O156" s="19"/>
      <c r="P156" s="43">
        <f>SUM(DataSource!N130)</f>
        <v>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17" t="s">
        <v>256</v>
      </c>
      <c r="B157" t="s">
        <v>257</v>
      </c>
      <c r="C157" s="14">
        <f>SUM(DataSource!J131)</f>
        <v>0</v>
      </c>
      <c r="D157" s="19"/>
      <c r="E157" s="20">
        <f>SUM(DataSource!I131)</f>
        <v>0</v>
      </c>
      <c r="F157" s="19"/>
      <c r="G157" s="14">
        <f>SUM(DataSource!E131)</f>
        <v>0</v>
      </c>
      <c r="H157" s="19"/>
      <c r="I157" s="14">
        <f>SUM(DataSource!M131)</f>
        <v>0</v>
      </c>
      <c r="J157" s="19"/>
      <c r="K157" s="19"/>
      <c r="L157" s="14">
        <f>SUM(DataSource!K131)</f>
        <v>0</v>
      </c>
      <c r="M157" s="19"/>
      <c r="N157" s="20">
        <f>SUM(DataSource!L131)</f>
        <v>0</v>
      </c>
      <c r="O157" s="19"/>
      <c r="P157" s="43">
        <f>SUM(DataSource!N131)</f>
        <v>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17" t="s">
        <v>258</v>
      </c>
      <c r="B158" t="s">
        <v>259</v>
      </c>
      <c r="C158" s="14">
        <f>SUM(DataSource!J132)</f>
        <v>0</v>
      </c>
      <c r="D158" s="19"/>
      <c r="E158" s="20">
        <f>SUM(DataSource!I132)</f>
        <v>0</v>
      </c>
      <c r="F158" s="19"/>
      <c r="G158" s="14">
        <f>SUM(DataSource!E132)</f>
        <v>0</v>
      </c>
      <c r="H158" s="19"/>
      <c r="I158" s="14">
        <f>SUM(DataSource!M132)</f>
        <v>0</v>
      </c>
      <c r="J158" s="19"/>
      <c r="K158" s="19"/>
      <c r="L158" s="14">
        <f>SUM(DataSource!K132)</f>
        <v>0</v>
      </c>
      <c r="M158" s="19"/>
      <c r="N158" s="20">
        <f>SUM(DataSource!L132)</f>
        <v>0</v>
      </c>
      <c r="O158" s="19"/>
      <c r="P158" s="43">
        <f>SUM(DataSource!N132)</f>
        <v>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17" t="s">
        <v>260</v>
      </c>
      <c r="B159" t="s">
        <v>261</v>
      </c>
      <c r="C159" s="14">
        <f>SUM(DataSource!J133)</f>
        <v>0</v>
      </c>
      <c r="D159" s="19"/>
      <c r="E159" s="20">
        <f>SUM(DataSource!I133)</f>
        <v>0</v>
      </c>
      <c r="F159" s="19"/>
      <c r="G159" s="14">
        <f>SUM(DataSource!E133)</f>
        <v>0</v>
      </c>
      <c r="H159" s="19"/>
      <c r="I159" s="14">
        <f>SUM(DataSource!M133)</f>
        <v>0</v>
      </c>
      <c r="J159" s="19"/>
      <c r="K159" s="19"/>
      <c r="L159" s="14">
        <f>SUM(DataSource!K133)</f>
        <v>0</v>
      </c>
      <c r="M159" s="19"/>
      <c r="N159" s="20">
        <f>SUM(DataSource!L133)</f>
        <v>0</v>
      </c>
      <c r="O159" s="19"/>
      <c r="P159" s="43">
        <f>SUM(DataSource!N133)</f>
        <v>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32" t="s">
        <v>262</v>
      </c>
      <c r="B160" t="s">
        <v>263</v>
      </c>
      <c r="C160" s="14">
        <f>SUM(DataSource!J134)</f>
        <v>0</v>
      </c>
      <c r="D160" s="19"/>
      <c r="E160" s="20">
        <f>SUM(DataSource!I134)</f>
        <v>0</v>
      </c>
      <c r="F160" s="19"/>
      <c r="G160" s="14">
        <f>SUM(DataSource!E134)</f>
        <v>0</v>
      </c>
      <c r="H160" s="19"/>
      <c r="I160" s="14">
        <f>SUM(DataSource!M134)</f>
        <v>0</v>
      </c>
      <c r="J160" s="19"/>
      <c r="K160" s="19"/>
      <c r="L160" s="14">
        <f>SUM(DataSource!K134)</f>
        <v>0</v>
      </c>
      <c r="M160" s="19"/>
      <c r="N160" s="20">
        <f>SUM(DataSource!L134)</f>
        <v>0</v>
      </c>
      <c r="O160" s="19"/>
      <c r="P160" s="43">
        <f>SUM(DataSource!N134)</f>
        <v>0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hidden="1" customHeight="1">
      <c r="A161" s="24"/>
      <c r="B161" s="25"/>
      <c r="C161" s="18"/>
      <c r="D161" s="18"/>
      <c r="E161" s="18"/>
      <c r="F161" s="18"/>
      <c r="G161" s="18"/>
      <c r="H161" s="18"/>
      <c r="I161" s="18"/>
      <c r="J161" s="18"/>
      <c r="K161" s="18"/>
      <c r="L161" s="14">
        <f>SUM(DataSource!K135)</f>
        <v>0</v>
      </c>
      <c r="M161" s="18"/>
      <c r="N161" s="18"/>
      <c r="O161" s="18"/>
      <c r="P161" s="18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hidden="1" customHeight="1">
      <c r="A162" s="24"/>
      <c r="B162" s="25"/>
      <c r="C162" s="18"/>
      <c r="D162" s="18"/>
      <c r="E162" s="18"/>
      <c r="F162" s="18"/>
      <c r="G162" s="18"/>
      <c r="H162" s="18"/>
      <c r="I162" s="18"/>
      <c r="J162" s="18"/>
      <c r="K162" s="18"/>
      <c r="L162" s="14">
        <f>SUM(DataSource!K136)</f>
        <v>0</v>
      </c>
      <c r="M162" s="18"/>
      <c r="N162" s="18"/>
      <c r="O162" s="18"/>
      <c r="P162" s="18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hidden="1" customHeight="1">
      <c r="A163" s="24"/>
      <c r="B163" s="25"/>
      <c r="C163" s="18"/>
      <c r="D163" s="18"/>
      <c r="E163" s="18"/>
      <c r="F163" s="18"/>
      <c r="G163" s="18"/>
      <c r="H163" s="18"/>
      <c r="I163" s="18"/>
      <c r="J163" s="18"/>
      <c r="K163" s="18"/>
      <c r="L163" s="14">
        <f>SUM(DataSource!K137)</f>
        <v>0</v>
      </c>
      <c r="M163" s="18"/>
      <c r="N163" s="18"/>
      <c r="O163" s="18"/>
      <c r="P163" s="18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hidden="1" customHeight="1">
      <c r="A164" s="24"/>
      <c r="B164" s="25"/>
      <c r="C164" s="18"/>
      <c r="D164" s="18"/>
      <c r="E164" s="18"/>
      <c r="F164" s="18"/>
      <c r="G164" s="18"/>
      <c r="H164" s="18"/>
      <c r="I164" s="18"/>
      <c r="J164" s="18"/>
      <c r="K164" s="18"/>
      <c r="L164" s="14">
        <f>SUM(DataSource!K138)</f>
        <v>0</v>
      </c>
      <c r="M164" s="18"/>
      <c r="N164" s="18"/>
      <c r="O164" s="18"/>
      <c r="P164" s="18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554" t="s">
        <v>264</v>
      </c>
      <c r="B165" s="543"/>
      <c r="C165" s="22">
        <f>SUM(C144:C164)</f>
        <v>0</v>
      </c>
      <c r="D165" s="23"/>
      <c r="E165" s="22">
        <f t="shared" ref="E165:P165" si="10">SUM(E144:E164)</f>
        <v>0</v>
      </c>
      <c r="F165" s="22">
        <f t="shared" si="10"/>
        <v>0</v>
      </c>
      <c r="G165" s="22">
        <f t="shared" si="10"/>
        <v>0</v>
      </c>
      <c r="H165" s="22">
        <f t="shared" si="10"/>
        <v>0</v>
      </c>
      <c r="I165" s="22">
        <f t="shared" si="10"/>
        <v>0</v>
      </c>
      <c r="J165" s="22">
        <f t="shared" si="10"/>
        <v>0</v>
      </c>
      <c r="K165" s="22">
        <f t="shared" si="10"/>
        <v>0</v>
      </c>
      <c r="L165" s="22">
        <f t="shared" si="10"/>
        <v>0</v>
      </c>
      <c r="M165" s="22">
        <f t="shared" si="10"/>
        <v>0</v>
      </c>
      <c r="N165" s="22">
        <f t="shared" si="10"/>
        <v>0</v>
      </c>
      <c r="O165" s="22">
        <f t="shared" si="10"/>
        <v>0</v>
      </c>
      <c r="P165" s="22">
        <f t="shared" si="10"/>
        <v>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13" t="s">
        <v>265</v>
      </c>
      <c r="B166" t="s">
        <v>266</v>
      </c>
      <c r="C166" s="14">
        <f>SUM(DataSource!J135)</f>
        <v>0</v>
      </c>
      <c r="D166" s="19"/>
      <c r="E166" s="20">
        <f>SUM(DataSource!I135)</f>
        <v>0</v>
      </c>
      <c r="F166" s="19"/>
      <c r="G166" s="14">
        <f>SUM(DataSource!E135)</f>
        <v>0</v>
      </c>
      <c r="H166" s="19"/>
      <c r="I166" s="14">
        <f>SUM(DataSource!M135)</f>
        <v>0</v>
      </c>
      <c r="J166" s="19"/>
      <c r="K166" s="19"/>
      <c r="L166" s="14">
        <f>SUM(DataSource!K135)</f>
        <v>0</v>
      </c>
      <c r="M166" s="19"/>
      <c r="N166" s="20">
        <f>SUM(DataSource!L135)</f>
        <v>0</v>
      </c>
      <c r="O166" s="19"/>
      <c r="P166" s="43">
        <f>SUM(DataSource!N135)</f>
        <v>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17" t="s">
        <v>267</v>
      </c>
      <c r="B167" t="s">
        <v>268</v>
      </c>
      <c r="C167" s="14">
        <f>SUM(DataSource!J136)</f>
        <v>0</v>
      </c>
      <c r="D167" s="19"/>
      <c r="E167" s="20">
        <f>SUM(DataSource!I136)</f>
        <v>0</v>
      </c>
      <c r="F167" s="19"/>
      <c r="G167" s="14">
        <f>SUM(DataSource!E136)</f>
        <v>0</v>
      </c>
      <c r="H167" s="19"/>
      <c r="I167" s="14">
        <f>SUM(DataSource!M136)</f>
        <v>0</v>
      </c>
      <c r="J167" s="19"/>
      <c r="K167" s="19"/>
      <c r="L167" s="14">
        <f>SUM(DataSource!K136)</f>
        <v>0</v>
      </c>
      <c r="M167" s="19"/>
      <c r="N167" s="20">
        <f>SUM(DataSource!L136)</f>
        <v>0</v>
      </c>
      <c r="O167" s="19"/>
      <c r="P167" s="43">
        <f>SUM(DataSource!N136)</f>
        <v>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17" t="s">
        <v>269</v>
      </c>
      <c r="B168" t="s">
        <v>270</v>
      </c>
      <c r="C168" s="14">
        <f>SUM(DataSource!J137)</f>
        <v>0</v>
      </c>
      <c r="D168" s="19"/>
      <c r="E168" s="20">
        <f>SUM(DataSource!I137)</f>
        <v>0</v>
      </c>
      <c r="F168" s="19"/>
      <c r="G168" s="14">
        <f>SUM(DataSource!E137)</f>
        <v>0</v>
      </c>
      <c r="H168" s="19"/>
      <c r="I168" s="14">
        <f>SUM(DataSource!M137)</f>
        <v>0</v>
      </c>
      <c r="J168" s="19"/>
      <c r="K168" s="19"/>
      <c r="L168" s="14">
        <f>SUM(DataSource!K137)</f>
        <v>0</v>
      </c>
      <c r="M168" s="19"/>
      <c r="N168" s="20">
        <f>SUM(DataSource!L137)</f>
        <v>0</v>
      </c>
      <c r="O168" s="19"/>
      <c r="P168" s="43">
        <f>SUM(DataSource!N137)</f>
        <v>0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17" t="s">
        <v>271</v>
      </c>
      <c r="B169" t="s">
        <v>272</v>
      </c>
      <c r="C169" s="14">
        <f>SUM(DataSource!J138)</f>
        <v>0</v>
      </c>
      <c r="D169" s="19"/>
      <c r="E169" s="20">
        <f>SUM(DataSource!I138)</f>
        <v>0</v>
      </c>
      <c r="F169" s="19"/>
      <c r="G169" s="14">
        <f>SUM(DataSource!E138)</f>
        <v>0</v>
      </c>
      <c r="H169" s="19"/>
      <c r="I169" s="14">
        <f>SUM(DataSource!M138)</f>
        <v>0</v>
      </c>
      <c r="J169" s="19"/>
      <c r="K169" s="19"/>
      <c r="L169" s="14">
        <f>SUM(DataSource!K138)</f>
        <v>0</v>
      </c>
      <c r="M169" s="19"/>
      <c r="N169" s="20">
        <f>SUM(DataSource!L138)</f>
        <v>0</v>
      </c>
      <c r="O169" s="19"/>
      <c r="P169" s="43">
        <f>SUM(DataSource!N138)</f>
        <v>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17" t="s">
        <v>273</v>
      </c>
      <c r="B170" t="s">
        <v>274</v>
      </c>
      <c r="C170" s="14">
        <f>SUM(DataSource!J139)</f>
        <v>0</v>
      </c>
      <c r="D170" s="19"/>
      <c r="E170" s="20">
        <f>SUM(DataSource!I139)</f>
        <v>0</v>
      </c>
      <c r="F170" s="19"/>
      <c r="G170" s="14">
        <f>SUM(DataSource!E139)</f>
        <v>0</v>
      </c>
      <c r="H170" s="19"/>
      <c r="I170" s="14">
        <f>SUM(DataSource!M139)</f>
        <v>0</v>
      </c>
      <c r="J170" s="19"/>
      <c r="K170" s="19"/>
      <c r="L170" s="14">
        <f>SUM(DataSource!K139)</f>
        <v>0</v>
      </c>
      <c r="M170" s="19"/>
      <c r="N170" s="20">
        <f>SUM(DataSource!L139)</f>
        <v>0</v>
      </c>
      <c r="O170" s="19"/>
      <c r="P170" s="43">
        <f>SUM(DataSource!N139)</f>
        <v>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17" t="s">
        <v>275</v>
      </c>
      <c r="B171" t="s">
        <v>276</v>
      </c>
      <c r="C171" s="14">
        <f>SUM(DataSource!J140)</f>
        <v>0</v>
      </c>
      <c r="D171" s="19"/>
      <c r="E171" s="20">
        <f>SUM(DataSource!I140)</f>
        <v>0</v>
      </c>
      <c r="F171" s="19"/>
      <c r="G171" s="14">
        <f>SUM(DataSource!E140)</f>
        <v>0</v>
      </c>
      <c r="H171" s="19"/>
      <c r="I171" s="14">
        <f>SUM(DataSource!M140)</f>
        <v>0</v>
      </c>
      <c r="J171" s="19"/>
      <c r="K171" s="19"/>
      <c r="L171" s="14">
        <f>SUM(DataSource!K140)</f>
        <v>0</v>
      </c>
      <c r="M171" s="19"/>
      <c r="N171" s="20">
        <f>SUM(DataSource!L140)</f>
        <v>0</v>
      </c>
      <c r="O171" s="19"/>
      <c r="P171" s="43">
        <f>SUM(DataSource!N140)</f>
        <v>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17" t="s">
        <v>277</v>
      </c>
      <c r="B172" t="s">
        <v>278</v>
      </c>
      <c r="C172" s="14">
        <f>SUM(DataSource!J141)</f>
        <v>0</v>
      </c>
      <c r="D172" s="19"/>
      <c r="E172" s="20">
        <f>SUM(DataSource!I141)</f>
        <v>0</v>
      </c>
      <c r="F172" s="19"/>
      <c r="G172" s="14">
        <f>SUM(DataSource!E141)</f>
        <v>0</v>
      </c>
      <c r="H172" s="19"/>
      <c r="I172" s="14">
        <f>SUM(DataSource!M141)</f>
        <v>0</v>
      </c>
      <c r="J172" s="19"/>
      <c r="K172" s="19"/>
      <c r="L172" s="14">
        <f>SUM(DataSource!K141)</f>
        <v>0</v>
      </c>
      <c r="M172" s="19"/>
      <c r="N172" s="20">
        <f>SUM(DataSource!L141)</f>
        <v>0</v>
      </c>
      <c r="O172" s="19"/>
      <c r="P172" s="43">
        <f>SUM(DataSource!N141)</f>
        <v>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17" t="s">
        <v>279</v>
      </c>
      <c r="B173" t="s">
        <v>280</v>
      </c>
      <c r="C173" s="14">
        <f>SUM(DataSource!J142)</f>
        <v>0</v>
      </c>
      <c r="D173" s="19"/>
      <c r="E173" s="20">
        <f>SUM(DataSource!I142)</f>
        <v>0</v>
      </c>
      <c r="F173" s="19"/>
      <c r="G173" s="14">
        <f>SUM(DataSource!E142)</f>
        <v>0</v>
      </c>
      <c r="H173" s="19"/>
      <c r="I173" s="14">
        <f>SUM(DataSource!M142)</f>
        <v>0</v>
      </c>
      <c r="J173" s="19"/>
      <c r="K173" s="19"/>
      <c r="L173" s="14">
        <f>SUM(DataSource!K142)</f>
        <v>0</v>
      </c>
      <c r="M173" s="19"/>
      <c r="N173" s="20">
        <f>SUM(DataSource!L142)</f>
        <v>0</v>
      </c>
      <c r="O173" s="19"/>
      <c r="P173" s="43">
        <f>SUM(DataSource!N142)</f>
        <v>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1" t="s">
        <v>281</v>
      </c>
      <c r="B174" t="s">
        <v>282</v>
      </c>
      <c r="C174" s="14">
        <f>SUM(DataSource!J143)</f>
        <v>0</v>
      </c>
      <c r="D174" s="19"/>
      <c r="E174" s="20">
        <f>SUM(DataSource!I143)</f>
        <v>0</v>
      </c>
      <c r="F174" s="19"/>
      <c r="G174" s="14">
        <f>SUM(DataSource!E143)</f>
        <v>0</v>
      </c>
      <c r="H174" s="19"/>
      <c r="I174" s="14">
        <f>SUM(DataSource!M143)</f>
        <v>0</v>
      </c>
      <c r="J174" s="19"/>
      <c r="K174" s="19"/>
      <c r="L174" s="14">
        <f>SUM(DataSource!K143)</f>
        <v>0</v>
      </c>
      <c r="M174" s="19"/>
      <c r="N174" s="20">
        <f>SUM(DataSource!L143)</f>
        <v>0</v>
      </c>
      <c r="O174" s="19"/>
      <c r="P174" s="43">
        <f>SUM(DataSource!N143)</f>
        <v>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554" t="s">
        <v>283</v>
      </c>
      <c r="B175" s="543"/>
      <c r="C175" s="22">
        <f>SUM(C166:D174)</f>
        <v>0</v>
      </c>
      <c r="D175" s="23"/>
      <c r="E175" s="22">
        <f t="shared" ref="E175:P175" si="11">SUM(E166:F174)</f>
        <v>0</v>
      </c>
      <c r="F175" s="22">
        <f t="shared" si="11"/>
        <v>0</v>
      </c>
      <c r="G175" s="22">
        <f t="shared" si="11"/>
        <v>0</v>
      </c>
      <c r="H175" s="22">
        <f t="shared" si="11"/>
        <v>0</v>
      </c>
      <c r="I175" s="22">
        <f t="shared" si="11"/>
        <v>0</v>
      </c>
      <c r="J175" s="22">
        <f t="shared" si="11"/>
        <v>0</v>
      </c>
      <c r="K175" s="22">
        <f t="shared" si="11"/>
        <v>0</v>
      </c>
      <c r="L175" s="22">
        <f t="shared" si="11"/>
        <v>0</v>
      </c>
      <c r="M175" s="22">
        <f t="shared" si="11"/>
        <v>0</v>
      </c>
      <c r="N175" s="22">
        <f t="shared" si="11"/>
        <v>0</v>
      </c>
      <c r="O175" s="22">
        <f t="shared" si="11"/>
        <v>0</v>
      </c>
      <c r="P175" s="22">
        <f t="shared" si="11"/>
        <v>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13" t="s">
        <v>284</v>
      </c>
      <c r="B176" t="s">
        <v>285</v>
      </c>
      <c r="C176" s="14">
        <f>SUM(DataSource!J68)</f>
        <v>0</v>
      </c>
      <c r="D176" s="19"/>
      <c r="E176" s="20">
        <f>SUM(DataSource!I68)</f>
        <v>0</v>
      </c>
      <c r="F176" s="19"/>
      <c r="G176" s="14">
        <f>SUM(DataSource!E68)</f>
        <v>0</v>
      </c>
      <c r="H176" s="19"/>
      <c r="I176" s="14">
        <f>SUM(DataSource!M68)</f>
        <v>0</v>
      </c>
      <c r="J176" s="19"/>
      <c r="K176" s="19"/>
      <c r="L176" s="14">
        <f>SUM(DataSource!K68)</f>
        <v>0</v>
      </c>
      <c r="M176" s="19"/>
      <c r="N176" s="20">
        <f>SUM(DataSource!L68)</f>
        <v>0</v>
      </c>
      <c r="O176" s="19"/>
      <c r="P176" s="43">
        <f>SUM(DataSource!N68)</f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17" t="s">
        <v>286</v>
      </c>
      <c r="B177" t="s">
        <v>287</v>
      </c>
      <c r="C177" s="14">
        <f>SUM(DataSource!J144)</f>
        <v>0</v>
      </c>
      <c r="D177" s="19"/>
      <c r="E177" s="20">
        <f>SUM(DataSource!I144)</f>
        <v>0</v>
      </c>
      <c r="F177" s="19"/>
      <c r="G177" s="14">
        <f>SUM(DataSource!E144)</f>
        <v>0</v>
      </c>
      <c r="H177" s="19"/>
      <c r="I177" s="14">
        <f>SUM(DataSource!M144)</f>
        <v>0</v>
      </c>
      <c r="J177" s="19"/>
      <c r="K177" s="19"/>
      <c r="L177" s="14">
        <f>SUM(DataSource!K144)</f>
        <v>0</v>
      </c>
      <c r="M177" s="19"/>
      <c r="N177" s="20">
        <f>SUM(DataSource!L144)</f>
        <v>0</v>
      </c>
      <c r="O177" s="19"/>
      <c r="P177" s="43">
        <f>SUM(DataSource!N144)</f>
        <v>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17" t="s">
        <v>288</v>
      </c>
      <c r="B178" t="s">
        <v>289</v>
      </c>
      <c r="C178" s="14">
        <f>SUM(DataSource!J145)</f>
        <v>0</v>
      </c>
      <c r="D178" s="19"/>
      <c r="E178" s="20">
        <f>SUM(DataSource!I145)</f>
        <v>0</v>
      </c>
      <c r="F178" s="19"/>
      <c r="G178" s="14">
        <f>SUM(DataSource!E145)</f>
        <v>0</v>
      </c>
      <c r="H178" s="19"/>
      <c r="I178" s="14">
        <f>SUM(DataSource!M145)</f>
        <v>0</v>
      </c>
      <c r="J178" s="19"/>
      <c r="K178" s="19"/>
      <c r="L178" s="14">
        <f>SUM(DataSource!K145)</f>
        <v>0</v>
      </c>
      <c r="M178" s="19"/>
      <c r="N178" s="20">
        <f>SUM(DataSource!L145)</f>
        <v>0</v>
      </c>
      <c r="O178" s="19"/>
      <c r="P178" s="43">
        <f>SUM(DataSource!N145)</f>
        <v>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17" t="s">
        <v>290</v>
      </c>
      <c r="B179" t="s">
        <v>291</v>
      </c>
      <c r="C179" s="14">
        <f>SUM(DataSource!J146)</f>
        <v>0</v>
      </c>
      <c r="D179" s="19"/>
      <c r="E179" s="20">
        <f>SUM(DataSource!I146)</f>
        <v>0</v>
      </c>
      <c r="F179" s="19"/>
      <c r="G179" s="14">
        <f>SUM(DataSource!E146)</f>
        <v>0</v>
      </c>
      <c r="H179" s="19"/>
      <c r="I179" s="14">
        <f>SUM(DataSource!M146)</f>
        <v>0</v>
      </c>
      <c r="J179" s="19"/>
      <c r="K179" s="19"/>
      <c r="L179" s="14">
        <f>SUM(DataSource!K146)</f>
        <v>0</v>
      </c>
      <c r="M179" s="19"/>
      <c r="N179" s="20">
        <f>SUM(DataSource!L146)</f>
        <v>0</v>
      </c>
      <c r="O179" s="19"/>
      <c r="P179" s="43">
        <f>SUM(DataSource!N146)</f>
        <v>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1" t="s">
        <v>292</v>
      </c>
      <c r="B180" t="s">
        <v>293</v>
      </c>
      <c r="C180" s="14">
        <f>SUM(DataSource!J147)</f>
        <v>0</v>
      </c>
      <c r="D180" s="19"/>
      <c r="E180" s="20">
        <f>SUM(DataSource!I147)</f>
        <v>0</v>
      </c>
      <c r="F180" s="19"/>
      <c r="G180" s="14">
        <f>SUM(DataSource!E147)</f>
        <v>0</v>
      </c>
      <c r="H180" s="19"/>
      <c r="I180" s="14">
        <f>SUM(DataSource!M147)</f>
        <v>0</v>
      </c>
      <c r="J180" s="19"/>
      <c r="K180" s="19"/>
      <c r="L180" s="14">
        <f>SUM(DataSource!K147)</f>
        <v>0</v>
      </c>
      <c r="M180" s="19"/>
      <c r="N180" s="20">
        <f>SUM(DataSource!L147)</f>
        <v>0</v>
      </c>
      <c r="O180" s="19"/>
      <c r="P180" s="43">
        <f>SUM(DataSource!N147)</f>
        <v>0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554" t="s">
        <v>294</v>
      </c>
      <c r="B181" s="543"/>
      <c r="C181" s="22">
        <f>SUM(C176:C180)</f>
        <v>0</v>
      </c>
      <c r="D181" s="23"/>
      <c r="E181" s="22">
        <f t="shared" ref="E181:J181" si="12">SUM(E176:E180)</f>
        <v>0</v>
      </c>
      <c r="F181" s="23">
        <f t="shared" si="12"/>
        <v>0</v>
      </c>
      <c r="G181" s="22">
        <f t="shared" si="12"/>
        <v>0</v>
      </c>
      <c r="H181" s="23">
        <f t="shared" si="12"/>
        <v>0</v>
      </c>
      <c r="I181" s="22">
        <f t="shared" si="12"/>
        <v>0</v>
      </c>
      <c r="J181" s="23">
        <f t="shared" si="12"/>
        <v>0</v>
      </c>
      <c r="K181" s="23"/>
      <c r="L181" s="22">
        <f>SUM(L176:L180)</f>
        <v>0</v>
      </c>
      <c r="M181" s="23"/>
      <c r="N181" s="22">
        <f>SUM(N176:N180)</f>
        <v>0</v>
      </c>
      <c r="O181" s="23">
        <f>SUM(O176:O180)</f>
        <v>0</v>
      </c>
      <c r="P181" s="22">
        <f>SUM(P176:P180)</f>
        <v>0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4"/>
      <c r="B182" s="25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6" t="s">
        <v>295</v>
      </c>
      <c r="B183" t="s">
        <v>296</v>
      </c>
      <c r="C183" s="14">
        <f>SUM(DataSource!J148)</f>
        <v>0</v>
      </c>
      <c r="D183" s="19"/>
      <c r="E183" s="20">
        <f>SUM(DataSource!I148)</f>
        <v>0</v>
      </c>
      <c r="F183" s="19"/>
      <c r="G183" s="14">
        <f>SUM(DataSource!E148)</f>
        <v>0</v>
      </c>
      <c r="H183" s="19"/>
      <c r="I183" s="14">
        <f>SUM(DataSource!M148)</f>
        <v>0</v>
      </c>
      <c r="J183" s="19"/>
      <c r="K183" s="19"/>
      <c r="L183" s="14">
        <f>SUM(DataSource!K148)</f>
        <v>0</v>
      </c>
      <c r="M183" s="19"/>
      <c r="N183" s="20">
        <f>SUM(DataSource!L148)</f>
        <v>0</v>
      </c>
      <c r="O183" s="19"/>
      <c r="P183" s="43">
        <f>SUM(DataSource!N148)</f>
        <v>0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17" t="s">
        <v>297</v>
      </c>
      <c r="B184" t="s">
        <v>298</v>
      </c>
      <c r="C184" s="14">
        <f>SUM(DataSource!J149)</f>
        <v>0</v>
      </c>
      <c r="D184" s="19"/>
      <c r="E184" s="20">
        <f>SUM(DataSource!I149)</f>
        <v>0</v>
      </c>
      <c r="F184" s="19"/>
      <c r="G184" s="14">
        <f>SUM(DataSource!E149)</f>
        <v>0</v>
      </c>
      <c r="H184" s="19"/>
      <c r="I184" s="14">
        <f>SUM(DataSource!M149)</f>
        <v>0</v>
      </c>
      <c r="J184" s="19"/>
      <c r="K184" s="19"/>
      <c r="L184" s="14">
        <f>SUM(DataSource!K149)</f>
        <v>0</v>
      </c>
      <c r="M184" s="19"/>
      <c r="N184" s="20">
        <f>SUM(DataSource!L149)</f>
        <v>0</v>
      </c>
      <c r="O184" s="19"/>
      <c r="P184" s="43">
        <f>SUM(DataSource!N149)</f>
        <v>0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17" t="s">
        <v>299</v>
      </c>
      <c r="B185" t="s">
        <v>300</v>
      </c>
      <c r="C185" s="14">
        <f>SUM(DataSource!J150)</f>
        <v>0</v>
      </c>
      <c r="D185" s="19"/>
      <c r="E185" s="20">
        <f>SUM(DataSource!I150)</f>
        <v>0</v>
      </c>
      <c r="F185" s="19"/>
      <c r="G185" s="14">
        <f>SUM(DataSource!E150)</f>
        <v>0</v>
      </c>
      <c r="H185" s="19"/>
      <c r="I185" s="14">
        <f>SUM(DataSource!M150)</f>
        <v>0</v>
      </c>
      <c r="J185" s="19"/>
      <c r="K185" s="19"/>
      <c r="L185" s="14">
        <f>SUM(DataSource!K150)</f>
        <v>0</v>
      </c>
      <c r="M185" s="19"/>
      <c r="N185" s="20">
        <f>SUM(DataSource!L150)</f>
        <v>0</v>
      </c>
      <c r="O185" s="19"/>
      <c r="P185" s="43">
        <f>SUM(DataSource!N150)</f>
        <v>0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17" t="s">
        <v>301</v>
      </c>
      <c r="B186" t="s">
        <v>302</v>
      </c>
      <c r="C186" s="14">
        <f>SUM(DataSource!J151)</f>
        <v>0</v>
      </c>
      <c r="D186" s="19"/>
      <c r="E186" s="20">
        <f>SUM(DataSource!I151)</f>
        <v>0</v>
      </c>
      <c r="F186" s="19"/>
      <c r="G186" s="14">
        <f>SUM(DataSource!E151)</f>
        <v>0</v>
      </c>
      <c r="H186" s="19"/>
      <c r="I186" s="14">
        <f>SUM(DataSource!M151)</f>
        <v>0</v>
      </c>
      <c r="J186" s="19"/>
      <c r="K186" s="19"/>
      <c r="L186" s="14">
        <f>SUM(DataSource!K151)</f>
        <v>0</v>
      </c>
      <c r="M186" s="19"/>
      <c r="N186" s="20">
        <f>SUM(DataSource!L151)</f>
        <v>0</v>
      </c>
      <c r="O186" s="19"/>
      <c r="P186" s="43">
        <f>SUM(DataSource!N151)</f>
        <v>0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17" t="s">
        <v>303</v>
      </c>
      <c r="B187" t="s">
        <v>304</v>
      </c>
      <c r="C187" s="14">
        <f>SUM(DataSource!J152)</f>
        <v>0</v>
      </c>
      <c r="D187" s="19"/>
      <c r="E187" s="20">
        <f>SUM(DataSource!I152)</f>
        <v>0</v>
      </c>
      <c r="F187" s="19"/>
      <c r="G187" s="14">
        <f>SUM(DataSource!E152)</f>
        <v>0</v>
      </c>
      <c r="H187" s="19"/>
      <c r="I187" s="14">
        <f>SUM(DataSource!M152)</f>
        <v>0</v>
      </c>
      <c r="J187" s="19"/>
      <c r="K187" s="19"/>
      <c r="L187" s="14">
        <f>SUM(DataSource!K152)</f>
        <v>0</v>
      </c>
      <c r="M187" s="19"/>
      <c r="N187" s="20">
        <f>SUM(DataSource!L152)</f>
        <v>0</v>
      </c>
      <c r="O187" s="19"/>
      <c r="P187" s="43">
        <f>SUM(DataSource!N152)</f>
        <v>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17" t="s">
        <v>305</v>
      </c>
      <c r="B188" t="s">
        <v>306</v>
      </c>
      <c r="C188" s="14">
        <f>SUM(DataSource!J153)</f>
        <v>0</v>
      </c>
      <c r="D188" s="19"/>
      <c r="E188" s="20">
        <f>SUM(DataSource!I153)</f>
        <v>0</v>
      </c>
      <c r="F188" s="19"/>
      <c r="G188" s="14">
        <f>SUM(DataSource!E153)</f>
        <v>0</v>
      </c>
      <c r="H188" s="19"/>
      <c r="I188" s="14">
        <f>SUM(DataSource!M153)</f>
        <v>0</v>
      </c>
      <c r="J188" s="19"/>
      <c r="K188" s="19"/>
      <c r="L188" s="14">
        <f>SUM(DataSource!K153)</f>
        <v>0</v>
      </c>
      <c r="M188" s="19"/>
      <c r="N188" s="20">
        <f>SUM(DataSource!L153)</f>
        <v>0</v>
      </c>
      <c r="O188" s="19"/>
      <c r="P188" s="43">
        <f>SUM(DataSource!N153)</f>
        <v>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17" t="s">
        <v>307</v>
      </c>
      <c r="B189" t="s">
        <v>308</v>
      </c>
      <c r="C189" s="14">
        <f>SUM(DataSource!J154)</f>
        <v>0</v>
      </c>
      <c r="D189" s="19"/>
      <c r="E189" s="20">
        <f>SUM(DataSource!I154)</f>
        <v>0</v>
      </c>
      <c r="F189" s="19"/>
      <c r="G189" s="14">
        <f>SUM(DataSource!E154)</f>
        <v>0</v>
      </c>
      <c r="H189" s="19"/>
      <c r="I189" s="14">
        <f>SUM(DataSource!M154)</f>
        <v>0</v>
      </c>
      <c r="J189" s="19"/>
      <c r="K189" s="19"/>
      <c r="L189" s="14">
        <f>SUM(DataSource!K154)</f>
        <v>0</v>
      </c>
      <c r="M189" s="19"/>
      <c r="N189" s="20">
        <f>SUM(DataSource!L154)</f>
        <v>0</v>
      </c>
      <c r="O189" s="19"/>
      <c r="P189" s="43">
        <f>SUM(DataSource!N154)</f>
        <v>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17" t="s">
        <v>309</v>
      </c>
      <c r="B190" t="s">
        <v>310</v>
      </c>
      <c r="C190" s="14">
        <f>SUM(DataSource!J155)</f>
        <v>0</v>
      </c>
      <c r="D190" s="19"/>
      <c r="E190" s="20">
        <f>SUM(DataSource!I155)</f>
        <v>0</v>
      </c>
      <c r="F190" s="19"/>
      <c r="G190" s="14">
        <f>SUM(DataSource!E155)</f>
        <v>0</v>
      </c>
      <c r="H190" s="19"/>
      <c r="I190" s="14">
        <f>SUM(DataSource!M155)</f>
        <v>0</v>
      </c>
      <c r="J190" s="19"/>
      <c r="K190" s="19"/>
      <c r="L190" s="14">
        <f>SUM(DataSource!K155)</f>
        <v>0</v>
      </c>
      <c r="M190" s="19"/>
      <c r="N190" s="20">
        <f>SUM(DataSource!L155)</f>
        <v>0</v>
      </c>
      <c r="O190" s="19"/>
      <c r="P190" s="43">
        <f>SUM(DataSource!N155)</f>
        <v>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17" t="s">
        <v>311</v>
      </c>
      <c r="B191" t="s">
        <v>312</v>
      </c>
      <c r="C191" s="14">
        <f>SUM(DataSource!J156)</f>
        <v>0</v>
      </c>
      <c r="D191" s="19"/>
      <c r="E191" s="20">
        <f>SUM(DataSource!I156)</f>
        <v>0</v>
      </c>
      <c r="F191" s="19"/>
      <c r="G191" s="14">
        <f>SUM(DataSource!E156)</f>
        <v>0</v>
      </c>
      <c r="H191" s="19"/>
      <c r="I191" s="14">
        <f>SUM(DataSource!M156)</f>
        <v>0</v>
      </c>
      <c r="J191" s="19"/>
      <c r="K191" s="19"/>
      <c r="L191" s="14">
        <f>SUM(DataSource!K156)</f>
        <v>0</v>
      </c>
      <c r="M191" s="19"/>
      <c r="N191" s="20">
        <f>SUM(DataSource!L156)</f>
        <v>0</v>
      </c>
      <c r="O191" s="19"/>
      <c r="P191" s="43">
        <f>SUM(DataSource!N156)</f>
        <v>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1" t="s">
        <v>313</v>
      </c>
      <c r="B192" t="s">
        <v>314</v>
      </c>
      <c r="C192" s="14">
        <f>SUM(DataSource!J157)</f>
        <v>0</v>
      </c>
      <c r="D192" s="19"/>
      <c r="E192" s="20">
        <f>SUM(DataSource!I157)</f>
        <v>0</v>
      </c>
      <c r="F192" s="19"/>
      <c r="G192" s="14">
        <f>SUM(DataSource!E157)</f>
        <v>0</v>
      </c>
      <c r="H192" s="19"/>
      <c r="I192" s="14">
        <f>SUM(DataSource!M157)</f>
        <v>0</v>
      </c>
      <c r="J192" s="19"/>
      <c r="K192" s="19"/>
      <c r="L192" s="14">
        <f>SUM(DataSource!K157)</f>
        <v>0</v>
      </c>
      <c r="M192" s="19"/>
      <c r="N192" s="20">
        <f>SUM(DataSource!L157)</f>
        <v>0</v>
      </c>
      <c r="O192" s="19"/>
      <c r="P192" s="43">
        <f>SUM(DataSource!N157)</f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554" t="s">
        <v>315</v>
      </c>
      <c r="B193" s="543"/>
      <c r="C193" s="22">
        <f>SUM(C183:C192)</f>
        <v>0</v>
      </c>
      <c r="D193" s="23"/>
      <c r="E193" s="22">
        <f t="shared" ref="E193:J193" si="13">SUM(E183:E192)</f>
        <v>0</v>
      </c>
      <c r="F193" s="23">
        <f t="shared" si="13"/>
        <v>0</v>
      </c>
      <c r="G193" s="22">
        <f t="shared" si="13"/>
        <v>0</v>
      </c>
      <c r="H193" s="23">
        <f t="shared" si="13"/>
        <v>0</v>
      </c>
      <c r="I193" s="22">
        <f t="shared" si="13"/>
        <v>0</v>
      </c>
      <c r="J193" s="23">
        <f t="shared" si="13"/>
        <v>0</v>
      </c>
      <c r="K193" s="23"/>
      <c r="L193" s="22">
        <f>SUM(L183:L192)</f>
        <v>0</v>
      </c>
      <c r="M193" s="23"/>
      <c r="N193" s="22">
        <f>SUM(N183:N192)</f>
        <v>0</v>
      </c>
      <c r="O193" s="23">
        <f>SUM(O183:O192)</f>
        <v>0</v>
      </c>
      <c r="P193" s="22">
        <f>SUM(P183:P192)</f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4"/>
      <c r="B194" s="25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6" t="s">
        <v>316</v>
      </c>
      <c r="B195" t="s">
        <v>317</v>
      </c>
      <c r="C195" s="14">
        <f>SUM(DataSource!J158)</f>
        <v>0</v>
      </c>
      <c r="D195" s="19"/>
      <c r="E195" s="20">
        <f>SUM(DataSource!I158)</f>
        <v>0</v>
      </c>
      <c r="F195" s="19"/>
      <c r="G195" s="14">
        <f>SUM(DataSource!E158)</f>
        <v>0</v>
      </c>
      <c r="H195" s="19"/>
      <c r="I195" s="14">
        <f>SUM(DataSource!M158)</f>
        <v>0</v>
      </c>
      <c r="J195" s="19"/>
      <c r="K195" s="19"/>
      <c r="L195" s="14">
        <f>SUM(DataSource!K158)</f>
        <v>0</v>
      </c>
      <c r="M195" s="19"/>
      <c r="N195" s="20">
        <f>SUM(DataSource!L158)</f>
        <v>0</v>
      </c>
      <c r="O195" s="19"/>
      <c r="P195" s="43">
        <f>SUM(DataSource!N158)</f>
        <v>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17" t="s">
        <v>318</v>
      </c>
      <c r="B196" t="s">
        <v>319</v>
      </c>
      <c r="C196" s="14">
        <f>SUM(DataSource!J159)</f>
        <v>0</v>
      </c>
      <c r="D196" s="19"/>
      <c r="E196" s="20">
        <f>SUM(DataSource!I159)</f>
        <v>0</v>
      </c>
      <c r="F196" s="19"/>
      <c r="G196" s="14">
        <f>SUM(DataSource!E159)</f>
        <v>0</v>
      </c>
      <c r="H196" s="19"/>
      <c r="I196" s="14">
        <f>SUM(DataSource!M159)</f>
        <v>0</v>
      </c>
      <c r="J196" s="19"/>
      <c r="K196" s="19"/>
      <c r="L196" s="14">
        <f>SUM(DataSource!K159)</f>
        <v>0</v>
      </c>
      <c r="M196" s="19"/>
      <c r="N196" s="20">
        <f>SUM(DataSource!L159)</f>
        <v>0</v>
      </c>
      <c r="O196" s="19"/>
      <c r="P196" s="43">
        <f>SUM(DataSource!N159)</f>
        <v>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1" t="s">
        <v>320</v>
      </c>
      <c r="B197" t="s">
        <v>321</v>
      </c>
      <c r="C197" s="14">
        <f>SUM(DataSource!J160)</f>
        <v>0</v>
      </c>
      <c r="D197" s="19"/>
      <c r="E197" s="20">
        <f>SUM(DataSource!I160)</f>
        <v>0</v>
      </c>
      <c r="F197" s="19"/>
      <c r="G197" s="14">
        <f>SUM(DataSource!E160)</f>
        <v>0</v>
      </c>
      <c r="H197" s="19"/>
      <c r="I197" s="14">
        <f>SUM(DataSource!M160)</f>
        <v>0</v>
      </c>
      <c r="J197" s="19"/>
      <c r="K197" s="19"/>
      <c r="L197" s="14">
        <f>SUM(DataSource!K160)</f>
        <v>0</v>
      </c>
      <c r="M197" s="19"/>
      <c r="N197" s="20">
        <f>SUM(DataSource!L160)</f>
        <v>0</v>
      </c>
      <c r="O197" s="19"/>
      <c r="P197" s="43">
        <f>SUM(DataSource!N160)</f>
        <v>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555" t="s">
        <v>322</v>
      </c>
      <c r="B198" s="543"/>
      <c r="C198" s="33">
        <f>SUM(C195:C197)</f>
        <v>0</v>
      </c>
      <c r="D198" s="34"/>
      <c r="E198" s="33">
        <f t="shared" ref="E198:J198" si="14">SUM(E195:E197)</f>
        <v>0</v>
      </c>
      <c r="F198" s="34">
        <f t="shared" si="14"/>
        <v>0</v>
      </c>
      <c r="G198" s="33">
        <f t="shared" si="14"/>
        <v>0</v>
      </c>
      <c r="H198" s="34">
        <f t="shared" si="14"/>
        <v>0</v>
      </c>
      <c r="I198" s="33">
        <f t="shared" si="14"/>
        <v>0</v>
      </c>
      <c r="J198" s="34">
        <f t="shared" si="14"/>
        <v>0</v>
      </c>
      <c r="K198" s="34"/>
      <c r="L198" s="33">
        <f>SUM(L195:L197)</f>
        <v>0</v>
      </c>
      <c r="M198" s="34"/>
      <c r="N198" s="33">
        <f>SUM(N195:N197)</f>
        <v>0</v>
      </c>
      <c r="O198" s="34">
        <f>SUM(O195:O197)</f>
        <v>0</v>
      </c>
      <c r="P198" s="33">
        <f>SUM(P195:P197)</f>
        <v>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4"/>
      <c r="B199" s="25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6" t="s">
        <v>323</v>
      </c>
      <c r="B200" t="s">
        <v>324</v>
      </c>
      <c r="C200" s="14">
        <f>SUM(DataSource!J161)</f>
        <v>0</v>
      </c>
      <c r="D200" s="19"/>
      <c r="E200" s="20">
        <f>SUM(DataSource!I161)</f>
        <v>0</v>
      </c>
      <c r="F200" s="19"/>
      <c r="G200" s="14">
        <f>SUM(DataSource!E161)</f>
        <v>0</v>
      </c>
      <c r="H200" s="19"/>
      <c r="I200" s="14">
        <f>SUM(DataSource!M161)</f>
        <v>0</v>
      </c>
      <c r="J200" s="19"/>
      <c r="K200" s="19"/>
      <c r="L200" s="14">
        <f>SUM(DataSource!K161)</f>
        <v>0</v>
      </c>
      <c r="M200" s="19"/>
      <c r="N200" s="20">
        <f>SUM(DataSource!L161)</f>
        <v>0</v>
      </c>
      <c r="O200" s="19"/>
      <c r="P200" s="43">
        <f>SUM(DataSource!N161)</f>
        <v>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17" t="s">
        <v>325</v>
      </c>
      <c r="B201" t="s">
        <v>326</v>
      </c>
      <c r="C201" s="14">
        <f>SUM(DataSource!J162)</f>
        <v>0</v>
      </c>
      <c r="D201" s="19"/>
      <c r="E201" s="20">
        <f>SUM(DataSource!I162)</f>
        <v>0</v>
      </c>
      <c r="F201" s="19"/>
      <c r="G201" s="14">
        <f>SUM(DataSource!E162)</f>
        <v>0</v>
      </c>
      <c r="H201" s="19"/>
      <c r="I201" s="14">
        <f>SUM(DataSource!M162)</f>
        <v>0</v>
      </c>
      <c r="J201" s="19"/>
      <c r="K201" s="19"/>
      <c r="L201" s="14">
        <f>SUM(DataSource!K162)</f>
        <v>0</v>
      </c>
      <c r="M201" s="19"/>
      <c r="N201" s="20">
        <f>SUM(DataSource!L162)</f>
        <v>0</v>
      </c>
      <c r="O201" s="19"/>
      <c r="P201" s="43">
        <f>SUM(DataSource!N162)</f>
        <v>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17" t="s">
        <v>327</v>
      </c>
      <c r="B202" t="s">
        <v>328</v>
      </c>
      <c r="C202" s="14">
        <f>SUM(DataSource!J163)</f>
        <v>0</v>
      </c>
      <c r="D202" s="19"/>
      <c r="E202" s="20">
        <f>SUM(DataSource!I163)</f>
        <v>0</v>
      </c>
      <c r="F202" s="19"/>
      <c r="G202" s="14">
        <f>SUM(DataSource!E163)</f>
        <v>0</v>
      </c>
      <c r="H202" s="19"/>
      <c r="I202" s="14">
        <f>SUM(DataSource!M163)</f>
        <v>0</v>
      </c>
      <c r="J202" s="19"/>
      <c r="K202" s="19"/>
      <c r="L202" s="14">
        <f>SUM(DataSource!K163)</f>
        <v>0</v>
      </c>
      <c r="M202" s="19"/>
      <c r="N202" s="20">
        <f>SUM(DataSource!L163)</f>
        <v>0</v>
      </c>
      <c r="O202" s="19"/>
      <c r="P202" s="43">
        <f>SUM(DataSource!N163)</f>
        <v>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17" t="s">
        <v>329</v>
      </c>
      <c r="B203" t="s">
        <v>330</v>
      </c>
      <c r="C203" s="14">
        <f>SUM(DataSource!J164)</f>
        <v>0</v>
      </c>
      <c r="D203" s="19"/>
      <c r="E203" s="20">
        <f>SUM(DataSource!I164)</f>
        <v>0</v>
      </c>
      <c r="F203" s="19"/>
      <c r="G203" s="14">
        <f>SUM(DataSource!E164)</f>
        <v>0</v>
      </c>
      <c r="H203" s="19"/>
      <c r="I203" s="14">
        <f>SUM(DataSource!M164)</f>
        <v>0</v>
      </c>
      <c r="J203" s="19"/>
      <c r="K203" s="19"/>
      <c r="L203" s="14">
        <f>SUM(DataSource!K164)</f>
        <v>0</v>
      </c>
      <c r="M203" s="19"/>
      <c r="N203" s="20">
        <f>SUM(DataSource!L164)</f>
        <v>0</v>
      </c>
      <c r="O203" s="19"/>
      <c r="P203" s="43">
        <f>SUM(DataSource!N164)</f>
        <v>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17" t="s">
        <v>331</v>
      </c>
      <c r="B204" t="s">
        <v>332</v>
      </c>
      <c r="C204" s="14">
        <f>SUM(DataSource!J165)</f>
        <v>0</v>
      </c>
      <c r="D204" s="19"/>
      <c r="E204" s="20">
        <f>SUM(DataSource!I165)</f>
        <v>0</v>
      </c>
      <c r="F204" s="19"/>
      <c r="G204" s="14">
        <f>SUM(DataSource!E165)</f>
        <v>0</v>
      </c>
      <c r="H204" s="19"/>
      <c r="I204" s="14">
        <f>SUM(DataSource!M165)</f>
        <v>0</v>
      </c>
      <c r="J204" s="19"/>
      <c r="K204" s="19"/>
      <c r="L204" s="14">
        <f>SUM(DataSource!K165)</f>
        <v>0</v>
      </c>
      <c r="M204" s="19"/>
      <c r="N204" s="20">
        <f>SUM(DataSource!L165)</f>
        <v>0</v>
      </c>
      <c r="O204" s="19"/>
      <c r="P204" s="43">
        <f>SUM(DataSource!N165)</f>
        <v>0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1" t="s">
        <v>333</v>
      </c>
      <c r="B205" t="s">
        <v>334</v>
      </c>
      <c r="C205" s="14">
        <f>SUM(DataSource!J166)</f>
        <v>0</v>
      </c>
      <c r="D205" s="19"/>
      <c r="E205" s="20">
        <f>SUM(DataSource!I166)</f>
        <v>0</v>
      </c>
      <c r="F205" s="19"/>
      <c r="G205" s="14">
        <f>SUM(DataSource!E166)</f>
        <v>0</v>
      </c>
      <c r="H205" s="19"/>
      <c r="I205" s="14">
        <f>SUM(DataSource!M166)</f>
        <v>0</v>
      </c>
      <c r="J205" s="19"/>
      <c r="K205" s="19"/>
      <c r="L205" s="14">
        <f>SUM(DataSource!K166)</f>
        <v>0</v>
      </c>
      <c r="M205" s="19"/>
      <c r="N205" s="20">
        <f>SUM(DataSource!L166)</f>
        <v>0</v>
      </c>
      <c r="O205" s="19"/>
      <c r="P205" s="43">
        <f>SUM(DataSource!N166)</f>
        <v>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555" t="s">
        <v>335</v>
      </c>
      <c r="B206" s="543"/>
      <c r="C206" s="33">
        <f>SUM(C200:C205)</f>
        <v>0</v>
      </c>
      <c r="D206" s="34"/>
      <c r="E206" s="33">
        <f t="shared" ref="E206:J206" si="15">SUM(E200:E205)</f>
        <v>0</v>
      </c>
      <c r="F206" s="34">
        <f t="shared" si="15"/>
        <v>0</v>
      </c>
      <c r="G206" s="33">
        <f t="shared" si="15"/>
        <v>0</v>
      </c>
      <c r="H206" s="34">
        <f t="shared" si="15"/>
        <v>0</v>
      </c>
      <c r="I206" s="33">
        <f t="shared" si="15"/>
        <v>0</v>
      </c>
      <c r="J206" s="34">
        <f t="shared" si="15"/>
        <v>0</v>
      </c>
      <c r="K206" s="34"/>
      <c r="L206" s="33">
        <f>SUM(L200:L205)</f>
        <v>0</v>
      </c>
      <c r="M206" s="34"/>
      <c r="N206" s="33">
        <f>SUM(N200:N205)</f>
        <v>0</v>
      </c>
      <c r="O206" s="34">
        <f>SUM(O200:O205)</f>
        <v>0</v>
      </c>
      <c r="P206" s="33">
        <f>SUM(P200:P205)</f>
        <v>0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4"/>
      <c r="B207" s="25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6" t="s">
        <v>336</v>
      </c>
      <c r="B208" t="s">
        <v>337</v>
      </c>
      <c r="C208" s="14">
        <f>SUM(DataSource!J167)</f>
        <v>0</v>
      </c>
      <c r="D208" s="19"/>
      <c r="E208" s="20">
        <f>SUM(DataSource!I167)</f>
        <v>0</v>
      </c>
      <c r="F208" s="19"/>
      <c r="G208" s="14">
        <f>SUM(DataSource!E167)</f>
        <v>0</v>
      </c>
      <c r="H208" s="19"/>
      <c r="I208" s="14">
        <f>SUM(DataSource!M167)</f>
        <v>0</v>
      </c>
      <c r="J208" s="19"/>
      <c r="K208" s="19"/>
      <c r="L208" s="14">
        <f>SUM(DataSource!K167)</f>
        <v>0</v>
      </c>
      <c r="M208" s="19"/>
      <c r="N208" s="20">
        <f>SUM(DataSource!L167)</f>
        <v>0</v>
      </c>
      <c r="O208" s="19"/>
      <c r="P208" s="43">
        <f>SUM(DataSource!N167)</f>
        <v>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1" t="s">
        <v>338</v>
      </c>
      <c r="B209" t="s">
        <v>339</v>
      </c>
      <c r="C209" s="14">
        <f>SUM(DataSource!J168)</f>
        <v>0</v>
      </c>
      <c r="D209" s="19"/>
      <c r="E209" s="20">
        <f>SUM(DataSource!I168)</f>
        <v>0</v>
      </c>
      <c r="F209" s="19"/>
      <c r="G209" s="14">
        <f>SUM(DataSource!E168)</f>
        <v>0</v>
      </c>
      <c r="H209" s="19"/>
      <c r="I209" s="14">
        <f>SUM(DataSource!M168)</f>
        <v>0</v>
      </c>
      <c r="J209" s="19"/>
      <c r="K209" s="19"/>
      <c r="L209" s="14">
        <f>SUM(DataSource!K168)</f>
        <v>0</v>
      </c>
      <c r="M209" s="19"/>
      <c r="N209" s="20">
        <f>SUM(DataSource!L168)</f>
        <v>0</v>
      </c>
      <c r="O209" s="19"/>
      <c r="P209" s="43">
        <f>SUM(DataSource!N168)</f>
        <v>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555" t="s">
        <v>340</v>
      </c>
      <c r="B210" s="543"/>
      <c r="C210" s="33">
        <f>SUM(C208:C209)</f>
        <v>0</v>
      </c>
      <c r="D210" s="34"/>
      <c r="E210" s="33">
        <f t="shared" ref="E210:P210" si="16">SUM(E208:E209)</f>
        <v>0</v>
      </c>
      <c r="F210" s="33">
        <f t="shared" si="16"/>
        <v>0</v>
      </c>
      <c r="G210" s="33">
        <f t="shared" si="16"/>
        <v>0</v>
      </c>
      <c r="H210" s="33">
        <f t="shared" si="16"/>
        <v>0</v>
      </c>
      <c r="I210" s="33">
        <f t="shared" si="16"/>
        <v>0</v>
      </c>
      <c r="J210" s="33">
        <f t="shared" si="16"/>
        <v>0</v>
      </c>
      <c r="K210" s="33">
        <f t="shared" si="16"/>
        <v>0</v>
      </c>
      <c r="L210" s="33">
        <f t="shared" si="16"/>
        <v>0</v>
      </c>
      <c r="M210" s="33">
        <f t="shared" si="16"/>
        <v>0</v>
      </c>
      <c r="N210" s="33">
        <f t="shared" si="16"/>
        <v>0</v>
      </c>
      <c r="O210" s="33">
        <f t="shared" si="16"/>
        <v>0</v>
      </c>
      <c r="P210" s="33">
        <f t="shared" si="16"/>
        <v>0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4"/>
      <c r="B211" s="25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6" t="s">
        <v>341</v>
      </c>
      <c r="B212" t="s">
        <v>342</v>
      </c>
      <c r="C212" s="14">
        <f>SUM(DataSource!J169)</f>
        <v>0</v>
      </c>
      <c r="D212" s="19"/>
      <c r="E212" s="20">
        <f>SUM(DataSource!I169)</f>
        <v>0</v>
      </c>
      <c r="F212" s="19"/>
      <c r="G212" s="14">
        <f>SUM(DataSource!E169)</f>
        <v>0</v>
      </c>
      <c r="H212" s="19"/>
      <c r="I212" s="14">
        <f>SUM(DataSource!M169)</f>
        <v>0</v>
      </c>
      <c r="J212" s="19"/>
      <c r="K212" s="19"/>
      <c r="L212" s="14">
        <f>SUM(DataSource!K169)</f>
        <v>0</v>
      </c>
      <c r="M212" s="19"/>
      <c r="N212" s="20">
        <f>SUM(DataSource!L169)</f>
        <v>0</v>
      </c>
      <c r="O212" s="19"/>
      <c r="P212" s="43">
        <f>SUM(DataSource!N169)</f>
        <v>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17" t="s">
        <v>343</v>
      </c>
      <c r="B213" t="s">
        <v>344</v>
      </c>
      <c r="C213" s="14">
        <f>SUM(DataSource!J170)</f>
        <v>0</v>
      </c>
      <c r="D213" s="19"/>
      <c r="E213" s="20">
        <f>SUM(DataSource!I170)</f>
        <v>0</v>
      </c>
      <c r="F213" s="19"/>
      <c r="G213" s="14">
        <f>SUM(DataSource!E170)</f>
        <v>0</v>
      </c>
      <c r="H213" s="19"/>
      <c r="I213" s="14">
        <f>SUM(DataSource!M170)</f>
        <v>0</v>
      </c>
      <c r="J213" s="19"/>
      <c r="K213" s="19"/>
      <c r="L213" s="14">
        <f>SUM(DataSource!K170)</f>
        <v>0</v>
      </c>
      <c r="M213" s="19"/>
      <c r="N213" s="20">
        <f>SUM(DataSource!L170)</f>
        <v>0</v>
      </c>
      <c r="O213" s="19"/>
      <c r="P213" s="43">
        <f>SUM(DataSource!N170)</f>
        <v>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17" t="s">
        <v>345</v>
      </c>
      <c r="B214" t="s">
        <v>346</v>
      </c>
      <c r="C214" s="14">
        <f>SUM(DataSource!J171)</f>
        <v>0</v>
      </c>
      <c r="D214" s="19"/>
      <c r="E214" s="20">
        <f>SUM(DataSource!I171)</f>
        <v>0</v>
      </c>
      <c r="F214" s="19"/>
      <c r="G214" s="14">
        <f>SUM(DataSource!E171)</f>
        <v>0</v>
      </c>
      <c r="H214" s="19"/>
      <c r="I214" s="14">
        <f>SUM(DataSource!M171)</f>
        <v>0</v>
      </c>
      <c r="J214" s="19"/>
      <c r="K214" s="19"/>
      <c r="L214" s="14">
        <f>SUM(DataSource!K171)</f>
        <v>0</v>
      </c>
      <c r="M214" s="19"/>
      <c r="N214" s="20">
        <f>SUM(DataSource!L171)</f>
        <v>0</v>
      </c>
      <c r="O214" s="19"/>
      <c r="P214" s="43">
        <f>SUM(DataSource!N171)</f>
        <v>0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17" t="s">
        <v>347</v>
      </c>
      <c r="B215" t="s">
        <v>348</v>
      </c>
      <c r="C215" s="14">
        <f>SUM(DataSource!J172)</f>
        <v>0</v>
      </c>
      <c r="D215" s="19"/>
      <c r="E215" s="20">
        <f>SUM(DataSource!I172)</f>
        <v>0</v>
      </c>
      <c r="F215" s="19"/>
      <c r="G215" s="14">
        <f>SUM(DataSource!E172)</f>
        <v>0</v>
      </c>
      <c r="H215" s="19"/>
      <c r="I215" s="14">
        <f>SUM(DataSource!M172)</f>
        <v>0</v>
      </c>
      <c r="J215" s="19"/>
      <c r="K215" s="19"/>
      <c r="L215" s="14">
        <f>SUM(DataSource!K172)</f>
        <v>0</v>
      </c>
      <c r="M215" s="19"/>
      <c r="N215" s="20">
        <f>SUM(DataSource!L172)</f>
        <v>0</v>
      </c>
      <c r="O215" s="19"/>
      <c r="P215" s="43">
        <f>SUM(DataSource!N172)</f>
        <v>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17" t="s">
        <v>349</v>
      </c>
      <c r="B216" t="s">
        <v>350</v>
      </c>
      <c r="C216" s="14">
        <f>SUM(DataSource!J173)</f>
        <v>0</v>
      </c>
      <c r="D216" s="19"/>
      <c r="E216" s="20">
        <f>SUM(DataSource!I173)</f>
        <v>0</v>
      </c>
      <c r="F216" s="19"/>
      <c r="G216" s="14">
        <f>SUM(DataSource!E173)</f>
        <v>0</v>
      </c>
      <c r="H216" s="19"/>
      <c r="I216" s="14">
        <f>SUM(DataSource!M173)</f>
        <v>0</v>
      </c>
      <c r="J216" s="19"/>
      <c r="K216" s="19"/>
      <c r="L216" s="14">
        <f>SUM(DataSource!K173)</f>
        <v>0</v>
      </c>
      <c r="M216" s="19"/>
      <c r="N216" s="20">
        <f>SUM(DataSource!L173)</f>
        <v>0</v>
      </c>
      <c r="O216" s="19"/>
      <c r="P216" s="43">
        <f>SUM(DataSource!N173)</f>
        <v>0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17" t="s">
        <v>351</v>
      </c>
      <c r="B217" t="s">
        <v>352</v>
      </c>
      <c r="C217" s="14">
        <f>SUM(DataSource!J174)</f>
        <v>0</v>
      </c>
      <c r="D217" s="19"/>
      <c r="E217" s="20">
        <f>SUM(DataSource!I174)</f>
        <v>0</v>
      </c>
      <c r="F217" s="19"/>
      <c r="G217" s="14">
        <f>SUM(DataSource!E174)</f>
        <v>0</v>
      </c>
      <c r="H217" s="19"/>
      <c r="I217" s="14">
        <f>SUM(DataSource!M174)</f>
        <v>0</v>
      </c>
      <c r="J217" s="19"/>
      <c r="K217" s="19"/>
      <c r="L217" s="14">
        <f>SUM(DataSource!K174)</f>
        <v>0</v>
      </c>
      <c r="M217" s="19"/>
      <c r="N217" s="20">
        <f>SUM(DataSource!L174)</f>
        <v>0</v>
      </c>
      <c r="O217" s="19"/>
      <c r="P217" s="43">
        <f>SUM(DataSource!N174)</f>
        <v>0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17" t="s">
        <v>353</v>
      </c>
      <c r="B218" t="s">
        <v>354</v>
      </c>
      <c r="C218" s="14">
        <f>SUM(DataSource!J175)</f>
        <v>0</v>
      </c>
      <c r="D218" s="19"/>
      <c r="E218" s="20">
        <f>SUM(DataSource!I175)</f>
        <v>0</v>
      </c>
      <c r="F218" s="19"/>
      <c r="G218" s="14">
        <f>SUM(DataSource!E175)</f>
        <v>0</v>
      </c>
      <c r="H218" s="19"/>
      <c r="I218" s="14">
        <f>SUM(DataSource!M175)</f>
        <v>0</v>
      </c>
      <c r="J218" s="19"/>
      <c r="K218" s="19"/>
      <c r="L218" s="14">
        <f>SUM(DataSource!K175)</f>
        <v>0</v>
      </c>
      <c r="M218" s="19"/>
      <c r="N218" s="20">
        <f>SUM(DataSource!L175)</f>
        <v>0</v>
      </c>
      <c r="O218" s="19"/>
      <c r="P218" s="43">
        <f>SUM(DataSource!N175)</f>
        <v>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17" t="s">
        <v>355</v>
      </c>
      <c r="B219" t="s">
        <v>356</v>
      </c>
      <c r="C219" s="14">
        <f>SUM(DataSource!J176)</f>
        <v>0</v>
      </c>
      <c r="D219" s="19"/>
      <c r="E219" s="20">
        <f>SUM(DataSource!I176)</f>
        <v>0</v>
      </c>
      <c r="F219" s="19"/>
      <c r="G219" s="14">
        <f>SUM(DataSource!E176)</f>
        <v>0</v>
      </c>
      <c r="H219" s="19"/>
      <c r="I219" s="14">
        <f>SUM(DataSource!M176)</f>
        <v>0</v>
      </c>
      <c r="J219" s="19"/>
      <c r="K219" s="19"/>
      <c r="L219" s="14">
        <f>SUM(DataSource!K176)</f>
        <v>0</v>
      </c>
      <c r="M219" s="19"/>
      <c r="N219" s="20">
        <f>SUM(DataSource!L176)</f>
        <v>0</v>
      </c>
      <c r="O219" s="19"/>
      <c r="P219" s="43">
        <f>SUM(DataSource!N176)</f>
        <v>0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17" t="s">
        <v>357</v>
      </c>
      <c r="B220" t="s">
        <v>358</v>
      </c>
      <c r="C220" s="14">
        <f>SUM(DataSource!J177)</f>
        <v>0</v>
      </c>
      <c r="D220" s="19"/>
      <c r="E220" s="20">
        <f>SUM(DataSource!I177)</f>
        <v>0</v>
      </c>
      <c r="F220" s="19"/>
      <c r="G220" s="14">
        <f>SUM(DataSource!E177)</f>
        <v>0</v>
      </c>
      <c r="H220" s="19"/>
      <c r="I220" s="14">
        <f>SUM(DataSource!M177)</f>
        <v>0</v>
      </c>
      <c r="J220" s="19"/>
      <c r="K220" s="19"/>
      <c r="L220" s="14">
        <f>SUM(DataSource!K177)</f>
        <v>0</v>
      </c>
      <c r="M220" s="19"/>
      <c r="N220" s="20">
        <f>SUM(DataSource!L177)</f>
        <v>0</v>
      </c>
      <c r="O220" s="19"/>
      <c r="P220" s="43">
        <f>SUM(DataSource!N177)</f>
        <v>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17" t="s">
        <v>359</v>
      </c>
      <c r="B221" t="s">
        <v>360</v>
      </c>
      <c r="C221" s="14">
        <f>SUM(DataSource!J178)</f>
        <v>0</v>
      </c>
      <c r="D221" s="19"/>
      <c r="E221" s="20">
        <f>SUM(DataSource!I178)</f>
        <v>0</v>
      </c>
      <c r="F221" s="19"/>
      <c r="G221" s="14">
        <f>SUM(DataSource!E178)</f>
        <v>0</v>
      </c>
      <c r="H221" s="19"/>
      <c r="I221" s="14">
        <f>SUM(DataSource!M178)</f>
        <v>0</v>
      </c>
      <c r="J221" s="19"/>
      <c r="K221" s="19"/>
      <c r="L221" s="14">
        <f>SUM(DataSource!K178)</f>
        <v>0</v>
      </c>
      <c r="M221" s="19"/>
      <c r="N221" s="20">
        <f>SUM(DataSource!L178)</f>
        <v>0</v>
      </c>
      <c r="O221" s="19"/>
      <c r="P221" s="43">
        <f>SUM(DataSource!N178)</f>
        <v>0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17" t="s">
        <v>361</v>
      </c>
      <c r="B222" t="s">
        <v>362</v>
      </c>
      <c r="C222" s="14">
        <f>SUM(DataSource!J179)</f>
        <v>0</v>
      </c>
      <c r="D222" s="19"/>
      <c r="E222" s="20">
        <f>SUM(DataSource!I179)</f>
        <v>0</v>
      </c>
      <c r="F222" s="19"/>
      <c r="G222" s="14">
        <f>SUM(DataSource!E179)</f>
        <v>0</v>
      </c>
      <c r="H222" s="19"/>
      <c r="I222" s="14">
        <f>SUM(DataSource!M179)</f>
        <v>0</v>
      </c>
      <c r="J222" s="19"/>
      <c r="K222" s="19"/>
      <c r="L222" s="14">
        <f>SUM(DataSource!K179)</f>
        <v>0</v>
      </c>
      <c r="M222" s="19"/>
      <c r="N222" s="20">
        <f>SUM(DataSource!L179)</f>
        <v>0</v>
      </c>
      <c r="O222" s="19"/>
      <c r="P222" s="43">
        <f>SUM(DataSource!N179)</f>
        <v>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1" t="s">
        <v>363</v>
      </c>
      <c r="B223" t="s">
        <v>364</v>
      </c>
      <c r="C223" s="14">
        <f>SUM(DataSource!J180)</f>
        <v>0</v>
      </c>
      <c r="D223" s="19"/>
      <c r="E223" s="20">
        <f>SUM(DataSource!I180)</f>
        <v>0</v>
      </c>
      <c r="F223" s="19"/>
      <c r="G223" s="14">
        <f>SUM(DataSource!E180)</f>
        <v>0</v>
      </c>
      <c r="H223" s="19"/>
      <c r="I223" s="14">
        <f>SUM(DataSource!M180)</f>
        <v>0</v>
      </c>
      <c r="J223" s="19"/>
      <c r="K223" s="19"/>
      <c r="L223" s="14">
        <f>SUM(DataSource!K180)</f>
        <v>0</v>
      </c>
      <c r="M223" s="19"/>
      <c r="N223" s="20">
        <f>SUM(DataSource!L180)</f>
        <v>0</v>
      </c>
      <c r="O223" s="19"/>
      <c r="P223" s="43">
        <f>SUM(DataSource!N180)</f>
        <v>0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555" t="s">
        <v>365</v>
      </c>
      <c r="B224" s="543"/>
      <c r="C224" s="33">
        <f>SUM(C212:C223)</f>
        <v>0</v>
      </c>
      <c r="D224" s="34"/>
      <c r="E224" s="33">
        <f t="shared" ref="E224:J224" si="17">SUM(E212:E223)</f>
        <v>0</v>
      </c>
      <c r="F224" s="34">
        <f t="shared" si="17"/>
        <v>0</v>
      </c>
      <c r="G224" s="33">
        <f t="shared" si="17"/>
        <v>0</v>
      </c>
      <c r="H224" s="34">
        <f t="shared" si="17"/>
        <v>0</v>
      </c>
      <c r="I224" s="33">
        <f t="shared" si="17"/>
        <v>0</v>
      </c>
      <c r="J224" s="34">
        <f t="shared" si="17"/>
        <v>0</v>
      </c>
      <c r="K224" s="34"/>
      <c r="L224" s="33">
        <f>SUM(L212:L223)</f>
        <v>0</v>
      </c>
      <c r="M224" s="34"/>
      <c r="N224" s="33">
        <f>SUM(N212:N223)</f>
        <v>0</v>
      </c>
      <c r="O224" s="34">
        <f>SUM(O212:O223)</f>
        <v>0</v>
      </c>
      <c r="P224" s="33">
        <f>SUM(P212:P223)</f>
        <v>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4"/>
      <c r="B225" s="25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6" t="s">
        <v>366</v>
      </c>
      <c r="B226" t="s">
        <v>367</v>
      </c>
      <c r="C226" s="14">
        <f>SUM(DataSource!J181)</f>
        <v>0</v>
      </c>
      <c r="D226" s="19"/>
      <c r="E226" s="20">
        <f>SUM(DataSource!I181)</f>
        <v>0</v>
      </c>
      <c r="F226" s="19"/>
      <c r="G226" s="14">
        <f>SUM(DataSource!E181)</f>
        <v>0</v>
      </c>
      <c r="H226" s="19"/>
      <c r="I226" s="14">
        <f>SUM(DataSource!M181)</f>
        <v>0</v>
      </c>
      <c r="J226" s="19"/>
      <c r="K226" s="19"/>
      <c r="L226" s="14">
        <f>SUM(DataSource!K181)</f>
        <v>0</v>
      </c>
      <c r="M226" s="19"/>
      <c r="N226" s="20">
        <f>SUM(DataSource!L181)</f>
        <v>0</v>
      </c>
      <c r="O226" s="19"/>
      <c r="P226" s="43">
        <f>SUM(DataSource!N181)</f>
        <v>0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1" t="s">
        <v>368</v>
      </c>
      <c r="B227" t="s">
        <v>369</v>
      </c>
      <c r="C227" s="14">
        <f>SUM(DataSource!J182)</f>
        <v>0</v>
      </c>
      <c r="D227" s="19"/>
      <c r="E227" s="20">
        <f>SUM(DataSource!I182)</f>
        <v>0</v>
      </c>
      <c r="F227" s="19"/>
      <c r="G227" s="14">
        <f>SUM(DataSource!E182)</f>
        <v>0</v>
      </c>
      <c r="H227" s="19"/>
      <c r="I227" s="14">
        <f>SUM(DataSource!M182)</f>
        <v>0</v>
      </c>
      <c r="J227" s="19"/>
      <c r="K227" s="19"/>
      <c r="L227" s="14">
        <f>SUM(DataSource!K182)</f>
        <v>0</v>
      </c>
      <c r="M227" s="19"/>
      <c r="N227" s="20">
        <f>SUM(DataSource!L182)</f>
        <v>0</v>
      </c>
      <c r="O227" s="19"/>
      <c r="P227" s="43">
        <f>SUM(DataSource!N182)</f>
        <v>0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555" t="s">
        <v>370</v>
      </c>
      <c r="B228" s="543"/>
      <c r="C228" s="33">
        <f>SUM(C226:C227)</f>
        <v>0</v>
      </c>
      <c r="D228" s="34"/>
      <c r="E228" s="33">
        <f>SUM(E226:E227)</f>
        <v>0</v>
      </c>
      <c r="F228" s="35">
        <f>SUM(F225:F227)</f>
        <v>0</v>
      </c>
      <c r="G228" s="33">
        <f>SUM(G226:G227)</f>
        <v>0</v>
      </c>
      <c r="H228" s="34">
        <f>SUM(H226:H227)</f>
        <v>0</v>
      </c>
      <c r="I228" s="33">
        <f>SUM(I226:I227)</f>
        <v>0</v>
      </c>
      <c r="J228" s="34">
        <f>SUM(J226:J227)</f>
        <v>0</v>
      </c>
      <c r="K228" s="34"/>
      <c r="L228" s="33">
        <f>SUM(L226:L227)</f>
        <v>0</v>
      </c>
      <c r="M228" s="34"/>
      <c r="N228" s="33">
        <f>SUM(N226:N227)</f>
        <v>0</v>
      </c>
      <c r="O228" s="34">
        <f>SUM(O226:O227)</f>
        <v>0</v>
      </c>
      <c r="P228" s="33">
        <f>SUM(P226:P227)</f>
        <v>0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4"/>
      <c r="B229" s="25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6" t="s">
        <v>371</v>
      </c>
      <c r="B230" t="s">
        <v>372</v>
      </c>
      <c r="C230" s="14">
        <f>SUM(DataSource!J183)</f>
        <v>0</v>
      </c>
      <c r="D230" s="19"/>
      <c r="E230" s="20">
        <f>SUM(DataSource!I183)</f>
        <v>0</v>
      </c>
      <c r="F230" s="19"/>
      <c r="G230" s="14">
        <f>SUM(DataSource!E183)</f>
        <v>0</v>
      </c>
      <c r="H230" s="19"/>
      <c r="I230" s="14">
        <f>SUM(DataSource!M183)</f>
        <v>0</v>
      </c>
      <c r="J230" s="19"/>
      <c r="K230" s="19"/>
      <c r="L230" s="14">
        <f>SUM(DataSource!K183)</f>
        <v>0</v>
      </c>
      <c r="M230" s="19"/>
      <c r="N230" s="20">
        <f>SUM(DataSource!L183)</f>
        <v>0</v>
      </c>
      <c r="O230" s="19"/>
      <c r="P230" s="43">
        <f>SUM(DataSource!N183)</f>
        <v>0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17" t="s">
        <v>373</v>
      </c>
      <c r="B231" t="s">
        <v>374</v>
      </c>
      <c r="C231" s="14">
        <f>SUM(DataSource!J184)</f>
        <v>0</v>
      </c>
      <c r="D231" s="19"/>
      <c r="E231" s="20">
        <f>SUM(DataSource!I184)</f>
        <v>0</v>
      </c>
      <c r="F231" s="19"/>
      <c r="G231" s="14">
        <f>SUM(DataSource!E184)</f>
        <v>0</v>
      </c>
      <c r="H231" s="19"/>
      <c r="I231" s="14">
        <f>SUM(DataSource!M184)</f>
        <v>0</v>
      </c>
      <c r="J231" s="19"/>
      <c r="K231" s="19"/>
      <c r="L231" s="14">
        <f>SUM(DataSource!K184)</f>
        <v>0</v>
      </c>
      <c r="M231" s="19"/>
      <c r="N231" s="20">
        <f>SUM(DataSource!L184)</f>
        <v>0</v>
      </c>
      <c r="O231" s="19"/>
      <c r="P231" s="43">
        <f>SUM(DataSource!N184)</f>
        <v>0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17" t="s">
        <v>375</v>
      </c>
      <c r="B232" t="s">
        <v>376</v>
      </c>
      <c r="C232" s="14">
        <f>SUM(DataSource!J185)</f>
        <v>0</v>
      </c>
      <c r="D232" s="19"/>
      <c r="E232" s="20">
        <f>SUM(DataSource!I185)</f>
        <v>0</v>
      </c>
      <c r="F232" s="19"/>
      <c r="G232" s="14">
        <f>SUM(DataSource!E185)</f>
        <v>0</v>
      </c>
      <c r="H232" s="19"/>
      <c r="I232" s="14">
        <f>SUM(DataSource!M185)</f>
        <v>0</v>
      </c>
      <c r="J232" s="19"/>
      <c r="K232" s="19"/>
      <c r="L232" s="14">
        <f>SUM(DataSource!K185)</f>
        <v>0</v>
      </c>
      <c r="M232" s="19"/>
      <c r="N232" s="20">
        <f>SUM(DataSource!L185)</f>
        <v>0</v>
      </c>
      <c r="O232" s="19"/>
      <c r="P232" s="43">
        <f>SUM(DataSource!N185)</f>
        <v>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1" t="s">
        <v>377</v>
      </c>
      <c r="B233" t="s">
        <v>378</v>
      </c>
      <c r="C233" s="14">
        <f>SUM(DataSource!J186)</f>
        <v>0</v>
      </c>
      <c r="D233" s="19"/>
      <c r="E233" s="20">
        <f>SUM(DataSource!I186)</f>
        <v>0</v>
      </c>
      <c r="F233" s="19"/>
      <c r="G233" s="14">
        <f>SUM(DataSource!E186)</f>
        <v>0</v>
      </c>
      <c r="H233" s="19"/>
      <c r="I233" s="14">
        <f>SUM(DataSource!M186)</f>
        <v>0</v>
      </c>
      <c r="J233" s="19"/>
      <c r="K233" s="19"/>
      <c r="L233" s="14">
        <f>SUM(DataSource!K186)</f>
        <v>0</v>
      </c>
      <c r="M233" s="19"/>
      <c r="N233" s="20">
        <f>SUM(DataSource!L186)</f>
        <v>0</v>
      </c>
      <c r="O233" s="19"/>
      <c r="P233" s="43">
        <f>SUM(DataSource!N186)</f>
        <v>0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555" t="s">
        <v>379</v>
      </c>
      <c r="B234" s="543"/>
      <c r="C234" s="33">
        <f>SUM(C230:C233)</f>
        <v>0</v>
      </c>
      <c r="D234" s="34"/>
      <c r="E234" s="33">
        <f t="shared" ref="E234:J234" si="18">SUM(E230:E233)</f>
        <v>0</v>
      </c>
      <c r="F234" s="34">
        <f t="shared" si="18"/>
        <v>0</v>
      </c>
      <c r="G234" s="33">
        <f t="shared" si="18"/>
        <v>0</v>
      </c>
      <c r="H234" s="34">
        <f t="shared" si="18"/>
        <v>0</v>
      </c>
      <c r="I234" s="33">
        <f t="shared" si="18"/>
        <v>0</v>
      </c>
      <c r="J234" s="34">
        <f t="shared" si="18"/>
        <v>0</v>
      </c>
      <c r="K234" s="34"/>
      <c r="L234" s="33">
        <f>SUM(L230:L233)</f>
        <v>0</v>
      </c>
      <c r="M234" s="34"/>
      <c r="N234" s="33">
        <f>SUM(N230:N233)</f>
        <v>0</v>
      </c>
      <c r="O234" s="34">
        <f>SUM(O230:O233)</f>
        <v>0</v>
      </c>
      <c r="P234" s="33">
        <f>SUM(P230:P233)</f>
        <v>0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4"/>
      <c r="B235" s="25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6" t="s">
        <v>380</v>
      </c>
      <c r="B236" t="s">
        <v>381</v>
      </c>
      <c r="C236" s="14">
        <f>SUM(DataSource!J187)</f>
        <v>0</v>
      </c>
      <c r="D236" s="19"/>
      <c r="E236" s="20">
        <f>SUM(DataSource!I187)</f>
        <v>0</v>
      </c>
      <c r="F236" s="19"/>
      <c r="G236" s="14">
        <f>SUM(DataSource!E187)</f>
        <v>0</v>
      </c>
      <c r="H236" s="19"/>
      <c r="I236" s="14">
        <f>SUM(DataSource!M187)</f>
        <v>0</v>
      </c>
      <c r="J236" s="19"/>
      <c r="K236" s="19"/>
      <c r="L236" s="14">
        <f>SUM(DataSource!K187)</f>
        <v>0</v>
      </c>
      <c r="M236" s="19"/>
      <c r="N236" s="20">
        <f>SUM(DataSource!L187)</f>
        <v>0</v>
      </c>
      <c r="O236" s="19"/>
      <c r="P236" s="43">
        <f>SUM(DataSource!N187)</f>
        <v>0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17" t="s">
        <v>382</v>
      </c>
      <c r="B237" t="s">
        <v>383</v>
      </c>
      <c r="C237" s="14">
        <f>SUM(DataSource!J188)</f>
        <v>0</v>
      </c>
      <c r="D237" s="19"/>
      <c r="E237" s="20">
        <f>SUM(DataSource!I188)</f>
        <v>0</v>
      </c>
      <c r="F237" s="19"/>
      <c r="G237" s="14">
        <f>SUM(DataSource!E188)</f>
        <v>0</v>
      </c>
      <c r="H237" s="19"/>
      <c r="I237" s="14">
        <f>SUM(DataSource!M188)</f>
        <v>0</v>
      </c>
      <c r="J237" s="19"/>
      <c r="K237" s="19"/>
      <c r="L237" s="14">
        <f>SUM(DataSource!K188)</f>
        <v>0</v>
      </c>
      <c r="M237" s="19"/>
      <c r="N237" s="20">
        <f>SUM(DataSource!L188)</f>
        <v>0</v>
      </c>
      <c r="O237" s="19"/>
      <c r="P237" s="43">
        <f>SUM(DataSource!N188)</f>
        <v>0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1" t="s">
        <v>384</v>
      </c>
      <c r="B238" t="s">
        <v>385</v>
      </c>
      <c r="C238" s="14">
        <f>SUM(DataSource!J189)</f>
        <v>0</v>
      </c>
      <c r="D238" s="19"/>
      <c r="E238" s="20">
        <f>SUM(DataSource!I189)</f>
        <v>0</v>
      </c>
      <c r="F238" s="19"/>
      <c r="G238" s="14">
        <f>SUM(DataSource!E189)</f>
        <v>0</v>
      </c>
      <c r="H238" s="19"/>
      <c r="I238" s="14">
        <f>SUM(DataSource!M189)</f>
        <v>0</v>
      </c>
      <c r="J238" s="19"/>
      <c r="K238" s="19"/>
      <c r="L238" s="14">
        <f>SUM(DataSource!K189)</f>
        <v>0</v>
      </c>
      <c r="M238" s="19"/>
      <c r="N238" s="20">
        <f>SUM(DataSource!L189)</f>
        <v>0</v>
      </c>
      <c r="O238" s="19"/>
      <c r="P238" s="43">
        <f>SUM(DataSource!N189)</f>
        <v>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555" t="s">
        <v>386</v>
      </c>
      <c r="B239" s="543"/>
      <c r="C239" s="33">
        <f>SUM(C236:C238)</f>
        <v>0</v>
      </c>
      <c r="D239" s="34"/>
      <c r="E239" s="33">
        <f t="shared" ref="E239:J239" si="19">SUM(E236:E238)</f>
        <v>0</v>
      </c>
      <c r="F239" s="34">
        <f t="shared" si="19"/>
        <v>0</v>
      </c>
      <c r="G239" s="33">
        <f t="shared" si="19"/>
        <v>0</v>
      </c>
      <c r="H239" s="34">
        <f t="shared" si="19"/>
        <v>0</v>
      </c>
      <c r="I239" s="33">
        <f t="shared" si="19"/>
        <v>0</v>
      </c>
      <c r="J239" s="34">
        <f t="shared" si="19"/>
        <v>0</v>
      </c>
      <c r="K239" s="34"/>
      <c r="L239" s="33">
        <f>SUM(L236:L238)</f>
        <v>0</v>
      </c>
      <c r="M239" s="34"/>
      <c r="N239" s="33">
        <f>SUM(N236:N238)</f>
        <v>0</v>
      </c>
      <c r="O239" s="34">
        <f>SUM(O236:O238)</f>
        <v>0</v>
      </c>
      <c r="P239" s="33">
        <f>SUM(P236:P238)</f>
        <v>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4"/>
      <c r="B240" s="25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6" t="s">
        <v>387</v>
      </c>
      <c r="B241" t="s">
        <v>388</v>
      </c>
      <c r="C241" s="14">
        <f>SUM(DataSource!J190)</f>
        <v>0</v>
      </c>
      <c r="D241" s="19"/>
      <c r="E241" s="20">
        <f>SUM(DataSource!I190)</f>
        <v>0</v>
      </c>
      <c r="F241" s="19"/>
      <c r="G241" s="14">
        <f>SUM(DataSource!E190)</f>
        <v>0</v>
      </c>
      <c r="H241" s="19"/>
      <c r="I241" s="14">
        <f>SUM(DataSource!M190)</f>
        <v>0</v>
      </c>
      <c r="J241" s="19"/>
      <c r="K241" s="19"/>
      <c r="L241" s="14">
        <f>SUM(DataSource!K190)</f>
        <v>0</v>
      </c>
      <c r="M241" s="19"/>
      <c r="N241" s="20">
        <f>SUM(DataSource!L190)</f>
        <v>0</v>
      </c>
      <c r="O241" s="19"/>
      <c r="P241" s="43">
        <f>SUM(DataSource!N190)</f>
        <v>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1" t="s">
        <v>389</v>
      </c>
      <c r="B242" t="s">
        <v>390</v>
      </c>
      <c r="C242" s="14">
        <f>SUM(DataSource!J191)</f>
        <v>0</v>
      </c>
      <c r="D242" s="19"/>
      <c r="E242" s="20">
        <f>SUM(DataSource!I191)</f>
        <v>0</v>
      </c>
      <c r="F242" s="19"/>
      <c r="G242" s="14">
        <f>SUM(DataSource!E191)</f>
        <v>0</v>
      </c>
      <c r="H242" s="19"/>
      <c r="I242" s="14">
        <f>SUM(DataSource!M191)</f>
        <v>0</v>
      </c>
      <c r="J242" s="19"/>
      <c r="K242" s="19"/>
      <c r="L242" s="14">
        <f>SUM(DataSource!K191)</f>
        <v>0</v>
      </c>
      <c r="M242" s="19"/>
      <c r="N242" s="20">
        <f>SUM(DataSource!L191)</f>
        <v>0</v>
      </c>
      <c r="O242" s="19"/>
      <c r="P242" s="43">
        <f>SUM(DataSource!N191)</f>
        <v>0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555" t="s">
        <v>391</v>
      </c>
      <c r="B243" s="543"/>
      <c r="C243" s="33">
        <f>SUM(C241:C242)</f>
        <v>0</v>
      </c>
      <c r="D243" s="34"/>
      <c r="E243" s="33">
        <f t="shared" ref="E243:J243" si="20">SUM(E240:E242)</f>
        <v>0</v>
      </c>
      <c r="F243" s="35">
        <f t="shared" si="20"/>
        <v>0</v>
      </c>
      <c r="G243" s="33">
        <f t="shared" si="20"/>
        <v>0</v>
      </c>
      <c r="H243" s="35">
        <f t="shared" si="20"/>
        <v>0</v>
      </c>
      <c r="I243" s="33">
        <f t="shared" si="20"/>
        <v>0</v>
      </c>
      <c r="J243" s="35">
        <f t="shared" si="20"/>
        <v>0</v>
      </c>
      <c r="K243" s="34"/>
      <c r="L243" s="33">
        <f>SUM(L240:L242)</f>
        <v>0</v>
      </c>
      <c r="M243" s="34"/>
      <c r="N243" s="33">
        <f>SUM(N240:N242)</f>
        <v>0</v>
      </c>
      <c r="O243" s="35">
        <f>SUM(O240:O242)</f>
        <v>0</v>
      </c>
      <c r="P243" s="33">
        <f>SUM(P240:P242)</f>
        <v>0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4"/>
      <c r="B244" s="25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6" t="s">
        <v>392</v>
      </c>
      <c r="B245" t="s">
        <v>393</v>
      </c>
      <c r="C245" s="14">
        <f>SUM(DataSource!J192)</f>
        <v>0</v>
      </c>
      <c r="D245" s="19"/>
      <c r="E245" s="20">
        <f>SUM(DataSource!I192)</f>
        <v>0</v>
      </c>
      <c r="F245" s="19"/>
      <c r="G245" s="14">
        <f>SUM(DataSource!E192)</f>
        <v>0</v>
      </c>
      <c r="H245" s="19"/>
      <c r="I245" s="14">
        <f>SUM(DataSource!M192)</f>
        <v>0</v>
      </c>
      <c r="J245" s="19"/>
      <c r="K245" s="19"/>
      <c r="L245" s="14">
        <f>SUM(DataSource!K192)</f>
        <v>0</v>
      </c>
      <c r="M245" s="19"/>
      <c r="N245" s="20">
        <f>SUM(DataSource!L192)</f>
        <v>0</v>
      </c>
      <c r="O245" s="19"/>
      <c r="P245" s="43">
        <f>SUM(DataSource!N192)</f>
        <v>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17" t="s">
        <v>394</v>
      </c>
      <c r="B246" t="s">
        <v>395</v>
      </c>
      <c r="C246" s="14">
        <f>SUM(DataSource!J193)</f>
        <v>0</v>
      </c>
      <c r="D246" s="19"/>
      <c r="E246" s="20">
        <f>SUM(DataSource!I193)</f>
        <v>0</v>
      </c>
      <c r="F246" s="19"/>
      <c r="G246" s="14">
        <f>SUM(DataSource!E193)</f>
        <v>0</v>
      </c>
      <c r="H246" s="19"/>
      <c r="I246" s="14">
        <f>SUM(DataSource!M193)</f>
        <v>0</v>
      </c>
      <c r="J246" s="19"/>
      <c r="K246" s="19"/>
      <c r="L246" s="14">
        <f>SUM(DataSource!K193)</f>
        <v>0</v>
      </c>
      <c r="M246" s="19"/>
      <c r="N246" s="20">
        <f>SUM(DataSource!L193)</f>
        <v>0</v>
      </c>
      <c r="O246" s="19"/>
      <c r="P246" s="43">
        <f>SUM(DataSource!N193)</f>
        <v>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17" t="s">
        <v>396</v>
      </c>
      <c r="B247" t="s">
        <v>397</v>
      </c>
      <c r="C247" s="14">
        <f>SUM(DataSource!J194)</f>
        <v>0</v>
      </c>
      <c r="D247" s="19"/>
      <c r="E247" s="20">
        <f>SUM(DataSource!I194)</f>
        <v>0</v>
      </c>
      <c r="F247" s="19"/>
      <c r="G247" s="14">
        <f>SUM(DataSource!E194)</f>
        <v>0</v>
      </c>
      <c r="H247" s="19"/>
      <c r="I247" s="14">
        <f>SUM(DataSource!M194)</f>
        <v>0</v>
      </c>
      <c r="J247" s="19"/>
      <c r="K247" s="19"/>
      <c r="L247" s="14">
        <f>SUM(DataSource!K194)</f>
        <v>0</v>
      </c>
      <c r="M247" s="19"/>
      <c r="N247" s="20">
        <f>SUM(DataSource!L194)</f>
        <v>0</v>
      </c>
      <c r="O247" s="19"/>
      <c r="P247" s="43">
        <f>SUM(DataSource!N194)</f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1" t="s">
        <v>398</v>
      </c>
      <c r="B248" t="s">
        <v>399</v>
      </c>
      <c r="C248" s="14">
        <f>SUM(DataSource!J195)</f>
        <v>0</v>
      </c>
      <c r="D248" s="19"/>
      <c r="E248" s="20">
        <f>SUM(DataSource!I195)</f>
        <v>0</v>
      </c>
      <c r="F248" s="19"/>
      <c r="G248" s="14">
        <f>SUM(DataSource!E195)</f>
        <v>0</v>
      </c>
      <c r="H248" s="19"/>
      <c r="I248" s="14">
        <f>SUM(DataSource!M195)</f>
        <v>0</v>
      </c>
      <c r="J248" s="19"/>
      <c r="K248" s="19"/>
      <c r="L248" s="14">
        <f>SUM(DataSource!K195)</f>
        <v>0</v>
      </c>
      <c r="M248" s="19"/>
      <c r="N248" s="20">
        <f>SUM(DataSource!L195)</f>
        <v>0</v>
      </c>
      <c r="O248" s="19"/>
      <c r="P248" s="43">
        <f>SUM(DataSource!N195)</f>
        <v>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555" t="s">
        <v>400</v>
      </c>
      <c r="B249" s="543"/>
      <c r="C249" s="33">
        <f>SUM(C245:D248)</f>
        <v>0</v>
      </c>
      <c r="D249" s="34"/>
      <c r="E249" s="33">
        <f t="shared" ref="E249:J249" si="21">SUM(E245:F248)</f>
        <v>0</v>
      </c>
      <c r="F249" s="34">
        <f t="shared" si="21"/>
        <v>0</v>
      </c>
      <c r="G249" s="33">
        <f t="shared" si="21"/>
        <v>0</v>
      </c>
      <c r="H249" s="34">
        <f t="shared" si="21"/>
        <v>0</v>
      </c>
      <c r="I249" s="33">
        <f t="shared" si="21"/>
        <v>0</v>
      </c>
      <c r="J249" s="34">
        <f t="shared" si="21"/>
        <v>0</v>
      </c>
      <c r="K249" s="34"/>
      <c r="L249" s="33">
        <f>SUM(L245:M248)</f>
        <v>0</v>
      </c>
      <c r="M249" s="34"/>
      <c r="N249" s="33">
        <f>SUM(N245:O248)</f>
        <v>0</v>
      </c>
      <c r="O249" s="34">
        <f>SUM(O245:P248)</f>
        <v>0</v>
      </c>
      <c r="P249" s="33">
        <f>SUM(P245:Q248)</f>
        <v>0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4"/>
      <c r="B250" s="25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6" t="s">
        <v>401</v>
      </c>
      <c r="B251" t="s">
        <v>402</v>
      </c>
      <c r="C251" s="14">
        <f>SUM(DataSource!J196)</f>
        <v>0</v>
      </c>
      <c r="D251" s="19"/>
      <c r="E251" s="20">
        <f>SUM(DataSource!I196)</f>
        <v>0</v>
      </c>
      <c r="F251" s="19"/>
      <c r="G251" s="14">
        <f>SUM(DataSource!E196)</f>
        <v>0</v>
      </c>
      <c r="H251" s="19"/>
      <c r="I251" s="14">
        <f>SUM(DataSource!M196)</f>
        <v>0</v>
      </c>
      <c r="J251" s="19"/>
      <c r="K251" s="19"/>
      <c r="L251" s="14">
        <f>SUM(DataSource!K196)</f>
        <v>0</v>
      </c>
      <c r="M251" s="19"/>
      <c r="N251" s="20">
        <f>SUM(DataSource!L196)</f>
        <v>0</v>
      </c>
      <c r="O251" s="19"/>
      <c r="P251" s="43">
        <f>SUM(DataSource!N196)</f>
        <v>0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17" t="s">
        <v>403</v>
      </c>
      <c r="B252" t="s">
        <v>404</v>
      </c>
      <c r="C252" s="14">
        <f>SUM(DataSource!J197)</f>
        <v>0</v>
      </c>
      <c r="D252" s="19"/>
      <c r="E252" s="20">
        <f>SUM(DataSource!I197)</f>
        <v>0</v>
      </c>
      <c r="F252" s="19"/>
      <c r="G252" s="14">
        <f>SUM(DataSource!E197)</f>
        <v>0</v>
      </c>
      <c r="H252" s="19"/>
      <c r="I252" s="14">
        <f>SUM(DataSource!M197)</f>
        <v>0</v>
      </c>
      <c r="J252" s="19"/>
      <c r="K252" s="19"/>
      <c r="L252" s="14">
        <f>SUM(DataSource!K197)</f>
        <v>0</v>
      </c>
      <c r="M252" s="19"/>
      <c r="N252" s="20">
        <f>SUM(DataSource!L197)</f>
        <v>0</v>
      </c>
      <c r="O252" s="19"/>
      <c r="P252" s="43">
        <f>SUM(DataSource!N197)</f>
        <v>0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17" t="s">
        <v>405</v>
      </c>
      <c r="B253" t="s">
        <v>406</v>
      </c>
      <c r="C253" s="14">
        <f>SUM(DataSource!J198)</f>
        <v>0</v>
      </c>
      <c r="D253" s="19"/>
      <c r="E253" s="20">
        <f>SUM(DataSource!I198)</f>
        <v>0</v>
      </c>
      <c r="F253" s="19"/>
      <c r="G253" s="14">
        <f>SUM(DataSource!E198)</f>
        <v>0</v>
      </c>
      <c r="H253" s="19"/>
      <c r="I253" s="14">
        <f>SUM(DataSource!M198)</f>
        <v>0</v>
      </c>
      <c r="J253" s="19"/>
      <c r="K253" s="19"/>
      <c r="L253" s="14">
        <f>SUM(DataSource!K198)</f>
        <v>0</v>
      </c>
      <c r="M253" s="19"/>
      <c r="N253" s="20">
        <f>SUM(DataSource!L198)</f>
        <v>0</v>
      </c>
      <c r="O253" s="19"/>
      <c r="P253" s="43">
        <f>SUM(DataSource!N198)</f>
        <v>0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1" t="s">
        <v>407</v>
      </c>
      <c r="B254" t="s">
        <v>408</v>
      </c>
      <c r="C254" s="14">
        <f>SUM(DataSource!J199)</f>
        <v>0</v>
      </c>
      <c r="D254" s="19"/>
      <c r="E254" s="20">
        <f>SUM(DataSource!I199)</f>
        <v>0</v>
      </c>
      <c r="F254" s="19"/>
      <c r="G254" s="14">
        <f>SUM(DataSource!E199)</f>
        <v>0</v>
      </c>
      <c r="H254" s="19"/>
      <c r="I254" s="14">
        <f>SUM(DataSource!M199)</f>
        <v>0</v>
      </c>
      <c r="J254" s="19"/>
      <c r="K254" s="19"/>
      <c r="L254" s="14">
        <f>SUM(DataSource!K199)</f>
        <v>0</v>
      </c>
      <c r="M254" s="19"/>
      <c r="N254" s="20">
        <f>SUM(DataSource!L199)</f>
        <v>0</v>
      </c>
      <c r="O254" s="19"/>
      <c r="P254" s="43">
        <f>SUM(DataSource!N199)</f>
        <v>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555" t="s">
        <v>409</v>
      </c>
      <c r="B255" s="543"/>
      <c r="C255" s="33">
        <f>SUM(C251:C254)</f>
        <v>0</v>
      </c>
      <c r="D255" s="34"/>
      <c r="E255" s="33">
        <f t="shared" ref="E255:P255" si="22">SUM(E251:E254)</f>
        <v>0</v>
      </c>
      <c r="F255" s="33">
        <f t="shared" si="22"/>
        <v>0</v>
      </c>
      <c r="G255" s="33">
        <f t="shared" si="22"/>
        <v>0</v>
      </c>
      <c r="H255" s="33">
        <f t="shared" si="22"/>
        <v>0</v>
      </c>
      <c r="I255" s="33">
        <f t="shared" si="22"/>
        <v>0</v>
      </c>
      <c r="J255" s="33">
        <f t="shared" si="22"/>
        <v>0</v>
      </c>
      <c r="K255" s="33">
        <f t="shared" si="22"/>
        <v>0</v>
      </c>
      <c r="L255" s="33">
        <f t="shared" si="22"/>
        <v>0</v>
      </c>
      <c r="M255" s="33">
        <f t="shared" si="22"/>
        <v>0</v>
      </c>
      <c r="N255" s="33">
        <f t="shared" si="22"/>
        <v>0</v>
      </c>
      <c r="O255" s="33">
        <f t="shared" si="22"/>
        <v>0</v>
      </c>
      <c r="P255" s="33">
        <f t="shared" si="22"/>
        <v>0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4"/>
      <c r="B256" s="25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4">
        <v>203601</v>
      </c>
      <c r="B257" s="25" t="s">
        <v>410</v>
      </c>
      <c r="C257" s="14">
        <f>SUM(DataSource!J200)</f>
        <v>0</v>
      </c>
      <c r="D257" s="19"/>
      <c r="E257" s="20">
        <f>SUM(DataSource!I200)</f>
        <v>0</v>
      </c>
      <c r="F257" s="19"/>
      <c r="G257" s="14">
        <f>SUM(DataSource!E200)</f>
        <v>0</v>
      </c>
      <c r="H257" s="19"/>
      <c r="I257" s="14">
        <f>SUM(DataSource!M200)</f>
        <v>0</v>
      </c>
      <c r="J257" s="19"/>
      <c r="K257" s="19"/>
      <c r="L257" s="14">
        <f>SUM(DataSource!K200)</f>
        <v>0</v>
      </c>
      <c r="M257" s="19"/>
      <c r="N257" s="20">
        <f>SUM(DataSource!L200)</f>
        <v>0</v>
      </c>
      <c r="O257" s="19"/>
      <c r="P257" s="43">
        <f>SUM(DataSource!N200)</f>
        <v>0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555" t="s">
        <v>411</v>
      </c>
      <c r="B258" s="543"/>
      <c r="C258" s="33">
        <f>SUM(C257)</f>
        <v>0</v>
      </c>
      <c r="D258" s="34"/>
      <c r="E258" s="33">
        <f t="shared" ref="E258:J258" si="23">SUM(E257)</f>
        <v>0</v>
      </c>
      <c r="F258" s="34">
        <f t="shared" si="23"/>
        <v>0</v>
      </c>
      <c r="G258" s="33">
        <f t="shared" si="23"/>
        <v>0</v>
      </c>
      <c r="H258" s="34">
        <f t="shared" si="23"/>
        <v>0</v>
      </c>
      <c r="I258" s="33">
        <f t="shared" si="23"/>
        <v>0</v>
      </c>
      <c r="J258" s="34">
        <f t="shared" si="23"/>
        <v>0</v>
      </c>
      <c r="K258" s="34"/>
      <c r="L258" s="33">
        <f>SUM(L257)</f>
        <v>0</v>
      </c>
      <c r="M258" s="34"/>
      <c r="N258" s="33">
        <f>SUM(N257)</f>
        <v>0</v>
      </c>
      <c r="O258" s="34">
        <f>SUM(O257)</f>
        <v>0</v>
      </c>
      <c r="P258" s="33">
        <f>SUM(P257)</f>
        <v>0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4"/>
      <c r="B259" s="25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6" t="s">
        <v>412</v>
      </c>
      <c r="B260" t="s">
        <v>413</v>
      </c>
      <c r="C260" s="14">
        <f>SUM(DataSource!J201)</f>
        <v>0</v>
      </c>
      <c r="D260" s="19"/>
      <c r="E260" s="20">
        <f>SUM(DataSource!I201)</f>
        <v>0</v>
      </c>
      <c r="F260" s="19"/>
      <c r="G260" s="14">
        <f>SUM(DataSource!E201)</f>
        <v>0</v>
      </c>
      <c r="H260" s="19"/>
      <c r="I260" s="14">
        <f>SUM(DataSource!M201)</f>
        <v>0</v>
      </c>
      <c r="J260" s="19"/>
      <c r="K260" s="19"/>
      <c r="L260" s="14">
        <f>SUM(DataSource!K201)</f>
        <v>0</v>
      </c>
      <c r="M260" s="19"/>
      <c r="N260" s="20">
        <f>SUM(DataSource!L201)</f>
        <v>0</v>
      </c>
      <c r="O260" s="19"/>
      <c r="P260" s="43">
        <f>SUM(DataSource!N201)</f>
        <v>0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17" t="s">
        <v>414</v>
      </c>
      <c r="B261" t="s">
        <v>415</v>
      </c>
      <c r="C261" s="14">
        <f>SUM(DataSource!J202)</f>
        <v>0</v>
      </c>
      <c r="D261" s="19"/>
      <c r="E261" s="20">
        <f>SUM(DataSource!I202)</f>
        <v>0</v>
      </c>
      <c r="F261" s="19"/>
      <c r="G261" s="14">
        <f>SUM(DataSource!E202)</f>
        <v>0</v>
      </c>
      <c r="H261" s="19"/>
      <c r="I261" s="14">
        <f>SUM(DataSource!M202)</f>
        <v>0</v>
      </c>
      <c r="J261" s="19"/>
      <c r="K261" s="19"/>
      <c r="L261" s="14">
        <f>SUM(DataSource!K202)</f>
        <v>0</v>
      </c>
      <c r="M261" s="19"/>
      <c r="N261" s="20">
        <f>SUM(DataSource!L202)</f>
        <v>0</v>
      </c>
      <c r="O261" s="19"/>
      <c r="P261" s="43">
        <f>SUM(DataSource!N202)</f>
        <v>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17" t="s">
        <v>416</v>
      </c>
      <c r="B262" t="s">
        <v>417</v>
      </c>
      <c r="C262" s="14">
        <f>SUM(DataSource!J203)</f>
        <v>0</v>
      </c>
      <c r="D262" s="19"/>
      <c r="E262" s="20">
        <f>SUM(DataSource!I203)</f>
        <v>0</v>
      </c>
      <c r="F262" s="19"/>
      <c r="G262" s="14">
        <f>SUM(DataSource!E203)</f>
        <v>0</v>
      </c>
      <c r="H262" s="19"/>
      <c r="I262" s="14">
        <f>SUM(DataSource!M203)</f>
        <v>0</v>
      </c>
      <c r="J262" s="19"/>
      <c r="K262" s="19"/>
      <c r="L262" s="14">
        <f>SUM(DataSource!K203)</f>
        <v>0</v>
      </c>
      <c r="M262" s="19"/>
      <c r="N262" s="20">
        <f>SUM(DataSource!L203)</f>
        <v>0</v>
      </c>
      <c r="O262" s="19"/>
      <c r="P262" s="43">
        <f>SUM(DataSource!N203)</f>
        <v>0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17" t="s">
        <v>418</v>
      </c>
      <c r="B263" t="s">
        <v>419</v>
      </c>
      <c r="C263" s="14">
        <f>SUM(DataSource!J204)</f>
        <v>0</v>
      </c>
      <c r="D263" s="19"/>
      <c r="E263" s="20">
        <f>SUM(DataSource!I204)</f>
        <v>0</v>
      </c>
      <c r="F263" s="19"/>
      <c r="G263" s="14">
        <f>SUM(DataSource!E204)</f>
        <v>0</v>
      </c>
      <c r="H263" s="19"/>
      <c r="I263" s="14">
        <f>SUM(DataSource!M204)</f>
        <v>0</v>
      </c>
      <c r="J263" s="19"/>
      <c r="K263" s="19"/>
      <c r="L263" s="14">
        <f>SUM(DataSource!K204)</f>
        <v>0</v>
      </c>
      <c r="M263" s="19"/>
      <c r="N263" s="20">
        <f>SUM(DataSource!L204)</f>
        <v>0</v>
      </c>
      <c r="O263" s="19"/>
      <c r="P263" s="43">
        <f>SUM(DataSource!N204)</f>
        <v>0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17" t="s">
        <v>420</v>
      </c>
      <c r="B264" t="s">
        <v>421</v>
      </c>
      <c r="C264" s="14">
        <f>SUM(DataSource!J205)</f>
        <v>0</v>
      </c>
      <c r="D264" s="19"/>
      <c r="E264" s="20">
        <f>SUM(DataSource!I205)</f>
        <v>0</v>
      </c>
      <c r="F264" s="19"/>
      <c r="G264" s="14">
        <f>SUM(DataSource!E205)</f>
        <v>0</v>
      </c>
      <c r="H264" s="19"/>
      <c r="I264" s="14">
        <f>SUM(DataSource!M205)</f>
        <v>0</v>
      </c>
      <c r="J264" s="19"/>
      <c r="K264" s="19"/>
      <c r="L264" s="14">
        <f>SUM(DataSource!K205)</f>
        <v>0</v>
      </c>
      <c r="M264" s="19"/>
      <c r="N264" s="20">
        <f>SUM(DataSource!L205)</f>
        <v>0</v>
      </c>
      <c r="O264" s="19"/>
      <c r="P264" s="43">
        <f>SUM(DataSource!N205)</f>
        <v>0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17" t="s">
        <v>422</v>
      </c>
      <c r="B265" t="s">
        <v>423</v>
      </c>
      <c r="C265" s="14">
        <f>SUM(DataSource!J206)</f>
        <v>0</v>
      </c>
      <c r="D265" s="19"/>
      <c r="E265" s="20">
        <f>SUM(DataSource!I206)</f>
        <v>0</v>
      </c>
      <c r="F265" s="19"/>
      <c r="G265" s="14">
        <f>SUM(DataSource!E206)</f>
        <v>0</v>
      </c>
      <c r="H265" s="19"/>
      <c r="I265" s="14">
        <f>SUM(DataSource!M206)</f>
        <v>0</v>
      </c>
      <c r="J265" s="19"/>
      <c r="K265" s="19"/>
      <c r="L265" s="14">
        <f>SUM(DataSource!K206)</f>
        <v>0</v>
      </c>
      <c r="M265" s="19"/>
      <c r="N265" s="20">
        <f>SUM(DataSource!L206)</f>
        <v>0</v>
      </c>
      <c r="O265" s="19"/>
      <c r="P265" s="43">
        <f>SUM(DataSource!N206)</f>
        <v>0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17" t="s">
        <v>424</v>
      </c>
      <c r="B266" t="s">
        <v>425</v>
      </c>
      <c r="C266" s="14">
        <f>SUM(DataSource!J207)</f>
        <v>0</v>
      </c>
      <c r="D266" s="19"/>
      <c r="E266" s="20">
        <f>SUM(DataSource!I207)</f>
        <v>0</v>
      </c>
      <c r="F266" s="19"/>
      <c r="G266" s="14">
        <f>SUM(DataSource!E207)</f>
        <v>0</v>
      </c>
      <c r="H266" s="19"/>
      <c r="I266" s="14">
        <f>SUM(DataSource!M207)</f>
        <v>0</v>
      </c>
      <c r="J266" s="19"/>
      <c r="K266" s="19"/>
      <c r="L266" s="14">
        <f>SUM(DataSource!K207)</f>
        <v>0</v>
      </c>
      <c r="M266" s="19"/>
      <c r="N266" s="20">
        <f>SUM(DataSource!L207)</f>
        <v>0</v>
      </c>
      <c r="O266" s="19"/>
      <c r="P266" s="43">
        <f>SUM(DataSource!N207)</f>
        <v>0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17" t="s">
        <v>426</v>
      </c>
      <c r="B267" t="s">
        <v>427</v>
      </c>
      <c r="C267" s="14">
        <f>SUM(DataSource!J208)</f>
        <v>0</v>
      </c>
      <c r="D267" s="19"/>
      <c r="E267" s="20">
        <f>SUM(DataSource!I208)</f>
        <v>0</v>
      </c>
      <c r="F267" s="19"/>
      <c r="G267" s="14">
        <f>SUM(DataSource!E208)</f>
        <v>0</v>
      </c>
      <c r="H267" s="19"/>
      <c r="I267" s="14">
        <f>SUM(DataSource!M208)</f>
        <v>0</v>
      </c>
      <c r="J267" s="19"/>
      <c r="K267" s="19"/>
      <c r="L267" s="14">
        <f>SUM(DataSource!K208)</f>
        <v>0</v>
      </c>
      <c r="M267" s="19"/>
      <c r="N267" s="20">
        <f>SUM(DataSource!L208)</f>
        <v>0</v>
      </c>
      <c r="O267" s="19"/>
      <c r="P267" s="43">
        <f>SUM(DataSource!N208)</f>
        <v>0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17" t="s">
        <v>428</v>
      </c>
      <c r="B268" t="s">
        <v>429</v>
      </c>
      <c r="C268" s="14">
        <f>SUM(DataSource!J209)</f>
        <v>0</v>
      </c>
      <c r="D268" s="19"/>
      <c r="E268" s="20">
        <f>SUM(DataSource!I209)</f>
        <v>0</v>
      </c>
      <c r="F268" s="19"/>
      <c r="G268" s="14">
        <f>SUM(DataSource!E209)</f>
        <v>0</v>
      </c>
      <c r="H268" s="19"/>
      <c r="I268" s="14">
        <f>SUM(DataSource!M209)</f>
        <v>0</v>
      </c>
      <c r="J268" s="19"/>
      <c r="K268" s="19"/>
      <c r="L268" s="14">
        <f>SUM(DataSource!K209)</f>
        <v>0</v>
      </c>
      <c r="M268" s="19"/>
      <c r="N268" s="20">
        <f>SUM(DataSource!L209)</f>
        <v>0</v>
      </c>
      <c r="O268" s="19"/>
      <c r="P268" s="43">
        <f>SUM(DataSource!N209)</f>
        <v>0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17" t="s">
        <v>430</v>
      </c>
      <c r="B269" t="s">
        <v>431</v>
      </c>
      <c r="C269" s="14">
        <f>SUM(DataSource!J210)</f>
        <v>0</v>
      </c>
      <c r="D269" s="19"/>
      <c r="E269" s="20">
        <f>SUM(DataSource!I210)</f>
        <v>0</v>
      </c>
      <c r="F269" s="19"/>
      <c r="G269" s="14">
        <f>SUM(DataSource!E210)</f>
        <v>0</v>
      </c>
      <c r="H269" s="19"/>
      <c r="I269" s="14">
        <f>SUM(DataSource!M210)</f>
        <v>0</v>
      </c>
      <c r="J269" s="19"/>
      <c r="K269" s="19"/>
      <c r="L269" s="14">
        <f>SUM(DataSource!K210)</f>
        <v>0</v>
      </c>
      <c r="M269" s="19"/>
      <c r="N269" s="20">
        <f>SUM(DataSource!L210)</f>
        <v>0</v>
      </c>
      <c r="O269" s="19"/>
      <c r="P269" s="43">
        <f>SUM(DataSource!N210)</f>
        <v>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17" t="s">
        <v>432</v>
      </c>
      <c r="B270" t="s">
        <v>433</v>
      </c>
      <c r="C270" s="14">
        <f>SUM(DataSource!J211)</f>
        <v>0</v>
      </c>
      <c r="D270" s="19"/>
      <c r="E270" s="20">
        <f>SUM(DataSource!I211)</f>
        <v>0</v>
      </c>
      <c r="F270" s="19"/>
      <c r="G270" s="14">
        <f>SUM(DataSource!E211)</f>
        <v>0</v>
      </c>
      <c r="H270" s="19"/>
      <c r="I270" s="14">
        <f>SUM(DataSource!M211)</f>
        <v>0</v>
      </c>
      <c r="J270" s="19"/>
      <c r="K270" s="19"/>
      <c r="L270" s="14">
        <f>SUM(DataSource!K211)</f>
        <v>0</v>
      </c>
      <c r="M270" s="19"/>
      <c r="N270" s="20">
        <f>SUM(DataSource!L211)</f>
        <v>0</v>
      </c>
      <c r="O270" s="19"/>
      <c r="P270" s="43">
        <f>SUM(DataSource!N211)</f>
        <v>0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17" t="s">
        <v>434</v>
      </c>
      <c r="B271" t="s">
        <v>435</v>
      </c>
      <c r="C271" s="14">
        <f>SUM(DataSource!J212)</f>
        <v>0</v>
      </c>
      <c r="D271" s="19"/>
      <c r="E271" s="20">
        <f>SUM(DataSource!I212)</f>
        <v>0</v>
      </c>
      <c r="F271" s="19"/>
      <c r="G271" s="14">
        <f>SUM(DataSource!E212)</f>
        <v>0</v>
      </c>
      <c r="H271" s="19"/>
      <c r="I271" s="14">
        <f>SUM(DataSource!M212)</f>
        <v>0</v>
      </c>
      <c r="J271" s="19"/>
      <c r="K271" s="19"/>
      <c r="L271" s="14">
        <f>SUM(DataSource!K212)</f>
        <v>0</v>
      </c>
      <c r="M271" s="19"/>
      <c r="N271" s="20">
        <f>SUM(DataSource!L212)</f>
        <v>0</v>
      </c>
      <c r="O271" s="19"/>
      <c r="P271" s="43">
        <f>SUM(DataSource!N212)</f>
        <v>0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17" t="s">
        <v>436</v>
      </c>
      <c r="B272" t="s">
        <v>437</v>
      </c>
      <c r="C272" s="14">
        <f>SUM(DataSource!J213)</f>
        <v>0</v>
      </c>
      <c r="D272" s="19"/>
      <c r="E272" s="20">
        <f>SUM(DataSource!I213)</f>
        <v>0</v>
      </c>
      <c r="F272" s="19"/>
      <c r="G272" s="14">
        <f>SUM(DataSource!E213)</f>
        <v>0</v>
      </c>
      <c r="H272" s="19"/>
      <c r="I272" s="14">
        <f>SUM(DataSource!M213)</f>
        <v>0</v>
      </c>
      <c r="J272" s="19"/>
      <c r="K272" s="19"/>
      <c r="L272" s="14">
        <f>SUM(DataSource!K213)</f>
        <v>0</v>
      </c>
      <c r="M272" s="19"/>
      <c r="N272" s="20">
        <f>SUM(DataSource!L213)</f>
        <v>0</v>
      </c>
      <c r="O272" s="19"/>
      <c r="P272" s="43">
        <f>SUM(DataSource!N213)</f>
        <v>0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17" t="s">
        <v>438</v>
      </c>
      <c r="B273" t="s">
        <v>439</v>
      </c>
      <c r="C273" s="14">
        <f>SUM(DataSource!J214)</f>
        <v>0</v>
      </c>
      <c r="D273" s="19"/>
      <c r="E273" s="20">
        <f>SUM(DataSource!I214)</f>
        <v>0</v>
      </c>
      <c r="F273" s="19"/>
      <c r="G273" s="14">
        <f>SUM(DataSource!E214)</f>
        <v>0</v>
      </c>
      <c r="H273" s="19"/>
      <c r="I273" s="14">
        <f>SUM(DataSource!M214)</f>
        <v>0</v>
      </c>
      <c r="J273" s="19"/>
      <c r="K273" s="19"/>
      <c r="L273" s="14">
        <f>SUM(DataSource!K214)</f>
        <v>0</v>
      </c>
      <c r="M273" s="19"/>
      <c r="N273" s="20">
        <f>SUM(DataSource!L214)</f>
        <v>0</v>
      </c>
      <c r="O273" s="19"/>
      <c r="P273" s="43">
        <f>SUM(DataSource!N214)</f>
        <v>0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1" t="s">
        <v>440</v>
      </c>
      <c r="B274" t="s">
        <v>441</v>
      </c>
      <c r="C274" s="14">
        <f>SUM(DataSource!J215)</f>
        <v>0</v>
      </c>
      <c r="D274" s="19"/>
      <c r="E274" s="20">
        <f>SUM(DataSource!I215)</f>
        <v>0</v>
      </c>
      <c r="F274" s="19"/>
      <c r="G274" s="14">
        <f>SUM(DataSource!E215)</f>
        <v>0</v>
      </c>
      <c r="H274" s="19"/>
      <c r="I274" s="14">
        <f>SUM(DataSource!M215)</f>
        <v>0</v>
      </c>
      <c r="J274" s="19"/>
      <c r="K274" s="19"/>
      <c r="L274" s="14">
        <f>SUM(DataSource!K215)</f>
        <v>0</v>
      </c>
      <c r="M274" s="19"/>
      <c r="N274" s="20">
        <f>SUM(DataSource!L215)</f>
        <v>0</v>
      </c>
      <c r="O274" s="19"/>
      <c r="P274" s="43">
        <f>SUM(DataSource!N215)</f>
        <v>0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555" t="s">
        <v>442</v>
      </c>
      <c r="B275" s="543"/>
      <c r="C275" s="33">
        <f>SUM(C260:C274)</f>
        <v>0</v>
      </c>
      <c r="D275" s="34"/>
      <c r="E275" s="33">
        <f t="shared" ref="E275:J275" si="24">SUM(E260:E274)</f>
        <v>0</v>
      </c>
      <c r="F275" s="34">
        <f t="shared" si="24"/>
        <v>0</v>
      </c>
      <c r="G275" s="33">
        <f t="shared" si="24"/>
        <v>0</v>
      </c>
      <c r="H275" s="34">
        <f t="shared" si="24"/>
        <v>0</v>
      </c>
      <c r="I275" s="33">
        <f t="shared" si="24"/>
        <v>0</v>
      </c>
      <c r="J275" s="34">
        <f t="shared" si="24"/>
        <v>0</v>
      </c>
      <c r="K275" s="34"/>
      <c r="L275" s="33">
        <f>SUM(L260:L274)</f>
        <v>0</v>
      </c>
      <c r="M275" s="34"/>
      <c r="N275" s="33">
        <f>SUM(N260:N274)</f>
        <v>0</v>
      </c>
      <c r="O275" s="34">
        <f>SUM(O260:O274)</f>
        <v>0</v>
      </c>
      <c r="P275" s="33">
        <f>SUM(P260:P274)</f>
        <v>0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4"/>
      <c r="B276" s="25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36" t="s">
        <v>443</v>
      </c>
      <c r="B277" t="s">
        <v>444</v>
      </c>
      <c r="C277" s="14">
        <f>SUM(DataSource!J216)</f>
        <v>0</v>
      </c>
      <c r="D277" s="19"/>
      <c r="E277" s="20">
        <f>SUM(DataSource!I216)</f>
        <v>0</v>
      </c>
      <c r="F277" s="19"/>
      <c r="G277" s="14">
        <f>SUM(DataSource!E216)</f>
        <v>0</v>
      </c>
      <c r="H277" s="19"/>
      <c r="I277" s="14">
        <f>SUM(DataSource!M216)</f>
        <v>0</v>
      </c>
      <c r="J277" s="19"/>
      <c r="K277" s="19"/>
      <c r="L277" s="14">
        <f>SUM(DataSource!K216)</f>
        <v>0</v>
      </c>
      <c r="M277" s="19"/>
      <c r="N277" s="20">
        <f>SUM(DataSource!L216)</f>
        <v>0</v>
      </c>
      <c r="O277" s="19"/>
      <c r="P277" s="43">
        <f>SUM(DataSource!N216)</f>
        <v>0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555" t="s">
        <v>445</v>
      </c>
      <c r="B278" s="543"/>
      <c r="C278" s="33">
        <f>SUM(C277)</f>
        <v>0</v>
      </c>
      <c r="D278" s="34"/>
      <c r="E278" s="33">
        <f t="shared" ref="E278:J278" si="25">SUM(E277)</f>
        <v>0</v>
      </c>
      <c r="F278" s="34">
        <f t="shared" si="25"/>
        <v>0</v>
      </c>
      <c r="G278" s="33">
        <f t="shared" si="25"/>
        <v>0</v>
      </c>
      <c r="H278" s="34">
        <f t="shared" si="25"/>
        <v>0</v>
      </c>
      <c r="I278" s="33">
        <f t="shared" si="25"/>
        <v>0</v>
      </c>
      <c r="J278" s="34">
        <f t="shared" si="25"/>
        <v>0</v>
      </c>
      <c r="K278" s="34"/>
      <c r="L278" s="33">
        <f>SUM(L277)</f>
        <v>0</v>
      </c>
      <c r="M278" s="34"/>
      <c r="N278" s="33">
        <f>SUM(N277)</f>
        <v>0</v>
      </c>
      <c r="O278" s="34">
        <f>SUM(O277)</f>
        <v>0</v>
      </c>
      <c r="P278" s="33">
        <f>SUM(P277)</f>
        <v>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4"/>
      <c r="B279" s="25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6" t="s">
        <v>446</v>
      </c>
      <c r="B280" t="s">
        <v>447</v>
      </c>
      <c r="C280" s="14">
        <f>SUM(DataSource!J217)</f>
        <v>0</v>
      </c>
      <c r="D280" s="19"/>
      <c r="E280" s="20">
        <f>SUM(DataSource!J217)</f>
        <v>0</v>
      </c>
      <c r="F280" s="19"/>
      <c r="G280" s="14">
        <f>SUM(DataSource!E217)</f>
        <v>0</v>
      </c>
      <c r="H280" s="19"/>
      <c r="I280" s="14">
        <f>SUM(DataSource!M217)</f>
        <v>0</v>
      </c>
      <c r="J280" s="19"/>
      <c r="K280" s="19"/>
      <c r="L280" s="14">
        <f>SUM(DataSource!K217)</f>
        <v>0</v>
      </c>
      <c r="M280" s="19"/>
      <c r="N280" s="20">
        <f>SUM(DataSource!L217)</f>
        <v>0</v>
      </c>
      <c r="O280" s="19"/>
      <c r="P280" s="43">
        <f>SUM(DataSource!N217)</f>
        <v>0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17" t="s">
        <v>448</v>
      </c>
      <c r="B281" t="s">
        <v>449</v>
      </c>
      <c r="C281" s="14">
        <f>SUM(DataSource!J218)</f>
        <v>0</v>
      </c>
      <c r="D281" s="19"/>
      <c r="E281" s="20">
        <f>SUM(DataSource!J218)</f>
        <v>0</v>
      </c>
      <c r="F281" s="19"/>
      <c r="G281" s="14">
        <f>SUM(DataSource!E218)</f>
        <v>0</v>
      </c>
      <c r="H281" s="19"/>
      <c r="I281" s="14">
        <f>SUM(DataSource!M218)</f>
        <v>0</v>
      </c>
      <c r="J281" s="19"/>
      <c r="K281" s="19"/>
      <c r="L281" s="14">
        <f>SUM(DataSource!K218)</f>
        <v>0</v>
      </c>
      <c r="M281" s="19"/>
      <c r="N281" s="20">
        <f>SUM(DataSource!L218)</f>
        <v>0</v>
      </c>
      <c r="O281" s="19"/>
      <c r="P281" s="43">
        <f>SUM(DataSource!N218)</f>
        <v>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17" t="s">
        <v>450</v>
      </c>
      <c r="B282" t="s">
        <v>451</v>
      </c>
      <c r="C282" s="14">
        <f>SUM(DataSource!J219)</f>
        <v>0</v>
      </c>
      <c r="D282" s="19"/>
      <c r="E282" s="20">
        <f>SUM(DataSource!J219)</f>
        <v>0</v>
      </c>
      <c r="F282" s="19"/>
      <c r="G282" s="14">
        <f>SUM(DataSource!E219)</f>
        <v>0</v>
      </c>
      <c r="H282" s="19"/>
      <c r="I282" s="14">
        <f>SUM(DataSource!M219)</f>
        <v>0</v>
      </c>
      <c r="J282" s="19"/>
      <c r="K282" s="19"/>
      <c r="L282" s="14">
        <f>SUM(DataSource!K219)</f>
        <v>0</v>
      </c>
      <c r="M282" s="19"/>
      <c r="N282" s="20">
        <f>SUM(DataSource!L219)</f>
        <v>0</v>
      </c>
      <c r="O282" s="19"/>
      <c r="P282" s="43">
        <f>SUM(DataSource!N219)</f>
        <v>0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17" t="s">
        <v>452</v>
      </c>
      <c r="B283" t="s">
        <v>453</v>
      </c>
      <c r="C283" s="14">
        <f>SUM(DataSource!J220)</f>
        <v>0</v>
      </c>
      <c r="D283" s="19"/>
      <c r="E283" s="20">
        <f>SUM(DataSource!J220)</f>
        <v>0</v>
      </c>
      <c r="F283" s="19"/>
      <c r="G283" s="14">
        <f>SUM(DataSource!E220)</f>
        <v>0</v>
      </c>
      <c r="H283" s="19"/>
      <c r="I283" s="14">
        <f>SUM(DataSource!M220)</f>
        <v>0</v>
      </c>
      <c r="J283" s="19"/>
      <c r="K283" s="19"/>
      <c r="L283" s="14">
        <f>SUM(DataSource!K220)</f>
        <v>0</v>
      </c>
      <c r="M283" s="19"/>
      <c r="N283" s="20">
        <f>SUM(DataSource!L220)</f>
        <v>0</v>
      </c>
      <c r="O283" s="19"/>
      <c r="P283" s="43">
        <f>SUM(DataSource!N220)</f>
        <v>0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17" t="s">
        <v>454</v>
      </c>
      <c r="B284" t="s">
        <v>455</v>
      </c>
      <c r="C284" s="14">
        <f>SUM(DataSource!J221)</f>
        <v>0</v>
      </c>
      <c r="D284" s="19"/>
      <c r="E284" s="20">
        <f>SUM(DataSource!J221)</f>
        <v>0</v>
      </c>
      <c r="F284" s="19"/>
      <c r="G284" s="14">
        <f>SUM(DataSource!E221)</f>
        <v>0</v>
      </c>
      <c r="H284" s="19"/>
      <c r="I284" s="14">
        <f>SUM(DataSource!M221)</f>
        <v>0</v>
      </c>
      <c r="J284" s="19"/>
      <c r="K284" s="19"/>
      <c r="L284" s="14">
        <f>SUM(DataSource!K221)</f>
        <v>0</v>
      </c>
      <c r="M284" s="19"/>
      <c r="N284" s="20">
        <f>SUM(DataSource!L221)</f>
        <v>0</v>
      </c>
      <c r="O284" s="19"/>
      <c r="P284" s="43">
        <f>SUM(DataSource!N221)</f>
        <v>0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17" t="s">
        <v>456</v>
      </c>
      <c r="B285" t="s">
        <v>457</v>
      </c>
      <c r="C285" s="14">
        <f>SUM(DataSource!J222)</f>
        <v>0</v>
      </c>
      <c r="D285" s="19"/>
      <c r="E285" s="20">
        <f>SUM(DataSource!J222)</f>
        <v>0</v>
      </c>
      <c r="F285" s="19"/>
      <c r="G285" s="14">
        <f>SUM(DataSource!E222)</f>
        <v>0</v>
      </c>
      <c r="H285" s="19"/>
      <c r="I285" s="14">
        <f>SUM(DataSource!M222)</f>
        <v>0</v>
      </c>
      <c r="J285" s="19"/>
      <c r="K285" s="19"/>
      <c r="L285" s="14">
        <f>SUM(DataSource!K222)</f>
        <v>0</v>
      </c>
      <c r="M285" s="19"/>
      <c r="N285" s="20">
        <f>SUM(DataSource!L222)</f>
        <v>0</v>
      </c>
      <c r="O285" s="19"/>
      <c r="P285" s="43">
        <f>SUM(DataSource!N222)</f>
        <v>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17" t="s">
        <v>458</v>
      </c>
      <c r="B286" t="s">
        <v>459</v>
      </c>
      <c r="C286" s="14">
        <f>SUM(DataSource!J223)</f>
        <v>0</v>
      </c>
      <c r="D286" s="19"/>
      <c r="E286" s="20">
        <f>SUM(DataSource!J223)</f>
        <v>0</v>
      </c>
      <c r="F286" s="19"/>
      <c r="G286" s="14">
        <f>SUM(DataSource!E223)</f>
        <v>0</v>
      </c>
      <c r="H286" s="19"/>
      <c r="I286" s="14">
        <f>SUM(DataSource!M223)</f>
        <v>0</v>
      </c>
      <c r="J286" s="19"/>
      <c r="K286" s="19"/>
      <c r="L286" s="14">
        <f>SUM(DataSource!K223)</f>
        <v>0</v>
      </c>
      <c r="M286" s="19"/>
      <c r="N286" s="20">
        <f>SUM(DataSource!L223)</f>
        <v>0</v>
      </c>
      <c r="O286" s="19"/>
      <c r="P286" s="43">
        <f>SUM(DataSource!N223)</f>
        <v>0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17" t="s">
        <v>460</v>
      </c>
      <c r="B287" t="s">
        <v>461</v>
      </c>
      <c r="C287" s="14">
        <f>SUM(DataSource!J224)</f>
        <v>0</v>
      </c>
      <c r="D287" s="19"/>
      <c r="E287" s="20">
        <f>SUM(DataSource!J224)</f>
        <v>0</v>
      </c>
      <c r="F287" s="19"/>
      <c r="G287" s="14">
        <f>SUM(DataSource!E224)</f>
        <v>0</v>
      </c>
      <c r="H287" s="19"/>
      <c r="I287" s="14">
        <f>SUM(DataSource!M224)</f>
        <v>0</v>
      </c>
      <c r="J287" s="19"/>
      <c r="K287" s="19"/>
      <c r="L287" s="14">
        <f>SUM(DataSource!K224)</f>
        <v>0</v>
      </c>
      <c r="M287" s="19"/>
      <c r="N287" s="20">
        <f>SUM(DataSource!L224)</f>
        <v>0</v>
      </c>
      <c r="O287" s="19"/>
      <c r="P287" s="43">
        <f>SUM(DataSource!N224)</f>
        <v>0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17" t="s">
        <v>462</v>
      </c>
      <c r="B288" t="s">
        <v>463</v>
      </c>
      <c r="C288" s="14">
        <f>SUM(DataSource!J225)</f>
        <v>0</v>
      </c>
      <c r="D288" s="19"/>
      <c r="E288" s="20">
        <f>SUM(DataSource!J225)</f>
        <v>0</v>
      </c>
      <c r="F288" s="19"/>
      <c r="G288" s="14">
        <f>SUM(DataSource!E225)</f>
        <v>0</v>
      </c>
      <c r="H288" s="19"/>
      <c r="I288" s="14">
        <f>SUM(DataSource!M225)</f>
        <v>0</v>
      </c>
      <c r="J288" s="19"/>
      <c r="K288" s="19"/>
      <c r="L288" s="14">
        <f>SUM(DataSource!K225)</f>
        <v>0</v>
      </c>
      <c r="M288" s="19"/>
      <c r="N288" s="20">
        <f>SUM(DataSource!L225)</f>
        <v>0</v>
      </c>
      <c r="O288" s="19"/>
      <c r="P288" s="43">
        <f>SUM(DataSource!N225)</f>
        <v>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17" t="s">
        <v>464</v>
      </c>
      <c r="B289" t="s">
        <v>465</v>
      </c>
      <c r="C289" s="14">
        <f>SUM(DataSource!J226)</f>
        <v>0</v>
      </c>
      <c r="D289" s="19"/>
      <c r="E289" s="20">
        <f>SUM(DataSource!J226)</f>
        <v>0</v>
      </c>
      <c r="F289" s="19"/>
      <c r="G289" s="14">
        <f>SUM(DataSource!E226)</f>
        <v>0</v>
      </c>
      <c r="H289" s="19"/>
      <c r="I289" s="14">
        <f>SUM(DataSource!M226)</f>
        <v>0</v>
      </c>
      <c r="J289" s="19"/>
      <c r="K289" s="19"/>
      <c r="L289" s="14">
        <f>SUM(DataSource!K226)</f>
        <v>0</v>
      </c>
      <c r="M289" s="19"/>
      <c r="N289" s="20">
        <f>SUM(DataSource!L226)</f>
        <v>0</v>
      </c>
      <c r="O289" s="19"/>
      <c r="P289" s="43">
        <f>SUM(DataSource!N226)</f>
        <v>0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1" t="s">
        <v>466</v>
      </c>
      <c r="B290" t="s">
        <v>467</v>
      </c>
      <c r="C290" s="14">
        <f>SUM(DataSource!J227)</f>
        <v>0</v>
      </c>
      <c r="D290" s="19"/>
      <c r="E290" s="20">
        <f>SUM(DataSource!J227)</f>
        <v>0</v>
      </c>
      <c r="F290" s="19"/>
      <c r="G290" s="14">
        <f>SUM(DataSource!E227)</f>
        <v>0</v>
      </c>
      <c r="H290" s="19"/>
      <c r="I290" s="14">
        <f>SUM(DataSource!M227)</f>
        <v>0</v>
      </c>
      <c r="J290" s="19"/>
      <c r="K290" s="19"/>
      <c r="L290" s="14">
        <f>SUM(DataSource!K227)</f>
        <v>0</v>
      </c>
      <c r="M290" s="19"/>
      <c r="N290" s="20">
        <f>SUM(DataSource!L227)</f>
        <v>0</v>
      </c>
      <c r="O290" s="19"/>
      <c r="P290" s="43">
        <f>SUM(DataSource!N227)</f>
        <v>0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555" t="s">
        <v>468</v>
      </c>
      <c r="B291" s="543"/>
      <c r="C291" s="33">
        <f>SUM(C280:C290)</f>
        <v>0</v>
      </c>
      <c r="D291" s="34"/>
      <c r="E291" s="33">
        <f t="shared" ref="E291:J291" si="26">SUM(E280:E290)</f>
        <v>0</v>
      </c>
      <c r="F291" s="34">
        <f t="shared" si="26"/>
        <v>0</v>
      </c>
      <c r="G291" s="33">
        <f t="shared" si="26"/>
        <v>0</v>
      </c>
      <c r="H291" s="34">
        <f t="shared" si="26"/>
        <v>0</v>
      </c>
      <c r="I291" s="33">
        <f t="shared" si="26"/>
        <v>0</v>
      </c>
      <c r="J291" s="34">
        <f t="shared" si="26"/>
        <v>0</v>
      </c>
      <c r="K291" s="34"/>
      <c r="L291" s="33">
        <f>SUM(L280:L290)</f>
        <v>0</v>
      </c>
      <c r="M291" s="34"/>
      <c r="N291" s="33">
        <f>SUM(N280:N290)</f>
        <v>0</v>
      </c>
      <c r="O291" s="34">
        <f>SUM(O280:O290)</f>
        <v>0</v>
      </c>
      <c r="P291" s="33">
        <f>SUM(P280:P290)</f>
        <v>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4"/>
      <c r="B292" s="25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6" t="s">
        <v>469</v>
      </c>
      <c r="B293" t="s">
        <v>470</v>
      </c>
      <c r="C293" s="14">
        <f>SUM(DataSource!J228)</f>
        <v>0</v>
      </c>
      <c r="D293" s="19"/>
      <c r="E293" s="20">
        <f>SUM(DataSource!I228)</f>
        <v>0</v>
      </c>
      <c r="F293" s="19"/>
      <c r="G293" s="14">
        <f>SUM(DataSource!E228)</f>
        <v>0</v>
      </c>
      <c r="H293" s="19"/>
      <c r="I293" s="14">
        <f>SUM(DataSource!M228)</f>
        <v>0</v>
      </c>
      <c r="J293" s="19"/>
      <c r="K293" s="19"/>
      <c r="L293" s="14">
        <f>SUM(DataSource!K228)</f>
        <v>0</v>
      </c>
      <c r="M293" s="19"/>
      <c r="N293" s="20">
        <f>SUM(DataSource!L228)</f>
        <v>0</v>
      </c>
      <c r="O293" s="19"/>
      <c r="P293" s="43">
        <f>SUM(DataSource!N228)</f>
        <v>0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17" t="s">
        <v>471</v>
      </c>
      <c r="B294" t="s">
        <v>472</v>
      </c>
      <c r="C294" s="14">
        <f>SUM(DataSource!J229)</f>
        <v>0</v>
      </c>
      <c r="D294" s="19"/>
      <c r="E294" s="20">
        <f>SUM(DataSource!I229)</f>
        <v>0</v>
      </c>
      <c r="F294" s="19"/>
      <c r="G294" s="14">
        <f>SUM(DataSource!E229)</f>
        <v>0</v>
      </c>
      <c r="H294" s="19"/>
      <c r="I294" s="14">
        <f>SUM(DataSource!M229)</f>
        <v>0</v>
      </c>
      <c r="J294" s="19"/>
      <c r="K294" s="19"/>
      <c r="L294" s="14">
        <f>SUM(DataSource!K229)</f>
        <v>0</v>
      </c>
      <c r="M294" s="19"/>
      <c r="N294" s="20">
        <f>SUM(DataSource!L229)</f>
        <v>0</v>
      </c>
      <c r="O294" s="19"/>
      <c r="P294" s="43">
        <f>SUM(DataSource!N229)</f>
        <v>0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17" t="s">
        <v>473</v>
      </c>
      <c r="B295" t="s">
        <v>474</v>
      </c>
      <c r="C295" s="14">
        <f>SUM(DataSource!J230)</f>
        <v>0</v>
      </c>
      <c r="D295" s="19"/>
      <c r="E295" s="20">
        <f>SUM(DataSource!I230)</f>
        <v>0</v>
      </c>
      <c r="F295" s="19"/>
      <c r="G295" s="14">
        <f>SUM(DataSource!E230)</f>
        <v>0</v>
      </c>
      <c r="H295" s="19"/>
      <c r="I295" s="14">
        <f>SUM(DataSource!M230)</f>
        <v>0</v>
      </c>
      <c r="J295" s="19"/>
      <c r="K295" s="19"/>
      <c r="L295" s="14">
        <f>SUM(DataSource!K230)</f>
        <v>0</v>
      </c>
      <c r="M295" s="19"/>
      <c r="N295" s="20">
        <f>SUM(DataSource!L230)</f>
        <v>0</v>
      </c>
      <c r="O295" s="19"/>
      <c r="P295" s="43">
        <f>SUM(DataSource!N230)</f>
        <v>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17" t="s">
        <v>475</v>
      </c>
      <c r="B296" t="s">
        <v>476</v>
      </c>
      <c r="C296" s="14">
        <f>SUM(DataSource!J231)</f>
        <v>0</v>
      </c>
      <c r="D296" s="19"/>
      <c r="E296" s="20">
        <f>SUM(DataSource!I231)</f>
        <v>0</v>
      </c>
      <c r="F296" s="19"/>
      <c r="G296" s="14">
        <f>SUM(DataSource!E231)</f>
        <v>0</v>
      </c>
      <c r="H296" s="19"/>
      <c r="I296" s="14">
        <f>SUM(DataSource!M231)</f>
        <v>0</v>
      </c>
      <c r="J296" s="19"/>
      <c r="K296" s="19"/>
      <c r="L296" s="14">
        <f>SUM(DataSource!K231)</f>
        <v>0</v>
      </c>
      <c r="M296" s="19"/>
      <c r="N296" s="20">
        <f>SUM(DataSource!L231)</f>
        <v>0</v>
      </c>
      <c r="O296" s="19"/>
      <c r="P296" s="43">
        <f>SUM(DataSource!N231)</f>
        <v>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17" t="s">
        <v>477</v>
      </c>
      <c r="B297" t="s">
        <v>478</v>
      </c>
      <c r="C297" s="14">
        <f>SUM(DataSource!J232)</f>
        <v>0</v>
      </c>
      <c r="D297" s="19"/>
      <c r="E297" s="20">
        <f>SUM(DataSource!I232)</f>
        <v>0</v>
      </c>
      <c r="F297" s="19"/>
      <c r="G297" s="14">
        <f>SUM(DataSource!E232)</f>
        <v>0</v>
      </c>
      <c r="H297" s="19"/>
      <c r="I297" s="14">
        <f>SUM(DataSource!M232)</f>
        <v>0</v>
      </c>
      <c r="J297" s="19"/>
      <c r="K297" s="19"/>
      <c r="L297" s="14">
        <f>SUM(DataSource!K232)</f>
        <v>0</v>
      </c>
      <c r="M297" s="19"/>
      <c r="N297" s="20">
        <f>SUM(DataSource!L232)</f>
        <v>0</v>
      </c>
      <c r="O297" s="19"/>
      <c r="P297" s="43">
        <f>SUM(DataSource!N232)</f>
        <v>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17" t="s">
        <v>479</v>
      </c>
      <c r="B298" t="s">
        <v>480</v>
      </c>
      <c r="C298" s="14">
        <f>SUM(DataSource!J233)</f>
        <v>0</v>
      </c>
      <c r="D298" s="19"/>
      <c r="E298" s="20">
        <f>SUM(DataSource!I233)</f>
        <v>0</v>
      </c>
      <c r="F298" s="19"/>
      <c r="G298" s="14">
        <f>SUM(DataSource!E233)</f>
        <v>0</v>
      </c>
      <c r="H298" s="19"/>
      <c r="I298" s="14">
        <f>SUM(DataSource!M233)</f>
        <v>0</v>
      </c>
      <c r="J298" s="19"/>
      <c r="K298" s="19"/>
      <c r="L298" s="14">
        <f>SUM(DataSource!K233)</f>
        <v>0</v>
      </c>
      <c r="M298" s="19"/>
      <c r="N298" s="20">
        <f>SUM(DataSource!L233)</f>
        <v>0</v>
      </c>
      <c r="O298" s="19"/>
      <c r="P298" s="43">
        <f>SUM(DataSource!N233)</f>
        <v>0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17" t="s">
        <v>481</v>
      </c>
      <c r="B299" t="s">
        <v>482</v>
      </c>
      <c r="C299" s="14">
        <f>SUM(DataSource!J234)</f>
        <v>0</v>
      </c>
      <c r="D299" s="19"/>
      <c r="E299" s="20">
        <f>SUM(DataSource!I234)</f>
        <v>0</v>
      </c>
      <c r="F299" s="19"/>
      <c r="G299" s="14">
        <f>SUM(DataSource!E234)</f>
        <v>0</v>
      </c>
      <c r="H299" s="19"/>
      <c r="I299" s="14">
        <f>SUM(DataSource!M234)</f>
        <v>0</v>
      </c>
      <c r="J299" s="19"/>
      <c r="K299" s="19"/>
      <c r="L299" s="14">
        <f>SUM(DataSource!K234)</f>
        <v>0</v>
      </c>
      <c r="M299" s="19"/>
      <c r="N299" s="20">
        <f>SUM(DataSource!L234)</f>
        <v>0</v>
      </c>
      <c r="O299" s="19"/>
      <c r="P299" s="43">
        <f>SUM(DataSource!N234)</f>
        <v>0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17" t="s">
        <v>483</v>
      </c>
      <c r="B300" t="s">
        <v>484</v>
      </c>
      <c r="C300" s="14">
        <f>SUM(DataSource!J235)</f>
        <v>0</v>
      </c>
      <c r="D300" s="19"/>
      <c r="E300" s="20">
        <f>SUM(DataSource!I235)</f>
        <v>0</v>
      </c>
      <c r="F300" s="19"/>
      <c r="G300" s="14">
        <f>SUM(DataSource!E235)</f>
        <v>0</v>
      </c>
      <c r="H300" s="19"/>
      <c r="I300" s="14">
        <f>SUM(DataSource!M235)</f>
        <v>0</v>
      </c>
      <c r="J300" s="19"/>
      <c r="K300" s="19"/>
      <c r="L300" s="14">
        <f>SUM(DataSource!K235)</f>
        <v>0</v>
      </c>
      <c r="M300" s="19"/>
      <c r="N300" s="20">
        <f>SUM(DataSource!L235)</f>
        <v>0</v>
      </c>
      <c r="O300" s="19"/>
      <c r="P300" s="43">
        <f>SUM(DataSource!N235)</f>
        <v>0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17" t="s">
        <v>485</v>
      </c>
      <c r="B301" t="s">
        <v>486</v>
      </c>
      <c r="C301" s="14">
        <f>SUM(DataSource!J236)</f>
        <v>0</v>
      </c>
      <c r="D301" s="19"/>
      <c r="E301" s="20">
        <f>SUM(DataSource!I236)</f>
        <v>0</v>
      </c>
      <c r="F301" s="19"/>
      <c r="G301" s="14">
        <f>SUM(DataSource!E236)</f>
        <v>0</v>
      </c>
      <c r="H301" s="19"/>
      <c r="I301" s="14">
        <f>SUM(DataSource!M236)</f>
        <v>0</v>
      </c>
      <c r="J301" s="19"/>
      <c r="K301" s="19"/>
      <c r="L301" s="14">
        <f>SUM(DataSource!K236)</f>
        <v>0</v>
      </c>
      <c r="M301" s="19"/>
      <c r="N301" s="20">
        <f>SUM(DataSource!L236)</f>
        <v>0</v>
      </c>
      <c r="O301" s="19"/>
      <c r="P301" s="43">
        <f>SUM(DataSource!N236)</f>
        <v>0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17" t="s">
        <v>487</v>
      </c>
      <c r="B302" t="s">
        <v>488</v>
      </c>
      <c r="C302" s="14">
        <f>SUM(DataSource!J237)</f>
        <v>0</v>
      </c>
      <c r="D302" s="19"/>
      <c r="E302" s="20">
        <f>SUM(DataSource!I237)</f>
        <v>0</v>
      </c>
      <c r="F302" s="19"/>
      <c r="G302" s="14">
        <f>SUM(DataSource!E237)</f>
        <v>0</v>
      </c>
      <c r="H302" s="19"/>
      <c r="I302" s="14">
        <f>SUM(DataSource!M237)</f>
        <v>0</v>
      </c>
      <c r="J302" s="19"/>
      <c r="K302" s="19"/>
      <c r="L302" s="14">
        <f>SUM(DataSource!K237)</f>
        <v>0</v>
      </c>
      <c r="M302" s="19"/>
      <c r="N302" s="20">
        <f>SUM(DataSource!L237)</f>
        <v>0</v>
      </c>
      <c r="O302" s="19"/>
      <c r="P302" s="43">
        <f>SUM(DataSource!N237)</f>
        <v>0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17" t="s">
        <v>489</v>
      </c>
      <c r="B303" t="s">
        <v>490</v>
      </c>
      <c r="C303" s="14">
        <f>SUM(DataSource!J238)</f>
        <v>0</v>
      </c>
      <c r="D303" s="19"/>
      <c r="E303" s="20">
        <f>SUM(DataSource!I238)</f>
        <v>0</v>
      </c>
      <c r="F303" s="19"/>
      <c r="G303" s="14">
        <f>SUM(DataSource!E238)</f>
        <v>0</v>
      </c>
      <c r="H303" s="19"/>
      <c r="I303" s="14">
        <f>SUM(DataSource!M238)</f>
        <v>0</v>
      </c>
      <c r="J303" s="19"/>
      <c r="K303" s="19"/>
      <c r="L303" s="14">
        <f>SUM(DataSource!K238)</f>
        <v>0</v>
      </c>
      <c r="M303" s="19"/>
      <c r="N303" s="20">
        <f>SUM(DataSource!L238)</f>
        <v>0</v>
      </c>
      <c r="O303" s="19"/>
      <c r="P303" s="43">
        <f>SUM(DataSource!N238)</f>
        <v>0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32" t="s">
        <v>491</v>
      </c>
      <c r="B304" t="s">
        <v>492</v>
      </c>
      <c r="C304" s="14">
        <f>SUM(DataSource!J239)</f>
        <v>0</v>
      </c>
      <c r="D304" s="19"/>
      <c r="E304" s="20">
        <f>SUM(DataSource!I239)</f>
        <v>0</v>
      </c>
      <c r="F304" s="19"/>
      <c r="G304" s="14">
        <f>SUM(DataSource!E239)</f>
        <v>0</v>
      </c>
      <c r="H304" s="19"/>
      <c r="I304" s="14">
        <f>SUM(DataSource!M239)</f>
        <v>0</v>
      </c>
      <c r="J304" s="19"/>
      <c r="K304" s="19"/>
      <c r="L304" s="14">
        <f>SUM(DataSource!K239)</f>
        <v>0</v>
      </c>
      <c r="M304" s="19"/>
      <c r="N304" s="20">
        <f>SUM(DataSource!L239)</f>
        <v>0</v>
      </c>
      <c r="O304" s="19"/>
      <c r="P304" s="43">
        <f>SUM(DataSource!N239)</f>
        <v>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4">
        <v>206009</v>
      </c>
      <c r="B305" s="25" t="s">
        <v>493</v>
      </c>
      <c r="C305" s="14">
        <f>SUM(DataSource!J240)</f>
        <v>0</v>
      </c>
      <c r="D305" s="19"/>
      <c r="E305" s="20">
        <f>SUM(DataSource!I240)</f>
        <v>0</v>
      </c>
      <c r="F305" s="19"/>
      <c r="G305" s="14">
        <f>SUM(DataSource!E240)</f>
        <v>0</v>
      </c>
      <c r="H305" s="19"/>
      <c r="I305" s="14">
        <f>SUM(DataSource!M240)</f>
        <v>0</v>
      </c>
      <c r="J305" s="19"/>
      <c r="K305" s="19"/>
      <c r="L305" s="14">
        <f>SUM(DataSource!K240)</f>
        <v>0</v>
      </c>
      <c r="M305" s="19"/>
      <c r="N305" s="20">
        <f>SUM(DataSource!L240)</f>
        <v>0</v>
      </c>
      <c r="O305" s="19"/>
      <c r="P305" s="43">
        <f>SUM(DataSource!N240)</f>
        <v>0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555" t="s">
        <v>494</v>
      </c>
      <c r="B306" s="543"/>
      <c r="C306" s="33">
        <f>SUM(C293:C305)</f>
        <v>0</v>
      </c>
      <c r="D306" s="34"/>
      <c r="E306" s="33">
        <f t="shared" ref="E306:J306" si="27">SUM(E293:E305)</f>
        <v>0</v>
      </c>
      <c r="F306" s="34">
        <f t="shared" si="27"/>
        <v>0</v>
      </c>
      <c r="G306" s="33">
        <f t="shared" si="27"/>
        <v>0</v>
      </c>
      <c r="H306" s="34">
        <f t="shared" si="27"/>
        <v>0</v>
      </c>
      <c r="I306" s="33">
        <f t="shared" si="27"/>
        <v>0</v>
      </c>
      <c r="J306" s="34">
        <f t="shared" si="27"/>
        <v>0</v>
      </c>
      <c r="K306" s="34"/>
      <c r="L306" s="33">
        <f>SUM(L293:L305)</f>
        <v>0</v>
      </c>
      <c r="M306" s="34"/>
      <c r="N306" s="33">
        <f>SUM(N293:N305)</f>
        <v>0</v>
      </c>
      <c r="O306" s="34">
        <f>SUM(O293:O305)</f>
        <v>0</v>
      </c>
      <c r="P306" s="33">
        <f>SUM(P293:P305)</f>
        <v>0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4"/>
      <c r="B307" s="25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6" t="s">
        <v>495</v>
      </c>
      <c r="B308" t="s">
        <v>496</v>
      </c>
      <c r="C308" s="14">
        <f>SUM(DataSource!J241)</f>
        <v>0</v>
      </c>
      <c r="D308" s="19"/>
      <c r="E308" s="20">
        <f>SUM(DataSource!I241)</f>
        <v>0</v>
      </c>
      <c r="F308" s="19"/>
      <c r="G308" s="14">
        <f>SUM(DataSource!E241)</f>
        <v>0</v>
      </c>
      <c r="H308" s="19"/>
      <c r="I308" s="14">
        <f>SUM(DataSource!M241)</f>
        <v>0</v>
      </c>
      <c r="J308" s="19"/>
      <c r="K308" s="19"/>
      <c r="L308" s="14">
        <f>SUM(DataSource!K241)</f>
        <v>0</v>
      </c>
      <c r="M308" s="19"/>
      <c r="N308" s="20">
        <f>SUM(DataSource!L241)</f>
        <v>0</v>
      </c>
      <c r="O308" s="19"/>
      <c r="P308" s="43">
        <f>SUM(DataSource!N241)</f>
        <v>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1" t="s">
        <v>497</v>
      </c>
      <c r="B309" t="s">
        <v>498</v>
      </c>
      <c r="C309" s="14">
        <f>SUM(DataSource!J242)</f>
        <v>0</v>
      </c>
      <c r="D309" s="19"/>
      <c r="E309" s="20">
        <f>SUM(DataSource!I242)</f>
        <v>0</v>
      </c>
      <c r="F309" s="19"/>
      <c r="G309" s="14">
        <f>SUM(DataSource!E242)</f>
        <v>0</v>
      </c>
      <c r="H309" s="19"/>
      <c r="I309" s="14">
        <f>SUM(DataSource!M242)</f>
        <v>0</v>
      </c>
      <c r="J309" s="19"/>
      <c r="K309" s="19"/>
      <c r="L309" s="14">
        <f>SUM(DataSource!K242)</f>
        <v>0</v>
      </c>
      <c r="M309" s="19"/>
      <c r="N309" s="20">
        <f>SUM(DataSource!L242)</f>
        <v>0</v>
      </c>
      <c r="O309" s="19"/>
      <c r="P309" s="43">
        <f>SUM(DataSource!N242)</f>
        <v>0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555" t="s">
        <v>499</v>
      </c>
      <c r="B310" s="543"/>
      <c r="C310" s="33">
        <f>SUM(C308:C309)</f>
        <v>0</v>
      </c>
      <c r="D310" s="34"/>
      <c r="E310" s="33">
        <f t="shared" ref="E310:P310" si="28">SUM(E308:E309)</f>
        <v>0</v>
      </c>
      <c r="F310" s="33">
        <f t="shared" si="28"/>
        <v>0</v>
      </c>
      <c r="G310" s="33">
        <f t="shared" si="28"/>
        <v>0</v>
      </c>
      <c r="H310" s="33">
        <f t="shared" si="28"/>
        <v>0</v>
      </c>
      <c r="I310" s="33">
        <f t="shared" si="28"/>
        <v>0</v>
      </c>
      <c r="J310" s="33">
        <f t="shared" si="28"/>
        <v>0</v>
      </c>
      <c r="K310" s="33">
        <f t="shared" si="28"/>
        <v>0</v>
      </c>
      <c r="L310" s="33">
        <f t="shared" si="28"/>
        <v>0</v>
      </c>
      <c r="M310" s="33">
        <f t="shared" si="28"/>
        <v>0</v>
      </c>
      <c r="N310" s="33">
        <f t="shared" si="28"/>
        <v>0</v>
      </c>
      <c r="O310" s="33">
        <f t="shared" si="28"/>
        <v>0</v>
      </c>
      <c r="P310" s="33">
        <f t="shared" si="28"/>
        <v>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4"/>
      <c r="B311" s="25"/>
      <c r="C311" s="18"/>
      <c r="D311" s="19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43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6" t="s">
        <v>500</v>
      </c>
      <c r="B312" t="s">
        <v>501</v>
      </c>
      <c r="C312" s="14">
        <f>SUM(DataSource!J243)</f>
        <v>0</v>
      </c>
      <c r="D312" s="19"/>
      <c r="E312" s="20">
        <f>SUM(DataSource!I243)</f>
        <v>0</v>
      </c>
      <c r="F312" s="19"/>
      <c r="G312" s="14">
        <f>SUM(DataSource!E243)</f>
        <v>0</v>
      </c>
      <c r="H312" s="19"/>
      <c r="I312" s="14">
        <f>SUM(DataSource!M243)</f>
        <v>0</v>
      </c>
      <c r="J312" s="19"/>
      <c r="K312" s="19"/>
      <c r="L312" s="14">
        <f>SUM(DataSource!K243)</f>
        <v>0</v>
      </c>
      <c r="M312" s="19"/>
      <c r="N312" s="20">
        <f>SUM(DataSource!L243)</f>
        <v>0</v>
      </c>
      <c r="O312" s="19"/>
      <c r="P312" s="43">
        <f>SUM(DataSource!N243)</f>
        <v>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17" t="s">
        <v>502</v>
      </c>
      <c r="B313" t="s">
        <v>503</v>
      </c>
      <c r="C313" s="14">
        <f>SUM(DataSource!J244)</f>
        <v>0</v>
      </c>
      <c r="D313" s="19"/>
      <c r="E313" s="20">
        <f>SUM(DataSource!I244)</f>
        <v>0</v>
      </c>
      <c r="F313" s="19"/>
      <c r="G313" s="14">
        <f>SUM(DataSource!E244)</f>
        <v>0</v>
      </c>
      <c r="H313" s="19"/>
      <c r="I313" s="14">
        <f>SUM(DataSource!M244)</f>
        <v>0</v>
      </c>
      <c r="J313" s="19"/>
      <c r="K313" s="19"/>
      <c r="L313" s="14">
        <f>SUM(DataSource!K244)</f>
        <v>0</v>
      </c>
      <c r="M313" s="19"/>
      <c r="N313" s="20">
        <f>SUM(DataSource!L244)</f>
        <v>0</v>
      </c>
      <c r="O313" s="19"/>
      <c r="P313" s="43">
        <f>SUM(DataSource!N244)</f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17" t="s">
        <v>504</v>
      </c>
      <c r="B314" t="s">
        <v>505</v>
      </c>
      <c r="C314" s="14">
        <f>SUM(DataSource!J245)</f>
        <v>0</v>
      </c>
      <c r="D314" s="19"/>
      <c r="E314" s="20">
        <f>SUM(DataSource!I245)</f>
        <v>0</v>
      </c>
      <c r="F314" s="19"/>
      <c r="G314" s="14">
        <f>SUM(DataSource!E245)</f>
        <v>0</v>
      </c>
      <c r="H314" s="19"/>
      <c r="I314" s="14">
        <f>SUM(DataSource!M245)</f>
        <v>0</v>
      </c>
      <c r="J314" s="19"/>
      <c r="K314" s="19"/>
      <c r="L314" s="14">
        <f>SUM(DataSource!K245)</f>
        <v>0</v>
      </c>
      <c r="M314" s="19"/>
      <c r="N314" s="20">
        <f>SUM(DataSource!L245)</f>
        <v>0</v>
      </c>
      <c r="O314" s="19"/>
      <c r="P314" s="43">
        <f>SUM(DataSource!N245)</f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1" t="s">
        <v>506</v>
      </c>
      <c r="B315" t="s">
        <v>507</v>
      </c>
      <c r="C315" s="14">
        <f>SUM(DataSource!J246)</f>
        <v>0</v>
      </c>
      <c r="D315" s="19"/>
      <c r="E315" s="20">
        <f>SUM(DataSource!I246)</f>
        <v>0</v>
      </c>
      <c r="F315" s="19"/>
      <c r="G315" s="14">
        <f>SUM(DataSource!E246)</f>
        <v>0</v>
      </c>
      <c r="H315" s="19"/>
      <c r="I315" s="14">
        <f>SUM(DataSource!M246)</f>
        <v>0</v>
      </c>
      <c r="J315" s="19"/>
      <c r="K315" s="19"/>
      <c r="L315" s="14">
        <f>SUM(DataSource!K246)</f>
        <v>0</v>
      </c>
      <c r="M315" s="19"/>
      <c r="N315" s="20">
        <f>SUM(DataSource!L246)</f>
        <v>0</v>
      </c>
      <c r="O315" s="19"/>
      <c r="P315" s="43">
        <f>SUM(DataSource!N246)</f>
        <v>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555" t="s">
        <v>508</v>
      </c>
      <c r="B316" s="543"/>
      <c r="C316" s="33">
        <f>SUM(C312:C315)</f>
        <v>0</v>
      </c>
      <c r="D316" s="34"/>
      <c r="E316" s="33">
        <f t="shared" ref="E316:J316" si="29">SUM(E312:E315)</f>
        <v>0</v>
      </c>
      <c r="F316" s="34">
        <f t="shared" si="29"/>
        <v>0</v>
      </c>
      <c r="G316" s="33">
        <f t="shared" si="29"/>
        <v>0</v>
      </c>
      <c r="H316" s="34">
        <f t="shared" si="29"/>
        <v>0</v>
      </c>
      <c r="I316" s="33">
        <f t="shared" si="29"/>
        <v>0</v>
      </c>
      <c r="J316" s="34">
        <f t="shared" si="29"/>
        <v>0</v>
      </c>
      <c r="K316" s="34"/>
      <c r="L316" s="33">
        <f>SUM(L312:L315)</f>
        <v>0</v>
      </c>
      <c r="M316" s="34"/>
      <c r="N316" s="33">
        <f>SUM(N312:N315)</f>
        <v>0</v>
      </c>
      <c r="O316" s="34">
        <f>SUM(O312:O315)</f>
        <v>0</v>
      </c>
      <c r="P316" s="33">
        <f>SUM(P312:P315)</f>
        <v>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4"/>
      <c r="B317" s="25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4">
        <v>410001</v>
      </c>
      <c r="B318" s="25" t="s">
        <v>509</v>
      </c>
      <c r="C318" s="14">
        <f>SUM(DataSource!J247)</f>
        <v>0</v>
      </c>
      <c r="D318" s="19"/>
      <c r="E318" s="18">
        <f>SUM(DataSource!I247)</f>
        <v>0</v>
      </c>
      <c r="F318" s="19"/>
      <c r="G318" s="14">
        <f>SUM(DataSource!E247)</f>
        <v>0</v>
      </c>
      <c r="H318" s="19"/>
      <c r="I318" s="14">
        <f>SUM(DataSource!M247)</f>
        <v>0</v>
      </c>
      <c r="J318" s="19"/>
      <c r="K318" s="19"/>
      <c r="L318" s="14">
        <f>SUM(DataSource!K247)</f>
        <v>0</v>
      </c>
      <c r="M318" s="19"/>
      <c r="N318" s="18">
        <f>SUM(DataSource!L247)</f>
        <v>0</v>
      </c>
      <c r="O318" s="19"/>
      <c r="P318" s="18">
        <f>SUM(DataSource!N247)</f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4">
        <v>410002</v>
      </c>
      <c r="B319" s="25" t="s">
        <v>510</v>
      </c>
      <c r="C319" s="14">
        <f>SUM(DataSource!J248)</f>
        <v>0</v>
      </c>
      <c r="D319" s="19"/>
      <c r="E319" s="18">
        <f>SUM(DataSource!I248)</f>
        <v>0</v>
      </c>
      <c r="F319" s="19"/>
      <c r="G319" s="14">
        <f>SUM(DataSource!E248)</f>
        <v>0</v>
      </c>
      <c r="H319" s="19"/>
      <c r="I319" s="14">
        <f>SUM(DataSource!M248)</f>
        <v>0</v>
      </c>
      <c r="J319" s="19"/>
      <c r="K319" s="19"/>
      <c r="L319" s="14">
        <f>SUM(DataSource!K248)</f>
        <v>0</v>
      </c>
      <c r="M319" s="19"/>
      <c r="N319" s="18">
        <f>SUM(DataSource!L248)</f>
        <v>0</v>
      </c>
      <c r="O319" s="19"/>
      <c r="P319" s="18">
        <f>SUM(DataSource!N248)</f>
        <v>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550" t="s">
        <v>511</v>
      </c>
      <c r="B320" s="543"/>
      <c r="C320" s="37">
        <f>SUM(C318:D319)</f>
        <v>0</v>
      </c>
      <c r="D320" s="38"/>
      <c r="E320" s="37">
        <f t="shared" ref="E320:P320" si="30">SUM(E318:F319)</f>
        <v>0</v>
      </c>
      <c r="F320" s="37">
        <f t="shared" si="30"/>
        <v>0</v>
      </c>
      <c r="G320" s="37">
        <f t="shared" si="30"/>
        <v>0</v>
      </c>
      <c r="H320" s="37">
        <f t="shared" si="30"/>
        <v>0</v>
      </c>
      <c r="I320" s="37">
        <f t="shared" si="30"/>
        <v>0</v>
      </c>
      <c r="J320" s="37">
        <f t="shared" si="30"/>
        <v>0</v>
      </c>
      <c r="K320" s="37">
        <f t="shared" si="30"/>
        <v>0</v>
      </c>
      <c r="L320" s="37">
        <f t="shared" si="30"/>
        <v>0</v>
      </c>
      <c r="M320" s="37">
        <f t="shared" si="30"/>
        <v>0</v>
      </c>
      <c r="N320" s="37">
        <f t="shared" si="30"/>
        <v>0</v>
      </c>
      <c r="O320" s="37">
        <f t="shared" si="30"/>
        <v>0</v>
      </c>
      <c r="P320" s="37">
        <f t="shared" si="30"/>
        <v>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4"/>
      <c r="B321" s="25"/>
      <c r="C321" s="18"/>
      <c r="D321" s="19"/>
      <c r="E321" s="18"/>
      <c r="F321" s="19"/>
      <c r="G321" s="18"/>
      <c r="H321" s="19"/>
      <c r="I321" s="18"/>
      <c r="J321" s="19"/>
      <c r="K321" s="19"/>
      <c r="L321" s="18"/>
      <c r="M321" s="19"/>
      <c r="N321" s="18"/>
      <c r="O321" s="19"/>
      <c r="P321" s="18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17" t="s">
        <v>512</v>
      </c>
      <c r="B322" t="s">
        <v>513</v>
      </c>
      <c r="C322" s="14">
        <f>SUM(DataSource!J249)</f>
        <v>0</v>
      </c>
      <c r="D322" s="19"/>
      <c r="E322" s="18">
        <f>SUM(DataSource!I249)</f>
        <v>0</v>
      </c>
      <c r="F322" s="19"/>
      <c r="G322" s="14">
        <f>SUM(DataSource!E249)</f>
        <v>0</v>
      </c>
      <c r="H322" s="19"/>
      <c r="I322" s="14">
        <f>SUM(DataSource!M249)</f>
        <v>0</v>
      </c>
      <c r="J322" s="19"/>
      <c r="K322" s="19"/>
      <c r="L322" s="14">
        <f>SUM(DataSource!K249)</f>
        <v>0</v>
      </c>
      <c r="M322" s="19"/>
      <c r="N322" s="18">
        <f>SUM(DataSource!L249)</f>
        <v>0</v>
      </c>
      <c r="O322" s="19"/>
      <c r="P322" s="18">
        <f>SUM(DataSource!N249)</f>
        <v>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17" t="s">
        <v>514</v>
      </c>
      <c r="B323" t="s">
        <v>515</v>
      </c>
      <c r="C323" s="14">
        <f>SUM(DataSource!J250)</f>
        <v>0</v>
      </c>
      <c r="D323" s="19"/>
      <c r="E323" s="18">
        <f>SUM(DataSource!I250)</f>
        <v>0</v>
      </c>
      <c r="F323" s="19"/>
      <c r="G323" s="14">
        <f>SUM(DataSource!E250)</f>
        <v>0</v>
      </c>
      <c r="H323" s="19"/>
      <c r="I323" s="14">
        <f>SUM(DataSource!M250)</f>
        <v>0</v>
      </c>
      <c r="J323" s="19"/>
      <c r="K323" s="19"/>
      <c r="L323" s="14">
        <f>SUM(DataSource!K250)</f>
        <v>0</v>
      </c>
      <c r="M323" s="19"/>
      <c r="N323" s="18">
        <f>SUM(DataSource!L250)</f>
        <v>0</v>
      </c>
      <c r="O323" s="19"/>
      <c r="P323" s="18">
        <f>SUM(DataSource!N250)</f>
        <v>0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17" t="s">
        <v>516</v>
      </c>
      <c r="B324" t="s">
        <v>517</v>
      </c>
      <c r="C324" s="14">
        <f>SUM(DataSource!J251)</f>
        <v>0</v>
      </c>
      <c r="D324" s="19"/>
      <c r="E324" s="18">
        <f>SUM(DataSource!I251)</f>
        <v>0</v>
      </c>
      <c r="F324" s="19"/>
      <c r="G324" s="14">
        <f>SUM(DataSource!E251)</f>
        <v>0</v>
      </c>
      <c r="H324" s="19"/>
      <c r="I324" s="14">
        <f>SUM(DataSource!M251)</f>
        <v>0</v>
      </c>
      <c r="J324" s="19"/>
      <c r="K324" s="19"/>
      <c r="L324" s="14">
        <f>SUM(DataSource!K251)</f>
        <v>0</v>
      </c>
      <c r="M324" s="19"/>
      <c r="N324" s="18">
        <f>SUM(DataSource!L251)</f>
        <v>0</v>
      </c>
      <c r="O324" s="19"/>
      <c r="P324" s="18">
        <f>SUM(DataSource!N251)</f>
        <v>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17" t="s">
        <v>518</v>
      </c>
      <c r="B325" t="s">
        <v>519</v>
      </c>
      <c r="C325" s="14">
        <f>SUM(DataSource!J252)</f>
        <v>0</v>
      </c>
      <c r="D325" s="19"/>
      <c r="E325" s="18">
        <f>SUM(DataSource!I252)</f>
        <v>0</v>
      </c>
      <c r="F325" s="19"/>
      <c r="G325" s="14">
        <f>SUM(DataSource!E252)</f>
        <v>0</v>
      </c>
      <c r="H325" s="19"/>
      <c r="I325" s="14">
        <f>SUM(DataSource!M252)</f>
        <v>0</v>
      </c>
      <c r="J325" s="19"/>
      <c r="K325" s="19"/>
      <c r="L325" s="14">
        <f>SUM(DataSource!K252)</f>
        <v>0</v>
      </c>
      <c r="M325" s="19"/>
      <c r="N325" s="18">
        <f>SUM(DataSource!L252)</f>
        <v>0</v>
      </c>
      <c r="O325" s="19"/>
      <c r="P325" s="18">
        <f>SUM(DataSource!N252)</f>
        <v>0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17" t="s">
        <v>520</v>
      </c>
      <c r="B326" t="s">
        <v>521</v>
      </c>
      <c r="C326" s="14">
        <f>SUM(DataSource!J253)</f>
        <v>0</v>
      </c>
      <c r="D326" s="19"/>
      <c r="E326" s="18">
        <f>SUM(DataSource!I253)</f>
        <v>0</v>
      </c>
      <c r="F326" s="19"/>
      <c r="G326" s="14">
        <f>SUM(DataSource!E253)</f>
        <v>0</v>
      </c>
      <c r="H326" s="19"/>
      <c r="I326" s="14">
        <f>SUM(DataSource!M253)</f>
        <v>0</v>
      </c>
      <c r="J326" s="19"/>
      <c r="K326" s="19"/>
      <c r="L326" s="14">
        <f>SUM(DataSource!K253)</f>
        <v>0</v>
      </c>
      <c r="M326" s="19"/>
      <c r="N326" s="18">
        <f>SUM(DataSource!L253)</f>
        <v>0</v>
      </c>
      <c r="O326" s="19"/>
      <c r="P326" s="18">
        <f>SUM(DataSource!N253)</f>
        <v>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17" t="s">
        <v>522</v>
      </c>
      <c r="B327" t="s">
        <v>523</v>
      </c>
      <c r="C327" s="14">
        <f>SUM(DataSource!J254)</f>
        <v>0</v>
      </c>
      <c r="D327" s="19"/>
      <c r="E327" s="18">
        <f>SUM(DataSource!I254)</f>
        <v>0</v>
      </c>
      <c r="F327" s="19"/>
      <c r="G327" s="14">
        <f>SUM(DataSource!E254)</f>
        <v>0</v>
      </c>
      <c r="H327" s="19"/>
      <c r="I327" s="14">
        <f>SUM(DataSource!M254)</f>
        <v>0</v>
      </c>
      <c r="J327" s="19"/>
      <c r="K327" s="19"/>
      <c r="L327" s="14">
        <f>SUM(DataSource!K254)</f>
        <v>0</v>
      </c>
      <c r="M327" s="19"/>
      <c r="N327" s="18">
        <f>SUM(DataSource!L254)</f>
        <v>0</v>
      </c>
      <c r="O327" s="19"/>
      <c r="P327" s="18">
        <f>SUM(DataSource!N254)</f>
        <v>0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1" t="s">
        <v>524</v>
      </c>
      <c r="B328" t="s">
        <v>525</v>
      </c>
      <c r="C328" s="14">
        <f>SUM(DataSource!J255)</f>
        <v>0</v>
      </c>
      <c r="D328" s="19"/>
      <c r="E328" s="18">
        <f>SUM(DataSource!I255)</f>
        <v>0</v>
      </c>
      <c r="F328" s="19"/>
      <c r="G328" s="14">
        <f>SUM(DataSource!E255)</f>
        <v>0</v>
      </c>
      <c r="H328" s="19"/>
      <c r="I328" s="14">
        <f>SUM(DataSource!M255)</f>
        <v>0</v>
      </c>
      <c r="J328" s="19"/>
      <c r="K328" s="19"/>
      <c r="L328" s="14">
        <f>SUM(DataSource!K255)</f>
        <v>0</v>
      </c>
      <c r="M328" s="19"/>
      <c r="N328" s="18">
        <f>SUM(DataSource!L255)</f>
        <v>0</v>
      </c>
      <c r="O328" s="19"/>
      <c r="P328" s="18">
        <f>SUM(DataSource!N255)</f>
        <v>0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550" t="s">
        <v>526</v>
      </c>
      <c r="B329" s="543"/>
      <c r="C329" s="37">
        <f>SUM(C322:C328)</f>
        <v>0</v>
      </c>
      <c r="D329" s="38"/>
      <c r="E329" s="37">
        <f t="shared" ref="E329:J329" si="31">SUM(E322:E328)</f>
        <v>0</v>
      </c>
      <c r="F329" s="37">
        <f t="shared" si="31"/>
        <v>0</v>
      </c>
      <c r="G329" s="37">
        <f t="shared" si="31"/>
        <v>0</v>
      </c>
      <c r="H329" s="37">
        <f t="shared" si="31"/>
        <v>0</v>
      </c>
      <c r="I329" s="37">
        <f t="shared" si="31"/>
        <v>0</v>
      </c>
      <c r="J329" s="37">
        <f t="shared" si="31"/>
        <v>0</v>
      </c>
      <c r="K329" s="37"/>
      <c r="L329" s="37">
        <f>SUM(L322:L328)</f>
        <v>0</v>
      </c>
      <c r="M329" s="37"/>
      <c r="N329" s="37">
        <f>SUM(N322:N328)</f>
        <v>0</v>
      </c>
      <c r="O329" s="37">
        <f>SUM(O322:O328)</f>
        <v>0</v>
      </c>
      <c r="P329" s="37">
        <f>SUM(P322:P328)</f>
        <v>0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4"/>
      <c r="B330" s="25"/>
      <c r="C330" s="18"/>
      <c r="D330" s="19"/>
      <c r="E330" s="18"/>
      <c r="F330" s="19"/>
      <c r="G330" s="18"/>
      <c r="H330" s="19"/>
      <c r="I330" s="18"/>
      <c r="J330" s="19"/>
      <c r="K330" s="19"/>
      <c r="L330" s="18"/>
      <c r="M330" s="19"/>
      <c r="N330" s="18"/>
      <c r="O330" s="19"/>
      <c r="P330" s="18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6" t="s">
        <v>527</v>
      </c>
      <c r="B331" t="s">
        <v>528</v>
      </c>
      <c r="C331" s="14">
        <f>SUM(DataSource!J256)</f>
        <v>0</v>
      </c>
      <c r="D331" s="19"/>
      <c r="E331" s="18">
        <f>SUM(DataSource!I256)</f>
        <v>0</v>
      </c>
      <c r="F331" s="19"/>
      <c r="G331" s="18">
        <f>SUM(DataSource!E256)</f>
        <v>0</v>
      </c>
      <c r="H331" s="19"/>
      <c r="I331" s="18">
        <f>SUM(DataSource!M256)</f>
        <v>0</v>
      </c>
      <c r="J331" s="19"/>
      <c r="K331" s="19"/>
      <c r="L331" s="18">
        <f>SUM(DataSource!K256)</f>
        <v>0</v>
      </c>
      <c r="M331" s="19"/>
      <c r="N331" s="18">
        <f>SUM(DataSource!L256)</f>
        <v>0</v>
      </c>
      <c r="O331" s="19"/>
      <c r="P331" s="18">
        <f>SUM(DataSource!N256)</f>
        <v>0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17" t="s">
        <v>529</v>
      </c>
      <c r="B332" t="s">
        <v>530</v>
      </c>
      <c r="C332" s="14">
        <f>SUM(DataSource!J257)</f>
        <v>0</v>
      </c>
      <c r="D332" s="19"/>
      <c r="E332" s="18">
        <f>SUM(DataSource!I257)</f>
        <v>0</v>
      </c>
      <c r="F332" s="19"/>
      <c r="G332" s="18">
        <f>SUM(DataSource!E257)</f>
        <v>0</v>
      </c>
      <c r="H332" s="19"/>
      <c r="I332" s="18">
        <f>SUM(DataSource!M257)</f>
        <v>0</v>
      </c>
      <c r="J332" s="19"/>
      <c r="K332" s="19"/>
      <c r="L332" s="18">
        <f>SUM(DataSource!K257)</f>
        <v>0</v>
      </c>
      <c r="M332" s="19"/>
      <c r="N332" s="18">
        <f>SUM(DataSource!L257)</f>
        <v>0</v>
      </c>
      <c r="O332" s="19"/>
      <c r="P332" s="18">
        <f>SUM(DataSource!N257)</f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17" t="s">
        <v>531</v>
      </c>
      <c r="B333" t="s">
        <v>532</v>
      </c>
      <c r="C333" s="14">
        <f>SUM(DataSource!J258)</f>
        <v>0</v>
      </c>
      <c r="D333" s="19"/>
      <c r="E333" s="18">
        <f>SUM(DataSource!I258)</f>
        <v>0</v>
      </c>
      <c r="F333" s="19"/>
      <c r="G333" s="18">
        <f>SUM(DataSource!E258)</f>
        <v>0</v>
      </c>
      <c r="H333" s="19"/>
      <c r="I333" s="18">
        <f>SUM(DataSource!M258)</f>
        <v>0</v>
      </c>
      <c r="J333" s="19"/>
      <c r="K333" s="19"/>
      <c r="L333" s="18">
        <f>SUM(DataSource!K258)</f>
        <v>0</v>
      </c>
      <c r="M333" s="19"/>
      <c r="N333" s="18">
        <f>SUM(DataSource!L258)</f>
        <v>0</v>
      </c>
      <c r="O333" s="19"/>
      <c r="P333" s="18">
        <f>SUM(DataSource!N258)</f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17" t="s">
        <v>533</v>
      </c>
      <c r="B334" t="s">
        <v>534</v>
      </c>
      <c r="C334" s="14">
        <f>SUM(DataSource!J259)</f>
        <v>0</v>
      </c>
      <c r="D334" s="19"/>
      <c r="E334" s="18">
        <f>SUM(DataSource!I259)</f>
        <v>0</v>
      </c>
      <c r="F334" s="19"/>
      <c r="G334" s="18">
        <f>SUM(DataSource!E259)</f>
        <v>0</v>
      </c>
      <c r="H334" s="19"/>
      <c r="I334" s="18">
        <f>SUM(DataSource!M259)</f>
        <v>0</v>
      </c>
      <c r="J334" s="19"/>
      <c r="K334" s="19"/>
      <c r="L334" s="18">
        <f>SUM(DataSource!K259)</f>
        <v>0</v>
      </c>
      <c r="M334" s="19"/>
      <c r="N334" s="18">
        <f>SUM(DataSource!L259)</f>
        <v>0</v>
      </c>
      <c r="O334" s="19"/>
      <c r="P334" s="18">
        <f>SUM(DataSource!N259)</f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17" t="s">
        <v>535</v>
      </c>
      <c r="B335" t="s">
        <v>521</v>
      </c>
      <c r="C335" s="14">
        <f>SUM(DataSource!J260)</f>
        <v>0</v>
      </c>
      <c r="D335" s="19"/>
      <c r="E335" s="18">
        <f>SUM(DataSource!I260)</f>
        <v>0</v>
      </c>
      <c r="F335" s="19"/>
      <c r="G335" s="18">
        <f>SUM(DataSource!E260)</f>
        <v>0</v>
      </c>
      <c r="H335" s="19"/>
      <c r="I335" s="18">
        <f>SUM(DataSource!M260)</f>
        <v>0</v>
      </c>
      <c r="J335" s="19"/>
      <c r="K335" s="19"/>
      <c r="L335" s="18">
        <f>SUM(DataSource!K260)</f>
        <v>0</v>
      </c>
      <c r="M335" s="19"/>
      <c r="N335" s="18">
        <f>SUM(DataSource!L260)</f>
        <v>0</v>
      </c>
      <c r="O335" s="19"/>
      <c r="P335" s="18">
        <f>SUM(DataSource!N260)</f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1" t="s">
        <v>536</v>
      </c>
      <c r="B336" t="s">
        <v>525</v>
      </c>
      <c r="C336" s="14">
        <f>SUM(DataSource!J261)</f>
        <v>0</v>
      </c>
      <c r="D336" s="19"/>
      <c r="E336" s="18">
        <v>0</v>
      </c>
      <c r="F336" s="19"/>
      <c r="G336" s="18">
        <f>SUM(DataSource!E261)</f>
        <v>0</v>
      </c>
      <c r="H336" s="19"/>
      <c r="I336" s="18">
        <f>SUM(DataSource!M261)</f>
        <v>0</v>
      </c>
      <c r="J336" s="19"/>
      <c r="K336" s="19"/>
      <c r="L336" s="18">
        <f>SUM(DataSource!K261)</f>
        <v>0</v>
      </c>
      <c r="M336" s="19"/>
      <c r="N336" s="18">
        <f>SUM(DataSource!L261)</f>
        <v>0</v>
      </c>
      <c r="O336" s="19"/>
      <c r="P336" s="18">
        <f>SUM(DataSource!N261)</f>
        <v>0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550" t="s">
        <v>537</v>
      </c>
      <c r="B337" s="543"/>
      <c r="C337" s="37">
        <f t="shared" ref="C337:J337" si="32">SUM(C330:C336)</f>
        <v>0</v>
      </c>
      <c r="D337" s="37">
        <f t="shared" si="32"/>
        <v>0</v>
      </c>
      <c r="E337" s="37">
        <f t="shared" si="32"/>
        <v>0</v>
      </c>
      <c r="F337" s="37">
        <f t="shared" si="32"/>
        <v>0</v>
      </c>
      <c r="G337" s="37">
        <f t="shared" si="32"/>
        <v>0</v>
      </c>
      <c r="H337" s="37">
        <f t="shared" si="32"/>
        <v>0</v>
      </c>
      <c r="I337" s="37">
        <f t="shared" si="32"/>
        <v>0</v>
      </c>
      <c r="J337" s="37">
        <f t="shared" si="32"/>
        <v>0</v>
      </c>
      <c r="K337" s="37"/>
      <c r="L337" s="37">
        <f>SUM(L330:L336)</f>
        <v>0</v>
      </c>
      <c r="M337" s="37"/>
      <c r="N337" s="37">
        <f>SUM(N330:N336)</f>
        <v>0</v>
      </c>
      <c r="O337" s="37">
        <f>SUM(O330:O336)</f>
        <v>0</v>
      </c>
      <c r="P337" s="37">
        <f>SUM(P330:P336)</f>
        <v>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4"/>
      <c r="B338" s="25"/>
      <c r="C338" s="18"/>
      <c r="D338" s="19"/>
      <c r="E338" s="18"/>
      <c r="F338" s="19"/>
      <c r="G338" s="18"/>
      <c r="H338" s="19"/>
      <c r="I338" s="18"/>
      <c r="J338" s="19"/>
      <c r="K338" s="19"/>
      <c r="L338" s="18"/>
      <c r="M338" s="19"/>
      <c r="N338" s="18"/>
      <c r="O338" s="19"/>
      <c r="P338" s="18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6" t="s">
        <v>538</v>
      </c>
      <c r="B339" t="s">
        <v>539</v>
      </c>
      <c r="C339" s="14">
        <f>SUM(DataSource!J262)</f>
        <v>0</v>
      </c>
      <c r="D339" s="19"/>
      <c r="E339" s="14">
        <f>SUM(DataSource!I262)</f>
        <v>0</v>
      </c>
      <c r="F339" s="19"/>
      <c r="G339" s="14">
        <f>SUM(DataSource!E262)</f>
        <v>0</v>
      </c>
      <c r="H339" s="19"/>
      <c r="I339" s="14">
        <f>SUM(DataSource!M262)</f>
        <v>0</v>
      </c>
      <c r="J339" s="19"/>
      <c r="K339" s="19"/>
      <c r="L339" s="14">
        <f>SUM(DataSource!K262)</f>
        <v>0</v>
      </c>
      <c r="M339" s="19"/>
      <c r="N339" s="18">
        <f>SUM(DataSource!L262)</f>
        <v>0</v>
      </c>
      <c r="O339" s="19"/>
      <c r="P339" s="18">
        <f>SUM(DataSource!N262)</f>
        <v>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17" t="s">
        <v>540</v>
      </c>
      <c r="B340" t="s">
        <v>541</v>
      </c>
      <c r="C340" s="14">
        <f>SUM(DataSource!J263)</f>
        <v>0</v>
      </c>
      <c r="D340" s="19"/>
      <c r="E340" s="14">
        <f>SUM(DataSource!I263)</f>
        <v>0</v>
      </c>
      <c r="F340" s="19"/>
      <c r="G340" s="14">
        <f>SUM(DataSource!E263)</f>
        <v>0</v>
      </c>
      <c r="H340" s="19"/>
      <c r="I340" s="14">
        <f>SUM(DataSource!M263)</f>
        <v>0</v>
      </c>
      <c r="J340" s="19"/>
      <c r="K340" s="19"/>
      <c r="L340" s="14">
        <f>SUM(DataSource!K263)</f>
        <v>0</v>
      </c>
      <c r="M340" s="19"/>
      <c r="N340" s="18">
        <f>SUM(DataSource!L263)</f>
        <v>0</v>
      </c>
      <c r="O340" s="19"/>
      <c r="P340" s="18">
        <f>SUM(DataSource!N263)</f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17" t="s">
        <v>542</v>
      </c>
      <c r="B341" t="s">
        <v>543</v>
      </c>
      <c r="C341" s="14">
        <f>SUM(DataSource!J264)</f>
        <v>0</v>
      </c>
      <c r="D341" s="19"/>
      <c r="E341" s="14">
        <f>SUM(DataSource!I264)</f>
        <v>0</v>
      </c>
      <c r="F341" s="19"/>
      <c r="G341" s="14">
        <f>SUM(DataSource!E264)</f>
        <v>0</v>
      </c>
      <c r="H341" s="19"/>
      <c r="I341" s="14">
        <f>SUM(DataSource!M264)</f>
        <v>0</v>
      </c>
      <c r="J341" s="19"/>
      <c r="K341" s="19"/>
      <c r="L341" s="14">
        <f>SUM(DataSource!K264)</f>
        <v>0</v>
      </c>
      <c r="M341" s="19"/>
      <c r="N341" s="18">
        <f>SUM(DataSource!L264)</f>
        <v>0</v>
      </c>
      <c r="O341" s="19"/>
      <c r="P341" s="18">
        <f>SUM(DataSource!N264)</f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1" t="s">
        <v>544</v>
      </c>
      <c r="B342" t="s">
        <v>525</v>
      </c>
      <c r="C342" s="14">
        <f>SUM(DataSource!J265)</f>
        <v>0</v>
      </c>
      <c r="D342" s="19"/>
      <c r="E342" s="14">
        <f>SUM(DataSource!I265)</f>
        <v>0</v>
      </c>
      <c r="F342" s="19"/>
      <c r="G342" s="14">
        <f>SUM(DataSource!E265)</f>
        <v>0</v>
      </c>
      <c r="H342" s="19"/>
      <c r="I342" s="14">
        <f>SUM(DataSource!M265)</f>
        <v>0</v>
      </c>
      <c r="J342" s="19"/>
      <c r="K342" s="19"/>
      <c r="L342" s="14">
        <f>SUM(DataSource!K265)</f>
        <v>0</v>
      </c>
      <c r="M342" s="19"/>
      <c r="N342" s="18">
        <f>SUM(DataSource!L265)</f>
        <v>0</v>
      </c>
      <c r="O342" s="19"/>
      <c r="P342" s="18">
        <f>SUM(DataSource!N265)</f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550" t="s">
        <v>545</v>
      </c>
      <c r="B343" s="543"/>
      <c r="C343" s="37">
        <f>SUM(C339:C342)</f>
        <v>0</v>
      </c>
      <c r="D343" s="38"/>
      <c r="E343" s="37">
        <f>SUM(E339:E342)</f>
        <v>0</v>
      </c>
      <c r="F343" s="38">
        <f>SUM(F342)</f>
        <v>0</v>
      </c>
      <c r="G343" s="37">
        <f>SUM(G339:G342)</f>
        <v>0</v>
      </c>
      <c r="H343" s="37">
        <f>SUM(H339:H342)</f>
        <v>0</v>
      </c>
      <c r="I343" s="37">
        <f>SUM(I339:I342)</f>
        <v>0</v>
      </c>
      <c r="J343" s="37">
        <f>SUM(J339:J342)</f>
        <v>0</v>
      </c>
      <c r="K343" s="37"/>
      <c r="L343" s="37">
        <f>SUM(L339:L342)</f>
        <v>0</v>
      </c>
      <c r="M343" s="37"/>
      <c r="N343" s="37">
        <f>SUM(N339:N342)</f>
        <v>0</v>
      </c>
      <c r="O343" s="37">
        <f>SUM(O339:O342)</f>
        <v>0</v>
      </c>
      <c r="P343" s="37">
        <f>SUM(P339:P342)</f>
        <v>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4"/>
      <c r="B344" s="25"/>
      <c r="C344" s="18"/>
      <c r="D344" s="19"/>
      <c r="E344" s="18"/>
      <c r="F344" s="19"/>
      <c r="G344" s="18"/>
      <c r="H344" s="19"/>
      <c r="I344" s="18"/>
      <c r="J344" s="19"/>
      <c r="K344" s="19"/>
      <c r="L344" s="18"/>
      <c r="M344" s="19"/>
      <c r="N344" s="18"/>
      <c r="O344" s="19"/>
      <c r="P344" s="18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6" t="s">
        <v>546</v>
      </c>
      <c r="B345" t="s">
        <v>547</v>
      </c>
      <c r="C345" s="14">
        <f>SUM(DataSource!J266)</f>
        <v>0</v>
      </c>
      <c r="D345" s="19"/>
      <c r="E345" s="14">
        <f>SUM(DataSource!I266)</f>
        <v>0</v>
      </c>
      <c r="F345" s="19"/>
      <c r="G345" s="14">
        <f>SUM(DataSource!E266)</f>
        <v>0</v>
      </c>
      <c r="H345" s="19"/>
      <c r="I345" s="14">
        <f>SUM(DataSource!M266)</f>
        <v>0</v>
      </c>
      <c r="J345" s="19"/>
      <c r="K345" s="19"/>
      <c r="L345" s="14">
        <f>SUM(DataSource!K266)</f>
        <v>0</v>
      </c>
      <c r="M345" s="19"/>
      <c r="N345" s="18">
        <f>SUM(DataSource!L266)</f>
        <v>0</v>
      </c>
      <c r="O345" s="19"/>
      <c r="P345" s="18">
        <f>SUM(DataSource!N266)</f>
        <v>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17" t="s">
        <v>548</v>
      </c>
      <c r="B346" t="s">
        <v>549</v>
      </c>
      <c r="C346" s="14">
        <f>SUM(DataSource!J267)</f>
        <v>0</v>
      </c>
      <c r="D346" s="19"/>
      <c r="E346" s="14">
        <f>SUM(DataSource!I267)</f>
        <v>0</v>
      </c>
      <c r="F346" s="19"/>
      <c r="G346" s="14">
        <f>SUM(DataSource!E267)</f>
        <v>0</v>
      </c>
      <c r="H346" s="19"/>
      <c r="I346" s="14">
        <f>SUM(DataSource!M267)</f>
        <v>0</v>
      </c>
      <c r="J346" s="19"/>
      <c r="K346" s="19"/>
      <c r="L346" s="14">
        <f>SUM(DataSource!K267)</f>
        <v>0</v>
      </c>
      <c r="M346" s="19"/>
      <c r="N346" s="18">
        <f>SUM(DataSource!L267)</f>
        <v>0</v>
      </c>
      <c r="O346" s="19"/>
      <c r="P346" s="18">
        <f>SUM(DataSource!N267)</f>
        <v>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17" t="s">
        <v>550</v>
      </c>
      <c r="B347" t="s">
        <v>551</v>
      </c>
      <c r="C347" s="14">
        <f>SUM(DataSource!J268)</f>
        <v>0</v>
      </c>
      <c r="D347" s="19"/>
      <c r="E347" s="14">
        <f>SUM(DataSource!I268)</f>
        <v>0</v>
      </c>
      <c r="F347" s="19"/>
      <c r="G347" s="14">
        <f>SUM(DataSource!E268)</f>
        <v>0</v>
      </c>
      <c r="H347" s="19"/>
      <c r="I347" s="14">
        <f>SUM(DataSource!M268)</f>
        <v>0</v>
      </c>
      <c r="J347" s="19"/>
      <c r="K347" s="19"/>
      <c r="L347" s="14">
        <f>SUM(DataSource!K268)</f>
        <v>0</v>
      </c>
      <c r="M347" s="19"/>
      <c r="N347" s="18">
        <f>SUM(DataSource!L268)</f>
        <v>0</v>
      </c>
      <c r="O347" s="19"/>
      <c r="P347" s="18">
        <f>SUM(DataSource!N268)</f>
        <v>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1" t="s">
        <v>552</v>
      </c>
      <c r="B348" t="s">
        <v>553</v>
      </c>
      <c r="C348" s="14">
        <f>SUM(DataSource!J269)</f>
        <v>0</v>
      </c>
      <c r="D348" s="19"/>
      <c r="E348" s="14">
        <f>SUM(DataSource!I269)</f>
        <v>0</v>
      </c>
      <c r="F348" s="19"/>
      <c r="G348" s="14">
        <f>SUM(DataSource!E269)</f>
        <v>0</v>
      </c>
      <c r="H348" s="19"/>
      <c r="I348" s="14">
        <f>SUM(DataSource!M269)</f>
        <v>0</v>
      </c>
      <c r="J348" s="19"/>
      <c r="K348" s="19"/>
      <c r="L348" s="14">
        <f>SUM(DataSource!K269)</f>
        <v>0</v>
      </c>
      <c r="M348" s="19"/>
      <c r="N348" s="18">
        <f>SUM(DataSource!L269)</f>
        <v>0</v>
      </c>
      <c r="O348" s="19"/>
      <c r="P348" s="18">
        <f>SUM(DataSource!N269)</f>
        <v>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550" t="s">
        <v>554</v>
      </c>
      <c r="B349" s="543"/>
      <c r="C349" s="37">
        <f>SUM(C345:C348)</f>
        <v>0</v>
      </c>
      <c r="D349" s="38"/>
      <c r="E349" s="37">
        <f t="shared" ref="E349:J349" si="33">SUM(E345:E348)</f>
        <v>0</v>
      </c>
      <c r="F349" s="37">
        <f t="shared" si="33"/>
        <v>0</v>
      </c>
      <c r="G349" s="37">
        <f t="shared" si="33"/>
        <v>0</v>
      </c>
      <c r="H349" s="37">
        <f t="shared" si="33"/>
        <v>0</v>
      </c>
      <c r="I349" s="37">
        <f t="shared" si="33"/>
        <v>0</v>
      </c>
      <c r="J349" s="37">
        <f t="shared" si="33"/>
        <v>0</v>
      </c>
      <c r="K349" s="37"/>
      <c r="L349" s="37">
        <f>SUM(L345:L348)</f>
        <v>0</v>
      </c>
      <c r="M349" s="37"/>
      <c r="N349" s="37">
        <f>SUM(N345:N348)</f>
        <v>0</v>
      </c>
      <c r="O349" s="37">
        <f>SUM(O345:O348)</f>
        <v>0</v>
      </c>
      <c r="P349" s="37">
        <f>SUM(P345:P348)</f>
        <v>0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4"/>
      <c r="B350" s="25"/>
      <c r="C350" s="18"/>
      <c r="D350" s="19"/>
      <c r="E350" s="18"/>
      <c r="F350" s="19"/>
      <c r="G350" s="18"/>
      <c r="H350" s="19"/>
      <c r="I350" s="18"/>
      <c r="J350" s="19"/>
      <c r="K350" s="19"/>
      <c r="L350" s="18"/>
      <c r="M350" s="19"/>
      <c r="N350" s="18"/>
      <c r="O350" s="19"/>
      <c r="P350" s="18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6" t="s">
        <v>555</v>
      </c>
      <c r="B351" t="s">
        <v>556</v>
      </c>
      <c r="C351" s="14">
        <f>SUM(DataSource!J270)</f>
        <v>0</v>
      </c>
      <c r="D351" s="19"/>
      <c r="E351" s="14">
        <f>SUM(DataSource!I270)</f>
        <v>0</v>
      </c>
      <c r="F351" s="19"/>
      <c r="G351" s="14">
        <f>SUM(DataSource!E270)</f>
        <v>0</v>
      </c>
      <c r="H351" s="19"/>
      <c r="I351" s="14">
        <f>SUM(DataSource!M270)</f>
        <v>0</v>
      </c>
      <c r="J351" s="19"/>
      <c r="K351" s="19"/>
      <c r="L351" s="14">
        <f>SUM(DataSource!K270)</f>
        <v>0</v>
      </c>
      <c r="M351" s="19"/>
      <c r="N351" s="18">
        <f>SUM(DataSource!L270)</f>
        <v>0</v>
      </c>
      <c r="O351" s="19"/>
      <c r="P351" s="18">
        <f>SUM(DataSource!N270)</f>
        <v>0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17" t="s">
        <v>557</v>
      </c>
      <c r="B352" t="s">
        <v>558</v>
      </c>
      <c r="C352" s="14">
        <f>SUM(DataSource!J271)</f>
        <v>0</v>
      </c>
      <c r="D352" s="19"/>
      <c r="E352" s="14">
        <f>SUM(DataSource!I271)</f>
        <v>0</v>
      </c>
      <c r="F352" s="19"/>
      <c r="G352" s="14">
        <f>SUM(DataSource!E271)</f>
        <v>0</v>
      </c>
      <c r="H352" s="19"/>
      <c r="I352" s="14">
        <f>SUM(DataSource!M271)</f>
        <v>0</v>
      </c>
      <c r="J352" s="19"/>
      <c r="K352" s="19"/>
      <c r="L352" s="14">
        <f>SUM(DataSource!K271)</f>
        <v>0</v>
      </c>
      <c r="M352" s="19"/>
      <c r="N352" s="18">
        <f>SUM(DataSource!L271)</f>
        <v>0</v>
      </c>
      <c r="O352" s="19"/>
      <c r="P352" s="18">
        <f>SUM(DataSource!N271)</f>
        <v>0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1" t="s">
        <v>559</v>
      </c>
      <c r="B353" t="s">
        <v>314</v>
      </c>
      <c r="C353" s="14">
        <f>SUM(DataSource!J272)</f>
        <v>0</v>
      </c>
      <c r="D353" s="19"/>
      <c r="E353" s="14">
        <f>SUM(DataSource!I272)</f>
        <v>0</v>
      </c>
      <c r="F353" s="19"/>
      <c r="G353" s="14">
        <f>SUM(DataSource!E272)</f>
        <v>0</v>
      </c>
      <c r="H353" s="19"/>
      <c r="I353" s="14">
        <f>SUM(DataSource!M272)</f>
        <v>0</v>
      </c>
      <c r="J353" s="19"/>
      <c r="K353" s="19"/>
      <c r="L353" s="14">
        <f>SUM(DataSource!K272)</f>
        <v>0</v>
      </c>
      <c r="M353" s="19"/>
      <c r="N353" s="18">
        <f>SUM(DataSource!L272)</f>
        <v>0</v>
      </c>
      <c r="O353" s="19"/>
      <c r="P353" s="18">
        <f>SUM(DataSource!N272)</f>
        <v>0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550" t="s">
        <v>560</v>
      </c>
      <c r="B354" s="543"/>
      <c r="C354" s="37">
        <f>SUM(C351:C353)</f>
        <v>0</v>
      </c>
      <c r="D354" s="38"/>
      <c r="E354" s="37">
        <f t="shared" ref="E354:J354" si="34">SUM(E351:E353)</f>
        <v>0</v>
      </c>
      <c r="F354" s="37">
        <f t="shared" si="34"/>
        <v>0</v>
      </c>
      <c r="G354" s="37">
        <f t="shared" si="34"/>
        <v>0</v>
      </c>
      <c r="H354" s="37">
        <f t="shared" si="34"/>
        <v>0</v>
      </c>
      <c r="I354" s="37">
        <f t="shared" si="34"/>
        <v>0</v>
      </c>
      <c r="J354" s="37">
        <f t="shared" si="34"/>
        <v>0</v>
      </c>
      <c r="K354" s="37"/>
      <c r="L354" s="37">
        <f>SUM(L351:L353)</f>
        <v>0</v>
      </c>
      <c r="M354" s="37"/>
      <c r="N354" s="37">
        <f>SUM(N351:N353)</f>
        <v>0</v>
      </c>
      <c r="O354" s="37">
        <f>SUM(O351:O353)</f>
        <v>0</v>
      </c>
      <c r="P354" s="37">
        <f>SUM(P351:P353)</f>
        <v>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4"/>
      <c r="B355" s="25"/>
      <c r="C355" s="18"/>
      <c r="D355" s="19"/>
      <c r="E355" s="18"/>
      <c r="F355" s="19"/>
      <c r="G355" s="18"/>
      <c r="H355" s="19"/>
      <c r="I355" s="18"/>
      <c r="J355" s="19"/>
      <c r="K355" s="19"/>
      <c r="L355" s="18"/>
      <c r="M355" s="19"/>
      <c r="N355" s="18"/>
      <c r="O355" s="19"/>
      <c r="P355" s="18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4"/>
      <c r="B356" s="25"/>
      <c r="C356" s="18"/>
      <c r="D356" s="19"/>
      <c r="E356" s="18"/>
      <c r="F356" s="19"/>
      <c r="G356" s="18"/>
      <c r="H356" s="19"/>
      <c r="I356" s="18"/>
      <c r="J356" s="19"/>
      <c r="K356" s="19"/>
      <c r="L356" s="18"/>
      <c r="M356" s="19"/>
      <c r="N356" s="18"/>
      <c r="O356" s="19"/>
      <c r="P356" s="18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556"/>
      <c r="B357" s="543"/>
      <c r="C357" s="39"/>
      <c r="D357" s="40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4"/>
      <c r="B358" s="25"/>
      <c r="C358" s="18"/>
      <c r="D358" s="19"/>
      <c r="E358" s="18"/>
      <c r="F358" s="19"/>
      <c r="G358" s="18"/>
      <c r="H358" s="19"/>
      <c r="I358" s="18"/>
      <c r="J358" s="19"/>
      <c r="K358" s="19"/>
      <c r="L358" s="18"/>
      <c r="M358" s="19"/>
      <c r="N358" s="18"/>
      <c r="O358" s="19"/>
      <c r="P358" s="18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6" t="s">
        <v>561</v>
      </c>
      <c r="B359" t="s">
        <v>562</v>
      </c>
      <c r="C359" s="18">
        <f>SUM(DataSource!J273)</f>
        <v>0</v>
      </c>
      <c r="D359" s="19"/>
      <c r="E359" s="18">
        <f>SUM(DataSource!I273)</f>
        <v>0</v>
      </c>
      <c r="F359" s="19"/>
      <c r="G359" s="18">
        <f>SUM(DataSource!E273)</f>
        <v>0</v>
      </c>
      <c r="H359" s="19"/>
      <c r="I359" s="18">
        <f>SUM(DataSource!M273)</f>
        <v>0</v>
      </c>
      <c r="J359" s="19"/>
      <c r="K359" s="19"/>
      <c r="L359" s="18">
        <f>SUM(DataSource!K273)</f>
        <v>0</v>
      </c>
      <c r="M359" s="19"/>
      <c r="N359" s="18">
        <f>SUM(DataSource!L273)</f>
        <v>0</v>
      </c>
      <c r="O359" s="19"/>
      <c r="P359" s="18">
        <f>SUM(DataSource!N273)</f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17" t="s">
        <v>563</v>
      </c>
      <c r="B360" t="s">
        <v>564</v>
      </c>
      <c r="C360" s="18">
        <f>SUM(DataSource!J274)</f>
        <v>0</v>
      </c>
      <c r="D360" s="19"/>
      <c r="E360" s="18">
        <f>SUM(DataSource!I274)</f>
        <v>0</v>
      </c>
      <c r="F360" s="19"/>
      <c r="G360" s="18">
        <f>SUM(DataSource!E274)</f>
        <v>0</v>
      </c>
      <c r="H360" s="19"/>
      <c r="I360" s="18">
        <f>SUM(DataSource!M274)</f>
        <v>0</v>
      </c>
      <c r="J360" s="19"/>
      <c r="K360" s="19"/>
      <c r="L360" s="18">
        <f>SUM(DataSource!K274)</f>
        <v>0</v>
      </c>
      <c r="M360" s="19"/>
      <c r="N360" s="18">
        <f>SUM(DataSource!L274)</f>
        <v>0</v>
      </c>
      <c r="O360" s="19"/>
      <c r="P360" s="18">
        <f>SUM(DataSource!N274)</f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17" t="s">
        <v>565</v>
      </c>
      <c r="B361" t="s">
        <v>566</v>
      </c>
      <c r="C361" s="18">
        <f>SUM(DataSource!J275)</f>
        <v>0</v>
      </c>
      <c r="D361" s="19"/>
      <c r="E361" s="18">
        <f>SUM(DataSource!I275)</f>
        <v>0</v>
      </c>
      <c r="F361" s="19"/>
      <c r="G361" s="18">
        <f>SUM(DataSource!E275)</f>
        <v>0</v>
      </c>
      <c r="H361" s="19"/>
      <c r="I361" s="18">
        <f>SUM(DataSource!M275)</f>
        <v>0</v>
      </c>
      <c r="J361" s="19"/>
      <c r="K361" s="19"/>
      <c r="L361" s="18">
        <f>SUM(DataSource!K275)</f>
        <v>0</v>
      </c>
      <c r="M361" s="19"/>
      <c r="N361" s="18">
        <f>SUM(DataSource!L275)</f>
        <v>0</v>
      </c>
      <c r="O361" s="19"/>
      <c r="P361" s="18">
        <f>SUM(DataSource!N275)</f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17" t="s">
        <v>567</v>
      </c>
      <c r="B362" t="s">
        <v>568</v>
      </c>
      <c r="C362" s="18">
        <f>SUM(DataSource!J276)</f>
        <v>0</v>
      </c>
      <c r="D362" s="19"/>
      <c r="E362" s="18">
        <f>SUM(DataSource!I276)</f>
        <v>0</v>
      </c>
      <c r="F362" s="19"/>
      <c r="G362" s="18">
        <f>SUM(DataSource!E276)</f>
        <v>0</v>
      </c>
      <c r="H362" s="19"/>
      <c r="I362" s="18">
        <f>SUM(DataSource!M276)</f>
        <v>0</v>
      </c>
      <c r="J362" s="19"/>
      <c r="K362" s="19"/>
      <c r="L362" s="18">
        <f>SUM(DataSource!K276)</f>
        <v>0</v>
      </c>
      <c r="M362" s="19"/>
      <c r="N362" s="18">
        <f>SUM(DataSource!L276)</f>
        <v>0</v>
      </c>
      <c r="O362" s="19"/>
      <c r="P362" s="18">
        <f>SUM(DataSource!N276)</f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17" t="s">
        <v>569</v>
      </c>
      <c r="B363" t="s">
        <v>570</v>
      </c>
      <c r="C363" s="18">
        <f>SUM(DataSource!J277)</f>
        <v>0</v>
      </c>
      <c r="D363" s="19"/>
      <c r="E363" s="18">
        <f>SUM(DataSource!I277)</f>
        <v>0</v>
      </c>
      <c r="F363" s="19"/>
      <c r="G363" s="18">
        <f>SUM(DataSource!E277)</f>
        <v>0</v>
      </c>
      <c r="H363" s="19"/>
      <c r="I363" s="18">
        <f>SUM(DataSource!M277)</f>
        <v>0</v>
      </c>
      <c r="J363" s="19"/>
      <c r="K363" s="19"/>
      <c r="L363" s="18">
        <f>SUM(DataSource!K277)</f>
        <v>0</v>
      </c>
      <c r="M363" s="19"/>
      <c r="N363" s="18">
        <f>SUM(DataSource!L277)</f>
        <v>0</v>
      </c>
      <c r="O363" s="19"/>
      <c r="P363" s="18">
        <f>SUM(DataSource!N277)</f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17" t="s">
        <v>571</v>
      </c>
      <c r="B364" t="s">
        <v>572</v>
      </c>
      <c r="C364" s="18">
        <f>SUM(DataSource!J278)</f>
        <v>0</v>
      </c>
      <c r="D364" s="19"/>
      <c r="E364" s="18">
        <f>SUM(DataSource!I278)</f>
        <v>0</v>
      </c>
      <c r="F364" s="19"/>
      <c r="G364" s="18">
        <f>SUM(DataSource!E278)</f>
        <v>0</v>
      </c>
      <c r="H364" s="19"/>
      <c r="I364" s="18">
        <f>SUM(DataSource!M278)</f>
        <v>0</v>
      </c>
      <c r="J364" s="19"/>
      <c r="K364" s="19"/>
      <c r="L364" s="18">
        <f>SUM(DataSource!K278)</f>
        <v>0</v>
      </c>
      <c r="M364" s="19"/>
      <c r="N364" s="18">
        <f>SUM(DataSource!L278)</f>
        <v>0</v>
      </c>
      <c r="O364" s="19"/>
      <c r="P364" s="18">
        <f>SUM(DataSource!N278)</f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1" t="s">
        <v>573</v>
      </c>
      <c r="B365" t="s">
        <v>574</v>
      </c>
      <c r="C365" s="18">
        <f>SUM(DataSource!J279)</f>
        <v>0</v>
      </c>
      <c r="D365" s="19"/>
      <c r="E365" s="18">
        <f>SUM(DataSource!I279)</f>
        <v>0</v>
      </c>
      <c r="F365" s="19"/>
      <c r="G365" s="18">
        <f>SUM(DataSource!E279)</f>
        <v>0</v>
      </c>
      <c r="H365" s="19"/>
      <c r="I365" s="18">
        <f>SUM(DataSource!M279)</f>
        <v>0</v>
      </c>
      <c r="J365" s="19"/>
      <c r="K365" s="19"/>
      <c r="L365" s="18">
        <f>SUM(DataSource!K279)</f>
        <v>0</v>
      </c>
      <c r="M365" s="19"/>
      <c r="N365" s="18">
        <f>SUM(DataSource!L279)</f>
        <v>0</v>
      </c>
      <c r="O365" s="19"/>
      <c r="P365" s="18">
        <f>SUM(DataSource!N279)</f>
        <v>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556" t="s">
        <v>575</v>
      </c>
      <c r="B366" s="543"/>
      <c r="C366" s="39">
        <f>SUM(C359:C365)</f>
        <v>0</v>
      </c>
      <c r="D366" s="40"/>
      <c r="E366" s="39">
        <f t="shared" ref="E366:J366" si="35">SUM(E359:E365)</f>
        <v>0</v>
      </c>
      <c r="F366" s="39">
        <f t="shared" si="35"/>
        <v>0</v>
      </c>
      <c r="G366" s="39">
        <f t="shared" si="35"/>
        <v>0</v>
      </c>
      <c r="H366" s="39">
        <f t="shared" si="35"/>
        <v>0</v>
      </c>
      <c r="I366" s="39">
        <f t="shared" si="35"/>
        <v>0</v>
      </c>
      <c r="J366" s="39">
        <f t="shared" si="35"/>
        <v>0</v>
      </c>
      <c r="K366" s="39"/>
      <c r="L366" s="39">
        <f>SUM(L359:L365)</f>
        <v>0</v>
      </c>
      <c r="M366" s="39"/>
      <c r="N366" s="39">
        <f>SUM(N359:N365)</f>
        <v>0</v>
      </c>
      <c r="O366" s="39">
        <f>SUM(O359:O365)</f>
        <v>0</v>
      </c>
      <c r="P366" s="39">
        <f>SUM(P359:P365)</f>
        <v>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4"/>
      <c r="B367" s="25"/>
      <c r="C367" s="18"/>
      <c r="D367" s="19"/>
      <c r="E367" s="18"/>
      <c r="F367" s="19"/>
      <c r="G367" s="18"/>
      <c r="H367" s="19"/>
      <c r="I367" s="18"/>
      <c r="J367" s="19"/>
      <c r="K367" s="19"/>
      <c r="L367" s="18"/>
      <c r="M367" s="19"/>
      <c r="N367" s="18"/>
      <c r="O367" s="19"/>
      <c r="P367" s="18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6" t="s">
        <v>576</v>
      </c>
      <c r="B368" t="s">
        <v>577</v>
      </c>
      <c r="C368" s="18">
        <f>SUM(DataSource!J280)</f>
        <v>0</v>
      </c>
      <c r="D368" s="19"/>
      <c r="E368" s="18">
        <f>SUM(DataSource!I280)</f>
        <v>0</v>
      </c>
      <c r="F368" s="19"/>
      <c r="G368" s="18">
        <f>SUM(DataSource!E280)</f>
        <v>0</v>
      </c>
      <c r="H368" s="19"/>
      <c r="I368" s="18">
        <f>SUM(DataSource!M280)</f>
        <v>0</v>
      </c>
      <c r="J368" s="19"/>
      <c r="K368" s="19"/>
      <c r="L368" s="18">
        <f>SUM(DataSource!K280)</f>
        <v>0</v>
      </c>
      <c r="M368" s="19"/>
      <c r="N368" s="18">
        <f>SUM(DataSource!L280)</f>
        <v>0</v>
      </c>
      <c r="O368" s="19"/>
      <c r="P368" s="18">
        <f>SUM(DataSource!N280)</f>
        <v>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17" t="s">
        <v>578</v>
      </c>
      <c r="B369" t="s">
        <v>579</v>
      </c>
      <c r="C369" s="18">
        <f>SUM(DataSource!J281)</f>
        <v>0</v>
      </c>
      <c r="D369" s="19"/>
      <c r="E369" s="18">
        <f>SUM(DataSource!I281)</f>
        <v>0</v>
      </c>
      <c r="F369" s="19"/>
      <c r="G369" s="18">
        <f>SUM(DataSource!E281)</f>
        <v>0</v>
      </c>
      <c r="H369" s="19"/>
      <c r="I369" s="18">
        <f>SUM(DataSource!M281)</f>
        <v>0</v>
      </c>
      <c r="J369" s="19"/>
      <c r="K369" s="19"/>
      <c r="L369" s="18">
        <f>SUM(DataSource!K281)</f>
        <v>0</v>
      </c>
      <c r="M369" s="19"/>
      <c r="N369" s="18">
        <f>SUM(DataSource!L281)</f>
        <v>0</v>
      </c>
      <c r="O369" s="19"/>
      <c r="P369" s="18">
        <f>SUM(DataSource!N281)</f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17" t="s">
        <v>580</v>
      </c>
      <c r="B370" t="s">
        <v>581</v>
      </c>
      <c r="C370" s="18">
        <f>SUM(DataSource!J282)</f>
        <v>0</v>
      </c>
      <c r="D370" s="19"/>
      <c r="E370" s="18">
        <f>SUM(DataSource!I282)</f>
        <v>0</v>
      </c>
      <c r="F370" s="19"/>
      <c r="G370" s="18">
        <f>SUM(DataSource!E282)</f>
        <v>0</v>
      </c>
      <c r="H370" s="19"/>
      <c r="I370" s="18">
        <f>SUM(DataSource!M282)</f>
        <v>0</v>
      </c>
      <c r="J370" s="19"/>
      <c r="K370" s="19"/>
      <c r="L370" s="18">
        <f>SUM(DataSource!K282)</f>
        <v>0</v>
      </c>
      <c r="M370" s="19"/>
      <c r="N370" s="18">
        <f>SUM(DataSource!L282)</f>
        <v>0</v>
      </c>
      <c r="O370" s="19"/>
      <c r="P370" s="18">
        <f>SUM(DataSource!N282)</f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17" t="s">
        <v>582</v>
      </c>
      <c r="B371" t="s">
        <v>583</v>
      </c>
      <c r="C371" s="18">
        <f>SUM(DataSource!J283)</f>
        <v>0</v>
      </c>
      <c r="D371" s="19"/>
      <c r="E371" s="18">
        <f>SUM(DataSource!I283)</f>
        <v>0</v>
      </c>
      <c r="F371" s="19"/>
      <c r="G371" s="18">
        <f>SUM(DataSource!E283)</f>
        <v>0</v>
      </c>
      <c r="H371" s="19"/>
      <c r="I371" s="18">
        <f>SUM(DataSource!M283)</f>
        <v>0</v>
      </c>
      <c r="J371" s="19"/>
      <c r="K371" s="19"/>
      <c r="L371" s="18">
        <f>SUM(DataSource!K283)</f>
        <v>0</v>
      </c>
      <c r="M371" s="19"/>
      <c r="N371" s="18">
        <f>SUM(DataSource!L283)</f>
        <v>0</v>
      </c>
      <c r="O371" s="19"/>
      <c r="P371" s="18">
        <f>SUM(DataSource!N283)</f>
        <v>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17" t="s">
        <v>584</v>
      </c>
      <c r="B372" t="s">
        <v>585</v>
      </c>
      <c r="C372" s="18">
        <f>SUM(DataSource!J284)</f>
        <v>0</v>
      </c>
      <c r="D372" s="19"/>
      <c r="E372" s="18">
        <f>SUM(DataSource!I284)</f>
        <v>0</v>
      </c>
      <c r="F372" s="19"/>
      <c r="G372" s="18">
        <f>SUM(DataSource!E284)</f>
        <v>0</v>
      </c>
      <c r="H372" s="19"/>
      <c r="I372" s="18">
        <f>SUM(DataSource!M284)</f>
        <v>0</v>
      </c>
      <c r="J372" s="19"/>
      <c r="K372" s="19"/>
      <c r="L372" s="18">
        <f>SUM(DataSource!K284)</f>
        <v>0</v>
      </c>
      <c r="M372" s="19"/>
      <c r="N372" s="18">
        <f>SUM(DataSource!L284)</f>
        <v>0</v>
      </c>
      <c r="O372" s="19"/>
      <c r="P372" s="18">
        <f>SUM(DataSource!N284)</f>
        <v>0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1" t="s">
        <v>586</v>
      </c>
      <c r="B373" t="s">
        <v>587</v>
      </c>
      <c r="C373" s="18">
        <f>SUM(DataSource!J285)</f>
        <v>0</v>
      </c>
      <c r="D373" s="19"/>
      <c r="E373" s="18">
        <f>SUM(DataSource!I285)</f>
        <v>0</v>
      </c>
      <c r="F373" s="19"/>
      <c r="G373" s="18">
        <f>SUM(DataSource!E285)</f>
        <v>0</v>
      </c>
      <c r="H373" s="19"/>
      <c r="I373" s="18">
        <f>SUM(DataSource!M285)</f>
        <v>0</v>
      </c>
      <c r="J373" s="19"/>
      <c r="K373" s="19"/>
      <c r="L373" s="18">
        <f>SUM(DataSource!K285)</f>
        <v>0</v>
      </c>
      <c r="M373" s="19"/>
      <c r="N373" s="18">
        <f>SUM(DataSource!L285)</f>
        <v>0</v>
      </c>
      <c r="O373" s="19"/>
      <c r="P373" s="18">
        <f>SUM(DataSource!N285)</f>
        <v>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556" t="s">
        <v>588</v>
      </c>
      <c r="B374" s="543"/>
      <c r="C374" s="39">
        <f>SUM(C368:C373)</f>
        <v>0</v>
      </c>
      <c r="D374" s="40"/>
      <c r="E374" s="39">
        <f t="shared" ref="E374:J374" si="36">SUM(E368:E373)</f>
        <v>0</v>
      </c>
      <c r="F374" s="39">
        <f t="shared" si="36"/>
        <v>0</v>
      </c>
      <c r="G374" s="39">
        <f t="shared" si="36"/>
        <v>0</v>
      </c>
      <c r="H374" s="39">
        <f t="shared" si="36"/>
        <v>0</v>
      </c>
      <c r="I374" s="39">
        <f t="shared" si="36"/>
        <v>0</v>
      </c>
      <c r="J374" s="39">
        <f t="shared" si="36"/>
        <v>0</v>
      </c>
      <c r="K374" s="39"/>
      <c r="L374" s="39">
        <f>SUM(L368:L373)</f>
        <v>0</v>
      </c>
      <c r="M374" s="39"/>
      <c r="N374" s="39">
        <f>SUM(N368:N373)</f>
        <v>0</v>
      </c>
      <c r="O374" s="39">
        <f>SUM(O368:O373)</f>
        <v>0</v>
      </c>
      <c r="P374" s="39">
        <f>SUM(P368:P373)</f>
        <v>0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4"/>
      <c r="B375" s="25"/>
      <c r="C375" s="18"/>
      <c r="D375" s="19"/>
      <c r="E375" s="18"/>
      <c r="F375" s="19"/>
      <c r="G375" s="18"/>
      <c r="H375" s="19"/>
      <c r="I375" s="18"/>
      <c r="J375" s="19"/>
      <c r="K375" s="19"/>
      <c r="L375" s="18"/>
      <c r="M375" s="19"/>
      <c r="N375" s="18"/>
      <c r="O375" s="19"/>
      <c r="P375" s="18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6" t="s">
        <v>589</v>
      </c>
      <c r="B376" t="s">
        <v>539</v>
      </c>
      <c r="C376" s="18">
        <f>SUM(DataSource!J286)</f>
        <v>0</v>
      </c>
      <c r="D376" s="19"/>
      <c r="E376" s="18">
        <f>SUM(DataSource!I286)</f>
        <v>0</v>
      </c>
      <c r="F376" s="19"/>
      <c r="G376" s="18">
        <f>SUM(DataSource!E286)</f>
        <v>0</v>
      </c>
      <c r="H376" s="19"/>
      <c r="I376" s="18">
        <f>SUM(DataSource!M286)</f>
        <v>0</v>
      </c>
      <c r="J376" s="19"/>
      <c r="K376" s="19"/>
      <c r="L376" s="18">
        <f>SUM(DataSource!K286)</f>
        <v>0</v>
      </c>
      <c r="M376" s="19"/>
      <c r="N376" s="18">
        <f>SUM(DataSource!K286)</f>
        <v>0</v>
      </c>
      <c r="O376" s="19"/>
      <c r="P376" s="18">
        <f>SUM(DataSource!M286)</f>
        <v>0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17" t="s">
        <v>590</v>
      </c>
      <c r="B377" t="s">
        <v>541</v>
      </c>
      <c r="C377" s="18">
        <f>SUM(DataSource!J287)</f>
        <v>0</v>
      </c>
      <c r="D377" s="19"/>
      <c r="E377" s="18">
        <f>SUM(DataSource!I287)</f>
        <v>0</v>
      </c>
      <c r="F377" s="19"/>
      <c r="G377" s="18">
        <f>SUM(DataSource!E287)</f>
        <v>0</v>
      </c>
      <c r="H377" s="19"/>
      <c r="I377" s="18">
        <f>SUM(DataSource!M287)</f>
        <v>0</v>
      </c>
      <c r="J377" s="19"/>
      <c r="K377" s="19"/>
      <c r="L377" s="18">
        <f>SUM(DataSource!K287)</f>
        <v>0</v>
      </c>
      <c r="M377" s="19"/>
      <c r="N377" s="18">
        <f>SUM(DataSource!K287)</f>
        <v>0</v>
      </c>
      <c r="O377" s="19"/>
      <c r="P377" s="18">
        <f>SUM(DataSource!M287)</f>
        <v>0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17" t="s">
        <v>591</v>
      </c>
      <c r="B378" t="s">
        <v>543</v>
      </c>
      <c r="C378" s="18">
        <f>SUM(DataSource!J288)</f>
        <v>0</v>
      </c>
      <c r="D378" s="19"/>
      <c r="E378" s="18">
        <f>SUM(DataSource!I288)</f>
        <v>0</v>
      </c>
      <c r="F378" s="19"/>
      <c r="G378" s="18">
        <f>SUM(DataSource!E288)</f>
        <v>0</v>
      </c>
      <c r="H378" s="19"/>
      <c r="I378" s="18">
        <f>SUM(DataSource!M288)</f>
        <v>0</v>
      </c>
      <c r="J378" s="19"/>
      <c r="K378" s="19"/>
      <c r="L378" s="18">
        <f>SUM(DataSource!K288)</f>
        <v>0</v>
      </c>
      <c r="M378" s="19"/>
      <c r="N378" s="18">
        <f>SUM(DataSource!K288)</f>
        <v>0</v>
      </c>
      <c r="O378" s="19"/>
      <c r="P378" s="18">
        <f>SUM(DataSource!M288)</f>
        <v>0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1" t="s">
        <v>592</v>
      </c>
      <c r="B379" t="s">
        <v>525</v>
      </c>
      <c r="C379" s="18">
        <f>SUM(DataSource!J289)</f>
        <v>0</v>
      </c>
      <c r="D379" s="19"/>
      <c r="E379" s="18">
        <f>SUM(DataSource!I289)</f>
        <v>0</v>
      </c>
      <c r="F379" s="19"/>
      <c r="G379" s="18">
        <f>SUM(DataSource!E289)</f>
        <v>0</v>
      </c>
      <c r="H379" s="19"/>
      <c r="I379" s="18">
        <f>SUM(DataSource!M289)</f>
        <v>0</v>
      </c>
      <c r="J379" s="19"/>
      <c r="K379" s="19"/>
      <c r="L379" s="18">
        <f>SUM(DataSource!K289)</f>
        <v>0</v>
      </c>
      <c r="M379" s="19"/>
      <c r="N379" s="18">
        <f>SUM(DataSource!K289)</f>
        <v>0</v>
      </c>
      <c r="O379" s="19"/>
      <c r="P379" s="18">
        <f>SUM(DataSource!M289)</f>
        <v>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556" t="s">
        <v>593</v>
      </c>
      <c r="B380" s="543"/>
      <c r="C380" s="39">
        <f>SUM(C376:C379)</f>
        <v>0</v>
      </c>
      <c r="D380" s="40"/>
      <c r="E380" s="39">
        <f t="shared" ref="E380:J380" si="37">SUM(E376:E379)</f>
        <v>0</v>
      </c>
      <c r="F380" s="39">
        <f t="shared" si="37"/>
        <v>0</v>
      </c>
      <c r="G380" s="39">
        <f t="shared" si="37"/>
        <v>0</v>
      </c>
      <c r="H380" s="39">
        <f t="shared" si="37"/>
        <v>0</v>
      </c>
      <c r="I380" s="39">
        <f t="shared" si="37"/>
        <v>0</v>
      </c>
      <c r="J380" s="39">
        <f t="shared" si="37"/>
        <v>0</v>
      </c>
      <c r="K380" s="39"/>
      <c r="L380" s="39">
        <f>SUM(L376:L379)</f>
        <v>0</v>
      </c>
      <c r="M380" s="39"/>
      <c r="N380" s="39">
        <f>SUM(N376:N379)</f>
        <v>0</v>
      </c>
      <c r="O380" s="39">
        <f>SUM(O376:O379)</f>
        <v>0</v>
      </c>
      <c r="P380" s="39">
        <f>SUM(P376:P379)</f>
        <v>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4"/>
      <c r="B381" s="25"/>
      <c r="C381" s="18"/>
      <c r="D381" s="19"/>
      <c r="E381" s="18"/>
      <c r="F381" s="19"/>
      <c r="G381" s="18"/>
      <c r="H381" s="19"/>
      <c r="I381" s="18"/>
      <c r="J381" s="19"/>
      <c r="K381" s="19"/>
      <c r="L381" s="18"/>
      <c r="M381" s="19"/>
      <c r="N381" s="18"/>
      <c r="O381" s="19"/>
      <c r="P381" s="18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6" t="s">
        <v>594</v>
      </c>
      <c r="B382" t="s">
        <v>547</v>
      </c>
      <c r="C382" s="18">
        <f>SUM(DataSource!J290)</f>
        <v>0</v>
      </c>
      <c r="D382" s="19"/>
      <c r="E382" s="18">
        <f>SUM(DataSource!I290)</f>
        <v>0</v>
      </c>
      <c r="F382" s="19"/>
      <c r="G382" s="18">
        <f>SUM(DataSource!E290)</f>
        <v>0</v>
      </c>
      <c r="H382" s="19"/>
      <c r="I382" s="18">
        <f>SUM(DataSource!M290)</f>
        <v>0</v>
      </c>
      <c r="J382" s="19"/>
      <c r="K382" s="19"/>
      <c r="L382" s="18">
        <f>SUM(DataSource!K290)</f>
        <v>0</v>
      </c>
      <c r="M382" s="19"/>
      <c r="N382" s="18">
        <f>SUM(DataSource!L290)</f>
        <v>0</v>
      </c>
      <c r="O382" s="19"/>
      <c r="P382" s="18">
        <f>SUM(DataSource!N290)</f>
        <v>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17" t="s">
        <v>595</v>
      </c>
      <c r="B383" t="s">
        <v>549</v>
      </c>
      <c r="C383" s="18">
        <f>SUM(DataSource!J291)</f>
        <v>0</v>
      </c>
      <c r="D383" s="19"/>
      <c r="E383" s="18">
        <f>SUM(DataSource!I291)</f>
        <v>0</v>
      </c>
      <c r="F383" s="19"/>
      <c r="G383" s="18">
        <f>SUM(DataSource!E291)</f>
        <v>0</v>
      </c>
      <c r="H383" s="19"/>
      <c r="I383" s="18">
        <f>SUM(DataSource!M291)</f>
        <v>0</v>
      </c>
      <c r="J383" s="19"/>
      <c r="K383" s="19"/>
      <c r="L383" s="18">
        <f>SUM(DataSource!K291)</f>
        <v>0</v>
      </c>
      <c r="M383" s="19"/>
      <c r="N383" s="18">
        <f>SUM(DataSource!L291)</f>
        <v>0</v>
      </c>
      <c r="O383" s="19"/>
      <c r="P383" s="18">
        <f>SUM(DataSource!N291)</f>
        <v>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17" t="s">
        <v>596</v>
      </c>
      <c r="B384" t="s">
        <v>551</v>
      </c>
      <c r="C384" s="18">
        <f>SUM(DataSource!J292)</f>
        <v>0</v>
      </c>
      <c r="D384" s="19"/>
      <c r="E384" s="18">
        <f>SUM(DataSource!I292)</f>
        <v>0</v>
      </c>
      <c r="F384" s="19"/>
      <c r="G384" s="18">
        <f>SUM(DataSource!E292)</f>
        <v>0</v>
      </c>
      <c r="H384" s="19"/>
      <c r="I384" s="18">
        <f>SUM(DataSource!M292)</f>
        <v>0</v>
      </c>
      <c r="J384" s="19"/>
      <c r="K384" s="19"/>
      <c r="L384" s="18">
        <f>SUM(DataSource!K292)</f>
        <v>0</v>
      </c>
      <c r="M384" s="19"/>
      <c r="N384" s="18">
        <f>SUM(DataSource!L292)</f>
        <v>0</v>
      </c>
      <c r="O384" s="19"/>
      <c r="P384" s="18">
        <f>SUM(DataSource!N292)</f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1" t="s">
        <v>597</v>
      </c>
      <c r="B385" t="s">
        <v>553</v>
      </c>
      <c r="C385" s="18">
        <f>SUM(DataSource!J293)</f>
        <v>0</v>
      </c>
      <c r="D385" s="19"/>
      <c r="E385" s="18">
        <f>SUM(DataSource!I293)</f>
        <v>0</v>
      </c>
      <c r="F385" s="19"/>
      <c r="G385" s="18">
        <f>SUM(DataSource!E293)</f>
        <v>0</v>
      </c>
      <c r="H385" s="19"/>
      <c r="I385" s="18">
        <f>SUM(DataSource!M293)</f>
        <v>0</v>
      </c>
      <c r="J385" s="19"/>
      <c r="K385" s="19"/>
      <c r="L385" s="18">
        <f>SUM(DataSource!K293)</f>
        <v>0</v>
      </c>
      <c r="M385" s="19"/>
      <c r="N385" s="18">
        <f>SUM(DataSource!L293)</f>
        <v>0</v>
      </c>
      <c r="O385" s="19"/>
      <c r="P385" s="18">
        <f>SUM(DataSource!N293)</f>
        <v>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556" t="s">
        <v>598</v>
      </c>
      <c r="B386" s="543"/>
      <c r="C386" s="39">
        <f>SUM(C382:C385)</f>
        <v>0</v>
      </c>
      <c r="D386" s="40"/>
      <c r="E386" s="39">
        <f t="shared" ref="E386:J386" si="38">SUM(E382:E385)</f>
        <v>0</v>
      </c>
      <c r="F386" s="39">
        <f t="shared" si="38"/>
        <v>0</v>
      </c>
      <c r="G386" s="39">
        <f t="shared" si="38"/>
        <v>0</v>
      </c>
      <c r="H386" s="39">
        <f t="shared" si="38"/>
        <v>0</v>
      </c>
      <c r="I386" s="39">
        <f t="shared" si="38"/>
        <v>0</v>
      </c>
      <c r="J386" s="39">
        <f t="shared" si="38"/>
        <v>0</v>
      </c>
      <c r="K386" s="39"/>
      <c r="L386" s="39">
        <f>SUM(L382:L385)</f>
        <v>0</v>
      </c>
      <c r="M386" s="39"/>
      <c r="N386" s="39">
        <f>SUM(N382:N385)</f>
        <v>0</v>
      </c>
      <c r="O386" s="39">
        <f>SUM(O382:O385)</f>
        <v>0</v>
      </c>
      <c r="P386" s="39">
        <f>SUM(P382:P385)</f>
        <v>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4"/>
      <c r="B387" s="25"/>
      <c r="C387" s="18"/>
      <c r="D387" s="19"/>
      <c r="E387" s="18"/>
      <c r="F387" s="19"/>
      <c r="G387" s="18"/>
      <c r="H387" s="19"/>
      <c r="I387" s="18"/>
      <c r="J387" s="19"/>
      <c r="K387" s="19"/>
      <c r="L387" s="18"/>
      <c r="M387" s="19"/>
      <c r="N387" s="18"/>
      <c r="O387" s="19"/>
      <c r="P387" s="18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6" t="s">
        <v>599</v>
      </c>
      <c r="B388" t="s">
        <v>600</v>
      </c>
      <c r="C388" s="18">
        <f>SUM(DataSource!J294)</f>
        <v>0</v>
      </c>
      <c r="D388" s="19"/>
      <c r="E388" s="18">
        <f>SUM(DataSource!I294)</f>
        <v>0</v>
      </c>
      <c r="F388" s="19"/>
      <c r="G388" s="18">
        <f>SUM(DataSource!E294)</f>
        <v>0</v>
      </c>
      <c r="H388" s="19"/>
      <c r="I388" s="18">
        <f>SUM(DataSource!M294)</f>
        <v>0</v>
      </c>
      <c r="J388" s="19"/>
      <c r="K388" s="19"/>
      <c r="L388" s="18">
        <f>SUM(DataSource!K294)</f>
        <v>0</v>
      </c>
      <c r="M388" s="19"/>
      <c r="N388" s="18">
        <f>SUM(DataSource!L294)</f>
        <v>0</v>
      </c>
      <c r="O388" s="19"/>
      <c r="P388" s="18">
        <f>SUM(DataSource!N294)</f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17" t="s">
        <v>601</v>
      </c>
      <c r="B389" t="s">
        <v>558</v>
      </c>
      <c r="C389" s="18">
        <f>SUM(DataSource!J295)</f>
        <v>0</v>
      </c>
      <c r="D389" s="19"/>
      <c r="E389" s="18">
        <f>SUM(DataSource!I295)</f>
        <v>0</v>
      </c>
      <c r="F389" s="19"/>
      <c r="G389" s="18">
        <f>SUM(DataSource!E295)</f>
        <v>0</v>
      </c>
      <c r="H389" s="19"/>
      <c r="I389" s="18">
        <f>SUM(DataSource!M295)</f>
        <v>0</v>
      </c>
      <c r="J389" s="19"/>
      <c r="K389" s="19"/>
      <c r="L389" s="18">
        <f>SUM(DataSource!K295)</f>
        <v>0</v>
      </c>
      <c r="M389" s="19"/>
      <c r="N389" s="18">
        <f>SUM(DataSource!L295)</f>
        <v>0</v>
      </c>
      <c r="O389" s="19"/>
      <c r="P389" s="18">
        <f>SUM(DataSource!N295)</f>
        <v>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1" t="s">
        <v>602</v>
      </c>
      <c r="B390" t="s">
        <v>314</v>
      </c>
      <c r="C390" s="18">
        <f>SUM(DataSource!J296)</f>
        <v>0</v>
      </c>
      <c r="D390" s="19"/>
      <c r="E390" s="18">
        <f>SUM(DataSource!I296)</f>
        <v>0</v>
      </c>
      <c r="F390" s="19"/>
      <c r="G390" s="18">
        <f>SUM(DataSource!E296)</f>
        <v>0</v>
      </c>
      <c r="H390" s="19"/>
      <c r="I390" s="18">
        <f>SUM(DataSource!M296)</f>
        <v>0</v>
      </c>
      <c r="J390" s="19"/>
      <c r="K390" s="19"/>
      <c r="L390" s="18">
        <f>SUM(DataSource!K296)</f>
        <v>0</v>
      </c>
      <c r="M390" s="19"/>
      <c r="N390" s="18">
        <f>SUM(DataSource!L296)</f>
        <v>0</v>
      </c>
      <c r="O390" s="19"/>
      <c r="P390" s="18">
        <f>SUM(DataSource!N296)</f>
        <v>0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556" t="s">
        <v>603</v>
      </c>
      <c r="B391" s="543"/>
      <c r="C391" s="39">
        <f>SUM(C388:C390)</f>
        <v>0</v>
      </c>
      <c r="D391" s="40"/>
      <c r="E391" s="39">
        <f t="shared" ref="E391:J391" si="39">SUM(E388:E390)</f>
        <v>0</v>
      </c>
      <c r="F391" s="39">
        <f t="shared" si="39"/>
        <v>0</v>
      </c>
      <c r="G391" s="39">
        <f t="shared" si="39"/>
        <v>0</v>
      </c>
      <c r="H391" s="39">
        <f t="shared" si="39"/>
        <v>0</v>
      </c>
      <c r="I391" s="39">
        <f t="shared" si="39"/>
        <v>0</v>
      </c>
      <c r="J391" s="39">
        <f t="shared" si="39"/>
        <v>0</v>
      </c>
      <c r="K391" s="39"/>
      <c r="L391" s="39">
        <f>SUM(L388:L390)</f>
        <v>0</v>
      </c>
      <c r="M391" s="39"/>
      <c r="N391" s="39">
        <f>SUM(N388:N390)</f>
        <v>0</v>
      </c>
      <c r="O391" s="39">
        <f>SUM(O388:O390)</f>
        <v>0</v>
      </c>
      <c r="P391" s="39">
        <f>SUM(P388:P390)</f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4"/>
      <c r="B392" s="25"/>
      <c r="C392" s="18"/>
      <c r="D392" s="19"/>
      <c r="E392" s="18"/>
      <c r="F392" s="19"/>
      <c r="G392" s="18"/>
      <c r="H392" s="19"/>
      <c r="I392" s="18"/>
      <c r="J392" s="19"/>
      <c r="K392" s="19"/>
      <c r="L392" s="18"/>
      <c r="M392" s="19"/>
      <c r="N392" s="18"/>
      <c r="O392" s="19"/>
      <c r="P392" s="18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6" t="s">
        <v>604</v>
      </c>
      <c r="B393" t="s">
        <v>605</v>
      </c>
      <c r="C393" s="18">
        <f>SUM(DataSource!J297)</f>
        <v>0</v>
      </c>
      <c r="D393" s="19"/>
      <c r="E393" s="18">
        <f>SUM(DataSource!I297)</f>
        <v>0</v>
      </c>
      <c r="F393" s="19"/>
      <c r="G393" s="18">
        <f>SUM(DataSource!E297)</f>
        <v>0</v>
      </c>
      <c r="H393" s="19"/>
      <c r="I393" s="18">
        <f>SUM(DataSource!M297)</f>
        <v>0</v>
      </c>
      <c r="J393" s="19"/>
      <c r="K393" s="19"/>
      <c r="L393" s="18">
        <f>SUM(DataSource!K297)</f>
        <v>0</v>
      </c>
      <c r="M393" s="19"/>
      <c r="N393" s="18">
        <f>SUM(DataSource!K297)</f>
        <v>0</v>
      </c>
      <c r="O393" s="19"/>
      <c r="P393" s="18">
        <f>SUM(DataSource!M297)</f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17" t="s">
        <v>606</v>
      </c>
      <c r="B394" t="s">
        <v>607</v>
      </c>
      <c r="C394" s="18">
        <f>SUM(DataSource!J298)</f>
        <v>0</v>
      </c>
      <c r="D394" s="19"/>
      <c r="E394" s="18">
        <f>SUM(DataSource!I298)</f>
        <v>0</v>
      </c>
      <c r="F394" s="19"/>
      <c r="G394" s="18">
        <f>SUM(DataSource!E298)</f>
        <v>0</v>
      </c>
      <c r="H394" s="19"/>
      <c r="I394" s="18">
        <f>SUM(DataSource!M298)</f>
        <v>0</v>
      </c>
      <c r="J394" s="19"/>
      <c r="K394" s="19"/>
      <c r="L394" s="18">
        <f>SUM(DataSource!K298)</f>
        <v>0</v>
      </c>
      <c r="M394" s="19"/>
      <c r="N394" s="18">
        <f>SUM(DataSource!K298)</f>
        <v>0</v>
      </c>
      <c r="O394" s="19"/>
      <c r="P394" s="18">
        <f>SUM(DataSource!M298)</f>
        <v>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17" t="s">
        <v>608</v>
      </c>
      <c r="B395" t="s">
        <v>609</v>
      </c>
      <c r="C395" s="18">
        <f>SUM(DataSource!J299)</f>
        <v>0</v>
      </c>
      <c r="D395" s="19"/>
      <c r="E395" s="18">
        <f>SUM(DataSource!I299)</f>
        <v>0</v>
      </c>
      <c r="F395" s="19"/>
      <c r="G395" s="18">
        <f>SUM(DataSource!E299)</f>
        <v>0</v>
      </c>
      <c r="H395" s="19"/>
      <c r="I395" s="18">
        <f>SUM(DataSource!M299)</f>
        <v>0</v>
      </c>
      <c r="J395" s="19"/>
      <c r="K395" s="19"/>
      <c r="L395" s="18">
        <f>SUM(DataSource!K299)</f>
        <v>0</v>
      </c>
      <c r="M395" s="19"/>
      <c r="N395" s="18">
        <f>SUM(DataSource!K299)</f>
        <v>0</v>
      </c>
      <c r="O395" s="19"/>
      <c r="P395" s="18">
        <f>SUM(DataSource!M299)</f>
        <v>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17" t="s">
        <v>610</v>
      </c>
      <c r="B396" t="s">
        <v>611</v>
      </c>
      <c r="C396" s="18">
        <f>SUM(DataSource!J300)</f>
        <v>0</v>
      </c>
      <c r="D396" s="19"/>
      <c r="E396" s="18">
        <f>SUM(DataSource!I300)</f>
        <v>0</v>
      </c>
      <c r="F396" s="19"/>
      <c r="G396" s="18">
        <f>SUM(DataSource!E300)</f>
        <v>0</v>
      </c>
      <c r="H396" s="19"/>
      <c r="I396" s="18">
        <f>SUM(DataSource!M300)</f>
        <v>0</v>
      </c>
      <c r="J396" s="19"/>
      <c r="K396" s="19"/>
      <c r="L396" s="18">
        <f>SUM(DataSource!K300)</f>
        <v>0</v>
      </c>
      <c r="M396" s="19"/>
      <c r="N396" s="18">
        <f>SUM(DataSource!K300)</f>
        <v>0</v>
      </c>
      <c r="O396" s="19"/>
      <c r="P396" s="18">
        <f>SUM(DataSource!M300)</f>
        <v>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17" t="s">
        <v>612</v>
      </c>
      <c r="B397" t="s">
        <v>613</v>
      </c>
      <c r="C397" s="18">
        <f>SUM(DataSource!J301)</f>
        <v>0</v>
      </c>
      <c r="D397" s="19"/>
      <c r="E397" s="18">
        <f>SUM(DataSource!I301)</f>
        <v>0</v>
      </c>
      <c r="F397" s="19"/>
      <c r="G397" s="18">
        <f>SUM(DataSource!E301)</f>
        <v>0</v>
      </c>
      <c r="H397" s="19"/>
      <c r="I397" s="18">
        <f>SUM(DataSource!M301)</f>
        <v>0</v>
      </c>
      <c r="J397" s="19"/>
      <c r="K397" s="19"/>
      <c r="L397" s="18">
        <f>SUM(DataSource!K301)</f>
        <v>0</v>
      </c>
      <c r="M397" s="19"/>
      <c r="N397" s="18">
        <f>SUM(DataSource!K301)</f>
        <v>0</v>
      </c>
      <c r="O397" s="19"/>
      <c r="P397" s="18">
        <f>SUM(DataSource!M301)</f>
        <v>0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17" t="s">
        <v>614</v>
      </c>
      <c r="B398" t="s">
        <v>615</v>
      </c>
      <c r="C398" s="18">
        <f>SUM(DataSource!J302)</f>
        <v>0</v>
      </c>
      <c r="D398" s="19"/>
      <c r="E398" s="18">
        <f>SUM(DataSource!I302)</f>
        <v>0</v>
      </c>
      <c r="F398" s="19"/>
      <c r="G398" s="18">
        <f>SUM(DataSource!E302)</f>
        <v>0</v>
      </c>
      <c r="H398" s="19"/>
      <c r="I398" s="18">
        <f>SUM(DataSource!M302)</f>
        <v>0</v>
      </c>
      <c r="J398" s="19"/>
      <c r="K398" s="19"/>
      <c r="L398" s="18">
        <f>SUM(DataSource!K302)</f>
        <v>0</v>
      </c>
      <c r="M398" s="19"/>
      <c r="N398" s="18">
        <f>SUM(DataSource!K302)</f>
        <v>0</v>
      </c>
      <c r="O398" s="19"/>
      <c r="P398" s="18">
        <f>SUM(DataSource!M302)</f>
        <v>0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17" t="s">
        <v>616</v>
      </c>
      <c r="B399" t="s">
        <v>617</v>
      </c>
      <c r="C399" s="18">
        <f>SUM(DataSource!J303)</f>
        <v>0</v>
      </c>
      <c r="D399" s="19"/>
      <c r="E399" s="18">
        <f>SUM(DataSource!I303)</f>
        <v>0</v>
      </c>
      <c r="F399" s="19"/>
      <c r="G399" s="18">
        <f>SUM(DataSource!E303)</f>
        <v>0</v>
      </c>
      <c r="H399" s="19"/>
      <c r="I399" s="18">
        <f>SUM(DataSource!M303)</f>
        <v>0</v>
      </c>
      <c r="J399" s="19"/>
      <c r="K399" s="19"/>
      <c r="L399" s="18">
        <f>SUM(DataSource!K303)</f>
        <v>0</v>
      </c>
      <c r="M399" s="19"/>
      <c r="N399" s="18">
        <f>SUM(DataSource!K303)</f>
        <v>0</v>
      </c>
      <c r="O399" s="19"/>
      <c r="P399" s="18">
        <f>SUM(DataSource!M303)</f>
        <v>0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17" t="s">
        <v>618</v>
      </c>
      <c r="B400" t="s">
        <v>619</v>
      </c>
      <c r="C400" s="18">
        <f>SUM(DataSource!J304)</f>
        <v>0</v>
      </c>
      <c r="D400" s="19"/>
      <c r="E400" s="18">
        <f>SUM(DataSource!I304)</f>
        <v>0</v>
      </c>
      <c r="F400" s="19"/>
      <c r="G400" s="18">
        <f>SUM(DataSource!E304)</f>
        <v>0</v>
      </c>
      <c r="H400" s="19"/>
      <c r="I400" s="18">
        <f>SUM(DataSource!M304)</f>
        <v>0</v>
      </c>
      <c r="J400" s="19"/>
      <c r="K400" s="19"/>
      <c r="L400" s="18">
        <f>SUM(DataSource!K304)</f>
        <v>0</v>
      </c>
      <c r="M400" s="19"/>
      <c r="N400" s="18">
        <f>SUM(DataSource!K304)</f>
        <v>0</v>
      </c>
      <c r="O400" s="19"/>
      <c r="P400" s="18">
        <f>SUM(DataSource!M304)</f>
        <v>0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17" t="s">
        <v>620</v>
      </c>
      <c r="B401" t="s">
        <v>621</v>
      </c>
      <c r="C401" s="18">
        <f>SUM(DataSource!J305)</f>
        <v>0</v>
      </c>
      <c r="D401" s="19"/>
      <c r="E401" s="18">
        <f>SUM(DataSource!I305)</f>
        <v>0</v>
      </c>
      <c r="F401" s="19"/>
      <c r="G401" s="18">
        <f>SUM(DataSource!E305)</f>
        <v>0</v>
      </c>
      <c r="H401" s="19"/>
      <c r="I401" s="18">
        <f>SUM(DataSource!M305)</f>
        <v>0</v>
      </c>
      <c r="J401" s="19"/>
      <c r="K401" s="19"/>
      <c r="L401" s="18">
        <f>SUM(DataSource!K305)</f>
        <v>0</v>
      </c>
      <c r="M401" s="19"/>
      <c r="N401" s="18">
        <f>SUM(DataSource!K305)</f>
        <v>0</v>
      </c>
      <c r="O401" s="19"/>
      <c r="P401" s="18">
        <f>SUM(DataSource!M305)</f>
        <v>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17" t="s">
        <v>622</v>
      </c>
      <c r="B402" t="s">
        <v>623</v>
      </c>
      <c r="C402" s="18">
        <f>SUM(DataSource!J306)</f>
        <v>0</v>
      </c>
      <c r="D402" s="19"/>
      <c r="E402" s="18">
        <f>SUM(DataSource!I306)</f>
        <v>0</v>
      </c>
      <c r="F402" s="19"/>
      <c r="G402" s="18">
        <f>SUM(DataSource!E306)</f>
        <v>0</v>
      </c>
      <c r="H402" s="19"/>
      <c r="I402" s="18">
        <f>SUM(DataSource!M306)</f>
        <v>0</v>
      </c>
      <c r="J402" s="19"/>
      <c r="K402" s="19"/>
      <c r="L402" s="18">
        <f>SUM(DataSource!K306)</f>
        <v>0</v>
      </c>
      <c r="M402" s="19"/>
      <c r="N402" s="18">
        <f>SUM(DataSource!K306)</f>
        <v>0</v>
      </c>
      <c r="O402" s="19"/>
      <c r="P402" s="18">
        <f>SUM(DataSource!M306)</f>
        <v>0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17" t="s">
        <v>624</v>
      </c>
      <c r="B403" t="s">
        <v>625</v>
      </c>
      <c r="C403" s="18">
        <f>SUM(DataSource!J307)</f>
        <v>0</v>
      </c>
      <c r="D403" s="19"/>
      <c r="E403" s="18">
        <f>SUM(DataSource!I307)</f>
        <v>0</v>
      </c>
      <c r="F403" s="19"/>
      <c r="G403" s="18">
        <f>SUM(DataSource!E307)</f>
        <v>0</v>
      </c>
      <c r="H403" s="19"/>
      <c r="I403" s="18">
        <f>SUM(DataSource!M307)</f>
        <v>0</v>
      </c>
      <c r="J403" s="19"/>
      <c r="K403" s="19"/>
      <c r="L403" s="18">
        <f>SUM(DataSource!K307)</f>
        <v>0</v>
      </c>
      <c r="M403" s="19"/>
      <c r="N403" s="18">
        <f>SUM(DataSource!K307)</f>
        <v>0</v>
      </c>
      <c r="O403" s="19"/>
      <c r="P403" s="18">
        <f>SUM(DataSource!M307)</f>
        <v>0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17" t="s">
        <v>626</v>
      </c>
      <c r="B404" t="s">
        <v>627</v>
      </c>
      <c r="C404" s="18">
        <f>SUM(DataSource!J308)</f>
        <v>0</v>
      </c>
      <c r="D404" s="19"/>
      <c r="E404" s="18">
        <f>SUM(DataSource!I308)</f>
        <v>0</v>
      </c>
      <c r="F404" s="19"/>
      <c r="G404" s="18">
        <f>SUM(DataSource!E308)</f>
        <v>0</v>
      </c>
      <c r="H404" s="19"/>
      <c r="I404" s="18">
        <f>SUM(DataSource!M308)</f>
        <v>0</v>
      </c>
      <c r="J404" s="19"/>
      <c r="K404" s="19"/>
      <c r="L404" s="18">
        <f>SUM(DataSource!K308)</f>
        <v>0</v>
      </c>
      <c r="M404" s="19"/>
      <c r="N404" s="18">
        <f>SUM(DataSource!K308)</f>
        <v>0</v>
      </c>
      <c r="O404" s="19"/>
      <c r="P404" s="18">
        <f>SUM(DataSource!M308)</f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1" t="s">
        <v>628</v>
      </c>
      <c r="B405" t="s">
        <v>629</v>
      </c>
      <c r="C405" s="18">
        <f>SUM(DataSource!J309)</f>
        <v>0</v>
      </c>
      <c r="D405" s="19"/>
      <c r="E405" s="18">
        <f>SUM(DataSource!I309)</f>
        <v>0</v>
      </c>
      <c r="F405" s="19"/>
      <c r="G405" s="18">
        <f>SUM(DataSource!E309)</f>
        <v>0</v>
      </c>
      <c r="H405" s="19"/>
      <c r="I405" s="18">
        <f>SUM(DataSource!M309)</f>
        <v>0</v>
      </c>
      <c r="J405" s="19"/>
      <c r="K405" s="19"/>
      <c r="L405" s="18">
        <f>SUM(DataSource!K309)</f>
        <v>0</v>
      </c>
      <c r="M405" s="19"/>
      <c r="N405" s="18">
        <f>SUM(DataSource!K309)</f>
        <v>0</v>
      </c>
      <c r="O405" s="19"/>
      <c r="P405" s="18">
        <f>SUM(DataSource!M309)</f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544" t="s">
        <v>630</v>
      </c>
      <c r="B406" s="543"/>
      <c r="C406" s="41">
        <f>SUM(C393:C405)</f>
        <v>0</v>
      </c>
      <c r="D406" s="42"/>
      <c r="E406" s="41">
        <f t="shared" ref="E406:J406" si="40">SUM(E393:E405)</f>
        <v>0</v>
      </c>
      <c r="F406" s="41">
        <f t="shared" si="40"/>
        <v>0</v>
      </c>
      <c r="G406" s="41">
        <f t="shared" si="40"/>
        <v>0</v>
      </c>
      <c r="H406" s="41">
        <f t="shared" si="40"/>
        <v>0</v>
      </c>
      <c r="I406" s="41">
        <f t="shared" si="40"/>
        <v>0</v>
      </c>
      <c r="J406" s="41">
        <f t="shared" si="40"/>
        <v>0</v>
      </c>
      <c r="K406" s="41"/>
      <c r="L406" s="41">
        <f>SUM(L393:L405)</f>
        <v>0</v>
      </c>
      <c r="M406" s="41"/>
      <c r="N406" s="41">
        <f>SUM(N393:N405)</f>
        <v>0</v>
      </c>
      <c r="O406" s="41">
        <f>SUM(O393:O405)</f>
        <v>0</v>
      </c>
      <c r="P406" s="41">
        <f>SUM(P393:P405)</f>
        <v>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4"/>
      <c r="B407" s="25"/>
      <c r="C407" s="18"/>
      <c r="D407" s="19"/>
      <c r="E407" s="18"/>
      <c r="F407" s="19"/>
      <c r="G407" s="18"/>
      <c r="H407" s="19"/>
      <c r="I407" s="18"/>
      <c r="J407" s="19"/>
      <c r="K407" s="19"/>
      <c r="L407" s="18"/>
      <c r="M407" s="19"/>
      <c r="N407" s="18"/>
      <c r="O407" s="19"/>
      <c r="P407" s="18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6" t="s">
        <v>631</v>
      </c>
      <c r="B408" t="s">
        <v>632</v>
      </c>
      <c r="C408" s="18">
        <f>SUM(DataSource!J310)</f>
        <v>0</v>
      </c>
      <c r="D408" s="19"/>
      <c r="E408" s="18">
        <f>SUM(DataSource!I310)</f>
        <v>0</v>
      </c>
      <c r="F408" s="19"/>
      <c r="G408" s="18">
        <f>SUM(DataSource!E310)</f>
        <v>0</v>
      </c>
      <c r="H408" s="19"/>
      <c r="I408" s="18">
        <f>SUM(DataSource!M310)</f>
        <v>0</v>
      </c>
      <c r="J408" s="19"/>
      <c r="K408" s="19"/>
      <c r="L408" s="18">
        <f>SUM(DataSource!K310)</f>
        <v>0</v>
      </c>
      <c r="M408" s="19"/>
      <c r="N408" s="18">
        <f>SUM(DataSource!L310)</f>
        <v>0</v>
      </c>
      <c r="O408" s="19"/>
      <c r="P408" s="18">
        <f>SUM(DataSource!N310)</f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17" t="s">
        <v>633</v>
      </c>
      <c r="B409" t="s">
        <v>634</v>
      </c>
      <c r="C409" s="18">
        <f>SUM(DataSource!J311)</f>
        <v>0</v>
      </c>
      <c r="D409" s="19"/>
      <c r="E409" s="18">
        <f>SUM(DataSource!I311)</f>
        <v>0</v>
      </c>
      <c r="F409" s="19"/>
      <c r="G409" s="18">
        <f>SUM(DataSource!E311)</f>
        <v>0</v>
      </c>
      <c r="H409" s="19"/>
      <c r="I409" s="18">
        <f>SUM(DataSource!M311)</f>
        <v>0</v>
      </c>
      <c r="J409" s="19"/>
      <c r="K409" s="19"/>
      <c r="L409" s="18">
        <f>SUM(DataSource!K311)</f>
        <v>0</v>
      </c>
      <c r="M409" s="19"/>
      <c r="N409" s="18">
        <f>SUM(DataSource!L311)</f>
        <v>0</v>
      </c>
      <c r="O409" s="19"/>
      <c r="P409" s="18">
        <f>SUM(DataSource!N311)</f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17" t="s">
        <v>635</v>
      </c>
      <c r="B410" t="s">
        <v>636</v>
      </c>
      <c r="C410" s="18">
        <f>SUM(DataSource!J312)</f>
        <v>0</v>
      </c>
      <c r="D410" s="19"/>
      <c r="E410" s="18">
        <f>SUM(DataSource!I312)</f>
        <v>0</v>
      </c>
      <c r="F410" s="19"/>
      <c r="G410" s="18">
        <f>SUM(DataSource!E312)</f>
        <v>0</v>
      </c>
      <c r="H410" s="19"/>
      <c r="I410" s="18">
        <f>SUM(DataSource!M312)</f>
        <v>0</v>
      </c>
      <c r="J410" s="19"/>
      <c r="K410" s="19"/>
      <c r="L410" s="18">
        <f>SUM(DataSource!K312)</f>
        <v>0</v>
      </c>
      <c r="M410" s="19"/>
      <c r="N410" s="18">
        <f>SUM(DataSource!L312)</f>
        <v>0</v>
      </c>
      <c r="O410" s="19"/>
      <c r="P410" s="18">
        <f>SUM(DataSource!N312)</f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17" t="s">
        <v>637</v>
      </c>
      <c r="B411" t="s">
        <v>638</v>
      </c>
      <c r="C411" s="18">
        <f>SUM(DataSource!J313)</f>
        <v>0</v>
      </c>
      <c r="D411" s="19"/>
      <c r="E411" s="18">
        <f>SUM(DataSource!I313)</f>
        <v>0</v>
      </c>
      <c r="F411" s="19"/>
      <c r="G411" s="18">
        <f>SUM(DataSource!E313)</f>
        <v>0</v>
      </c>
      <c r="H411" s="19"/>
      <c r="I411" s="18">
        <f>SUM(DataSource!M313)</f>
        <v>0</v>
      </c>
      <c r="J411" s="19"/>
      <c r="K411" s="19"/>
      <c r="L411" s="18">
        <f>SUM(DataSource!K313)</f>
        <v>0</v>
      </c>
      <c r="M411" s="19"/>
      <c r="N411" s="18">
        <f>SUM(DataSource!L313)</f>
        <v>0</v>
      </c>
      <c r="O411" s="19"/>
      <c r="P411" s="18">
        <f>SUM(DataSource!N313)</f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17" t="s">
        <v>639</v>
      </c>
      <c r="B412" t="s">
        <v>640</v>
      </c>
      <c r="C412" s="18">
        <f>SUM(DataSource!J314)</f>
        <v>0</v>
      </c>
      <c r="D412" s="19"/>
      <c r="E412" s="18">
        <f>SUM(DataSource!I314)</f>
        <v>0</v>
      </c>
      <c r="F412" s="19"/>
      <c r="G412" s="18">
        <f>SUM(DataSource!E314)</f>
        <v>0</v>
      </c>
      <c r="H412" s="19"/>
      <c r="I412" s="18">
        <f>SUM(DataSource!M314)</f>
        <v>0</v>
      </c>
      <c r="J412" s="19"/>
      <c r="K412" s="19"/>
      <c r="L412" s="18">
        <f>SUM(DataSource!K314)</f>
        <v>0</v>
      </c>
      <c r="M412" s="19"/>
      <c r="N412" s="18">
        <f>SUM(DataSource!L314)</f>
        <v>0</v>
      </c>
      <c r="O412" s="19"/>
      <c r="P412" s="18">
        <f>SUM(DataSource!N314)</f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17" t="s">
        <v>641</v>
      </c>
      <c r="B413" t="s">
        <v>642</v>
      </c>
      <c r="C413" s="18">
        <f>SUM(DataSource!J315)</f>
        <v>0</v>
      </c>
      <c r="D413" s="19"/>
      <c r="E413" s="18">
        <f>SUM(DataSource!I315)</f>
        <v>0</v>
      </c>
      <c r="F413" s="19"/>
      <c r="G413" s="18">
        <f>SUM(DataSource!E315)</f>
        <v>0</v>
      </c>
      <c r="H413" s="19"/>
      <c r="I413" s="18">
        <f>SUM(DataSource!M315)</f>
        <v>0</v>
      </c>
      <c r="J413" s="19"/>
      <c r="K413" s="19"/>
      <c r="L413" s="18">
        <f>SUM(DataSource!K315)</f>
        <v>0</v>
      </c>
      <c r="M413" s="19"/>
      <c r="N413" s="18">
        <f>SUM(DataSource!L315)</f>
        <v>0</v>
      </c>
      <c r="O413" s="19"/>
      <c r="P413" s="18">
        <f>SUM(DataSource!N315)</f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17" t="s">
        <v>643</v>
      </c>
      <c r="B414" t="s">
        <v>644</v>
      </c>
      <c r="C414" s="18">
        <f>SUM(DataSource!J316)</f>
        <v>0</v>
      </c>
      <c r="D414" s="19"/>
      <c r="E414" s="18">
        <f>SUM(DataSource!I316)</f>
        <v>0</v>
      </c>
      <c r="F414" s="19"/>
      <c r="G414" s="18">
        <f>SUM(DataSource!E316)</f>
        <v>0</v>
      </c>
      <c r="H414" s="19"/>
      <c r="I414" s="18">
        <f>SUM(DataSource!M316)</f>
        <v>0</v>
      </c>
      <c r="J414" s="19"/>
      <c r="K414" s="19"/>
      <c r="L414" s="18">
        <f>SUM(DataSource!K316)</f>
        <v>0</v>
      </c>
      <c r="M414" s="19"/>
      <c r="N414" s="18">
        <f>SUM(DataSource!L316)</f>
        <v>0</v>
      </c>
      <c r="O414" s="19"/>
      <c r="P414" s="18">
        <f>SUM(DataSource!N316)</f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17" t="s">
        <v>645</v>
      </c>
      <c r="B415" t="s">
        <v>646</v>
      </c>
      <c r="C415" s="18">
        <f>SUM(DataSource!J317)</f>
        <v>0</v>
      </c>
      <c r="D415" s="19"/>
      <c r="E415" s="18">
        <f>SUM(DataSource!I317)</f>
        <v>0</v>
      </c>
      <c r="F415" s="19"/>
      <c r="G415" s="18">
        <f>SUM(DataSource!E317)</f>
        <v>0</v>
      </c>
      <c r="H415" s="19"/>
      <c r="I415" s="18">
        <f>SUM(DataSource!M317)</f>
        <v>0</v>
      </c>
      <c r="J415" s="19"/>
      <c r="K415" s="19"/>
      <c r="L415" s="18">
        <f>SUM(DataSource!K317)</f>
        <v>0</v>
      </c>
      <c r="M415" s="19"/>
      <c r="N415" s="18">
        <f>SUM(DataSource!L317)</f>
        <v>0</v>
      </c>
      <c r="O415" s="19"/>
      <c r="P415" s="18">
        <f>SUM(DataSource!N317)</f>
        <v>0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17" t="s">
        <v>647</v>
      </c>
      <c r="B416" t="s">
        <v>648</v>
      </c>
      <c r="C416" s="18">
        <f>SUM(DataSource!J318)</f>
        <v>0</v>
      </c>
      <c r="D416" s="19"/>
      <c r="E416" s="18">
        <f>SUM(DataSource!I318)</f>
        <v>0</v>
      </c>
      <c r="F416" s="19"/>
      <c r="G416" s="18">
        <f>SUM(DataSource!E318)</f>
        <v>0</v>
      </c>
      <c r="H416" s="19"/>
      <c r="I416" s="18">
        <f>SUM(DataSource!M318)</f>
        <v>0</v>
      </c>
      <c r="J416" s="19"/>
      <c r="K416" s="19"/>
      <c r="L416" s="18">
        <f>SUM(DataSource!K318)</f>
        <v>0</v>
      </c>
      <c r="M416" s="19"/>
      <c r="N416" s="18">
        <f>SUM(DataSource!L318)</f>
        <v>0</v>
      </c>
      <c r="O416" s="19"/>
      <c r="P416" s="18">
        <f>SUM(DataSource!N318)</f>
        <v>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17" t="s">
        <v>649</v>
      </c>
      <c r="B417" t="s">
        <v>650</v>
      </c>
      <c r="C417" s="18">
        <f>SUM(DataSource!J319)</f>
        <v>0</v>
      </c>
      <c r="D417" s="19"/>
      <c r="E417" s="18">
        <f>SUM(DataSource!I319)</f>
        <v>0</v>
      </c>
      <c r="F417" s="19"/>
      <c r="G417" s="18">
        <f>SUM(DataSource!E319)</f>
        <v>0</v>
      </c>
      <c r="H417" s="19"/>
      <c r="I417" s="18">
        <f>SUM(DataSource!M319)</f>
        <v>0</v>
      </c>
      <c r="J417" s="19"/>
      <c r="K417" s="19"/>
      <c r="L417" s="18">
        <f>SUM(DataSource!K319)</f>
        <v>0</v>
      </c>
      <c r="M417" s="19"/>
      <c r="N417" s="18">
        <f>SUM(DataSource!L319)</f>
        <v>0</v>
      </c>
      <c r="O417" s="19"/>
      <c r="P417" s="18">
        <f>SUM(DataSource!N319)</f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17" t="s">
        <v>651</v>
      </c>
      <c r="B418" t="s">
        <v>652</v>
      </c>
      <c r="C418" s="18">
        <f>SUM(DataSource!J320)</f>
        <v>0</v>
      </c>
      <c r="D418" s="19"/>
      <c r="E418" s="18">
        <f>SUM(DataSource!I320)</f>
        <v>0</v>
      </c>
      <c r="F418" s="19"/>
      <c r="G418" s="18">
        <f>SUM(DataSource!E320)</f>
        <v>0</v>
      </c>
      <c r="H418" s="19"/>
      <c r="I418" s="18">
        <f>SUM(DataSource!M320)</f>
        <v>0</v>
      </c>
      <c r="J418" s="19"/>
      <c r="K418" s="19"/>
      <c r="L418" s="18">
        <f>SUM(DataSource!K320)</f>
        <v>0</v>
      </c>
      <c r="M418" s="19"/>
      <c r="N418" s="18">
        <f>SUM(DataSource!L320)</f>
        <v>0</v>
      </c>
      <c r="O418" s="19"/>
      <c r="P418" s="18">
        <f>SUM(DataSource!N320)</f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17" t="s">
        <v>653</v>
      </c>
      <c r="B419" t="s">
        <v>654</v>
      </c>
      <c r="C419" s="18">
        <f>SUM(DataSource!J321)</f>
        <v>0</v>
      </c>
      <c r="D419" s="19"/>
      <c r="E419" s="18">
        <f>SUM(DataSource!I321)</f>
        <v>0</v>
      </c>
      <c r="F419" s="19"/>
      <c r="G419" s="18">
        <f>SUM(DataSource!E321)</f>
        <v>0</v>
      </c>
      <c r="H419" s="19"/>
      <c r="I419" s="18">
        <f>SUM(DataSource!M321)</f>
        <v>0</v>
      </c>
      <c r="J419" s="19"/>
      <c r="K419" s="19"/>
      <c r="L419" s="18">
        <f>SUM(DataSource!K321)</f>
        <v>0</v>
      </c>
      <c r="M419" s="19"/>
      <c r="N419" s="18">
        <f>SUM(DataSource!L321)</f>
        <v>0</v>
      </c>
      <c r="O419" s="19"/>
      <c r="P419" s="18">
        <f>SUM(DataSource!N321)</f>
        <v>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1" t="s">
        <v>655</v>
      </c>
      <c r="B420" t="s">
        <v>656</v>
      </c>
      <c r="C420" s="18">
        <f>SUM(DataSource!J322)</f>
        <v>0</v>
      </c>
      <c r="D420" s="19"/>
      <c r="E420" s="18">
        <f>SUM(DataSource!I322)</f>
        <v>0</v>
      </c>
      <c r="F420" s="19"/>
      <c r="G420" s="18">
        <f>SUM(DataSource!E322)</f>
        <v>0</v>
      </c>
      <c r="H420" s="19"/>
      <c r="I420" s="18">
        <f>SUM(DataSource!M322)</f>
        <v>0</v>
      </c>
      <c r="J420" s="19"/>
      <c r="K420" s="19"/>
      <c r="L420" s="18">
        <f>SUM(DataSource!K322)</f>
        <v>0</v>
      </c>
      <c r="M420" s="19"/>
      <c r="N420" s="18">
        <f>SUM(DataSource!L322)</f>
        <v>0</v>
      </c>
      <c r="O420" s="19"/>
      <c r="P420" s="18">
        <f>SUM(DataSource!N322)</f>
        <v>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544" t="s">
        <v>657</v>
      </c>
      <c r="B421" s="543"/>
      <c r="C421" s="41">
        <f>SUM(C408:C420)</f>
        <v>0</v>
      </c>
      <c r="D421" s="42"/>
      <c r="E421" s="41">
        <f t="shared" ref="E421:J421" si="41">SUM(E408:E420)</f>
        <v>0</v>
      </c>
      <c r="F421" s="41">
        <f t="shared" si="41"/>
        <v>0</v>
      </c>
      <c r="G421" s="41">
        <f t="shared" si="41"/>
        <v>0</v>
      </c>
      <c r="H421" s="41">
        <f t="shared" si="41"/>
        <v>0</v>
      </c>
      <c r="I421" s="41">
        <f t="shared" si="41"/>
        <v>0</v>
      </c>
      <c r="J421" s="41">
        <f t="shared" si="41"/>
        <v>0</v>
      </c>
      <c r="K421" s="41"/>
      <c r="L421" s="41">
        <f>SUM(L408:L420)</f>
        <v>0</v>
      </c>
      <c r="M421" s="41"/>
      <c r="N421" s="41">
        <f>SUM(N408:N420)</f>
        <v>0</v>
      </c>
      <c r="O421" s="41">
        <f>SUM(O408:O420)</f>
        <v>0</v>
      </c>
      <c r="P421" s="41">
        <f>SUM(P408:P420)</f>
        <v>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4"/>
      <c r="B422" s="25"/>
      <c r="C422" s="18"/>
      <c r="D422" s="19"/>
      <c r="E422" s="18"/>
      <c r="F422" s="19"/>
      <c r="G422" s="18"/>
      <c r="H422" s="19"/>
      <c r="I422" s="18"/>
      <c r="J422" s="19"/>
      <c r="K422" s="19"/>
      <c r="L422" s="18"/>
      <c r="M422" s="19"/>
      <c r="N422" s="18"/>
      <c r="O422" s="19"/>
      <c r="P422" s="18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6" t="s">
        <v>658</v>
      </c>
      <c r="B423" t="s">
        <v>659</v>
      </c>
      <c r="C423" s="18">
        <f>SUM(DataSource!J323)</f>
        <v>0</v>
      </c>
      <c r="D423" s="19"/>
      <c r="E423" s="18">
        <f>SUM(DataSource!I323)</f>
        <v>0</v>
      </c>
      <c r="F423" s="19"/>
      <c r="G423" s="18">
        <f>SUM(DataSource!E323)</f>
        <v>0</v>
      </c>
      <c r="H423" s="19"/>
      <c r="I423" s="18">
        <f>SUM(DataSource!M323)</f>
        <v>0</v>
      </c>
      <c r="J423" s="19"/>
      <c r="K423" s="19"/>
      <c r="L423" s="18">
        <f>SUM(DataSource!K323)</f>
        <v>0</v>
      </c>
      <c r="M423" s="19"/>
      <c r="N423" s="18">
        <f>SUM(DataSource!K323)</f>
        <v>0</v>
      </c>
      <c r="O423" s="19"/>
      <c r="P423" s="18">
        <f>SUM(DataSource!M323)</f>
        <v>0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17" t="s">
        <v>660</v>
      </c>
      <c r="B424" t="s">
        <v>661</v>
      </c>
      <c r="C424" s="18">
        <f>SUM(DataSource!J324)</f>
        <v>0</v>
      </c>
      <c r="D424" s="19"/>
      <c r="E424" s="18">
        <f>SUM(DataSource!I324)</f>
        <v>0</v>
      </c>
      <c r="F424" s="19"/>
      <c r="G424" s="18">
        <f>SUM(DataSource!E324)</f>
        <v>0</v>
      </c>
      <c r="H424" s="19"/>
      <c r="I424" s="18">
        <f>SUM(DataSource!M324)</f>
        <v>0</v>
      </c>
      <c r="J424" s="19"/>
      <c r="K424" s="19"/>
      <c r="L424" s="18">
        <f>SUM(DataSource!K324)</f>
        <v>0</v>
      </c>
      <c r="M424" s="19"/>
      <c r="N424" s="18">
        <f>SUM(DataSource!K324)</f>
        <v>0</v>
      </c>
      <c r="O424" s="19"/>
      <c r="P424" s="18">
        <f>SUM(DataSource!M324)</f>
        <v>0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17" t="s">
        <v>662</v>
      </c>
      <c r="B425" t="s">
        <v>663</v>
      </c>
      <c r="C425" s="18">
        <f>SUM(DataSource!J325)</f>
        <v>0</v>
      </c>
      <c r="D425" s="19"/>
      <c r="E425" s="18">
        <f>SUM(DataSource!I325)</f>
        <v>0</v>
      </c>
      <c r="F425" s="19"/>
      <c r="G425" s="18">
        <f>SUM(DataSource!E325)</f>
        <v>0</v>
      </c>
      <c r="H425" s="19"/>
      <c r="I425" s="18">
        <f>SUM(DataSource!M325)</f>
        <v>0</v>
      </c>
      <c r="J425" s="19"/>
      <c r="K425" s="19"/>
      <c r="L425" s="18">
        <f>SUM(DataSource!K325)</f>
        <v>0</v>
      </c>
      <c r="M425" s="19"/>
      <c r="N425" s="18">
        <f>SUM(DataSource!K325)</f>
        <v>0</v>
      </c>
      <c r="O425" s="19"/>
      <c r="P425" s="18">
        <f>SUM(DataSource!M325)</f>
        <v>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17" t="s">
        <v>664</v>
      </c>
      <c r="B426" t="s">
        <v>665</v>
      </c>
      <c r="C426" s="18">
        <f>SUM(DataSource!J326)</f>
        <v>0</v>
      </c>
      <c r="D426" s="19"/>
      <c r="E426" s="18">
        <f>SUM(DataSource!I326)</f>
        <v>0</v>
      </c>
      <c r="F426" s="19"/>
      <c r="G426" s="18">
        <f>SUM(DataSource!E326)</f>
        <v>0</v>
      </c>
      <c r="H426" s="19"/>
      <c r="I426" s="18">
        <f>SUM(DataSource!M326)</f>
        <v>0</v>
      </c>
      <c r="J426" s="19"/>
      <c r="K426" s="19"/>
      <c r="L426" s="18">
        <f>SUM(DataSource!K326)</f>
        <v>0</v>
      </c>
      <c r="M426" s="19"/>
      <c r="N426" s="18">
        <f>SUM(DataSource!K326)</f>
        <v>0</v>
      </c>
      <c r="O426" s="19"/>
      <c r="P426" s="18">
        <f>SUM(DataSource!M326)</f>
        <v>0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17" t="s">
        <v>666</v>
      </c>
      <c r="B427" t="s">
        <v>667</v>
      </c>
      <c r="C427" s="18">
        <f>SUM(DataSource!J327)</f>
        <v>0</v>
      </c>
      <c r="D427" s="19"/>
      <c r="E427" s="18">
        <f>SUM(DataSource!I327)</f>
        <v>0</v>
      </c>
      <c r="F427" s="19"/>
      <c r="G427" s="18">
        <f>SUM(DataSource!E327)</f>
        <v>0</v>
      </c>
      <c r="H427" s="19"/>
      <c r="I427" s="18">
        <f>SUM(DataSource!M327)</f>
        <v>0</v>
      </c>
      <c r="J427" s="19"/>
      <c r="K427" s="19"/>
      <c r="L427" s="18">
        <f>SUM(DataSource!K327)</f>
        <v>0</v>
      </c>
      <c r="M427" s="19"/>
      <c r="N427" s="18">
        <f>SUM(DataSource!K327)</f>
        <v>0</v>
      </c>
      <c r="O427" s="19"/>
      <c r="P427" s="18">
        <f>SUM(DataSource!M327)</f>
        <v>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17" t="s">
        <v>668</v>
      </c>
      <c r="B428" t="s">
        <v>669</v>
      </c>
      <c r="C428" s="18">
        <f>SUM(DataSource!J328)</f>
        <v>0</v>
      </c>
      <c r="D428" s="19"/>
      <c r="E428" s="18">
        <f>SUM(DataSource!I328)</f>
        <v>0</v>
      </c>
      <c r="F428" s="19"/>
      <c r="G428" s="18">
        <f>SUM(DataSource!E328)</f>
        <v>0</v>
      </c>
      <c r="H428" s="19"/>
      <c r="I428" s="18">
        <f>SUM(DataSource!M328)</f>
        <v>0</v>
      </c>
      <c r="J428" s="19"/>
      <c r="K428" s="19"/>
      <c r="L428" s="18">
        <f>SUM(DataSource!K328)</f>
        <v>0</v>
      </c>
      <c r="M428" s="19"/>
      <c r="N428" s="18">
        <f>SUM(DataSource!K328)</f>
        <v>0</v>
      </c>
      <c r="O428" s="19"/>
      <c r="P428" s="18">
        <f>SUM(DataSource!M328)</f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17" t="s">
        <v>670</v>
      </c>
      <c r="B429" t="s">
        <v>671</v>
      </c>
      <c r="C429" s="18">
        <f>SUM(DataSource!J329)</f>
        <v>0</v>
      </c>
      <c r="D429" s="19"/>
      <c r="E429" s="18">
        <f>SUM(DataSource!I329)</f>
        <v>0</v>
      </c>
      <c r="F429" s="19"/>
      <c r="G429" s="18">
        <f>SUM(DataSource!E329)</f>
        <v>0</v>
      </c>
      <c r="H429" s="19"/>
      <c r="I429" s="18">
        <f>SUM(DataSource!M329)</f>
        <v>0</v>
      </c>
      <c r="J429" s="19"/>
      <c r="K429" s="19"/>
      <c r="L429" s="18">
        <f>SUM(DataSource!K329)</f>
        <v>0</v>
      </c>
      <c r="M429" s="19"/>
      <c r="N429" s="18">
        <f>SUM(DataSource!K329)</f>
        <v>0</v>
      </c>
      <c r="O429" s="19"/>
      <c r="P429" s="18">
        <f>SUM(DataSource!M329)</f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17" t="s">
        <v>672</v>
      </c>
      <c r="B430" t="s">
        <v>673</v>
      </c>
      <c r="C430" s="18">
        <f>SUM(DataSource!J330)</f>
        <v>0</v>
      </c>
      <c r="D430" s="19"/>
      <c r="E430" s="18">
        <f>SUM(DataSource!I330)</f>
        <v>0</v>
      </c>
      <c r="F430" s="19"/>
      <c r="G430" s="18">
        <f>SUM(DataSource!E330)</f>
        <v>0</v>
      </c>
      <c r="H430" s="19"/>
      <c r="I430" s="18">
        <f>SUM(DataSource!M330)</f>
        <v>0</v>
      </c>
      <c r="J430" s="19"/>
      <c r="K430" s="19"/>
      <c r="L430" s="18">
        <f>SUM(DataSource!K330)</f>
        <v>0</v>
      </c>
      <c r="M430" s="19"/>
      <c r="N430" s="18">
        <f>SUM(DataSource!K330)</f>
        <v>0</v>
      </c>
      <c r="O430" s="19"/>
      <c r="P430" s="18">
        <f>SUM(DataSource!M330)</f>
        <v>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17" t="s">
        <v>674</v>
      </c>
      <c r="B431" t="s">
        <v>675</v>
      </c>
      <c r="C431" s="18">
        <f>SUM(DataSource!J331)</f>
        <v>0</v>
      </c>
      <c r="D431" s="19"/>
      <c r="E431" s="18">
        <f>SUM(DataSource!I331)</f>
        <v>0</v>
      </c>
      <c r="F431" s="19"/>
      <c r="G431" s="18">
        <f>SUM(DataSource!E331)</f>
        <v>0</v>
      </c>
      <c r="H431" s="19"/>
      <c r="I431" s="18">
        <f>SUM(DataSource!M331)</f>
        <v>0</v>
      </c>
      <c r="J431" s="19"/>
      <c r="K431" s="19"/>
      <c r="L431" s="18">
        <f>SUM(DataSource!K331)</f>
        <v>0</v>
      </c>
      <c r="M431" s="19"/>
      <c r="N431" s="18">
        <f>SUM(DataSource!K331)</f>
        <v>0</v>
      </c>
      <c r="O431" s="19"/>
      <c r="P431" s="18">
        <f>SUM(DataSource!M331)</f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17" t="s">
        <v>676</v>
      </c>
      <c r="B432" t="s">
        <v>677</v>
      </c>
      <c r="C432" s="18">
        <f>SUM(DataSource!J332)</f>
        <v>0</v>
      </c>
      <c r="D432" s="19"/>
      <c r="E432" s="18">
        <f>SUM(DataSource!I332)</f>
        <v>0</v>
      </c>
      <c r="F432" s="19"/>
      <c r="G432" s="18">
        <f>SUM(DataSource!E332)</f>
        <v>0</v>
      </c>
      <c r="H432" s="19"/>
      <c r="I432" s="18">
        <f>SUM(DataSource!M332)</f>
        <v>0</v>
      </c>
      <c r="J432" s="19"/>
      <c r="K432" s="19"/>
      <c r="L432" s="18">
        <f>SUM(DataSource!K332)</f>
        <v>0</v>
      </c>
      <c r="M432" s="19"/>
      <c r="N432" s="18">
        <f>SUM(DataSource!K332)</f>
        <v>0</v>
      </c>
      <c r="O432" s="19"/>
      <c r="P432" s="18">
        <f>SUM(DataSource!M332)</f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17" t="s">
        <v>678</v>
      </c>
      <c r="B433" t="s">
        <v>679</v>
      </c>
      <c r="C433" s="18">
        <f>SUM(DataSource!J333)</f>
        <v>0</v>
      </c>
      <c r="D433" s="19"/>
      <c r="E433" s="18">
        <f>SUM(DataSource!I333)</f>
        <v>0</v>
      </c>
      <c r="F433" s="19"/>
      <c r="G433" s="18">
        <f>SUM(DataSource!E333)</f>
        <v>0</v>
      </c>
      <c r="H433" s="19"/>
      <c r="I433" s="18">
        <f>SUM(DataSource!M333)</f>
        <v>0</v>
      </c>
      <c r="J433" s="19"/>
      <c r="K433" s="19"/>
      <c r="L433" s="18">
        <f>SUM(DataSource!K333)</f>
        <v>0</v>
      </c>
      <c r="M433" s="19"/>
      <c r="N433" s="18">
        <f>SUM(DataSource!K333)</f>
        <v>0</v>
      </c>
      <c r="O433" s="19"/>
      <c r="P433" s="18">
        <f>SUM(DataSource!M333)</f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17" t="s">
        <v>680</v>
      </c>
      <c r="B434" t="s">
        <v>681</v>
      </c>
      <c r="C434" s="18">
        <f>SUM(DataSource!J334)</f>
        <v>0</v>
      </c>
      <c r="D434" s="19"/>
      <c r="E434" s="18">
        <f>SUM(DataSource!I334)</f>
        <v>0</v>
      </c>
      <c r="F434" s="19"/>
      <c r="G434" s="18">
        <f>SUM(DataSource!E334)</f>
        <v>0</v>
      </c>
      <c r="H434" s="19"/>
      <c r="I434" s="18">
        <f>SUM(DataSource!M334)</f>
        <v>0</v>
      </c>
      <c r="J434" s="19"/>
      <c r="K434" s="19"/>
      <c r="L434" s="18">
        <f>SUM(DataSource!K334)</f>
        <v>0</v>
      </c>
      <c r="M434" s="19"/>
      <c r="N434" s="18">
        <f>SUM(DataSource!K334)</f>
        <v>0</v>
      </c>
      <c r="O434" s="19"/>
      <c r="P434" s="18">
        <f>SUM(DataSource!M334)</f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1" t="s">
        <v>682</v>
      </c>
      <c r="B435" t="s">
        <v>683</v>
      </c>
      <c r="C435" s="18">
        <f>SUM(DataSource!J335)</f>
        <v>0</v>
      </c>
      <c r="D435" s="19"/>
      <c r="E435" s="18">
        <f>SUM(DataSource!I335)</f>
        <v>0</v>
      </c>
      <c r="F435" s="19"/>
      <c r="G435" s="18">
        <f>SUM(DataSource!E335)</f>
        <v>0</v>
      </c>
      <c r="H435" s="19"/>
      <c r="I435" s="18">
        <f>SUM(DataSource!M335)</f>
        <v>0</v>
      </c>
      <c r="J435" s="19"/>
      <c r="K435" s="19"/>
      <c r="L435" s="18">
        <f>SUM(DataSource!K335)</f>
        <v>0</v>
      </c>
      <c r="M435" s="19"/>
      <c r="N435" s="18">
        <f>SUM(DataSource!K335)</f>
        <v>0</v>
      </c>
      <c r="O435" s="19"/>
      <c r="P435" s="18">
        <f>SUM(DataSource!M335)</f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544" t="s">
        <v>684</v>
      </c>
      <c r="B436" s="543"/>
      <c r="C436" s="41">
        <f>SUM(C423:C435)</f>
        <v>0</v>
      </c>
      <c r="D436" s="42"/>
      <c r="E436" s="41">
        <f t="shared" ref="E436:J436" si="42">SUM(E423:E435)</f>
        <v>0</v>
      </c>
      <c r="F436" s="41">
        <f t="shared" si="42"/>
        <v>0</v>
      </c>
      <c r="G436" s="41">
        <f t="shared" si="42"/>
        <v>0</v>
      </c>
      <c r="H436" s="41">
        <f t="shared" si="42"/>
        <v>0</v>
      </c>
      <c r="I436" s="41">
        <f t="shared" si="42"/>
        <v>0</v>
      </c>
      <c r="J436" s="41">
        <f t="shared" si="42"/>
        <v>0</v>
      </c>
      <c r="K436" s="41"/>
      <c r="L436" s="41">
        <f>SUM(L423:L435)</f>
        <v>0</v>
      </c>
      <c r="M436" s="41"/>
      <c r="N436" s="41">
        <f>SUM(N423:N435)</f>
        <v>0</v>
      </c>
      <c r="O436" s="41">
        <f>SUM(O423:O435)</f>
        <v>0</v>
      </c>
      <c r="P436" s="41">
        <f>SUM(P423:P435)</f>
        <v>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4"/>
      <c r="B437" s="25"/>
      <c r="C437" s="18"/>
      <c r="D437" s="19"/>
      <c r="E437" s="18"/>
      <c r="F437" s="19"/>
      <c r="G437" s="18"/>
      <c r="H437" s="19"/>
      <c r="I437" s="18"/>
      <c r="J437" s="19"/>
      <c r="K437" s="19"/>
      <c r="L437" s="18"/>
      <c r="M437" s="19"/>
      <c r="N437" s="18"/>
      <c r="O437" s="19"/>
      <c r="P437" s="18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6" t="s">
        <v>685</v>
      </c>
      <c r="B438" t="s">
        <v>686</v>
      </c>
      <c r="C438" s="18">
        <f>SUM(DataSource!J427)</f>
        <v>0</v>
      </c>
      <c r="D438" s="44"/>
      <c r="E438" s="18">
        <f>SUM(DataSource!I427)</f>
        <v>0</v>
      </c>
      <c r="F438" s="44"/>
      <c r="G438" s="18">
        <f>SUM(DataSource!E427)</f>
        <v>0</v>
      </c>
      <c r="H438" s="44"/>
      <c r="I438" s="18">
        <f>SUM(DataSource!M427)</f>
        <v>0</v>
      </c>
      <c r="J438" s="44"/>
      <c r="K438" s="44"/>
      <c r="L438" s="18">
        <f>SUM(DataSource!K427)</f>
        <v>0</v>
      </c>
      <c r="M438" s="44"/>
      <c r="N438" s="43">
        <f>SUM(DataSource!L427)</f>
        <v>0</v>
      </c>
      <c r="O438" s="44"/>
      <c r="P438" s="43">
        <f>SUM(DataSource!N427)</f>
        <v>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17" t="s">
        <v>687</v>
      </c>
      <c r="B439" t="s">
        <v>688</v>
      </c>
      <c r="C439" s="18">
        <f>SUM(DataSource!J428)</f>
        <v>0</v>
      </c>
      <c r="D439" s="44"/>
      <c r="E439" s="18">
        <f>SUM(DataSource!I428)</f>
        <v>0</v>
      </c>
      <c r="F439" s="44"/>
      <c r="G439" s="18">
        <f>SUM(DataSource!E428)</f>
        <v>0</v>
      </c>
      <c r="H439" s="44"/>
      <c r="I439" s="18">
        <f>SUM(DataSource!M428)</f>
        <v>0</v>
      </c>
      <c r="J439" s="44"/>
      <c r="K439" s="44"/>
      <c r="L439" s="18">
        <f>SUM(DataSource!K428)</f>
        <v>0</v>
      </c>
      <c r="M439" s="44"/>
      <c r="N439" s="43">
        <f>SUM(DataSource!L428)</f>
        <v>0</v>
      </c>
      <c r="O439" s="44"/>
      <c r="P439" s="43">
        <f>SUM(DataSource!N428)</f>
        <v>0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17" t="s">
        <v>689</v>
      </c>
      <c r="B440" t="s">
        <v>690</v>
      </c>
      <c r="C440" s="18">
        <f>SUM(DataSource!J429)</f>
        <v>0</v>
      </c>
      <c r="D440" s="44"/>
      <c r="E440" s="18">
        <f>SUM(DataSource!I429)</f>
        <v>0</v>
      </c>
      <c r="F440" s="44"/>
      <c r="G440" s="18">
        <f>SUM(DataSource!E429)</f>
        <v>0</v>
      </c>
      <c r="H440" s="44"/>
      <c r="I440" s="18">
        <f>SUM(DataSource!M429)</f>
        <v>0</v>
      </c>
      <c r="J440" s="44"/>
      <c r="K440" s="44"/>
      <c r="L440" s="18">
        <f>SUM(DataSource!K429)</f>
        <v>0</v>
      </c>
      <c r="M440" s="44"/>
      <c r="N440" s="43">
        <f>SUM(DataSource!L429)</f>
        <v>0</v>
      </c>
      <c r="O440" s="44"/>
      <c r="P440" s="43">
        <f>SUM(DataSource!N429)</f>
        <v>0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17" t="s">
        <v>691</v>
      </c>
      <c r="B441" t="s">
        <v>692</v>
      </c>
      <c r="C441" s="18">
        <f>SUM(DataSource!J430)</f>
        <v>0</v>
      </c>
      <c r="D441" s="44"/>
      <c r="E441" s="18">
        <f>SUM(DataSource!I430)</f>
        <v>0</v>
      </c>
      <c r="F441" s="44"/>
      <c r="G441" s="18">
        <f>SUM(DataSource!E430)</f>
        <v>0</v>
      </c>
      <c r="H441" s="44"/>
      <c r="I441" s="18">
        <f>SUM(DataSource!M430)</f>
        <v>0</v>
      </c>
      <c r="J441" s="44"/>
      <c r="K441" s="44"/>
      <c r="L441" s="18">
        <f>SUM(DataSource!K430)</f>
        <v>0</v>
      </c>
      <c r="M441" s="44"/>
      <c r="N441" s="43">
        <f>SUM(DataSource!L430)</f>
        <v>0</v>
      </c>
      <c r="O441" s="44"/>
      <c r="P441" s="43">
        <f>SUM(DataSource!N430)</f>
        <v>0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17" t="s">
        <v>693</v>
      </c>
      <c r="B442" t="s">
        <v>694</v>
      </c>
      <c r="C442" s="18">
        <f>SUM(DataSource!J431)</f>
        <v>0</v>
      </c>
      <c r="D442" s="44"/>
      <c r="E442" s="18">
        <f>SUM(DataSource!I431)</f>
        <v>0</v>
      </c>
      <c r="F442" s="44"/>
      <c r="G442" s="18">
        <f>SUM(DataSource!E431)</f>
        <v>0</v>
      </c>
      <c r="H442" s="44"/>
      <c r="I442" s="18">
        <f>SUM(DataSource!M431)</f>
        <v>0</v>
      </c>
      <c r="J442" s="44"/>
      <c r="K442" s="44"/>
      <c r="L442" s="18">
        <f>SUM(DataSource!K431)</f>
        <v>0</v>
      </c>
      <c r="M442" s="44"/>
      <c r="N442" s="43">
        <f>SUM(DataSource!L431)</f>
        <v>0</v>
      </c>
      <c r="O442" s="44"/>
      <c r="P442" s="43">
        <f>SUM(DataSource!N431)</f>
        <v>0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17" t="s">
        <v>695</v>
      </c>
      <c r="B443" t="s">
        <v>696</v>
      </c>
      <c r="C443" s="18">
        <f>SUM(DataSource!J432)</f>
        <v>0</v>
      </c>
      <c r="D443" s="44"/>
      <c r="E443" s="18">
        <f>SUM(DataSource!I432)</f>
        <v>0</v>
      </c>
      <c r="F443" s="44"/>
      <c r="G443" s="18">
        <f>SUM(DataSource!E432)</f>
        <v>0</v>
      </c>
      <c r="H443" s="44"/>
      <c r="I443" s="18">
        <f>SUM(DataSource!M432)</f>
        <v>0</v>
      </c>
      <c r="J443" s="44"/>
      <c r="K443" s="44"/>
      <c r="L443" s="18">
        <f>SUM(DataSource!K432)</f>
        <v>0</v>
      </c>
      <c r="M443" s="44"/>
      <c r="N443" s="43">
        <f>SUM(DataSource!L432)</f>
        <v>0</v>
      </c>
      <c r="O443" s="44"/>
      <c r="P443" s="43">
        <f>SUM(DataSource!N432)</f>
        <v>0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17" t="s">
        <v>697</v>
      </c>
      <c r="B444" t="s">
        <v>698</v>
      </c>
      <c r="C444" s="18">
        <f>SUM(DataSource!J433)</f>
        <v>0</v>
      </c>
      <c r="D444" s="44"/>
      <c r="E444" s="18">
        <f>SUM(DataSource!I433)</f>
        <v>0</v>
      </c>
      <c r="F444" s="44"/>
      <c r="G444" s="18">
        <f>SUM(DataSource!E433)</f>
        <v>0</v>
      </c>
      <c r="H444" s="44"/>
      <c r="I444" s="18">
        <f>SUM(DataSource!M433)</f>
        <v>0</v>
      </c>
      <c r="J444" s="44"/>
      <c r="K444" s="44"/>
      <c r="L444" s="18">
        <f>SUM(DataSource!K433)</f>
        <v>0</v>
      </c>
      <c r="M444" s="44"/>
      <c r="N444" s="43">
        <f>SUM(DataSource!L433)</f>
        <v>0</v>
      </c>
      <c r="O444" s="44"/>
      <c r="P444" s="43">
        <f>SUM(DataSource!N433)</f>
        <v>0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17" t="s">
        <v>699</v>
      </c>
      <c r="B445" t="s">
        <v>700</v>
      </c>
      <c r="C445" s="18">
        <f>SUM(DataSource!J434)</f>
        <v>0</v>
      </c>
      <c r="D445" s="44"/>
      <c r="E445" s="18">
        <f>SUM(DataSource!I434)</f>
        <v>0</v>
      </c>
      <c r="F445" s="44"/>
      <c r="G445" s="18">
        <f>SUM(DataSource!E434)</f>
        <v>0</v>
      </c>
      <c r="H445" s="44"/>
      <c r="I445" s="18">
        <f>SUM(DataSource!M434)</f>
        <v>0</v>
      </c>
      <c r="J445" s="44"/>
      <c r="K445" s="44"/>
      <c r="L445" s="18">
        <f>SUM(DataSource!K434)</f>
        <v>0</v>
      </c>
      <c r="M445" s="44"/>
      <c r="N445" s="43">
        <f>SUM(DataSource!L434)</f>
        <v>0</v>
      </c>
      <c r="O445" s="44"/>
      <c r="P445" s="43">
        <f>SUM(DataSource!N434)</f>
        <v>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17" t="s">
        <v>701</v>
      </c>
      <c r="B446" t="s">
        <v>702</v>
      </c>
      <c r="C446" s="18">
        <f>SUM(DataSource!J435)</f>
        <v>0</v>
      </c>
      <c r="D446" s="44"/>
      <c r="E446" s="18">
        <f>SUM(DataSource!I435)</f>
        <v>0</v>
      </c>
      <c r="F446" s="44"/>
      <c r="G446" s="18">
        <f>SUM(DataSource!E435)</f>
        <v>0</v>
      </c>
      <c r="H446" s="44"/>
      <c r="I446" s="18">
        <f>SUM(DataSource!M435)</f>
        <v>0</v>
      </c>
      <c r="J446" s="44"/>
      <c r="K446" s="44"/>
      <c r="L446" s="18">
        <f>SUM(DataSource!K435)</f>
        <v>0</v>
      </c>
      <c r="M446" s="44"/>
      <c r="N446" s="43">
        <f>SUM(DataSource!L435)</f>
        <v>0</v>
      </c>
      <c r="O446" s="44"/>
      <c r="P446" s="43">
        <f>SUM(DataSource!N435)</f>
        <v>0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17" t="s">
        <v>703</v>
      </c>
      <c r="B447" t="s">
        <v>704</v>
      </c>
      <c r="C447" s="18">
        <f>SUM(DataSource!J436)</f>
        <v>0</v>
      </c>
      <c r="D447" s="44"/>
      <c r="E447" s="18">
        <f>SUM(DataSource!I436)</f>
        <v>0</v>
      </c>
      <c r="F447" s="44"/>
      <c r="G447" s="18">
        <f>SUM(DataSource!E436)</f>
        <v>0</v>
      </c>
      <c r="H447" s="44"/>
      <c r="I447" s="18">
        <f>SUM(DataSource!M436)</f>
        <v>0</v>
      </c>
      <c r="J447" s="44"/>
      <c r="K447" s="44"/>
      <c r="L447" s="18">
        <f>SUM(DataSource!K436)</f>
        <v>0</v>
      </c>
      <c r="M447" s="44"/>
      <c r="N447" s="43">
        <f>SUM(DataSource!L436)</f>
        <v>0</v>
      </c>
      <c r="O447" s="44"/>
      <c r="P447" s="43">
        <f>SUM(DataSource!N436)</f>
        <v>0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17" t="s">
        <v>705</v>
      </c>
      <c r="B448" t="s">
        <v>706</v>
      </c>
      <c r="C448" s="18">
        <f>SUM(DataSource!J437)</f>
        <v>0</v>
      </c>
      <c r="D448" s="44"/>
      <c r="E448" s="18">
        <f>SUM(DataSource!I437)</f>
        <v>0</v>
      </c>
      <c r="F448" s="44"/>
      <c r="G448" s="18">
        <f>SUM(DataSource!E437)</f>
        <v>0</v>
      </c>
      <c r="H448" s="44"/>
      <c r="I448" s="18">
        <f>SUM(DataSource!M437)</f>
        <v>0</v>
      </c>
      <c r="J448" s="44"/>
      <c r="K448" s="44"/>
      <c r="L448" s="18">
        <f>SUM(DataSource!K437)</f>
        <v>0</v>
      </c>
      <c r="M448" s="44"/>
      <c r="N448" s="43">
        <f>SUM(DataSource!L437)</f>
        <v>0</v>
      </c>
      <c r="O448" s="44"/>
      <c r="P448" s="43">
        <f>SUM(DataSource!N437)</f>
        <v>0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17" t="s">
        <v>707</v>
      </c>
      <c r="B449" t="s">
        <v>708</v>
      </c>
      <c r="C449" s="18">
        <f>SUM(DataSource!J438)</f>
        <v>0</v>
      </c>
      <c r="D449" s="44"/>
      <c r="E449" s="18">
        <f>SUM(DataSource!I438)</f>
        <v>0</v>
      </c>
      <c r="F449" s="44"/>
      <c r="G449" s="18">
        <f>SUM(DataSource!E438)</f>
        <v>0</v>
      </c>
      <c r="H449" s="44"/>
      <c r="I449" s="18">
        <f>SUM(DataSource!M438)</f>
        <v>0</v>
      </c>
      <c r="J449" s="44"/>
      <c r="K449" s="44"/>
      <c r="L449" s="18">
        <f>SUM(DataSource!K438)</f>
        <v>0</v>
      </c>
      <c r="M449" s="44"/>
      <c r="N449" s="43">
        <f>SUM(DataSource!L438)</f>
        <v>0</v>
      </c>
      <c r="O449" s="44"/>
      <c r="P449" s="43">
        <f>SUM(DataSource!N438)</f>
        <v>0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1" t="s">
        <v>709</v>
      </c>
      <c r="B450" t="s">
        <v>710</v>
      </c>
      <c r="C450" s="18">
        <f>SUM(DataSource!J439)</f>
        <v>0</v>
      </c>
      <c r="D450" s="44"/>
      <c r="E450" s="18">
        <f>SUM(DataSource!I439)</f>
        <v>0</v>
      </c>
      <c r="F450" s="44"/>
      <c r="G450" s="18">
        <f>SUM(DataSource!E439)</f>
        <v>0</v>
      </c>
      <c r="H450" s="44"/>
      <c r="I450" s="18">
        <f>SUM(DataSource!M439)</f>
        <v>0</v>
      </c>
      <c r="J450" s="44"/>
      <c r="K450" s="44"/>
      <c r="L450" s="18">
        <f>SUM(DataSource!K439)</f>
        <v>0</v>
      </c>
      <c r="M450" s="44"/>
      <c r="N450" s="43">
        <f>SUM(DataSource!L439)</f>
        <v>0</v>
      </c>
      <c r="O450" s="44"/>
      <c r="P450" s="43">
        <f>SUM(DataSource!N439)</f>
        <v>0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544" t="s">
        <v>711</v>
      </c>
      <c r="B451" s="543"/>
      <c r="C451" s="41">
        <f>SUM(C438:C450)</f>
        <v>0</v>
      </c>
      <c r="D451" s="42"/>
      <c r="E451" s="41">
        <f t="shared" ref="E451:J451" si="43">SUM(E438:E450)</f>
        <v>0</v>
      </c>
      <c r="F451" s="41">
        <f t="shared" si="43"/>
        <v>0</v>
      </c>
      <c r="G451" s="41">
        <f t="shared" si="43"/>
        <v>0</v>
      </c>
      <c r="H451" s="41">
        <f t="shared" si="43"/>
        <v>0</v>
      </c>
      <c r="I451" s="41">
        <f t="shared" si="43"/>
        <v>0</v>
      </c>
      <c r="J451" s="41">
        <f t="shared" si="43"/>
        <v>0</v>
      </c>
      <c r="K451" s="41"/>
      <c r="L451" s="41">
        <f>SUM(L438:L450)</f>
        <v>0</v>
      </c>
      <c r="M451" s="41"/>
      <c r="N451" s="41">
        <f>SUM(N438:N450)</f>
        <v>0</v>
      </c>
      <c r="O451" s="41">
        <f>SUM(O438:O450)</f>
        <v>0</v>
      </c>
      <c r="P451" s="41">
        <f>SUM(P438:P450)</f>
        <v>0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4"/>
      <c r="B452" s="25"/>
      <c r="C452" s="18"/>
      <c r="D452" s="19"/>
      <c r="E452" s="18"/>
      <c r="F452" s="19"/>
      <c r="G452" s="18"/>
      <c r="H452" s="19"/>
      <c r="I452" s="18"/>
      <c r="J452" s="19"/>
      <c r="K452" s="19"/>
      <c r="L452" s="18"/>
      <c r="M452" s="19"/>
      <c r="N452" s="18"/>
      <c r="O452" s="19"/>
      <c r="P452" s="18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6" t="s">
        <v>712</v>
      </c>
      <c r="B453" t="s">
        <v>713</v>
      </c>
      <c r="C453" s="18">
        <f>SUM(DataSource!J440)</f>
        <v>0</v>
      </c>
      <c r="D453" s="44"/>
      <c r="E453" s="18">
        <f>SUM(DataSource!I440)</f>
        <v>0</v>
      </c>
      <c r="F453" s="44"/>
      <c r="G453" s="18">
        <f>SUM(DataSource!E440)</f>
        <v>0</v>
      </c>
      <c r="H453" s="44"/>
      <c r="I453" s="18">
        <f>SUM(DataSource!M440)</f>
        <v>0</v>
      </c>
      <c r="J453" s="44"/>
      <c r="K453" s="44"/>
      <c r="L453" s="18">
        <f>SUM(DataSource!K440)</f>
        <v>0</v>
      </c>
      <c r="M453" s="44"/>
      <c r="N453" s="43">
        <f>SUM(DataSource!L440)</f>
        <v>0</v>
      </c>
      <c r="O453" s="44"/>
      <c r="P453" s="43">
        <f>SUM(DataSource!N440)</f>
        <v>0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17" t="s">
        <v>714</v>
      </c>
      <c r="B454" t="s">
        <v>715</v>
      </c>
      <c r="C454" s="18">
        <f>SUM(DataSource!J441)</f>
        <v>0</v>
      </c>
      <c r="D454" s="44"/>
      <c r="E454" s="18">
        <f>SUM(DataSource!I441)</f>
        <v>0</v>
      </c>
      <c r="F454" s="44"/>
      <c r="G454" s="18">
        <f>SUM(DataSource!E441)</f>
        <v>0</v>
      </c>
      <c r="H454" s="44"/>
      <c r="I454" s="18">
        <f>SUM(DataSource!M441)</f>
        <v>0</v>
      </c>
      <c r="J454" s="44"/>
      <c r="K454" s="44"/>
      <c r="L454" s="18">
        <f>SUM(DataSource!K441)</f>
        <v>0</v>
      </c>
      <c r="M454" s="44"/>
      <c r="N454" s="43">
        <f>SUM(DataSource!L441)</f>
        <v>0</v>
      </c>
      <c r="O454" s="44"/>
      <c r="P454" s="43">
        <f>SUM(DataSource!N441)</f>
        <v>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17" t="s">
        <v>716</v>
      </c>
      <c r="B455" t="s">
        <v>717</v>
      </c>
      <c r="C455" s="18">
        <f>SUM(DataSource!J442)</f>
        <v>0</v>
      </c>
      <c r="D455" s="44"/>
      <c r="E455" s="18">
        <f>SUM(DataSource!I442)</f>
        <v>0</v>
      </c>
      <c r="F455" s="44"/>
      <c r="G455" s="18">
        <f>SUM(DataSource!E442)</f>
        <v>0</v>
      </c>
      <c r="H455" s="44"/>
      <c r="I455" s="18">
        <f>SUM(DataSource!M442)</f>
        <v>0</v>
      </c>
      <c r="J455" s="44"/>
      <c r="K455" s="44"/>
      <c r="L455" s="18">
        <f>SUM(DataSource!K442)</f>
        <v>0</v>
      </c>
      <c r="M455" s="44"/>
      <c r="N455" s="43">
        <f>SUM(DataSource!L442)</f>
        <v>0</v>
      </c>
      <c r="O455" s="44"/>
      <c r="P455" s="43">
        <f>SUM(DataSource!N442)</f>
        <v>0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17" t="s">
        <v>718</v>
      </c>
      <c r="B456" t="s">
        <v>719</v>
      </c>
      <c r="C456" s="18">
        <f>SUM(DataSource!J443)</f>
        <v>0</v>
      </c>
      <c r="D456" s="44"/>
      <c r="E456" s="18">
        <f>SUM(DataSource!I443)</f>
        <v>0</v>
      </c>
      <c r="F456" s="44"/>
      <c r="G456" s="18">
        <f>SUM(DataSource!E443)</f>
        <v>0</v>
      </c>
      <c r="H456" s="44"/>
      <c r="I456" s="18">
        <f>SUM(DataSource!M443)</f>
        <v>0</v>
      </c>
      <c r="J456" s="44"/>
      <c r="K456" s="44"/>
      <c r="L456" s="18">
        <f>SUM(DataSource!K443)</f>
        <v>0</v>
      </c>
      <c r="M456" s="44"/>
      <c r="N456" s="43">
        <f>SUM(DataSource!L443)</f>
        <v>0</v>
      </c>
      <c r="O456" s="44"/>
      <c r="P456" s="43">
        <f>SUM(DataSource!N443)</f>
        <v>0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17" t="s">
        <v>720</v>
      </c>
      <c r="B457" t="s">
        <v>721</v>
      </c>
      <c r="C457" s="18">
        <f>SUM(DataSource!J444)</f>
        <v>0</v>
      </c>
      <c r="D457" s="44"/>
      <c r="E457" s="18">
        <f>SUM(DataSource!I444)</f>
        <v>0</v>
      </c>
      <c r="F457" s="44"/>
      <c r="G457" s="18">
        <f>SUM(DataSource!E444)</f>
        <v>0</v>
      </c>
      <c r="H457" s="44"/>
      <c r="I457" s="18">
        <f>SUM(DataSource!M444)</f>
        <v>0</v>
      </c>
      <c r="J457" s="44"/>
      <c r="K457" s="44"/>
      <c r="L457" s="18">
        <f>SUM(DataSource!K444)</f>
        <v>0</v>
      </c>
      <c r="M457" s="44"/>
      <c r="N457" s="43">
        <f>SUM(DataSource!L444)</f>
        <v>0</v>
      </c>
      <c r="O457" s="44"/>
      <c r="P457" s="43">
        <f>SUM(DataSource!N444)</f>
        <v>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17" t="s">
        <v>722</v>
      </c>
      <c r="B458" t="s">
        <v>723</v>
      </c>
      <c r="C458" s="18">
        <f>SUM(DataSource!J445)</f>
        <v>0</v>
      </c>
      <c r="D458" s="44"/>
      <c r="E458" s="18">
        <f>SUM(DataSource!I445)</f>
        <v>0</v>
      </c>
      <c r="F458" s="44"/>
      <c r="G458" s="18">
        <f>SUM(DataSource!E445)</f>
        <v>0</v>
      </c>
      <c r="H458" s="44"/>
      <c r="I458" s="18">
        <f>SUM(DataSource!M445)</f>
        <v>0</v>
      </c>
      <c r="J458" s="44"/>
      <c r="K458" s="44"/>
      <c r="L458" s="18">
        <f>SUM(DataSource!K445)</f>
        <v>0</v>
      </c>
      <c r="M458" s="44"/>
      <c r="N458" s="43">
        <f>SUM(DataSource!L445)</f>
        <v>0</v>
      </c>
      <c r="O458" s="44"/>
      <c r="P458" s="43">
        <f>SUM(DataSource!N445)</f>
        <v>0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17" t="s">
        <v>724</v>
      </c>
      <c r="B459" t="s">
        <v>725</v>
      </c>
      <c r="C459" s="18">
        <f>SUM(DataSource!J446)</f>
        <v>0</v>
      </c>
      <c r="D459" s="44"/>
      <c r="E459" s="18">
        <f>SUM(DataSource!I446)</f>
        <v>0</v>
      </c>
      <c r="F459" s="44"/>
      <c r="G459" s="18">
        <f>SUM(DataSource!E446)</f>
        <v>0</v>
      </c>
      <c r="H459" s="44"/>
      <c r="I459" s="18">
        <f>SUM(DataSource!M446)</f>
        <v>0</v>
      </c>
      <c r="J459" s="44"/>
      <c r="K459" s="44"/>
      <c r="L459" s="18">
        <f>SUM(DataSource!K446)</f>
        <v>0</v>
      </c>
      <c r="M459" s="44"/>
      <c r="N459" s="43">
        <f>SUM(DataSource!L446)</f>
        <v>0</v>
      </c>
      <c r="O459" s="44"/>
      <c r="P459" s="43">
        <f>SUM(DataSource!N446)</f>
        <v>0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17" t="s">
        <v>726</v>
      </c>
      <c r="B460" t="s">
        <v>727</v>
      </c>
      <c r="C460" s="18">
        <f>SUM(DataSource!J447)</f>
        <v>0</v>
      </c>
      <c r="D460" s="44"/>
      <c r="E460" s="18">
        <f>SUM(DataSource!I447)</f>
        <v>0</v>
      </c>
      <c r="F460" s="44"/>
      <c r="G460" s="18">
        <f>SUM(DataSource!E447)</f>
        <v>0</v>
      </c>
      <c r="H460" s="44"/>
      <c r="I460" s="18">
        <f>SUM(DataSource!M447)</f>
        <v>0</v>
      </c>
      <c r="J460" s="44"/>
      <c r="K460" s="44"/>
      <c r="L460" s="18">
        <f>SUM(DataSource!K447)</f>
        <v>0</v>
      </c>
      <c r="M460" s="44"/>
      <c r="N460" s="43">
        <f>SUM(DataSource!L447)</f>
        <v>0</v>
      </c>
      <c r="O460" s="44"/>
      <c r="P460" s="43">
        <f>SUM(DataSource!N447)</f>
        <v>0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17" t="s">
        <v>728</v>
      </c>
      <c r="B461" t="s">
        <v>729</v>
      </c>
      <c r="C461" s="18">
        <f>SUM(DataSource!J448)</f>
        <v>0</v>
      </c>
      <c r="D461" s="44"/>
      <c r="E461" s="18">
        <f>SUM(DataSource!I448)</f>
        <v>0</v>
      </c>
      <c r="F461" s="44"/>
      <c r="G461" s="18">
        <f>SUM(DataSource!E448)</f>
        <v>0</v>
      </c>
      <c r="H461" s="44"/>
      <c r="I461" s="18">
        <f>SUM(DataSource!M448)</f>
        <v>0</v>
      </c>
      <c r="J461" s="44"/>
      <c r="K461" s="44"/>
      <c r="L461" s="18">
        <f>SUM(DataSource!K448)</f>
        <v>0</v>
      </c>
      <c r="M461" s="44"/>
      <c r="N461" s="43">
        <f>SUM(DataSource!L448)</f>
        <v>0</v>
      </c>
      <c r="O461" s="44"/>
      <c r="P461" s="43">
        <f>SUM(DataSource!N448)</f>
        <v>0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17" t="s">
        <v>730</v>
      </c>
      <c r="B462" t="s">
        <v>731</v>
      </c>
      <c r="C462" s="18">
        <f>SUM(DataSource!J449)</f>
        <v>0</v>
      </c>
      <c r="D462" s="44"/>
      <c r="E462" s="18">
        <f>SUM(DataSource!I449)</f>
        <v>0</v>
      </c>
      <c r="F462" s="44"/>
      <c r="G462" s="18">
        <f>SUM(DataSource!E449)</f>
        <v>0</v>
      </c>
      <c r="H462" s="44"/>
      <c r="I462" s="18">
        <f>SUM(DataSource!M449)</f>
        <v>0</v>
      </c>
      <c r="J462" s="44"/>
      <c r="K462" s="44"/>
      <c r="L462" s="18">
        <f>SUM(DataSource!K449)</f>
        <v>0</v>
      </c>
      <c r="M462" s="44"/>
      <c r="N462" s="43">
        <f>SUM(DataSource!L449)</f>
        <v>0</v>
      </c>
      <c r="O462" s="44"/>
      <c r="P462" s="43">
        <f>SUM(DataSource!N449)</f>
        <v>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17" t="s">
        <v>732</v>
      </c>
      <c r="B463" t="s">
        <v>733</v>
      </c>
      <c r="C463" s="18">
        <f>SUM(DataSource!J450)</f>
        <v>0</v>
      </c>
      <c r="D463" s="44"/>
      <c r="E463" s="18">
        <f>SUM(DataSource!I450)</f>
        <v>0</v>
      </c>
      <c r="F463" s="44"/>
      <c r="G463" s="18">
        <f>SUM(DataSource!E450)</f>
        <v>0</v>
      </c>
      <c r="H463" s="44"/>
      <c r="I463" s="18">
        <f>SUM(DataSource!M450)</f>
        <v>0</v>
      </c>
      <c r="J463" s="44"/>
      <c r="K463" s="44"/>
      <c r="L463" s="18">
        <f>SUM(DataSource!K450)</f>
        <v>0</v>
      </c>
      <c r="M463" s="44"/>
      <c r="N463" s="43">
        <f>SUM(DataSource!L450)</f>
        <v>0</v>
      </c>
      <c r="O463" s="44"/>
      <c r="P463" s="43">
        <f>SUM(DataSource!N450)</f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17" t="s">
        <v>734</v>
      </c>
      <c r="B464" t="s">
        <v>735</v>
      </c>
      <c r="C464" s="18">
        <f>SUM(DataSource!J451)</f>
        <v>0</v>
      </c>
      <c r="D464" s="44"/>
      <c r="E464" s="18">
        <f>SUM(DataSource!I451)</f>
        <v>0</v>
      </c>
      <c r="F464" s="44"/>
      <c r="G464" s="18">
        <f>SUM(DataSource!E451)</f>
        <v>0</v>
      </c>
      <c r="H464" s="44"/>
      <c r="I464" s="18">
        <f>SUM(DataSource!M451)</f>
        <v>0</v>
      </c>
      <c r="J464" s="44"/>
      <c r="K464" s="44"/>
      <c r="L464" s="18">
        <f>SUM(DataSource!K451)</f>
        <v>0</v>
      </c>
      <c r="M464" s="44"/>
      <c r="N464" s="43">
        <f>SUM(DataSource!L451)</f>
        <v>0</v>
      </c>
      <c r="O464" s="44"/>
      <c r="P464" s="43">
        <f>SUM(DataSource!N451)</f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1" t="s">
        <v>736</v>
      </c>
      <c r="B465" t="s">
        <v>737</v>
      </c>
      <c r="C465" s="18">
        <f>SUM(DataSource!J452)</f>
        <v>0</v>
      </c>
      <c r="D465" s="44"/>
      <c r="E465" s="18">
        <f>SUM(DataSource!I452)</f>
        <v>0</v>
      </c>
      <c r="F465" s="44"/>
      <c r="G465" s="18">
        <f>SUM(DataSource!E452)</f>
        <v>0</v>
      </c>
      <c r="H465" s="44"/>
      <c r="I465" s="18">
        <f>SUM(DataSource!M452)</f>
        <v>0</v>
      </c>
      <c r="J465" s="44"/>
      <c r="K465" s="44"/>
      <c r="L465" s="18">
        <f>SUM(DataSource!K452)</f>
        <v>0</v>
      </c>
      <c r="M465" s="44"/>
      <c r="N465" s="43">
        <f>SUM(DataSource!L452)</f>
        <v>0</v>
      </c>
      <c r="O465" s="44"/>
      <c r="P465" s="43">
        <f>SUM(DataSource!N452)</f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544" t="s">
        <v>738</v>
      </c>
      <c r="B466" s="543"/>
      <c r="C466" s="41">
        <f>SUM(C453:C465)</f>
        <v>0</v>
      </c>
      <c r="D466" s="42"/>
      <c r="E466" s="41">
        <f t="shared" ref="E466:J466" si="44">SUM(E453:E465)</f>
        <v>0</v>
      </c>
      <c r="F466" s="41">
        <f t="shared" si="44"/>
        <v>0</v>
      </c>
      <c r="G466" s="41">
        <f t="shared" si="44"/>
        <v>0</v>
      </c>
      <c r="H466" s="41">
        <f t="shared" si="44"/>
        <v>0</v>
      </c>
      <c r="I466" s="41">
        <f t="shared" si="44"/>
        <v>0</v>
      </c>
      <c r="J466" s="41">
        <f t="shared" si="44"/>
        <v>0</v>
      </c>
      <c r="K466" s="41"/>
      <c r="L466" s="41">
        <f>SUM(L453:L465)</f>
        <v>0</v>
      </c>
      <c r="M466" s="41"/>
      <c r="N466" s="41">
        <f>SUM(N453:N465)</f>
        <v>0</v>
      </c>
      <c r="O466" s="41">
        <f>SUM(O453:O465)</f>
        <v>0</v>
      </c>
      <c r="P466" s="41">
        <f>SUM(P453:P465)</f>
        <v>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4"/>
      <c r="B467" s="25"/>
      <c r="C467" s="18"/>
      <c r="D467" s="19"/>
      <c r="E467" s="18"/>
      <c r="F467" s="19"/>
      <c r="G467" s="18"/>
      <c r="H467" s="19"/>
      <c r="I467" s="18"/>
      <c r="J467" s="19"/>
      <c r="K467" s="19"/>
      <c r="L467" s="18"/>
      <c r="M467" s="19"/>
      <c r="N467" s="18"/>
      <c r="O467" s="19"/>
      <c r="P467" s="18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6" t="s">
        <v>739</v>
      </c>
      <c r="B468" t="s">
        <v>740</v>
      </c>
      <c r="C468" s="18">
        <f>SUM(DataSource!J336)</f>
        <v>0</v>
      </c>
      <c r="D468" s="19"/>
      <c r="E468" s="18">
        <f>SUM(DataSource!I336)</f>
        <v>0</v>
      </c>
      <c r="F468" s="19"/>
      <c r="G468" s="18">
        <f>SUM(DataSource!E336)</f>
        <v>0</v>
      </c>
      <c r="H468" s="19"/>
      <c r="I468" s="18">
        <f>SUM(DataSource!M336)</f>
        <v>0</v>
      </c>
      <c r="J468" s="19"/>
      <c r="K468" s="19"/>
      <c r="L468" s="18">
        <f>SUM(DataSource!K336)</f>
        <v>0</v>
      </c>
      <c r="M468" s="19"/>
      <c r="N468" s="18">
        <f>SUM(DataSource!L336)</f>
        <v>0</v>
      </c>
      <c r="O468" s="19"/>
      <c r="P468" s="18">
        <f>SUM(DataSource!N336)</f>
        <v>0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17" t="s">
        <v>741</v>
      </c>
      <c r="B469" t="s">
        <v>742</v>
      </c>
      <c r="C469" s="18">
        <f>SUM(DataSource!J337)</f>
        <v>0</v>
      </c>
      <c r="D469" s="19"/>
      <c r="E469" s="18">
        <f>SUM(DataSource!I337)</f>
        <v>0</v>
      </c>
      <c r="F469" s="19"/>
      <c r="G469" s="18">
        <f>SUM(DataSource!E337)</f>
        <v>0</v>
      </c>
      <c r="H469" s="19"/>
      <c r="I469" s="18">
        <f>SUM(DataSource!M337)</f>
        <v>0</v>
      </c>
      <c r="J469" s="19"/>
      <c r="K469" s="19"/>
      <c r="L469" s="18">
        <f>SUM(DataSource!K337)</f>
        <v>0</v>
      </c>
      <c r="M469" s="19"/>
      <c r="N469" s="18">
        <f>SUM(DataSource!L337)</f>
        <v>0</v>
      </c>
      <c r="O469" s="19"/>
      <c r="P469" s="18">
        <f>SUM(DataSource!N337)</f>
        <v>0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17" t="s">
        <v>743</v>
      </c>
      <c r="B470" t="s">
        <v>744</v>
      </c>
      <c r="C470" s="18">
        <f>SUM(DataSource!J338)</f>
        <v>0</v>
      </c>
      <c r="D470" s="19"/>
      <c r="E470" s="18">
        <f>SUM(DataSource!I338)</f>
        <v>0</v>
      </c>
      <c r="F470" s="19"/>
      <c r="G470" s="18">
        <f>SUM(DataSource!E338)</f>
        <v>0</v>
      </c>
      <c r="H470" s="19"/>
      <c r="I470" s="18">
        <f>SUM(DataSource!M338)</f>
        <v>0</v>
      </c>
      <c r="J470" s="19"/>
      <c r="K470" s="19"/>
      <c r="L470" s="18">
        <f>SUM(DataSource!K338)</f>
        <v>0</v>
      </c>
      <c r="M470" s="19"/>
      <c r="N470" s="18">
        <f>SUM(DataSource!L338)</f>
        <v>0</v>
      </c>
      <c r="O470" s="19"/>
      <c r="P470" s="18">
        <f>SUM(DataSource!N338)</f>
        <v>0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17" t="s">
        <v>745</v>
      </c>
      <c r="B471" t="s">
        <v>746</v>
      </c>
      <c r="C471" s="18">
        <f>SUM(DataSource!J339)</f>
        <v>0</v>
      </c>
      <c r="D471" s="19"/>
      <c r="E471" s="18">
        <f>SUM(DataSource!I339)</f>
        <v>0</v>
      </c>
      <c r="F471" s="19"/>
      <c r="G471" s="18">
        <f>SUM(DataSource!E339)</f>
        <v>0</v>
      </c>
      <c r="H471" s="19"/>
      <c r="I471" s="18">
        <f>SUM(DataSource!M339)</f>
        <v>0</v>
      </c>
      <c r="J471" s="19"/>
      <c r="K471" s="19"/>
      <c r="L471" s="18">
        <f>SUM(DataSource!K339)</f>
        <v>0</v>
      </c>
      <c r="M471" s="19"/>
      <c r="N471" s="18">
        <f>SUM(DataSource!L339)</f>
        <v>0</v>
      </c>
      <c r="O471" s="19"/>
      <c r="P471" s="18">
        <f>SUM(DataSource!N339)</f>
        <v>0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17" t="s">
        <v>747</v>
      </c>
      <c r="B472" t="s">
        <v>748</v>
      </c>
      <c r="C472" s="18">
        <f>SUM(DataSource!J340)</f>
        <v>0</v>
      </c>
      <c r="D472" s="19"/>
      <c r="E472" s="18">
        <f>SUM(DataSource!I340)</f>
        <v>0</v>
      </c>
      <c r="F472" s="19"/>
      <c r="G472" s="18">
        <f>SUM(DataSource!E340)</f>
        <v>0</v>
      </c>
      <c r="H472" s="19"/>
      <c r="I472" s="18">
        <f>SUM(DataSource!M340)</f>
        <v>0</v>
      </c>
      <c r="J472" s="19"/>
      <c r="K472" s="19"/>
      <c r="L472" s="18">
        <f>SUM(DataSource!K340)</f>
        <v>0</v>
      </c>
      <c r="M472" s="19"/>
      <c r="N472" s="18">
        <f>SUM(DataSource!L340)</f>
        <v>0</v>
      </c>
      <c r="O472" s="19"/>
      <c r="P472" s="18">
        <f>SUM(DataSource!N340)</f>
        <v>0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17" t="s">
        <v>749</v>
      </c>
      <c r="B473" t="s">
        <v>750</v>
      </c>
      <c r="C473" s="18">
        <f>SUM(DataSource!J341)</f>
        <v>0</v>
      </c>
      <c r="D473" s="19"/>
      <c r="E473" s="18">
        <f>SUM(DataSource!I341)</f>
        <v>0</v>
      </c>
      <c r="F473" s="19"/>
      <c r="G473" s="18">
        <f>SUM(DataSource!E341)</f>
        <v>0</v>
      </c>
      <c r="H473" s="19"/>
      <c r="I473" s="18">
        <f>SUM(DataSource!M341)</f>
        <v>0</v>
      </c>
      <c r="J473" s="19"/>
      <c r="K473" s="19"/>
      <c r="L473" s="18">
        <f>SUM(DataSource!K341)</f>
        <v>0</v>
      </c>
      <c r="M473" s="19"/>
      <c r="N473" s="18">
        <f>SUM(DataSource!L341)</f>
        <v>0</v>
      </c>
      <c r="O473" s="19"/>
      <c r="P473" s="18">
        <f>SUM(DataSource!N341)</f>
        <v>0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17" t="s">
        <v>751</v>
      </c>
      <c r="B474" t="s">
        <v>752</v>
      </c>
      <c r="C474" s="18">
        <f>SUM(DataSource!J342)</f>
        <v>0</v>
      </c>
      <c r="D474" s="19"/>
      <c r="E474" s="18">
        <f>SUM(DataSource!I342)</f>
        <v>0</v>
      </c>
      <c r="F474" s="19"/>
      <c r="G474" s="18">
        <f>SUM(DataSource!E342)</f>
        <v>0</v>
      </c>
      <c r="H474" s="19"/>
      <c r="I474" s="18">
        <f>SUM(DataSource!M342)</f>
        <v>0</v>
      </c>
      <c r="J474" s="19"/>
      <c r="K474" s="19"/>
      <c r="L474" s="18">
        <f>SUM(DataSource!K342)</f>
        <v>0</v>
      </c>
      <c r="M474" s="19"/>
      <c r="N474" s="18">
        <f>SUM(DataSource!L342)</f>
        <v>0</v>
      </c>
      <c r="O474" s="19"/>
      <c r="P474" s="18">
        <f>SUM(DataSource!N342)</f>
        <v>0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17" t="s">
        <v>753</v>
      </c>
      <c r="B475" t="s">
        <v>754</v>
      </c>
      <c r="C475" s="18">
        <f>SUM(DataSource!J343)</f>
        <v>0</v>
      </c>
      <c r="D475" s="19"/>
      <c r="E475" s="18">
        <f>SUM(DataSource!I343)</f>
        <v>0</v>
      </c>
      <c r="F475" s="19"/>
      <c r="G475" s="18">
        <f>SUM(DataSource!E343)</f>
        <v>0</v>
      </c>
      <c r="H475" s="19"/>
      <c r="I475" s="18">
        <f>SUM(DataSource!M343)</f>
        <v>0</v>
      </c>
      <c r="J475" s="19"/>
      <c r="K475" s="19"/>
      <c r="L475" s="18">
        <f>SUM(DataSource!K343)</f>
        <v>0</v>
      </c>
      <c r="M475" s="19"/>
      <c r="N475" s="18">
        <f>SUM(DataSource!L343)</f>
        <v>0</v>
      </c>
      <c r="O475" s="19"/>
      <c r="P475" s="18">
        <f>SUM(DataSource!N343)</f>
        <v>0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17" t="s">
        <v>755</v>
      </c>
      <c r="B476" t="s">
        <v>756</v>
      </c>
      <c r="C476" s="18">
        <f>SUM(DataSource!J344)</f>
        <v>0</v>
      </c>
      <c r="D476" s="19"/>
      <c r="E476" s="18">
        <f>SUM(DataSource!I344)</f>
        <v>0</v>
      </c>
      <c r="F476" s="19"/>
      <c r="G476" s="18">
        <f>SUM(DataSource!E344)</f>
        <v>0</v>
      </c>
      <c r="H476" s="19"/>
      <c r="I476" s="18">
        <f>SUM(DataSource!M344)</f>
        <v>0</v>
      </c>
      <c r="J476" s="19"/>
      <c r="K476" s="19"/>
      <c r="L476" s="18">
        <f>SUM(DataSource!K344)</f>
        <v>0</v>
      </c>
      <c r="M476" s="19"/>
      <c r="N476" s="18">
        <f>SUM(DataSource!L344)</f>
        <v>0</v>
      </c>
      <c r="O476" s="19"/>
      <c r="P476" s="18">
        <f>SUM(DataSource!N344)</f>
        <v>0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17" t="s">
        <v>757</v>
      </c>
      <c r="B477" t="s">
        <v>758</v>
      </c>
      <c r="C477" s="18">
        <f>SUM(DataSource!J345)</f>
        <v>0</v>
      </c>
      <c r="D477" s="19"/>
      <c r="E477" s="18">
        <f>SUM(DataSource!I345)</f>
        <v>0</v>
      </c>
      <c r="F477" s="19"/>
      <c r="G477" s="18">
        <f>SUM(DataSource!E345)</f>
        <v>0</v>
      </c>
      <c r="H477" s="19"/>
      <c r="I477" s="18">
        <f>SUM(DataSource!M345)</f>
        <v>0</v>
      </c>
      <c r="J477" s="19"/>
      <c r="K477" s="19"/>
      <c r="L477" s="18">
        <f>SUM(DataSource!K345)</f>
        <v>0</v>
      </c>
      <c r="M477" s="19"/>
      <c r="N477" s="18">
        <f>SUM(DataSource!L345)</f>
        <v>0</v>
      </c>
      <c r="O477" s="19"/>
      <c r="P477" s="18">
        <f>SUM(DataSource!N345)</f>
        <v>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17" t="s">
        <v>759</v>
      </c>
      <c r="B478" t="s">
        <v>760</v>
      </c>
      <c r="C478" s="18">
        <f>SUM(DataSource!J346)</f>
        <v>0</v>
      </c>
      <c r="D478" s="19"/>
      <c r="E478" s="18">
        <f>SUM(DataSource!I346)</f>
        <v>0</v>
      </c>
      <c r="F478" s="19"/>
      <c r="G478" s="18">
        <f>SUM(DataSource!E346)</f>
        <v>0</v>
      </c>
      <c r="H478" s="19"/>
      <c r="I478" s="18">
        <f>SUM(DataSource!M346)</f>
        <v>0</v>
      </c>
      <c r="J478" s="19"/>
      <c r="K478" s="19"/>
      <c r="L478" s="18">
        <f>SUM(DataSource!K346)</f>
        <v>0</v>
      </c>
      <c r="M478" s="19"/>
      <c r="N478" s="18">
        <f>SUM(DataSource!L346)</f>
        <v>0</v>
      </c>
      <c r="O478" s="19"/>
      <c r="P478" s="18">
        <f>SUM(DataSource!N346)</f>
        <v>0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17" t="s">
        <v>761</v>
      </c>
      <c r="B479" t="s">
        <v>762</v>
      </c>
      <c r="C479" s="18">
        <f>SUM(DataSource!J347)</f>
        <v>0</v>
      </c>
      <c r="D479" s="19"/>
      <c r="E479" s="18">
        <f>SUM(DataSource!I347)</f>
        <v>0</v>
      </c>
      <c r="F479" s="19"/>
      <c r="G479" s="18">
        <f>SUM(DataSource!E347)</f>
        <v>0</v>
      </c>
      <c r="H479" s="19"/>
      <c r="I479" s="18">
        <f>SUM(DataSource!M347)</f>
        <v>0</v>
      </c>
      <c r="J479" s="19"/>
      <c r="K479" s="19"/>
      <c r="L479" s="18">
        <f>SUM(DataSource!K347)</f>
        <v>0</v>
      </c>
      <c r="M479" s="19"/>
      <c r="N479" s="18">
        <f>SUM(DataSource!L347)</f>
        <v>0</v>
      </c>
      <c r="O479" s="19"/>
      <c r="P479" s="18">
        <f>SUM(DataSource!N347)</f>
        <v>0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1" t="s">
        <v>763</v>
      </c>
      <c r="B480" t="s">
        <v>764</v>
      </c>
      <c r="C480" s="18">
        <f>SUM(DataSource!J348)</f>
        <v>0</v>
      </c>
      <c r="D480" s="19"/>
      <c r="E480" s="18">
        <f>SUM(DataSource!I348)</f>
        <v>0</v>
      </c>
      <c r="F480" s="19"/>
      <c r="G480" s="18">
        <f>SUM(DataSource!E348)</f>
        <v>0</v>
      </c>
      <c r="H480" s="19"/>
      <c r="I480" s="18">
        <f>SUM(DataSource!M348)</f>
        <v>0</v>
      </c>
      <c r="J480" s="19"/>
      <c r="K480" s="19"/>
      <c r="L480" s="18">
        <f>SUM(DataSource!K348)</f>
        <v>0</v>
      </c>
      <c r="M480" s="19"/>
      <c r="N480" s="18">
        <f>SUM(DataSource!L348)</f>
        <v>0</v>
      </c>
      <c r="O480" s="19"/>
      <c r="P480" s="18">
        <f>SUM(DataSource!N348)</f>
        <v>0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544" t="s">
        <v>765</v>
      </c>
      <c r="B481" s="543"/>
      <c r="C481" s="41">
        <f>SUM(C468:C480)</f>
        <v>0</v>
      </c>
      <c r="D481" s="42"/>
      <c r="E481" s="41">
        <f t="shared" ref="E481:J481" si="45">SUM(E468:E480)</f>
        <v>0</v>
      </c>
      <c r="F481" s="41">
        <f t="shared" si="45"/>
        <v>0</v>
      </c>
      <c r="G481" s="41">
        <f t="shared" si="45"/>
        <v>0</v>
      </c>
      <c r="H481" s="41">
        <f t="shared" si="45"/>
        <v>0</v>
      </c>
      <c r="I481" s="41">
        <f t="shared" si="45"/>
        <v>0</v>
      </c>
      <c r="J481" s="41">
        <f t="shared" si="45"/>
        <v>0</v>
      </c>
      <c r="K481" s="41"/>
      <c r="L481" s="41">
        <f>SUM(L468:L480)</f>
        <v>0</v>
      </c>
      <c r="M481" s="41"/>
      <c r="N481" s="41">
        <f>SUM(N468:N480)</f>
        <v>0</v>
      </c>
      <c r="O481" s="41">
        <f>SUM(O468:O480)</f>
        <v>0</v>
      </c>
      <c r="P481" s="41">
        <f>SUM(P468:P480)</f>
        <v>0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4"/>
      <c r="B482" s="25"/>
      <c r="C482" s="18"/>
      <c r="D482" s="19"/>
      <c r="E482" s="18"/>
      <c r="F482" s="19"/>
      <c r="G482" s="18"/>
      <c r="H482" s="19"/>
      <c r="I482" s="18"/>
      <c r="J482" s="19"/>
      <c r="K482" s="19"/>
      <c r="L482" s="18"/>
      <c r="M482" s="19"/>
      <c r="N482" s="18"/>
      <c r="O482" s="19"/>
      <c r="P482" s="18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6" t="s">
        <v>766</v>
      </c>
      <c r="B483" t="s">
        <v>767</v>
      </c>
      <c r="C483" s="18">
        <f>SUM(DataSource!J349)</f>
        <v>0</v>
      </c>
      <c r="D483" s="19"/>
      <c r="E483" s="18">
        <f>SUM(DataSource!I349)</f>
        <v>0</v>
      </c>
      <c r="F483" s="19"/>
      <c r="G483" s="18">
        <f>SUM(DataSource!E349)</f>
        <v>0</v>
      </c>
      <c r="H483" s="19"/>
      <c r="I483" s="18">
        <f>SUM(DataSource!M349)</f>
        <v>0</v>
      </c>
      <c r="J483" s="19"/>
      <c r="K483" s="19"/>
      <c r="L483" s="18">
        <f>SUM(DataSource!K349)</f>
        <v>0</v>
      </c>
      <c r="M483" s="19"/>
      <c r="N483" s="18">
        <f>SUM(DataSource!L349)</f>
        <v>0</v>
      </c>
      <c r="O483" s="19"/>
      <c r="P483" s="18">
        <f>SUM(DataSource!N349)</f>
        <v>0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17" t="s">
        <v>768</v>
      </c>
      <c r="B484" t="s">
        <v>769</v>
      </c>
      <c r="C484" s="18">
        <f>SUM(DataSource!J350)</f>
        <v>0</v>
      </c>
      <c r="D484" s="19"/>
      <c r="E484" s="18">
        <f>SUM(DataSource!I350)</f>
        <v>0</v>
      </c>
      <c r="F484" s="19"/>
      <c r="G484" s="18">
        <f>SUM(DataSource!E350)</f>
        <v>0</v>
      </c>
      <c r="H484" s="19"/>
      <c r="I484" s="18">
        <f>SUM(DataSource!M350)</f>
        <v>0</v>
      </c>
      <c r="J484" s="19"/>
      <c r="K484" s="19"/>
      <c r="L484" s="18">
        <f>SUM(DataSource!K350)</f>
        <v>0</v>
      </c>
      <c r="M484" s="19"/>
      <c r="N484" s="18">
        <f>SUM(DataSource!L350)</f>
        <v>0</v>
      </c>
      <c r="O484" s="19"/>
      <c r="P484" s="18">
        <f>SUM(DataSource!N350)</f>
        <v>0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17" t="s">
        <v>770</v>
      </c>
      <c r="B485" t="s">
        <v>771</v>
      </c>
      <c r="C485" s="18">
        <f>SUM(DataSource!J351)</f>
        <v>0</v>
      </c>
      <c r="D485" s="19"/>
      <c r="E485" s="18">
        <f>SUM(DataSource!I351)</f>
        <v>0</v>
      </c>
      <c r="F485" s="19"/>
      <c r="G485" s="18">
        <f>SUM(DataSource!E351)</f>
        <v>0</v>
      </c>
      <c r="H485" s="19"/>
      <c r="I485" s="18">
        <f>SUM(DataSource!M351)</f>
        <v>0</v>
      </c>
      <c r="J485" s="19"/>
      <c r="K485" s="19"/>
      <c r="L485" s="18">
        <f>SUM(DataSource!K351)</f>
        <v>0</v>
      </c>
      <c r="M485" s="19"/>
      <c r="N485" s="18">
        <f>SUM(DataSource!L351)</f>
        <v>0</v>
      </c>
      <c r="O485" s="19"/>
      <c r="P485" s="18">
        <f>SUM(DataSource!N351)</f>
        <v>0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17" t="s">
        <v>772</v>
      </c>
      <c r="B486" t="s">
        <v>773</v>
      </c>
      <c r="C486" s="18">
        <f>SUM(DataSource!J352)</f>
        <v>0</v>
      </c>
      <c r="D486" s="19"/>
      <c r="E486" s="18">
        <f>SUM(DataSource!I352)</f>
        <v>0</v>
      </c>
      <c r="F486" s="19"/>
      <c r="G486" s="18">
        <f>SUM(DataSource!E352)</f>
        <v>0</v>
      </c>
      <c r="H486" s="19"/>
      <c r="I486" s="18">
        <f>SUM(DataSource!M352)</f>
        <v>0</v>
      </c>
      <c r="J486" s="19"/>
      <c r="K486" s="19"/>
      <c r="L486" s="18">
        <f>SUM(DataSource!K352)</f>
        <v>0</v>
      </c>
      <c r="M486" s="19"/>
      <c r="N486" s="18">
        <f>SUM(DataSource!L352)</f>
        <v>0</v>
      </c>
      <c r="O486" s="19"/>
      <c r="P486" s="18">
        <f>SUM(DataSource!N352)</f>
        <v>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17" t="s">
        <v>774</v>
      </c>
      <c r="B487" t="s">
        <v>775</v>
      </c>
      <c r="C487" s="18">
        <f>SUM(DataSource!J353)</f>
        <v>0</v>
      </c>
      <c r="D487" s="19"/>
      <c r="E487" s="18">
        <f>SUM(DataSource!I353)</f>
        <v>0</v>
      </c>
      <c r="F487" s="19"/>
      <c r="G487" s="18">
        <f>SUM(DataSource!E353)</f>
        <v>0</v>
      </c>
      <c r="H487" s="19"/>
      <c r="I487" s="18">
        <f>SUM(DataSource!M353)</f>
        <v>0</v>
      </c>
      <c r="J487" s="19"/>
      <c r="K487" s="19"/>
      <c r="L487" s="18">
        <f>SUM(DataSource!K353)</f>
        <v>0</v>
      </c>
      <c r="M487" s="19"/>
      <c r="N487" s="18">
        <f>SUM(DataSource!L353)</f>
        <v>0</v>
      </c>
      <c r="O487" s="19"/>
      <c r="P487" s="18">
        <f>SUM(DataSource!N353)</f>
        <v>0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17" t="s">
        <v>776</v>
      </c>
      <c r="B488" t="s">
        <v>777</v>
      </c>
      <c r="C488" s="18">
        <f>SUM(DataSource!J354)</f>
        <v>0</v>
      </c>
      <c r="D488" s="19"/>
      <c r="E488" s="18">
        <f>SUM(DataSource!I354)</f>
        <v>0</v>
      </c>
      <c r="F488" s="19"/>
      <c r="G488" s="18">
        <f>SUM(DataSource!E354)</f>
        <v>0</v>
      </c>
      <c r="H488" s="19"/>
      <c r="I488" s="18">
        <f>SUM(DataSource!M354)</f>
        <v>0</v>
      </c>
      <c r="J488" s="19"/>
      <c r="K488" s="19"/>
      <c r="L488" s="18">
        <f>SUM(DataSource!K354)</f>
        <v>0</v>
      </c>
      <c r="M488" s="19"/>
      <c r="N488" s="18">
        <f>SUM(DataSource!L354)</f>
        <v>0</v>
      </c>
      <c r="O488" s="19"/>
      <c r="P488" s="18">
        <f>SUM(DataSource!N354)</f>
        <v>0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17" t="s">
        <v>778</v>
      </c>
      <c r="B489" t="s">
        <v>779</v>
      </c>
      <c r="C489" s="18">
        <f>SUM(DataSource!J355)</f>
        <v>0</v>
      </c>
      <c r="D489" s="19"/>
      <c r="E489" s="18">
        <f>SUM(DataSource!I355)</f>
        <v>0</v>
      </c>
      <c r="F489" s="19"/>
      <c r="G489" s="18">
        <f>SUM(DataSource!E355)</f>
        <v>0</v>
      </c>
      <c r="H489" s="19"/>
      <c r="I489" s="18">
        <f>SUM(DataSource!M355)</f>
        <v>0</v>
      </c>
      <c r="J489" s="19"/>
      <c r="K489" s="19"/>
      <c r="L489" s="18">
        <f>SUM(DataSource!K355)</f>
        <v>0</v>
      </c>
      <c r="M489" s="19"/>
      <c r="N489" s="18">
        <f>SUM(DataSource!L355)</f>
        <v>0</v>
      </c>
      <c r="O489" s="19"/>
      <c r="P489" s="18">
        <f>SUM(DataSource!N355)</f>
        <v>0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17" t="s">
        <v>780</v>
      </c>
      <c r="B490" t="s">
        <v>781</v>
      </c>
      <c r="C490" s="18">
        <f>SUM(DataSource!J356)</f>
        <v>0</v>
      </c>
      <c r="D490" s="19"/>
      <c r="E490" s="18">
        <f>SUM(DataSource!I356)</f>
        <v>0</v>
      </c>
      <c r="F490" s="19"/>
      <c r="G490" s="18">
        <f>SUM(DataSource!E356)</f>
        <v>0</v>
      </c>
      <c r="H490" s="19"/>
      <c r="I490" s="18">
        <f>SUM(DataSource!M356)</f>
        <v>0</v>
      </c>
      <c r="J490" s="19"/>
      <c r="K490" s="19"/>
      <c r="L490" s="18">
        <f>SUM(DataSource!K356)</f>
        <v>0</v>
      </c>
      <c r="M490" s="19"/>
      <c r="N490" s="18">
        <f>SUM(DataSource!L356)</f>
        <v>0</v>
      </c>
      <c r="O490" s="19"/>
      <c r="P490" s="18">
        <f>SUM(DataSource!N356)</f>
        <v>0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17" t="s">
        <v>782</v>
      </c>
      <c r="B491" t="s">
        <v>783</v>
      </c>
      <c r="C491" s="18">
        <f>SUM(DataSource!J357)</f>
        <v>0</v>
      </c>
      <c r="D491" s="19"/>
      <c r="E491" s="18">
        <f>SUM(DataSource!I357)</f>
        <v>0</v>
      </c>
      <c r="F491" s="19"/>
      <c r="G491" s="18">
        <f>SUM(DataSource!E357)</f>
        <v>0</v>
      </c>
      <c r="H491" s="19"/>
      <c r="I491" s="18">
        <f>SUM(DataSource!M357)</f>
        <v>0</v>
      </c>
      <c r="J491" s="19"/>
      <c r="K491" s="19"/>
      <c r="L491" s="18">
        <f>SUM(DataSource!K357)</f>
        <v>0</v>
      </c>
      <c r="M491" s="19"/>
      <c r="N491" s="18">
        <f>SUM(DataSource!L357)</f>
        <v>0</v>
      </c>
      <c r="O491" s="19"/>
      <c r="P491" s="18">
        <f>SUM(DataSource!N357)</f>
        <v>0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17" t="s">
        <v>784</v>
      </c>
      <c r="B492" t="s">
        <v>785</v>
      </c>
      <c r="C492" s="18">
        <f>SUM(DataSource!J358)</f>
        <v>0</v>
      </c>
      <c r="D492" s="19"/>
      <c r="E492" s="18">
        <f>SUM(DataSource!I358)</f>
        <v>0</v>
      </c>
      <c r="F492" s="19"/>
      <c r="G492" s="18">
        <f>SUM(DataSource!E358)</f>
        <v>0</v>
      </c>
      <c r="H492" s="19"/>
      <c r="I492" s="18">
        <f>SUM(DataSource!M358)</f>
        <v>0</v>
      </c>
      <c r="J492" s="19"/>
      <c r="K492" s="19"/>
      <c r="L492" s="18">
        <f>SUM(DataSource!K358)</f>
        <v>0</v>
      </c>
      <c r="M492" s="19"/>
      <c r="N492" s="18">
        <f>SUM(DataSource!L358)</f>
        <v>0</v>
      </c>
      <c r="O492" s="19"/>
      <c r="P492" s="18">
        <f>SUM(DataSource!N358)</f>
        <v>0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17" t="s">
        <v>786</v>
      </c>
      <c r="B493" t="s">
        <v>787</v>
      </c>
      <c r="C493" s="18">
        <f>SUM(DataSource!J359)</f>
        <v>0</v>
      </c>
      <c r="D493" s="19"/>
      <c r="E493" s="18">
        <f>SUM(DataSource!I359)</f>
        <v>0</v>
      </c>
      <c r="F493" s="19"/>
      <c r="G493" s="18">
        <f>SUM(DataSource!E359)</f>
        <v>0</v>
      </c>
      <c r="H493" s="19"/>
      <c r="I493" s="18">
        <f>SUM(DataSource!M359)</f>
        <v>0</v>
      </c>
      <c r="J493" s="19"/>
      <c r="K493" s="19"/>
      <c r="L493" s="18">
        <f>SUM(DataSource!K359)</f>
        <v>0</v>
      </c>
      <c r="M493" s="19"/>
      <c r="N493" s="18">
        <f>SUM(DataSource!L359)</f>
        <v>0</v>
      </c>
      <c r="O493" s="19"/>
      <c r="P493" s="18">
        <f>SUM(DataSource!N359)</f>
        <v>0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17" t="s">
        <v>788</v>
      </c>
      <c r="B494" t="s">
        <v>789</v>
      </c>
      <c r="C494" s="18">
        <f>SUM(DataSource!J360)</f>
        <v>0</v>
      </c>
      <c r="D494" s="19"/>
      <c r="E494" s="18">
        <f>SUM(DataSource!I360)</f>
        <v>0</v>
      </c>
      <c r="F494" s="19"/>
      <c r="G494" s="18">
        <f>SUM(DataSource!E360)</f>
        <v>0</v>
      </c>
      <c r="H494" s="19"/>
      <c r="I494" s="18">
        <f>SUM(DataSource!M360)</f>
        <v>0</v>
      </c>
      <c r="J494" s="19"/>
      <c r="K494" s="19"/>
      <c r="L494" s="18">
        <f>SUM(DataSource!K360)</f>
        <v>0</v>
      </c>
      <c r="M494" s="19"/>
      <c r="N494" s="18">
        <f>SUM(DataSource!L360)</f>
        <v>0</v>
      </c>
      <c r="O494" s="19"/>
      <c r="P494" s="18">
        <f>SUM(DataSource!N360)</f>
        <v>0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1" t="s">
        <v>790</v>
      </c>
      <c r="B495" t="s">
        <v>791</v>
      </c>
      <c r="C495" s="18">
        <f>SUM(DataSource!J361)</f>
        <v>0</v>
      </c>
      <c r="D495" s="19"/>
      <c r="E495" s="18">
        <f>SUM(DataSource!I361)</f>
        <v>0</v>
      </c>
      <c r="F495" s="19"/>
      <c r="G495" s="18">
        <f>SUM(DataSource!E361)</f>
        <v>0</v>
      </c>
      <c r="H495" s="19"/>
      <c r="I495" s="18">
        <f>SUM(DataSource!M361)</f>
        <v>0</v>
      </c>
      <c r="J495" s="19"/>
      <c r="K495" s="19"/>
      <c r="L495" s="18">
        <f>SUM(DataSource!K361)</f>
        <v>0</v>
      </c>
      <c r="M495" s="19"/>
      <c r="N495" s="18">
        <f>SUM(DataSource!L361)</f>
        <v>0</v>
      </c>
      <c r="O495" s="19"/>
      <c r="P495" s="18">
        <f>SUM(DataSource!N361)</f>
        <v>0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544" t="s">
        <v>792</v>
      </c>
      <c r="B496" s="543"/>
      <c r="C496" s="41">
        <f>SUM(C483:C495)</f>
        <v>0</v>
      </c>
      <c r="D496" s="42"/>
      <c r="E496" s="41">
        <f t="shared" ref="E496:J496" si="46">SUM(E483:E495)</f>
        <v>0</v>
      </c>
      <c r="F496" s="41">
        <f t="shared" si="46"/>
        <v>0</v>
      </c>
      <c r="G496" s="41">
        <f t="shared" si="46"/>
        <v>0</v>
      </c>
      <c r="H496" s="41">
        <f t="shared" si="46"/>
        <v>0</v>
      </c>
      <c r="I496" s="41">
        <f t="shared" si="46"/>
        <v>0</v>
      </c>
      <c r="J496" s="41">
        <f t="shared" si="46"/>
        <v>0</v>
      </c>
      <c r="K496" s="41"/>
      <c r="L496" s="41">
        <f>SUM(L483:L495)</f>
        <v>0</v>
      </c>
      <c r="M496" s="41"/>
      <c r="N496" s="41">
        <f>SUM(N483:N495)</f>
        <v>0</v>
      </c>
      <c r="O496" s="41">
        <f>SUM(O483:O495)</f>
        <v>0</v>
      </c>
      <c r="P496" s="41">
        <f>SUM(P483:P495)</f>
        <v>0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4"/>
      <c r="B497" s="25"/>
      <c r="C497" s="18"/>
      <c r="D497" s="19"/>
      <c r="E497" s="18"/>
      <c r="F497" s="19"/>
      <c r="G497" s="18"/>
      <c r="H497" s="19"/>
      <c r="I497" s="18"/>
      <c r="J497" s="19"/>
      <c r="K497" s="19"/>
      <c r="L497" s="18"/>
      <c r="M497" s="19"/>
      <c r="N497" s="18"/>
      <c r="O497" s="19"/>
      <c r="P497" s="18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6" t="s">
        <v>793</v>
      </c>
      <c r="B498" t="s">
        <v>794</v>
      </c>
      <c r="C498" s="18">
        <f>SUM(DataSource!J362)</f>
        <v>0</v>
      </c>
      <c r="D498" s="19"/>
      <c r="E498" s="18">
        <f>SUM(DataSource!I362)</f>
        <v>0</v>
      </c>
      <c r="F498" s="19"/>
      <c r="G498" s="18">
        <f>SUM(DataSource!E362)</f>
        <v>0</v>
      </c>
      <c r="H498" s="19"/>
      <c r="I498" s="18">
        <f>SUM(DataSource!M362)</f>
        <v>0</v>
      </c>
      <c r="J498" s="19"/>
      <c r="K498" s="19"/>
      <c r="L498" s="18">
        <f>SUM(DataSource!K362)</f>
        <v>0</v>
      </c>
      <c r="M498" s="19"/>
      <c r="N498" s="18">
        <f>SUM(DataSource!L362)</f>
        <v>0</v>
      </c>
      <c r="O498" s="19"/>
      <c r="P498" s="18">
        <f>SUM(DataSource!N362)</f>
        <v>0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17" t="s">
        <v>795</v>
      </c>
      <c r="B499" t="s">
        <v>796</v>
      </c>
      <c r="C499" s="18">
        <f>SUM(DataSource!J363)</f>
        <v>0</v>
      </c>
      <c r="D499" s="19"/>
      <c r="E499" s="18">
        <f>SUM(DataSource!I363)</f>
        <v>0</v>
      </c>
      <c r="F499" s="19"/>
      <c r="G499" s="18">
        <f>SUM(DataSource!E363)</f>
        <v>0</v>
      </c>
      <c r="H499" s="19"/>
      <c r="I499" s="18">
        <f>SUM(DataSource!M363)</f>
        <v>0</v>
      </c>
      <c r="J499" s="19"/>
      <c r="K499" s="19"/>
      <c r="L499" s="18">
        <f>SUM(DataSource!K363)</f>
        <v>0</v>
      </c>
      <c r="M499" s="19"/>
      <c r="N499" s="18">
        <f>SUM(DataSource!L363)</f>
        <v>0</v>
      </c>
      <c r="O499" s="19"/>
      <c r="P499" s="18">
        <f>SUM(DataSource!N363)</f>
        <v>0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17" t="s">
        <v>797</v>
      </c>
      <c r="B500" t="s">
        <v>798</v>
      </c>
      <c r="C500" s="18">
        <f>SUM(DataSource!J364)</f>
        <v>0</v>
      </c>
      <c r="D500" s="19"/>
      <c r="E500" s="18">
        <f>SUM(DataSource!I364)</f>
        <v>0</v>
      </c>
      <c r="F500" s="19"/>
      <c r="G500" s="18">
        <f>SUM(DataSource!E364)</f>
        <v>0</v>
      </c>
      <c r="H500" s="19"/>
      <c r="I500" s="18">
        <f>SUM(DataSource!M364)</f>
        <v>0</v>
      </c>
      <c r="J500" s="19"/>
      <c r="K500" s="19"/>
      <c r="L500" s="18">
        <f>SUM(DataSource!K364)</f>
        <v>0</v>
      </c>
      <c r="M500" s="19"/>
      <c r="N500" s="18">
        <f>SUM(DataSource!L364)</f>
        <v>0</v>
      </c>
      <c r="O500" s="19"/>
      <c r="P500" s="18">
        <f>SUM(DataSource!N364)</f>
        <v>0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17" t="s">
        <v>799</v>
      </c>
      <c r="B501" t="s">
        <v>800</v>
      </c>
      <c r="C501" s="18">
        <f>SUM(DataSource!J365)</f>
        <v>0</v>
      </c>
      <c r="D501" s="19"/>
      <c r="E501" s="18">
        <f>SUM(DataSource!I365)</f>
        <v>0</v>
      </c>
      <c r="F501" s="19"/>
      <c r="G501" s="18">
        <f>SUM(DataSource!E365)</f>
        <v>0</v>
      </c>
      <c r="H501" s="19"/>
      <c r="I501" s="18">
        <f>SUM(DataSource!M365)</f>
        <v>0</v>
      </c>
      <c r="J501" s="19"/>
      <c r="K501" s="19"/>
      <c r="L501" s="18">
        <f>SUM(DataSource!K365)</f>
        <v>0</v>
      </c>
      <c r="M501" s="19"/>
      <c r="N501" s="18">
        <f>SUM(DataSource!L365)</f>
        <v>0</v>
      </c>
      <c r="O501" s="19"/>
      <c r="P501" s="18">
        <f>SUM(DataSource!N365)</f>
        <v>0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17" t="s">
        <v>801</v>
      </c>
      <c r="B502" t="s">
        <v>802</v>
      </c>
      <c r="C502" s="18">
        <f>SUM(DataSource!J366)</f>
        <v>0</v>
      </c>
      <c r="D502" s="19"/>
      <c r="E502" s="18">
        <f>SUM(DataSource!I366)</f>
        <v>0</v>
      </c>
      <c r="F502" s="19"/>
      <c r="G502" s="18">
        <f>SUM(DataSource!E366)</f>
        <v>0</v>
      </c>
      <c r="H502" s="19"/>
      <c r="I502" s="18">
        <f>SUM(DataSource!M366)</f>
        <v>0</v>
      </c>
      <c r="J502" s="19"/>
      <c r="K502" s="19"/>
      <c r="L502" s="18">
        <f>SUM(DataSource!K366)</f>
        <v>0</v>
      </c>
      <c r="M502" s="19"/>
      <c r="N502" s="18">
        <f>SUM(DataSource!L366)</f>
        <v>0</v>
      </c>
      <c r="O502" s="19"/>
      <c r="P502" s="18">
        <f>SUM(DataSource!N366)</f>
        <v>0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17" t="s">
        <v>803</v>
      </c>
      <c r="B503" t="s">
        <v>804</v>
      </c>
      <c r="C503" s="18">
        <f>SUM(DataSource!J367)</f>
        <v>0</v>
      </c>
      <c r="D503" s="19"/>
      <c r="E503" s="18">
        <f>SUM(DataSource!I367)</f>
        <v>0</v>
      </c>
      <c r="F503" s="19"/>
      <c r="G503" s="18">
        <f>SUM(DataSource!E367)</f>
        <v>0</v>
      </c>
      <c r="H503" s="19"/>
      <c r="I503" s="18">
        <f>SUM(DataSource!M367)</f>
        <v>0</v>
      </c>
      <c r="J503" s="19"/>
      <c r="K503" s="19"/>
      <c r="L503" s="18">
        <f>SUM(DataSource!K367)</f>
        <v>0</v>
      </c>
      <c r="M503" s="19"/>
      <c r="N503" s="18">
        <f>SUM(DataSource!L367)</f>
        <v>0</v>
      </c>
      <c r="O503" s="19"/>
      <c r="P503" s="18">
        <f>SUM(DataSource!N367)</f>
        <v>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17" t="s">
        <v>805</v>
      </c>
      <c r="B504" t="s">
        <v>806</v>
      </c>
      <c r="C504" s="18">
        <f>SUM(DataSource!J368)</f>
        <v>0</v>
      </c>
      <c r="D504" s="19"/>
      <c r="E504" s="18">
        <f>SUM(DataSource!I368)</f>
        <v>0</v>
      </c>
      <c r="F504" s="19"/>
      <c r="G504" s="18">
        <f>SUM(DataSource!E368)</f>
        <v>0</v>
      </c>
      <c r="H504" s="19"/>
      <c r="I504" s="18">
        <f>SUM(DataSource!M368)</f>
        <v>0</v>
      </c>
      <c r="J504" s="19"/>
      <c r="K504" s="19"/>
      <c r="L504" s="18">
        <f>SUM(DataSource!K368)</f>
        <v>0</v>
      </c>
      <c r="M504" s="19"/>
      <c r="N504" s="18">
        <f>SUM(DataSource!L368)</f>
        <v>0</v>
      </c>
      <c r="O504" s="19"/>
      <c r="P504" s="18">
        <f>SUM(DataSource!N368)</f>
        <v>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17" t="s">
        <v>807</v>
      </c>
      <c r="B505" t="s">
        <v>808</v>
      </c>
      <c r="C505" s="18">
        <f>SUM(DataSource!J369)</f>
        <v>0</v>
      </c>
      <c r="D505" s="19"/>
      <c r="E505" s="18">
        <f>SUM(DataSource!I369)</f>
        <v>0</v>
      </c>
      <c r="F505" s="19"/>
      <c r="G505" s="18">
        <f>SUM(DataSource!E369)</f>
        <v>0</v>
      </c>
      <c r="H505" s="19"/>
      <c r="I505" s="18">
        <f>SUM(DataSource!M369)</f>
        <v>0</v>
      </c>
      <c r="J505" s="19"/>
      <c r="K505" s="19"/>
      <c r="L505" s="18">
        <f>SUM(DataSource!K369)</f>
        <v>0</v>
      </c>
      <c r="M505" s="19"/>
      <c r="N505" s="18">
        <f>SUM(DataSource!L369)</f>
        <v>0</v>
      </c>
      <c r="O505" s="19"/>
      <c r="P505" s="18">
        <f>SUM(DataSource!N369)</f>
        <v>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17" t="s">
        <v>809</v>
      </c>
      <c r="B506" t="s">
        <v>810</v>
      </c>
      <c r="C506" s="18">
        <f>SUM(DataSource!J370)</f>
        <v>0</v>
      </c>
      <c r="D506" s="19"/>
      <c r="E506" s="18">
        <f>SUM(DataSource!I370)</f>
        <v>0</v>
      </c>
      <c r="F506" s="19"/>
      <c r="G506" s="18">
        <f>SUM(DataSource!E370)</f>
        <v>0</v>
      </c>
      <c r="H506" s="19"/>
      <c r="I506" s="18">
        <f>SUM(DataSource!M370)</f>
        <v>0</v>
      </c>
      <c r="J506" s="19"/>
      <c r="K506" s="19"/>
      <c r="L506" s="18">
        <f>SUM(DataSource!K370)</f>
        <v>0</v>
      </c>
      <c r="M506" s="19"/>
      <c r="N506" s="18">
        <f>SUM(DataSource!L370)</f>
        <v>0</v>
      </c>
      <c r="O506" s="19"/>
      <c r="P506" s="18">
        <f>SUM(DataSource!N370)</f>
        <v>0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17" t="s">
        <v>811</v>
      </c>
      <c r="B507" t="s">
        <v>812</v>
      </c>
      <c r="C507" s="18">
        <f>SUM(DataSource!J371)</f>
        <v>0</v>
      </c>
      <c r="D507" s="19"/>
      <c r="E507" s="18">
        <f>SUM(DataSource!I371)</f>
        <v>0</v>
      </c>
      <c r="F507" s="19"/>
      <c r="G507" s="18">
        <f>SUM(DataSource!E371)</f>
        <v>0</v>
      </c>
      <c r="H507" s="19"/>
      <c r="I507" s="18">
        <f>SUM(DataSource!M371)</f>
        <v>0</v>
      </c>
      <c r="J507" s="19"/>
      <c r="K507" s="19"/>
      <c r="L507" s="18">
        <f>SUM(DataSource!K371)</f>
        <v>0</v>
      </c>
      <c r="M507" s="19"/>
      <c r="N507" s="18">
        <f>SUM(DataSource!L371)</f>
        <v>0</v>
      </c>
      <c r="O507" s="19"/>
      <c r="P507" s="18">
        <f>SUM(DataSource!N371)</f>
        <v>0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17" t="s">
        <v>813</v>
      </c>
      <c r="B508" t="s">
        <v>814</v>
      </c>
      <c r="C508" s="18">
        <f>SUM(DataSource!J372)</f>
        <v>0</v>
      </c>
      <c r="D508" s="19"/>
      <c r="E508" s="18">
        <f>SUM(DataSource!I372)</f>
        <v>0</v>
      </c>
      <c r="F508" s="19"/>
      <c r="G508" s="18">
        <f>SUM(DataSource!E372)</f>
        <v>0</v>
      </c>
      <c r="H508" s="19"/>
      <c r="I508" s="18">
        <f>SUM(DataSource!M372)</f>
        <v>0</v>
      </c>
      <c r="J508" s="19"/>
      <c r="K508" s="19"/>
      <c r="L508" s="18">
        <f>SUM(DataSource!K372)</f>
        <v>0</v>
      </c>
      <c r="M508" s="19"/>
      <c r="N508" s="18">
        <f>SUM(DataSource!L372)</f>
        <v>0</v>
      </c>
      <c r="O508" s="19"/>
      <c r="P508" s="18">
        <f>SUM(DataSource!N372)</f>
        <v>0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17" t="s">
        <v>815</v>
      </c>
      <c r="B509" t="s">
        <v>816</v>
      </c>
      <c r="C509" s="18">
        <f>SUM(DataSource!J373)</f>
        <v>0</v>
      </c>
      <c r="D509" s="19"/>
      <c r="E509" s="18">
        <f>SUM(DataSource!I373)</f>
        <v>0</v>
      </c>
      <c r="F509" s="19"/>
      <c r="G509" s="18">
        <f>SUM(DataSource!E373)</f>
        <v>0</v>
      </c>
      <c r="H509" s="19"/>
      <c r="I509" s="18">
        <f>SUM(DataSource!M373)</f>
        <v>0</v>
      </c>
      <c r="J509" s="19"/>
      <c r="K509" s="19"/>
      <c r="L509" s="18">
        <f>SUM(DataSource!K373)</f>
        <v>0</v>
      </c>
      <c r="M509" s="19"/>
      <c r="N509" s="18">
        <f>SUM(DataSource!L373)</f>
        <v>0</v>
      </c>
      <c r="O509" s="19"/>
      <c r="P509" s="18">
        <f>SUM(DataSource!N373)</f>
        <v>0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1" t="s">
        <v>817</v>
      </c>
      <c r="B510" t="s">
        <v>818</v>
      </c>
      <c r="C510" s="18">
        <f>SUM(DataSource!J374)</f>
        <v>0</v>
      </c>
      <c r="D510" s="19"/>
      <c r="E510" s="18">
        <f>SUM(DataSource!I374)</f>
        <v>0</v>
      </c>
      <c r="F510" s="19"/>
      <c r="G510" s="18">
        <f>SUM(DataSource!E374)</f>
        <v>0</v>
      </c>
      <c r="H510" s="19"/>
      <c r="I510" s="18">
        <f>SUM(DataSource!M374)</f>
        <v>0</v>
      </c>
      <c r="J510" s="19"/>
      <c r="K510" s="19"/>
      <c r="L510" s="18">
        <f>SUM(DataSource!K374)</f>
        <v>0</v>
      </c>
      <c r="M510" s="19"/>
      <c r="N510" s="18">
        <f>SUM(DataSource!L374)</f>
        <v>0</v>
      </c>
      <c r="O510" s="19"/>
      <c r="P510" s="18">
        <f>SUM(DataSource!N374)</f>
        <v>0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544" t="s">
        <v>819</v>
      </c>
      <c r="B511" s="543"/>
      <c r="C511" s="41">
        <f>SUM(C498:C510)</f>
        <v>0</v>
      </c>
      <c r="D511" s="42"/>
      <c r="E511" s="41">
        <f t="shared" ref="E511:J511" si="47">SUM(E498:E510)</f>
        <v>0</v>
      </c>
      <c r="F511" s="41">
        <f t="shared" si="47"/>
        <v>0</v>
      </c>
      <c r="G511" s="41">
        <f t="shared" si="47"/>
        <v>0</v>
      </c>
      <c r="H511" s="41">
        <f t="shared" si="47"/>
        <v>0</v>
      </c>
      <c r="I511" s="41">
        <f t="shared" si="47"/>
        <v>0</v>
      </c>
      <c r="J511" s="41">
        <f t="shared" si="47"/>
        <v>0</v>
      </c>
      <c r="K511" s="41"/>
      <c r="L511" s="41">
        <f>SUM(L498:L510)</f>
        <v>0</v>
      </c>
      <c r="M511" s="41"/>
      <c r="N511" s="41">
        <f>SUM(N498:N510)</f>
        <v>0</v>
      </c>
      <c r="O511" s="41">
        <f>SUM(O498:O510)</f>
        <v>0</v>
      </c>
      <c r="P511" s="41">
        <f>SUM(P498:P510)</f>
        <v>0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4"/>
      <c r="B512" s="25"/>
      <c r="C512" s="18"/>
      <c r="D512" s="19"/>
      <c r="E512" s="18"/>
      <c r="F512" s="19"/>
      <c r="G512" s="18"/>
      <c r="H512" s="19"/>
      <c r="I512" s="18"/>
      <c r="J512" s="19"/>
      <c r="K512" s="19"/>
      <c r="L512" s="18"/>
      <c r="M512" s="19"/>
      <c r="N512" s="18"/>
      <c r="O512" s="19"/>
      <c r="P512" s="18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6" t="s">
        <v>820</v>
      </c>
      <c r="B513" t="s">
        <v>821</v>
      </c>
      <c r="C513" s="18">
        <f>SUM(DataSource!J375)</f>
        <v>0</v>
      </c>
      <c r="D513" s="19"/>
      <c r="E513" s="18">
        <f>SUM(DataSource!I375)</f>
        <v>0</v>
      </c>
      <c r="F513" s="19"/>
      <c r="G513" s="18">
        <f>SUM(DataSource!E375)</f>
        <v>0</v>
      </c>
      <c r="H513" s="19"/>
      <c r="I513" s="18">
        <f>SUM(DataSource!M375)</f>
        <v>0</v>
      </c>
      <c r="J513" s="19"/>
      <c r="K513" s="19"/>
      <c r="L513" s="18">
        <f>SUM(DataSource!K375)</f>
        <v>0</v>
      </c>
      <c r="M513" s="19"/>
      <c r="N513" s="18">
        <f>SUM(DataSource!L375)</f>
        <v>0</v>
      </c>
      <c r="O513" s="19"/>
      <c r="P513" s="18">
        <f>SUM(DataSource!N375)</f>
        <v>0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17" t="s">
        <v>822</v>
      </c>
      <c r="B514" t="s">
        <v>823</v>
      </c>
      <c r="C514" s="18">
        <f>SUM(DataSource!J376)</f>
        <v>0</v>
      </c>
      <c r="D514" s="19"/>
      <c r="E514" s="18">
        <f>SUM(DataSource!I376)</f>
        <v>0</v>
      </c>
      <c r="F514" s="19"/>
      <c r="G514" s="18">
        <f>SUM(DataSource!E376)</f>
        <v>0</v>
      </c>
      <c r="H514" s="19"/>
      <c r="I514" s="18">
        <f>SUM(DataSource!M376)</f>
        <v>0</v>
      </c>
      <c r="J514" s="19"/>
      <c r="K514" s="19"/>
      <c r="L514" s="18">
        <f>SUM(DataSource!K376)</f>
        <v>0</v>
      </c>
      <c r="M514" s="19"/>
      <c r="N514" s="18">
        <f>SUM(DataSource!L376)</f>
        <v>0</v>
      </c>
      <c r="O514" s="19"/>
      <c r="P514" s="18">
        <f>SUM(DataSource!N376)</f>
        <v>0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17" t="s">
        <v>824</v>
      </c>
      <c r="B515" t="s">
        <v>825</v>
      </c>
      <c r="C515" s="18">
        <f>SUM(DataSource!J377)</f>
        <v>0</v>
      </c>
      <c r="D515" s="19"/>
      <c r="E515" s="18">
        <f>SUM(DataSource!I377)</f>
        <v>0</v>
      </c>
      <c r="F515" s="19"/>
      <c r="G515" s="18">
        <f>SUM(DataSource!E377)</f>
        <v>0</v>
      </c>
      <c r="H515" s="19"/>
      <c r="I515" s="18">
        <f>SUM(DataSource!M377)</f>
        <v>0</v>
      </c>
      <c r="J515" s="19"/>
      <c r="K515" s="19"/>
      <c r="L515" s="18">
        <f>SUM(DataSource!K377)</f>
        <v>0</v>
      </c>
      <c r="M515" s="19"/>
      <c r="N515" s="18">
        <f>SUM(DataSource!L377)</f>
        <v>0</v>
      </c>
      <c r="O515" s="19"/>
      <c r="P515" s="18">
        <f>SUM(DataSource!N377)</f>
        <v>0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17" t="s">
        <v>826</v>
      </c>
      <c r="B516" t="s">
        <v>827</v>
      </c>
      <c r="C516" s="18">
        <f>SUM(DataSource!J378)</f>
        <v>0</v>
      </c>
      <c r="D516" s="19"/>
      <c r="E516" s="18">
        <f>SUM(DataSource!I378)</f>
        <v>0</v>
      </c>
      <c r="F516" s="19"/>
      <c r="G516" s="18">
        <f>SUM(DataSource!E378)</f>
        <v>0</v>
      </c>
      <c r="H516" s="19"/>
      <c r="I516" s="18">
        <f>SUM(DataSource!M378)</f>
        <v>0</v>
      </c>
      <c r="J516" s="19"/>
      <c r="K516" s="19"/>
      <c r="L516" s="18">
        <f>SUM(DataSource!K378)</f>
        <v>0</v>
      </c>
      <c r="M516" s="19"/>
      <c r="N516" s="18">
        <f>SUM(DataSource!L378)</f>
        <v>0</v>
      </c>
      <c r="O516" s="19"/>
      <c r="P516" s="18">
        <f>SUM(DataSource!N378)</f>
        <v>0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17" t="s">
        <v>828</v>
      </c>
      <c r="B517" t="s">
        <v>829</v>
      </c>
      <c r="C517" s="18">
        <f>SUM(DataSource!J379)</f>
        <v>0</v>
      </c>
      <c r="D517" s="19"/>
      <c r="E517" s="18">
        <f>SUM(DataSource!I379)</f>
        <v>0</v>
      </c>
      <c r="F517" s="19"/>
      <c r="G517" s="18">
        <f>SUM(DataSource!E379)</f>
        <v>0</v>
      </c>
      <c r="H517" s="19"/>
      <c r="I517" s="18">
        <f>SUM(DataSource!M379)</f>
        <v>0</v>
      </c>
      <c r="J517" s="19"/>
      <c r="K517" s="19"/>
      <c r="L517" s="18">
        <f>SUM(DataSource!K379)</f>
        <v>0</v>
      </c>
      <c r="M517" s="19"/>
      <c r="N517" s="18">
        <f>SUM(DataSource!L379)</f>
        <v>0</v>
      </c>
      <c r="O517" s="19"/>
      <c r="P517" s="18">
        <f>SUM(DataSource!N379)</f>
        <v>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17" t="s">
        <v>830</v>
      </c>
      <c r="B518" t="s">
        <v>831</v>
      </c>
      <c r="C518" s="18">
        <f>SUM(DataSource!J380)</f>
        <v>0</v>
      </c>
      <c r="D518" s="19"/>
      <c r="E518" s="18">
        <f>SUM(DataSource!I380)</f>
        <v>0</v>
      </c>
      <c r="F518" s="19"/>
      <c r="G518" s="18">
        <f>SUM(DataSource!E380)</f>
        <v>0</v>
      </c>
      <c r="H518" s="19"/>
      <c r="I518" s="18">
        <f>SUM(DataSource!M380)</f>
        <v>0</v>
      </c>
      <c r="J518" s="19"/>
      <c r="K518" s="19"/>
      <c r="L518" s="18">
        <f>SUM(DataSource!K380)</f>
        <v>0</v>
      </c>
      <c r="M518" s="19"/>
      <c r="N518" s="18">
        <f>SUM(DataSource!L380)</f>
        <v>0</v>
      </c>
      <c r="O518" s="19"/>
      <c r="P518" s="18">
        <f>SUM(DataSource!N380)</f>
        <v>0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17" t="s">
        <v>832</v>
      </c>
      <c r="B519" t="s">
        <v>833</v>
      </c>
      <c r="C519" s="18">
        <f>SUM(DataSource!J381)</f>
        <v>0</v>
      </c>
      <c r="D519" s="19"/>
      <c r="E519" s="18">
        <f>SUM(DataSource!I381)</f>
        <v>0</v>
      </c>
      <c r="F519" s="19"/>
      <c r="G519" s="18">
        <f>SUM(DataSource!E381)</f>
        <v>0</v>
      </c>
      <c r="H519" s="19"/>
      <c r="I519" s="18">
        <f>SUM(DataSource!M381)</f>
        <v>0</v>
      </c>
      <c r="J519" s="19"/>
      <c r="K519" s="19"/>
      <c r="L519" s="18">
        <f>SUM(DataSource!K381)</f>
        <v>0</v>
      </c>
      <c r="M519" s="19"/>
      <c r="N519" s="18">
        <f>SUM(DataSource!L381)</f>
        <v>0</v>
      </c>
      <c r="O519" s="19"/>
      <c r="P519" s="18">
        <f>SUM(DataSource!N381)</f>
        <v>0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17" t="s">
        <v>834</v>
      </c>
      <c r="B520" t="s">
        <v>835</v>
      </c>
      <c r="C520" s="18">
        <f>SUM(DataSource!J382)</f>
        <v>0</v>
      </c>
      <c r="D520" s="19"/>
      <c r="E520" s="18">
        <f>SUM(DataSource!I382)</f>
        <v>0</v>
      </c>
      <c r="F520" s="19"/>
      <c r="G520" s="18">
        <f>SUM(DataSource!E382)</f>
        <v>0</v>
      </c>
      <c r="H520" s="19"/>
      <c r="I520" s="18">
        <f>SUM(DataSource!M382)</f>
        <v>0</v>
      </c>
      <c r="J520" s="19"/>
      <c r="K520" s="19"/>
      <c r="L520" s="18">
        <f>SUM(DataSource!K382)</f>
        <v>0</v>
      </c>
      <c r="M520" s="19"/>
      <c r="N520" s="18">
        <f>SUM(DataSource!L382)</f>
        <v>0</v>
      </c>
      <c r="O520" s="19"/>
      <c r="P520" s="18">
        <f>SUM(DataSource!N382)</f>
        <v>0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17" t="s">
        <v>836</v>
      </c>
      <c r="B521" t="s">
        <v>837</v>
      </c>
      <c r="C521" s="18">
        <f>SUM(DataSource!J383)</f>
        <v>0</v>
      </c>
      <c r="D521" s="19"/>
      <c r="E521" s="18">
        <f>SUM(DataSource!I383)</f>
        <v>0</v>
      </c>
      <c r="F521" s="19"/>
      <c r="G521" s="18">
        <f>SUM(DataSource!E383)</f>
        <v>0</v>
      </c>
      <c r="H521" s="19"/>
      <c r="I521" s="18">
        <f>SUM(DataSource!M383)</f>
        <v>0</v>
      </c>
      <c r="J521" s="19"/>
      <c r="K521" s="19"/>
      <c r="L521" s="18">
        <f>SUM(DataSource!K383)</f>
        <v>0</v>
      </c>
      <c r="M521" s="19"/>
      <c r="N521" s="18">
        <f>SUM(DataSource!L383)</f>
        <v>0</v>
      </c>
      <c r="O521" s="19"/>
      <c r="P521" s="18">
        <f>SUM(DataSource!N383)</f>
        <v>0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17" t="s">
        <v>838</v>
      </c>
      <c r="B522" t="s">
        <v>839</v>
      </c>
      <c r="C522" s="18">
        <f>SUM(DataSource!J384)</f>
        <v>0</v>
      </c>
      <c r="D522" s="19"/>
      <c r="E522" s="18">
        <f>SUM(DataSource!I384)</f>
        <v>0</v>
      </c>
      <c r="F522" s="19"/>
      <c r="G522" s="18">
        <f>SUM(DataSource!E384)</f>
        <v>0</v>
      </c>
      <c r="H522" s="19"/>
      <c r="I522" s="18">
        <f>SUM(DataSource!M384)</f>
        <v>0</v>
      </c>
      <c r="J522" s="19"/>
      <c r="K522" s="19"/>
      <c r="L522" s="18">
        <f>SUM(DataSource!K384)</f>
        <v>0</v>
      </c>
      <c r="M522" s="19"/>
      <c r="N522" s="18">
        <f>SUM(DataSource!L384)</f>
        <v>0</v>
      </c>
      <c r="O522" s="19"/>
      <c r="P522" s="18">
        <f>SUM(DataSource!N384)</f>
        <v>0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17" t="s">
        <v>840</v>
      </c>
      <c r="B523" t="s">
        <v>841</v>
      </c>
      <c r="C523" s="18">
        <f>SUM(DataSource!J385)</f>
        <v>0</v>
      </c>
      <c r="D523" s="19"/>
      <c r="E523" s="18">
        <f>SUM(DataSource!I385)</f>
        <v>0</v>
      </c>
      <c r="F523" s="19"/>
      <c r="G523" s="18">
        <f>SUM(DataSource!E385)</f>
        <v>0</v>
      </c>
      <c r="H523" s="19"/>
      <c r="I523" s="18">
        <f>SUM(DataSource!M385)</f>
        <v>0</v>
      </c>
      <c r="J523" s="19"/>
      <c r="K523" s="19"/>
      <c r="L523" s="18">
        <f>SUM(DataSource!K385)</f>
        <v>0</v>
      </c>
      <c r="M523" s="19"/>
      <c r="N523" s="18">
        <f>SUM(DataSource!L385)</f>
        <v>0</v>
      </c>
      <c r="O523" s="19"/>
      <c r="P523" s="18">
        <f>SUM(DataSource!N385)</f>
        <v>0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17" t="s">
        <v>842</v>
      </c>
      <c r="B524" t="s">
        <v>843</v>
      </c>
      <c r="C524" s="18">
        <f>SUM(DataSource!J386)</f>
        <v>0</v>
      </c>
      <c r="D524" s="19"/>
      <c r="E524" s="18">
        <f>SUM(DataSource!I386)</f>
        <v>0</v>
      </c>
      <c r="F524" s="19"/>
      <c r="G524" s="18">
        <f>SUM(DataSource!E386)</f>
        <v>0</v>
      </c>
      <c r="H524" s="19"/>
      <c r="I524" s="18">
        <f>SUM(DataSource!M386)</f>
        <v>0</v>
      </c>
      <c r="J524" s="19"/>
      <c r="K524" s="19"/>
      <c r="L524" s="18">
        <f>SUM(DataSource!K386)</f>
        <v>0</v>
      </c>
      <c r="M524" s="19"/>
      <c r="N524" s="18">
        <f>SUM(DataSource!L386)</f>
        <v>0</v>
      </c>
      <c r="O524" s="19"/>
      <c r="P524" s="18">
        <f>SUM(DataSource!N386)</f>
        <v>0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1" t="s">
        <v>844</v>
      </c>
      <c r="B525" t="s">
        <v>845</v>
      </c>
      <c r="C525" s="18">
        <f>SUM(DataSource!J387)</f>
        <v>0</v>
      </c>
      <c r="D525" s="19"/>
      <c r="E525" s="18">
        <f>SUM(DataSource!I387)</f>
        <v>0</v>
      </c>
      <c r="F525" s="19"/>
      <c r="G525" s="18">
        <f>SUM(DataSource!E387)</f>
        <v>0</v>
      </c>
      <c r="H525" s="19"/>
      <c r="I525" s="18">
        <f>SUM(DataSource!M387)</f>
        <v>0</v>
      </c>
      <c r="J525" s="19"/>
      <c r="K525" s="19"/>
      <c r="L525" s="18">
        <f>SUM(DataSource!K387)</f>
        <v>0</v>
      </c>
      <c r="M525" s="19"/>
      <c r="N525" s="18">
        <f>SUM(DataSource!L387)</f>
        <v>0</v>
      </c>
      <c r="O525" s="19"/>
      <c r="P525" s="18">
        <f>SUM(DataSource!N387)</f>
        <v>0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544" t="s">
        <v>846</v>
      </c>
      <c r="B526" s="543"/>
      <c r="C526" s="41">
        <f>SUM(C513:C525)</f>
        <v>0</v>
      </c>
      <c r="D526" s="42"/>
      <c r="E526" s="41">
        <f t="shared" ref="E526:J526" si="48">SUM(E513:E525)</f>
        <v>0</v>
      </c>
      <c r="F526" s="41">
        <f t="shared" si="48"/>
        <v>0</v>
      </c>
      <c r="G526" s="41">
        <f t="shared" si="48"/>
        <v>0</v>
      </c>
      <c r="H526" s="41">
        <f t="shared" si="48"/>
        <v>0</v>
      </c>
      <c r="I526" s="41">
        <f t="shared" si="48"/>
        <v>0</v>
      </c>
      <c r="J526" s="41">
        <f t="shared" si="48"/>
        <v>0</v>
      </c>
      <c r="K526" s="41"/>
      <c r="L526" s="41">
        <f>SUM(L513:L525)</f>
        <v>0</v>
      </c>
      <c r="M526" s="41"/>
      <c r="N526" s="41">
        <f>SUM(N513:N525)</f>
        <v>0</v>
      </c>
      <c r="O526" s="41">
        <f>SUM(O513:O525)</f>
        <v>0</v>
      </c>
      <c r="P526" s="41">
        <f>SUM(P513:P525)</f>
        <v>0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4"/>
      <c r="B527" s="25"/>
      <c r="C527" s="18"/>
      <c r="D527" s="19"/>
      <c r="E527" s="18"/>
      <c r="F527" s="19"/>
      <c r="G527" s="18"/>
      <c r="H527" s="19"/>
      <c r="I527" s="18"/>
      <c r="J527" s="19"/>
      <c r="K527" s="19"/>
      <c r="L527" s="18"/>
      <c r="M527" s="19"/>
      <c r="N527" s="18"/>
      <c r="O527" s="19"/>
      <c r="P527" s="18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6" t="s">
        <v>847</v>
      </c>
      <c r="B528" t="s">
        <v>848</v>
      </c>
      <c r="C528" s="18">
        <f>SUM(DataSource!J388)</f>
        <v>0</v>
      </c>
      <c r="D528" s="44"/>
      <c r="E528" s="18">
        <f>SUM(DataSource!I388)</f>
        <v>0</v>
      </c>
      <c r="F528" s="44"/>
      <c r="G528" s="18">
        <f>SUM(DataSource!E388)</f>
        <v>0</v>
      </c>
      <c r="H528" s="44"/>
      <c r="I528" s="18">
        <f>SUM(DataSource!M388)</f>
        <v>0</v>
      </c>
      <c r="J528" s="44"/>
      <c r="K528" s="44"/>
      <c r="L528" s="18">
        <f>SUM(DataSource!K388)</f>
        <v>0</v>
      </c>
      <c r="M528" s="44"/>
      <c r="N528" s="18">
        <f>SUM(DataSource!L388)</f>
        <v>0</v>
      </c>
      <c r="O528" s="44"/>
      <c r="P528" s="18">
        <f>SUM(DataSource!N388)</f>
        <v>0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17" t="s">
        <v>849</v>
      </c>
      <c r="B529" t="s">
        <v>850</v>
      </c>
      <c r="C529" s="18">
        <f>SUM(DataSource!J389)</f>
        <v>0</v>
      </c>
      <c r="D529" s="44"/>
      <c r="E529" s="18">
        <f>SUM(DataSource!I389)</f>
        <v>0</v>
      </c>
      <c r="F529" s="44"/>
      <c r="G529" s="18">
        <f>SUM(DataSource!E389)</f>
        <v>0</v>
      </c>
      <c r="H529" s="44"/>
      <c r="I529" s="18">
        <f>SUM(DataSource!M389)</f>
        <v>0</v>
      </c>
      <c r="J529" s="44"/>
      <c r="K529" s="44"/>
      <c r="L529" s="18">
        <f>SUM(DataSource!K389)</f>
        <v>0</v>
      </c>
      <c r="M529" s="44"/>
      <c r="N529" s="18">
        <f>SUM(DataSource!L389)</f>
        <v>0</v>
      </c>
      <c r="O529" s="44"/>
      <c r="P529" s="18">
        <f>SUM(DataSource!N389)</f>
        <v>0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17" t="s">
        <v>851</v>
      </c>
      <c r="B530" t="s">
        <v>852</v>
      </c>
      <c r="C530" s="18">
        <f>SUM(DataSource!J390)</f>
        <v>0</v>
      </c>
      <c r="D530" s="44"/>
      <c r="E530" s="18">
        <f>SUM(DataSource!I390)</f>
        <v>0</v>
      </c>
      <c r="F530" s="44"/>
      <c r="G530" s="18">
        <f>SUM(DataSource!E390)</f>
        <v>0</v>
      </c>
      <c r="H530" s="44"/>
      <c r="I530" s="18">
        <f>SUM(DataSource!M390)</f>
        <v>0</v>
      </c>
      <c r="J530" s="44"/>
      <c r="K530" s="44"/>
      <c r="L530" s="18">
        <f>SUM(DataSource!K390)</f>
        <v>0</v>
      </c>
      <c r="M530" s="44"/>
      <c r="N530" s="18">
        <f>SUM(DataSource!L390)</f>
        <v>0</v>
      </c>
      <c r="O530" s="44"/>
      <c r="P530" s="18">
        <f>SUM(DataSource!N390)</f>
        <v>0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17" t="s">
        <v>853</v>
      </c>
      <c r="B531" t="s">
        <v>854</v>
      </c>
      <c r="C531" s="18">
        <f>SUM(DataSource!J391)</f>
        <v>0</v>
      </c>
      <c r="D531" s="44"/>
      <c r="E531" s="18">
        <f>SUM(DataSource!I391)</f>
        <v>0</v>
      </c>
      <c r="F531" s="44"/>
      <c r="G531" s="18">
        <f>SUM(DataSource!E391)</f>
        <v>0</v>
      </c>
      <c r="H531" s="44"/>
      <c r="I531" s="18">
        <f>SUM(DataSource!M391)</f>
        <v>0</v>
      </c>
      <c r="J531" s="44"/>
      <c r="K531" s="44"/>
      <c r="L531" s="18">
        <f>SUM(DataSource!K391)</f>
        <v>0</v>
      </c>
      <c r="M531" s="44"/>
      <c r="N531" s="18">
        <f>SUM(DataSource!L391)</f>
        <v>0</v>
      </c>
      <c r="O531" s="44"/>
      <c r="P531" s="18">
        <f>SUM(DataSource!N391)</f>
        <v>0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17" t="s">
        <v>855</v>
      </c>
      <c r="B532" t="s">
        <v>856</v>
      </c>
      <c r="C532" s="18">
        <f>SUM(DataSource!J392)</f>
        <v>0</v>
      </c>
      <c r="D532" s="44"/>
      <c r="E532" s="18">
        <f>SUM(DataSource!I392)</f>
        <v>0</v>
      </c>
      <c r="F532" s="44"/>
      <c r="G532" s="18">
        <f>SUM(DataSource!E392)</f>
        <v>0</v>
      </c>
      <c r="H532" s="44"/>
      <c r="I532" s="18">
        <f>SUM(DataSource!M392)</f>
        <v>0</v>
      </c>
      <c r="J532" s="44"/>
      <c r="K532" s="44"/>
      <c r="L532" s="18">
        <f>SUM(DataSource!K392)</f>
        <v>0</v>
      </c>
      <c r="M532" s="44"/>
      <c r="N532" s="18">
        <f>SUM(DataSource!L392)</f>
        <v>0</v>
      </c>
      <c r="O532" s="44"/>
      <c r="P532" s="18">
        <f>SUM(DataSource!N392)</f>
        <v>0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17" t="s">
        <v>857</v>
      </c>
      <c r="B533" t="s">
        <v>858</v>
      </c>
      <c r="C533" s="18">
        <f>SUM(DataSource!J393)</f>
        <v>0</v>
      </c>
      <c r="D533" s="44"/>
      <c r="E533" s="18">
        <f>SUM(DataSource!I393)</f>
        <v>0</v>
      </c>
      <c r="F533" s="44"/>
      <c r="G533" s="18">
        <f>SUM(DataSource!E393)</f>
        <v>0</v>
      </c>
      <c r="H533" s="44"/>
      <c r="I533" s="18">
        <f>SUM(DataSource!M393)</f>
        <v>0</v>
      </c>
      <c r="J533" s="44"/>
      <c r="K533" s="44"/>
      <c r="L533" s="18">
        <f>SUM(DataSource!K393)</f>
        <v>0</v>
      </c>
      <c r="M533" s="44"/>
      <c r="N533" s="18">
        <f>SUM(DataSource!L393)</f>
        <v>0</v>
      </c>
      <c r="O533" s="44"/>
      <c r="P533" s="18">
        <f>SUM(DataSource!N393)</f>
        <v>0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17" t="s">
        <v>859</v>
      </c>
      <c r="B534" t="s">
        <v>860</v>
      </c>
      <c r="C534" s="18">
        <f>SUM(DataSource!J394)</f>
        <v>0</v>
      </c>
      <c r="D534" s="44"/>
      <c r="E534" s="18">
        <f>SUM(DataSource!I394)</f>
        <v>0</v>
      </c>
      <c r="F534" s="44"/>
      <c r="G534" s="18">
        <f>SUM(DataSource!E394)</f>
        <v>0</v>
      </c>
      <c r="H534" s="44"/>
      <c r="I534" s="18">
        <f>SUM(DataSource!M394)</f>
        <v>0</v>
      </c>
      <c r="J534" s="44"/>
      <c r="K534" s="44"/>
      <c r="L534" s="18">
        <f>SUM(DataSource!K394)</f>
        <v>0</v>
      </c>
      <c r="M534" s="44"/>
      <c r="N534" s="18">
        <f>SUM(DataSource!L394)</f>
        <v>0</v>
      </c>
      <c r="O534" s="44"/>
      <c r="P534" s="18">
        <f>SUM(DataSource!N394)</f>
        <v>0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17" t="s">
        <v>861</v>
      </c>
      <c r="B535" t="s">
        <v>862</v>
      </c>
      <c r="C535" s="18">
        <f>SUM(DataSource!J395)</f>
        <v>0</v>
      </c>
      <c r="D535" s="44"/>
      <c r="E535" s="18">
        <f>SUM(DataSource!I395)</f>
        <v>0</v>
      </c>
      <c r="F535" s="44"/>
      <c r="G535" s="18">
        <f>SUM(DataSource!E395)</f>
        <v>0</v>
      </c>
      <c r="H535" s="44"/>
      <c r="I535" s="18">
        <f>SUM(DataSource!M395)</f>
        <v>0</v>
      </c>
      <c r="J535" s="44"/>
      <c r="K535" s="44"/>
      <c r="L535" s="18">
        <f>SUM(DataSource!K395)</f>
        <v>0</v>
      </c>
      <c r="M535" s="44"/>
      <c r="N535" s="18">
        <f>SUM(DataSource!L395)</f>
        <v>0</v>
      </c>
      <c r="O535" s="44"/>
      <c r="P535" s="18">
        <f>SUM(DataSource!N395)</f>
        <v>0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17" t="s">
        <v>863</v>
      </c>
      <c r="B536" t="s">
        <v>864</v>
      </c>
      <c r="C536" s="18">
        <f>SUM(DataSource!J396)</f>
        <v>0</v>
      </c>
      <c r="D536" s="44"/>
      <c r="E536" s="18">
        <f>SUM(DataSource!I396)</f>
        <v>0</v>
      </c>
      <c r="F536" s="44"/>
      <c r="G536" s="18">
        <f>SUM(DataSource!E396)</f>
        <v>0</v>
      </c>
      <c r="H536" s="44"/>
      <c r="I536" s="18">
        <f>SUM(DataSource!M396)</f>
        <v>0</v>
      </c>
      <c r="J536" s="44"/>
      <c r="K536" s="44"/>
      <c r="L536" s="18">
        <f>SUM(DataSource!K396)</f>
        <v>0</v>
      </c>
      <c r="M536" s="44"/>
      <c r="N536" s="18">
        <f>SUM(DataSource!L396)</f>
        <v>0</v>
      </c>
      <c r="O536" s="44"/>
      <c r="P536" s="18">
        <f>SUM(DataSource!N396)</f>
        <v>0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17" t="s">
        <v>865</v>
      </c>
      <c r="B537" t="s">
        <v>866</v>
      </c>
      <c r="C537" s="18">
        <f>SUM(DataSource!J397)</f>
        <v>0</v>
      </c>
      <c r="D537" s="44"/>
      <c r="E537" s="18">
        <f>SUM(DataSource!I397)</f>
        <v>0</v>
      </c>
      <c r="F537" s="44"/>
      <c r="G537" s="18">
        <f>SUM(DataSource!E397)</f>
        <v>0</v>
      </c>
      <c r="H537" s="44"/>
      <c r="I537" s="18">
        <f>SUM(DataSource!M397)</f>
        <v>0</v>
      </c>
      <c r="J537" s="44"/>
      <c r="K537" s="44"/>
      <c r="L537" s="18">
        <f>SUM(DataSource!K397)</f>
        <v>0</v>
      </c>
      <c r="M537" s="44"/>
      <c r="N537" s="18">
        <f>SUM(DataSource!L397)</f>
        <v>0</v>
      </c>
      <c r="O537" s="44"/>
      <c r="P537" s="18">
        <f>SUM(DataSource!N397)</f>
        <v>0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17" t="s">
        <v>867</v>
      </c>
      <c r="B538" t="s">
        <v>868</v>
      </c>
      <c r="C538" s="18">
        <f>SUM(DataSource!J398)</f>
        <v>0</v>
      </c>
      <c r="D538" s="44"/>
      <c r="E538" s="18">
        <f>SUM(DataSource!I398)</f>
        <v>0</v>
      </c>
      <c r="F538" s="44"/>
      <c r="G538" s="18">
        <f>SUM(DataSource!E398)</f>
        <v>0</v>
      </c>
      <c r="H538" s="44"/>
      <c r="I538" s="18">
        <f>SUM(DataSource!M398)</f>
        <v>0</v>
      </c>
      <c r="J538" s="44"/>
      <c r="K538" s="44"/>
      <c r="L538" s="18">
        <f>SUM(DataSource!K398)</f>
        <v>0</v>
      </c>
      <c r="M538" s="44"/>
      <c r="N538" s="18">
        <f>SUM(DataSource!L398)</f>
        <v>0</v>
      </c>
      <c r="O538" s="44"/>
      <c r="P538" s="18">
        <f>SUM(DataSource!N398)</f>
        <v>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17" t="s">
        <v>869</v>
      </c>
      <c r="B539" t="s">
        <v>870</v>
      </c>
      <c r="C539" s="18">
        <f>SUM(DataSource!J399)</f>
        <v>0</v>
      </c>
      <c r="D539" s="44"/>
      <c r="E539" s="18">
        <f>SUM(DataSource!I399)</f>
        <v>0</v>
      </c>
      <c r="F539" s="44"/>
      <c r="G539" s="18">
        <f>SUM(DataSource!E399)</f>
        <v>0</v>
      </c>
      <c r="H539" s="44"/>
      <c r="I539" s="18">
        <f>SUM(DataSource!M399)</f>
        <v>0</v>
      </c>
      <c r="J539" s="44"/>
      <c r="K539" s="44"/>
      <c r="L539" s="18">
        <f>SUM(DataSource!K399)</f>
        <v>0</v>
      </c>
      <c r="M539" s="44"/>
      <c r="N539" s="18">
        <f>SUM(DataSource!L399)</f>
        <v>0</v>
      </c>
      <c r="O539" s="44"/>
      <c r="P539" s="18">
        <f>SUM(DataSource!N399)</f>
        <v>0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1" t="s">
        <v>871</v>
      </c>
      <c r="B540" t="s">
        <v>872</v>
      </c>
      <c r="C540" s="18">
        <f>SUM(DataSource!J400)</f>
        <v>0</v>
      </c>
      <c r="D540" s="44"/>
      <c r="E540" s="18">
        <f>SUM(DataSource!I400)</f>
        <v>0</v>
      </c>
      <c r="F540" s="44"/>
      <c r="G540" s="18">
        <f>SUM(DataSource!E400)</f>
        <v>0</v>
      </c>
      <c r="H540" s="44"/>
      <c r="I540" s="18">
        <f>SUM(DataSource!M400)</f>
        <v>0</v>
      </c>
      <c r="J540" s="44"/>
      <c r="K540" s="44"/>
      <c r="L540" s="18">
        <f>SUM(DataSource!K400)</f>
        <v>0</v>
      </c>
      <c r="M540" s="44"/>
      <c r="N540" s="18">
        <f>SUM(DataSource!L400)</f>
        <v>0</v>
      </c>
      <c r="O540" s="44"/>
      <c r="P540" s="18">
        <f>SUM(DataSource!N400)</f>
        <v>0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544" t="s">
        <v>873</v>
      </c>
      <c r="B541" s="543"/>
      <c r="C541" s="41">
        <f>SUM(C528:C540)</f>
        <v>0</v>
      </c>
      <c r="D541" s="42"/>
      <c r="E541" s="41">
        <f t="shared" ref="E541:J541" si="49">SUM(E528:E540)</f>
        <v>0</v>
      </c>
      <c r="F541" s="41">
        <f t="shared" si="49"/>
        <v>0</v>
      </c>
      <c r="G541" s="41">
        <f t="shared" si="49"/>
        <v>0</v>
      </c>
      <c r="H541" s="41">
        <f t="shared" si="49"/>
        <v>0</v>
      </c>
      <c r="I541" s="41">
        <f t="shared" si="49"/>
        <v>0</v>
      </c>
      <c r="J541" s="41">
        <f t="shared" si="49"/>
        <v>0</v>
      </c>
      <c r="K541" s="41"/>
      <c r="L541" s="41">
        <f>SUM(L528:L540)</f>
        <v>0</v>
      </c>
      <c r="M541" s="41"/>
      <c r="N541" s="41">
        <f>SUM(N528:N540)</f>
        <v>0</v>
      </c>
      <c r="O541" s="41">
        <f>SUM(O528:O540)</f>
        <v>0</v>
      </c>
      <c r="P541" s="41">
        <f>SUM(P528:P540)</f>
        <v>0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4"/>
      <c r="B542" s="25"/>
      <c r="C542" s="18"/>
      <c r="D542" s="19"/>
      <c r="E542" s="18"/>
      <c r="F542" s="19"/>
      <c r="G542" s="18"/>
      <c r="H542" s="19"/>
      <c r="I542" s="18"/>
      <c r="J542" s="19"/>
      <c r="K542" s="19"/>
      <c r="L542" s="18"/>
      <c r="M542" s="19"/>
      <c r="N542" s="18"/>
      <c r="O542" s="19"/>
      <c r="P542" s="18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6" t="s">
        <v>874</v>
      </c>
      <c r="B543" t="s">
        <v>875</v>
      </c>
      <c r="C543" s="18">
        <f>SUM(DataSource!J401)</f>
        <v>0</v>
      </c>
      <c r="D543" s="19"/>
      <c r="E543" s="18">
        <f>SUM(DataSource!I401)</f>
        <v>0</v>
      </c>
      <c r="F543" s="19"/>
      <c r="G543" s="18">
        <f>SUM(DataSource!E401)</f>
        <v>0</v>
      </c>
      <c r="H543" s="19"/>
      <c r="I543" s="18">
        <f>SUM(DataSource!M401)</f>
        <v>0</v>
      </c>
      <c r="J543" s="19"/>
      <c r="K543" s="19"/>
      <c r="L543" s="18">
        <f>SUM(DataSource!K401)</f>
        <v>0</v>
      </c>
      <c r="M543" s="19"/>
      <c r="N543" s="18">
        <f>SUM(DataSource!L401)</f>
        <v>0</v>
      </c>
      <c r="O543" s="19"/>
      <c r="P543" s="18">
        <f>SUM(DataSource!N401)</f>
        <v>0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17" t="s">
        <v>876</v>
      </c>
      <c r="B544" t="s">
        <v>877</v>
      </c>
      <c r="C544" s="18">
        <f>SUM(DataSource!J402)</f>
        <v>0</v>
      </c>
      <c r="D544" s="19"/>
      <c r="E544" s="18">
        <f>SUM(DataSource!I402)</f>
        <v>0</v>
      </c>
      <c r="F544" s="19"/>
      <c r="G544" s="18">
        <f>SUM(DataSource!E402)</f>
        <v>0</v>
      </c>
      <c r="H544" s="19"/>
      <c r="I544" s="18">
        <f>SUM(DataSource!M402)</f>
        <v>0</v>
      </c>
      <c r="J544" s="19"/>
      <c r="K544" s="19"/>
      <c r="L544" s="18">
        <f>SUM(DataSource!K402)</f>
        <v>0</v>
      </c>
      <c r="M544" s="19"/>
      <c r="N544" s="18">
        <f>SUM(DataSource!L402)</f>
        <v>0</v>
      </c>
      <c r="O544" s="19"/>
      <c r="P544" s="18">
        <f>SUM(DataSource!N402)</f>
        <v>0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17" t="s">
        <v>878</v>
      </c>
      <c r="B545" t="s">
        <v>879</v>
      </c>
      <c r="C545" s="18">
        <f>SUM(DataSource!J403)</f>
        <v>0</v>
      </c>
      <c r="D545" s="19"/>
      <c r="E545" s="18">
        <f>SUM(DataSource!I403)</f>
        <v>0</v>
      </c>
      <c r="F545" s="19"/>
      <c r="G545" s="18">
        <f>SUM(DataSource!E403)</f>
        <v>0</v>
      </c>
      <c r="H545" s="19"/>
      <c r="I545" s="18">
        <f>SUM(DataSource!M403)</f>
        <v>0</v>
      </c>
      <c r="J545" s="19"/>
      <c r="K545" s="19"/>
      <c r="L545" s="18">
        <f>SUM(DataSource!K403)</f>
        <v>0</v>
      </c>
      <c r="M545" s="19"/>
      <c r="N545" s="18">
        <f>SUM(DataSource!L403)</f>
        <v>0</v>
      </c>
      <c r="O545" s="19"/>
      <c r="P545" s="18">
        <f>SUM(DataSource!N403)</f>
        <v>0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17" t="s">
        <v>880</v>
      </c>
      <c r="B546" t="s">
        <v>881</v>
      </c>
      <c r="C546" s="18">
        <f>SUM(DataSource!J404)</f>
        <v>0</v>
      </c>
      <c r="D546" s="19"/>
      <c r="E546" s="18">
        <f>SUM(DataSource!I404)</f>
        <v>0</v>
      </c>
      <c r="F546" s="19"/>
      <c r="G546" s="18">
        <f>SUM(DataSource!E404)</f>
        <v>0</v>
      </c>
      <c r="H546" s="19"/>
      <c r="I546" s="18">
        <f>SUM(DataSource!M404)</f>
        <v>0</v>
      </c>
      <c r="J546" s="19"/>
      <c r="K546" s="19"/>
      <c r="L546" s="18">
        <f>SUM(DataSource!K404)</f>
        <v>0</v>
      </c>
      <c r="M546" s="19"/>
      <c r="N546" s="18">
        <f>SUM(DataSource!L404)</f>
        <v>0</v>
      </c>
      <c r="O546" s="19"/>
      <c r="P546" s="18">
        <f>SUM(DataSource!N404)</f>
        <v>0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17" t="s">
        <v>882</v>
      </c>
      <c r="B547" t="s">
        <v>883</v>
      </c>
      <c r="C547" s="18">
        <f>SUM(DataSource!J405)</f>
        <v>0</v>
      </c>
      <c r="D547" s="19"/>
      <c r="E547" s="18">
        <f>SUM(DataSource!I405)</f>
        <v>0</v>
      </c>
      <c r="F547" s="19"/>
      <c r="G547" s="18">
        <f>SUM(DataSource!E405)</f>
        <v>0</v>
      </c>
      <c r="H547" s="19"/>
      <c r="I547" s="18">
        <f>SUM(DataSource!M405)</f>
        <v>0</v>
      </c>
      <c r="J547" s="19"/>
      <c r="K547" s="19"/>
      <c r="L547" s="18">
        <f>SUM(DataSource!K405)</f>
        <v>0</v>
      </c>
      <c r="M547" s="19"/>
      <c r="N547" s="18">
        <f>SUM(DataSource!L405)</f>
        <v>0</v>
      </c>
      <c r="O547" s="19"/>
      <c r="P547" s="18">
        <f>SUM(DataSource!N405)</f>
        <v>0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17" t="s">
        <v>884</v>
      </c>
      <c r="B548" t="s">
        <v>885</v>
      </c>
      <c r="C548" s="18">
        <f>SUM(DataSource!J406)</f>
        <v>0</v>
      </c>
      <c r="D548" s="19"/>
      <c r="E548" s="18">
        <f>SUM(DataSource!I406)</f>
        <v>0</v>
      </c>
      <c r="F548" s="19"/>
      <c r="G548" s="18">
        <f>SUM(DataSource!E406)</f>
        <v>0</v>
      </c>
      <c r="H548" s="19"/>
      <c r="I548" s="18">
        <f>SUM(DataSource!M406)</f>
        <v>0</v>
      </c>
      <c r="J548" s="19"/>
      <c r="K548" s="19"/>
      <c r="L548" s="18">
        <f>SUM(DataSource!K406)</f>
        <v>0</v>
      </c>
      <c r="M548" s="19"/>
      <c r="N548" s="18">
        <f>SUM(DataSource!L406)</f>
        <v>0</v>
      </c>
      <c r="O548" s="19"/>
      <c r="P548" s="18">
        <f>SUM(DataSource!N406)</f>
        <v>0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17" t="s">
        <v>886</v>
      </c>
      <c r="B549" t="s">
        <v>887</v>
      </c>
      <c r="C549" s="18">
        <f>SUM(DataSource!J407)</f>
        <v>0</v>
      </c>
      <c r="D549" s="19"/>
      <c r="E549" s="18">
        <f>SUM(DataSource!I407)</f>
        <v>0</v>
      </c>
      <c r="F549" s="19"/>
      <c r="G549" s="18">
        <f>SUM(DataSource!E407)</f>
        <v>0</v>
      </c>
      <c r="H549" s="19"/>
      <c r="I549" s="18">
        <f>SUM(DataSource!M407)</f>
        <v>0</v>
      </c>
      <c r="J549" s="19"/>
      <c r="K549" s="19"/>
      <c r="L549" s="18">
        <f>SUM(DataSource!K407)</f>
        <v>0</v>
      </c>
      <c r="M549" s="19"/>
      <c r="N549" s="18">
        <f>SUM(DataSource!L407)</f>
        <v>0</v>
      </c>
      <c r="O549" s="19"/>
      <c r="P549" s="18">
        <f>SUM(DataSource!N407)</f>
        <v>0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17" t="s">
        <v>888</v>
      </c>
      <c r="B550" t="s">
        <v>889</v>
      </c>
      <c r="C550" s="18">
        <f>SUM(DataSource!J408)</f>
        <v>0</v>
      </c>
      <c r="D550" s="19"/>
      <c r="E550" s="18">
        <f>SUM(DataSource!I408)</f>
        <v>0</v>
      </c>
      <c r="F550" s="19"/>
      <c r="G550" s="18">
        <f>SUM(DataSource!E408)</f>
        <v>0</v>
      </c>
      <c r="H550" s="19"/>
      <c r="I550" s="18">
        <f>SUM(DataSource!M408)</f>
        <v>0</v>
      </c>
      <c r="J550" s="19"/>
      <c r="K550" s="19"/>
      <c r="L550" s="18">
        <f>SUM(DataSource!K408)</f>
        <v>0</v>
      </c>
      <c r="M550" s="19"/>
      <c r="N550" s="18">
        <f>SUM(DataSource!L408)</f>
        <v>0</v>
      </c>
      <c r="O550" s="19"/>
      <c r="P550" s="18">
        <f>SUM(DataSource!N408)</f>
        <v>0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17" t="s">
        <v>890</v>
      </c>
      <c r="B551" t="s">
        <v>891</v>
      </c>
      <c r="C551" s="18">
        <f>SUM(DataSource!J409)</f>
        <v>0</v>
      </c>
      <c r="D551" s="19"/>
      <c r="E551" s="18">
        <f>SUM(DataSource!I409)</f>
        <v>0</v>
      </c>
      <c r="F551" s="19"/>
      <c r="G551" s="18">
        <f>SUM(DataSource!E409)</f>
        <v>0</v>
      </c>
      <c r="H551" s="19"/>
      <c r="I551" s="18">
        <f>SUM(DataSource!M409)</f>
        <v>0</v>
      </c>
      <c r="J551" s="19"/>
      <c r="K551" s="19"/>
      <c r="L551" s="18">
        <f>SUM(DataSource!K409)</f>
        <v>0</v>
      </c>
      <c r="M551" s="19"/>
      <c r="N551" s="18">
        <f>SUM(DataSource!L409)</f>
        <v>0</v>
      </c>
      <c r="O551" s="19"/>
      <c r="P551" s="18">
        <f>SUM(DataSource!N409)</f>
        <v>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17" t="s">
        <v>892</v>
      </c>
      <c r="B552" t="s">
        <v>893</v>
      </c>
      <c r="C552" s="18">
        <f>SUM(DataSource!J410)</f>
        <v>0</v>
      </c>
      <c r="D552" s="19"/>
      <c r="E552" s="18">
        <f>SUM(DataSource!I410)</f>
        <v>0</v>
      </c>
      <c r="F552" s="19"/>
      <c r="G552" s="18">
        <f>SUM(DataSource!E410)</f>
        <v>0</v>
      </c>
      <c r="H552" s="19"/>
      <c r="I552" s="18">
        <f>SUM(DataSource!M410)</f>
        <v>0</v>
      </c>
      <c r="J552" s="19"/>
      <c r="K552" s="19"/>
      <c r="L552" s="18">
        <f>SUM(DataSource!K410)</f>
        <v>0</v>
      </c>
      <c r="M552" s="19"/>
      <c r="N552" s="18">
        <f>SUM(DataSource!L410)</f>
        <v>0</v>
      </c>
      <c r="O552" s="19"/>
      <c r="P552" s="18">
        <f>SUM(DataSource!N410)</f>
        <v>0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17" t="s">
        <v>894</v>
      </c>
      <c r="B553" t="s">
        <v>895</v>
      </c>
      <c r="C553" s="18">
        <f>SUM(DataSource!J411)</f>
        <v>0</v>
      </c>
      <c r="D553" s="19"/>
      <c r="E553" s="18">
        <f>SUM(DataSource!I411)</f>
        <v>0</v>
      </c>
      <c r="F553" s="19"/>
      <c r="G553" s="18">
        <f>SUM(DataSource!E411)</f>
        <v>0</v>
      </c>
      <c r="H553" s="19"/>
      <c r="I553" s="18">
        <f>SUM(DataSource!M411)</f>
        <v>0</v>
      </c>
      <c r="J553" s="19"/>
      <c r="K553" s="19"/>
      <c r="L553" s="18">
        <f>SUM(DataSource!K411)</f>
        <v>0</v>
      </c>
      <c r="M553" s="19"/>
      <c r="N553" s="18">
        <f>SUM(DataSource!L411)</f>
        <v>0</v>
      </c>
      <c r="O553" s="19"/>
      <c r="P553" s="18">
        <f>SUM(DataSource!N411)</f>
        <v>0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17" t="s">
        <v>896</v>
      </c>
      <c r="B554" t="s">
        <v>897</v>
      </c>
      <c r="C554" s="18">
        <f>SUM(DataSource!J412)</f>
        <v>0</v>
      </c>
      <c r="D554" s="19"/>
      <c r="E554" s="18">
        <f>SUM(DataSource!I412)</f>
        <v>0</v>
      </c>
      <c r="F554" s="19"/>
      <c r="G554" s="18">
        <f>SUM(DataSource!E412)</f>
        <v>0</v>
      </c>
      <c r="H554" s="19"/>
      <c r="I554" s="18">
        <f>SUM(DataSource!M412)</f>
        <v>0</v>
      </c>
      <c r="J554" s="19"/>
      <c r="K554" s="19"/>
      <c r="L554" s="18">
        <f>SUM(DataSource!K412)</f>
        <v>0</v>
      </c>
      <c r="M554" s="19"/>
      <c r="N554" s="18">
        <f>SUM(DataSource!L412)</f>
        <v>0</v>
      </c>
      <c r="O554" s="19"/>
      <c r="P554" s="18">
        <f>SUM(DataSource!N412)</f>
        <v>0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1" t="s">
        <v>898</v>
      </c>
      <c r="B555" t="s">
        <v>899</v>
      </c>
      <c r="C555" s="18">
        <f>SUM(DataSource!J413)</f>
        <v>0</v>
      </c>
      <c r="D555" s="19"/>
      <c r="E555" s="18">
        <f>SUM(DataSource!I413)</f>
        <v>0</v>
      </c>
      <c r="F555" s="19"/>
      <c r="G555" s="18">
        <f>SUM(DataSource!E413)</f>
        <v>0</v>
      </c>
      <c r="H555" s="19"/>
      <c r="I555" s="18">
        <f>SUM(DataSource!M413)</f>
        <v>0</v>
      </c>
      <c r="J555" s="19"/>
      <c r="K555" s="19"/>
      <c r="L555" s="18">
        <f>SUM(DataSource!K413)</f>
        <v>0</v>
      </c>
      <c r="M555" s="19"/>
      <c r="N555" s="18">
        <f>SUM(DataSource!L413)</f>
        <v>0</v>
      </c>
      <c r="O555" s="19"/>
      <c r="P555" s="18">
        <f>SUM(DataSource!N413)</f>
        <v>0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544" t="s">
        <v>900</v>
      </c>
      <c r="B556" s="543"/>
      <c r="C556" s="41">
        <f>SUM(C543:C555)</f>
        <v>0</v>
      </c>
      <c r="D556" s="42"/>
      <c r="E556" s="41">
        <f t="shared" ref="E556:J556" si="50">SUM(E543:E555)</f>
        <v>0</v>
      </c>
      <c r="F556" s="41">
        <f t="shared" si="50"/>
        <v>0</v>
      </c>
      <c r="G556" s="41">
        <f t="shared" si="50"/>
        <v>0</v>
      </c>
      <c r="H556" s="41">
        <f t="shared" si="50"/>
        <v>0</v>
      </c>
      <c r="I556" s="41">
        <f t="shared" si="50"/>
        <v>0</v>
      </c>
      <c r="J556" s="41">
        <f t="shared" si="50"/>
        <v>0</v>
      </c>
      <c r="K556" s="41"/>
      <c r="L556" s="41">
        <f>SUM(L543:L555)</f>
        <v>0</v>
      </c>
      <c r="M556" s="41"/>
      <c r="N556" s="41">
        <f>SUM(N543:N555)</f>
        <v>0</v>
      </c>
      <c r="O556" s="41">
        <f>SUM(O543:O555)</f>
        <v>0</v>
      </c>
      <c r="P556" s="41">
        <f>SUM(P543:P555)</f>
        <v>0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4"/>
      <c r="B557" s="25"/>
      <c r="C557" s="18"/>
      <c r="D557" s="19"/>
      <c r="E557" s="18"/>
      <c r="F557" s="19"/>
      <c r="G557" s="18"/>
      <c r="H557" s="19"/>
      <c r="I557" s="18"/>
      <c r="J557" s="19"/>
      <c r="K557" s="19"/>
      <c r="L557" s="18"/>
      <c r="M557" s="19"/>
      <c r="N557" s="18"/>
      <c r="O557" s="19"/>
      <c r="P557" s="18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6" t="s">
        <v>901</v>
      </c>
      <c r="B558" t="s">
        <v>902</v>
      </c>
      <c r="C558" s="18">
        <f>SUM(DataSource!J414)</f>
        <v>0</v>
      </c>
      <c r="D558" s="19"/>
      <c r="E558" s="18">
        <f>SUM(DataSource!I414)</f>
        <v>0</v>
      </c>
      <c r="F558" s="19"/>
      <c r="G558" s="18">
        <f>SUM(DataSource!E414)</f>
        <v>0</v>
      </c>
      <c r="H558" s="19"/>
      <c r="I558" s="18">
        <f>SUM(DataSource!M414)</f>
        <v>0</v>
      </c>
      <c r="J558" s="19"/>
      <c r="K558" s="19"/>
      <c r="L558" s="18">
        <f>SUM(DataSource!K414)</f>
        <v>0</v>
      </c>
      <c r="M558" s="19"/>
      <c r="N558" s="18">
        <f>SUM(DataSource!L414)</f>
        <v>0</v>
      </c>
      <c r="O558" s="19"/>
      <c r="P558" s="18">
        <f>SUM(DataSource!N414)</f>
        <v>0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17" t="s">
        <v>903</v>
      </c>
      <c r="B559" t="s">
        <v>904</v>
      </c>
      <c r="C559" s="18">
        <f>SUM(DataSource!J415)</f>
        <v>0</v>
      </c>
      <c r="D559" s="19"/>
      <c r="E559" s="18">
        <f>SUM(DataSource!I415)</f>
        <v>0</v>
      </c>
      <c r="F559" s="19"/>
      <c r="G559" s="18">
        <f>SUM(DataSource!E415)</f>
        <v>0</v>
      </c>
      <c r="H559" s="19"/>
      <c r="I559" s="18">
        <f>SUM(DataSource!M415)</f>
        <v>0</v>
      </c>
      <c r="J559" s="19"/>
      <c r="K559" s="19"/>
      <c r="L559" s="18">
        <f>SUM(DataSource!K415)</f>
        <v>0</v>
      </c>
      <c r="M559" s="19"/>
      <c r="N559" s="18">
        <f>SUM(DataSource!L415)</f>
        <v>0</v>
      </c>
      <c r="O559" s="19"/>
      <c r="P559" s="18">
        <f>SUM(DataSource!N415)</f>
        <v>0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17" t="s">
        <v>905</v>
      </c>
      <c r="B560" t="s">
        <v>906</v>
      </c>
      <c r="C560" s="18">
        <f>SUM(DataSource!J416)</f>
        <v>0</v>
      </c>
      <c r="D560" s="19"/>
      <c r="E560" s="18">
        <f>SUM(DataSource!I416)</f>
        <v>0</v>
      </c>
      <c r="F560" s="19"/>
      <c r="G560" s="18">
        <f>SUM(DataSource!E416)</f>
        <v>0</v>
      </c>
      <c r="H560" s="19"/>
      <c r="I560" s="18">
        <f>SUM(DataSource!M416)</f>
        <v>0</v>
      </c>
      <c r="J560" s="19"/>
      <c r="K560" s="19"/>
      <c r="L560" s="18">
        <f>SUM(DataSource!K416)</f>
        <v>0</v>
      </c>
      <c r="M560" s="19"/>
      <c r="N560" s="18">
        <f>SUM(DataSource!L416)</f>
        <v>0</v>
      </c>
      <c r="O560" s="19"/>
      <c r="P560" s="18">
        <f>SUM(DataSource!N416)</f>
        <v>0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17" t="s">
        <v>907</v>
      </c>
      <c r="B561" t="s">
        <v>908</v>
      </c>
      <c r="C561" s="18">
        <f>SUM(DataSource!J417)</f>
        <v>0</v>
      </c>
      <c r="D561" s="19"/>
      <c r="E561" s="18">
        <f>SUM(DataSource!I417)</f>
        <v>0</v>
      </c>
      <c r="F561" s="19"/>
      <c r="G561" s="18">
        <f>SUM(DataSource!E417)</f>
        <v>0</v>
      </c>
      <c r="H561" s="19"/>
      <c r="I561" s="18">
        <f>SUM(DataSource!M417)</f>
        <v>0</v>
      </c>
      <c r="J561" s="19"/>
      <c r="K561" s="19"/>
      <c r="L561" s="18">
        <f>SUM(DataSource!K417)</f>
        <v>0</v>
      </c>
      <c r="M561" s="19"/>
      <c r="N561" s="18">
        <f>SUM(DataSource!L417)</f>
        <v>0</v>
      </c>
      <c r="O561" s="19"/>
      <c r="P561" s="18">
        <f>SUM(DataSource!N417)</f>
        <v>0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17" t="s">
        <v>909</v>
      </c>
      <c r="B562" t="s">
        <v>910</v>
      </c>
      <c r="C562" s="18">
        <f>SUM(DataSource!J418)</f>
        <v>0</v>
      </c>
      <c r="D562" s="19"/>
      <c r="E562" s="18">
        <f>SUM(DataSource!I418)</f>
        <v>0</v>
      </c>
      <c r="F562" s="19"/>
      <c r="G562" s="18">
        <f>SUM(DataSource!E418)</f>
        <v>0</v>
      </c>
      <c r="H562" s="19"/>
      <c r="I562" s="18">
        <f>SUM(DataSource!M418)</f>
        <v>0</v>
      </c>
      <c r="J562" s="19"/>
      <c r="K562" s="19"/>
      <c r="L562" s="18">
        <f>SUM(DataSource!K418)</f>
        <v>0</v>
      </c>
      <c r="M562" s="19"/>
      <c r="N562" s="18">
        <f>SUM(DataSource!L418)</f>
        <v>0</v>
      </c>
      <c r="O562" s="19"/>
      <c r="P562" s="18">
        <f>SUM(DataSource!N418)</f>
        <v>0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17" t="s">
        <v>911</v>
      </c>
      <c r="B563" t="s">
        <v>912</v>
      </c>
      <c r="C563" s="18">
        <f>SUM(DataSource!J419)</f>
        <v>0</v>
      </c>
      <c r="D563" s="19"/>
      <c r="E563" s="18">
        <f>SUM(DataSource!I419)</f>
        <v>0</v>
      </c>
      <c r="F563" s="19"/>
      <c r="G563" s="18">
        <f>SUM(DataSource!E419)</f>
        <v>0</v>
      </c>
      <c r="H563" s="19"/>
      <c r="I563" s="18">
        <f>SUM(DataSource!M419)</f>
        <v>0</v>
      </c>
      <c r="J563" s="19"/>
      <c r="K563" s="19"/>
      <c r="L563" s="18">
        <f>SUM(DataSource!K419)</f>
        <v>0</v>
      </c>
      <c r="M563" s="19"/>
      <c r="N563" s="18">
        <f>SUM(DataSource!L419)</f>
        <v>0</v>
      </c>
      <c r="O563" s="19"/>
      <c r="P563" s="18">
        <f>SUM(DataSource!N419)</f>
        <v>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17" t="s">
        <v>913</v>
      </c>
      <c r="B564" t="s">
        <v>914</v>
      </c>
      <c r="C564" s="18">
        <f>SUM(DataSource!J420)</f>
        <v>0</v>
      </c>
      <c r="D564" s="19"/>
      <c r="E564" s="18">
        <f>SUM(DataSource!I420)</f>
        <v>0</v>
      </c>
      <c r="F564" s="19"/>
      <c r="G564" s="18">
        <f>SUM(DataSource!E420)</f>
        <v>0</v>
      </c>
      <c r="H564" s="19"/>
      <c r="I564" s="18">
        <f>SUM(DataSource!M420)</f>
        <v>0</v>
      </c>
      <c r="J564" s="19"/>
      <c r="K564" s="19"/>
      <c r="L564" s="18">
        <f>SUM(DataSource!K420)</f>
        <v>0</v>
      </c>
      <c r="M564" s="19"/>
      <c r="N564" s="18">
        <f>SUM(DataSource!L420)</f>
        <v>0</v>
      </c>
      <c r="O564" s="19"/>
      <c r="P564" s="18">
        <f>SUM(DataSource!N420)</f>
        <v>0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17" t="s">
        <v>915</v>
      </c>
      <c r="B565" t="s">
        <v>916</v>
      </c>
      <c r="C565" s="18">
        <f>SUM(DataSource!J421)</f>
        <v>0</v>
      </c>
      <c r="D565" s="19"/>
      <c r="E565" s="18">
        <f>SUM(DataSource!I421)</f>
        <v>0</v>
      </c>
      <c r="F565" s="19"/>
      <c r="G565" s="18">
        <f>SUM(DataSource!E421)</f>
        <v>0</v>
      </c>
      <c r="H565" s="19"/>
      <c r="I565" s="18">
        <f>SUM(DataSource!M421)</f>
        <v>0</v>
      </c>
      <c r="J565" s="19"/>
      <c r="K565" s="19"/>
      <c r="L565" s="18">
        <f>SUM(DataSource!K421)</f>
        <v>0</v>
      </c>
      <c r="M565" s="19"/>
      <c r="N565" s="18">
        <f>SUM(DataSource!L421)</f>
        <v>0</v>
      </c>
      <c r="O565" s="19"/>
      <c r="P565" s="18">
        <f>SUM(DataSource!N421)</f>
        <v>0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17" t="s">
        <v>917</v>
      </c>
      <c r="B566" t="s">
        <v>918</v>
      </c>
      <c r="C566" s="18">
        <f>SUM(DataSource!J422)</f>
        <v>0</v>
      </c>
      <c r="D566" s="19"/>
      <c r="E566" s="18">
        <f>SUM(DataSource!I422)</f>
        <v>0</v>
      </c>
      <c r="F566" s="19"/>
      <c r="G566" s="18">
        <f>SUM(DataSource!E422)</f>
        <v>0</v>
      </c>
      <c r="H566" s="19"/>
      <c r="I566" s="18">
        <f>SUM(DataSource!M422)</f>
        <v>0</v>
      </c>
      <c r="J566" s="19"/>
      <c r="K566" s="19"/>
      <c r="L566" s="18">
        <f>SUM(DataSource!K422)</f>
        <v>0</v>
      </c>
      <c r="M566" s="19"/>
      <c r="N566" s="18">
        <f>SUM(DataSource!L422)</f>
        <v>0</v>
      </c>
      <c r="O566" s="19"/>
      <c r="P566" s="18">
        <f>SUM(DataSource!N422)</f>
        <v>0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17" t="s">
        <v>919</v>
      </c>
      <c r="B567" t="s">
        <v>920</v>
      </c>
      <c r="C567" s="18">
        <f>SUM(DataSource!J423)</f>
        <v>0</v>
      </c>
      <c r="D567" s="19"/>
      <c r="E567" s="18">
        <f>SUM(DataSource!I423)</f>
        <v>0</v>
      </c>
      <c r="F567" s="19"/>
      <c r="G567" s="18">
        <f>SUM(DataSource!E423)</f>
        <v>0</v>
      </c>
      <c r="H567" s="19"/>
      <c r="I567" s="18">
        <f>SUM(DataSource!M423)</f>
        <v>0</v>
      </c>
      <c r="J567" s="19"/>
      <c r="K567" s="19"/>
      <c r="L567" s="18">
        <f>SUM(DataSource!K423)</f>
        <v>0</v>
      </c>
      <c r="M567" s="19"/>
      <c r="N567" s="18">
        <f>SUM(DataSource!L423)</f>
        <v>0</v>
      </c>
      <c r="O567" s="19"/>
      <c r="P567" s="18">
        <f>SUM(DataSource!N423)</f>
        <v>0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17" t="s">
        <v>921</v>
      </c>
      <c r="B568" t="s">
        <v>922</v>
      </c>
      <c r="C568" s="18">
        <f>SUM(DataSource!J424)</f>
        <v>0</v>
      </c>
      <c r="D568" s="19"/>
      <c r="E568" s="18">
        <f>SUM(DataSource!I424)</f>
        <v>0</v>
      </c>
      <c r="F568" s="19"/>
      <c r="G568" s="18">
        <f>SUM(DataSource!E424)</f>
        <v>0</v>
      </c>
      <c r="H568" s="19"/>
      <c r="I568" s="18">
        <f>SUM(DataSource!M424)</f>
        <v>0</v>
      </c>
      <c r="J568" s="19"/>
      <c r="K568" s="19"/>
      <c r="L568" s="18">
        <f>SUM(DataSource!K424)</f>
        <v>0</v>
      </c>
      <c r="M568" s="19"/>
      <c r="N568" s="18">
        <f>SUM(DataSource!L424)</f>
        <v>0</v>
      </c>
      <c r="O568" s="19"/>
      <c r="P568" s="18">
        <f>SUM(DataSource!N424)</f>
        <v>0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17" t="s">
        <v>923</v>
      </c>
      <c r="B569" t="s">
        <v>924</v>
      </c>
      <c r="C569" s="18">
        <f>SUM(DataSource!J425)</f>
        <v>0</v>
      </c>
      <c r="D569" s="19"/>
      <c r="E569" s="18">
        <f>SUM(DataSource!I425)</f>
        <v>0</v>
      </c>
      <c r="F569" s="19"/>
      <c r="G569" s="18">
        <f>SUM(DataSource!E425)</f>
        <v>0</v>
      </c>
      <c r="H569" s="19"/>
      <c r="I569" s="18">
        <f>SUM(DataSource!M425)</f>
        <v>0</v>
      </c>
      <c r="J569" s="19"/>
      <c r="K569" s="19"/>
      <c r="L569" s="18">
        <f>SUM(DataSource!K425)</f>
        <v>0</v>
      </c>
      <c r="M569" s="19"/>
      <c r="N569" s="18">
        <f>SUM(DataSource!L425)</f>
        <v>0</v>
      </c>
      <c r="O569" s="19"/>
      <c r="P569" s="18">
        <f>SUM(DataSource!N425)</f>
        <v>0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1" t="s">
        <v>925</v>
      </c>
      <c r="B570" t="s">
        <v>926</v>
      </c>
      <c r="C570" s="18">
        <f>SUM(DataSource!J426)</f>
        <v>0</v>
      </c>
      <c r="D570" s="19"/>
      <c r="E570" s="18">
        <f>SUM(DataSource!I426)</f>
        <v>0</v>
      </c>
      <c r="F570" s="19"/>
      <c r="G570" s="18">
        <f>SUM(DataSource!E426)</f>
        <v>0</v>
      </c>
      <c r="H570" s="19"/>
      <c r="I570" s="18">
        <f>SUM(DataSource!M426)</f>
        <v>0</v>
      </c>
      <c r="J570" s="19"/>
      <c r="K570" s="19"/>
      <c r="L570" s="18">
        <f>SUM(DataSource!K426)</f>
        <v>0</v>
      </c>
      <c r="M570" s="19"/>
      <c r="N570" s="18">
        <f>SUM(DataSource!L426)</f>
        <v>0</v>
      </c>
      <c r="O570" s="19"/>
      <c r="P570" s="18">
        <f>SUM(DataSource!N426)</f>
        <v>0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544" t="s">
        <v>927</v>
      </c>
      <c r="B571" s="543"/>
      <c r="C571" s="41">
        <f>SUM(C558:C570)</f>
        <v>0</v>
      </c>
      <c r="D571" s="42"/>
      <c r="E571" s="41">
        <f t="shared" ref="E571:J571" si="51">SUM(E558:E570)</f>
        <v>0</v>
      </c>
      <c r="F571" s="41">
        <f t="shared" si="51"/>
        <v>0</v>
      </c>
      <c r="G571" s="41">
        <f t="shared" si="51"/>
        <v>0</v>
      </c>
      <c r="H571" s="41">
        <f t="shared" si="51"/>
        <v>0</v>
      </c>
      <c r="I571" s="41">
        <f t="shared" si="51"/>
        <v>0</v>
      </c>
      <c r="J571" s="41">
        <f t="shared" si="51"/>
        <v>0</v>
      </c>
      <c r="K571" s="41"/>
      <c r="L571" s="41">
        <f>SUM(L558:L570)</f>
        <v>0</v>
      </c>
      <c r="M571" s="41"/>
      <c r="N571" s="41">
        <f>SUM(N558:N570)</f>
        <v>0</v>
      </c>
      <c r="O571" s="41">
        <f>SUM(O558:O570)</f>
        <v>0</v>
      </c>
      <c r="P571" s="41">
        <f>SUM(P558:P570)</f>
        <v>0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4"/>
      <c r="B572" s="25"/>
      <c r="C572" s="18"/>
      <c r="D572" s="19"/>
      <c r="E572" s="18"/>
      <c r="F572" s="19"/>
      <c r="G572" s="18"/>
      <c r="H572" s="19"/>
      <c r="I572" s="18"/>
      <c r="J572" s="19"/>
      <c r="K572" s="19"/>
      <c r="L572" s="18"/>
      <c r="M572" s="19"/>
      <c r="N572" s="18"/>
      <c r="O572" s="19"/>
      <c r="P572" s="18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6" t="s">
        <v>928</v>
      </c>
      <c r="B573" t="s">
        <v>929</v>
      </c>
      <c r="C573" s="18">
        <f>SUM(DataSource!J453)</f>
        <v>0</v>
      </c>
      <c r="D573" s="19"/>
      <c r="E573" s="18">
        <f>SUM(DataSource!I453)</f>
        <v>0</v>
      </c>
      <c r="F573" s="19"/>
      <c r="G573" s="18">
        <f>SUM(DataSource!E453)</f>
        <v>0</v>
      </c>
      <c r="H573" s="19"/>
      <c r="I573" s="18">
        <f>SUM(DataSource!M453)</f>
        <v>0</v>
      </c>
      <c r="J573" s="19"/>
      <c r="K573" s="19"/>
      <c r="L573" s="18">
        <f>SUM(DataSource!K453)</f>
        <v>0</v>
      </c>
      <c r="M573" s="19"/>
      <c r="N573" s="18">
        <f>SUM(DataSource!L453)</f>
        <v>0</v>
      </c>
      <c r="O573" s="19"/>
      <c r="P573" s="18">
        <f>SUM(DataSource!N453)</f>
        <v>0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17" t="s">
        <v>930</v>
      </c>
      <c r="B574" t="s">
        <v>931</v>
      </c>
      <c r="C574" s="18">
        <f>SUM(DataSource!J454)</f>
        <v>0</v>
      </c>
      <c r="D574" s="19"/>
      <c r="E574" s="18">
        <f>SUM(DataSource!I454)</f>
        <v>0</v>
      </c>
      <c r="F574" s="19"/>
      <c r="G574" s="18">
        <f>SUM(DataSource!E454)</f>
        <v>0</v>
      </c>
      <c r="H574" s="19"/>
      <c r="I574" s="18">
        <f>SUM(DataSource!M454)</f>
        <v>0</v>
      </c>
      <c r="J574" s="19"/>
      <c r="K574" s="19"/>
      <c r="L574" s="18">
        <f>SUM(DataSource!K454)</f>
        <v>0</v>
      </c>
      <c r="M574" s="19"/>
      <c r="N574" s="18">
        <f>SUM(DataSource!L454)</f>
        <v>0</v>
      </c>
      <c r="O574" s="19"/>
      <c r="P574" s="18">
        <f>SUM(DataSource!N454)</f>
        <v>0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17" t="s">
        <v>932</v>
      </c>
      <c r="B575" t="s">
        <v>933</v>
      </c>
      <c r="C575" s="18">
        <f>SUM(DataSource!J455)</f>
        <v>0</v>
      </c>
      <c r="D575" s="19"/>
      <c r="E575" s="18">
        <f>SUM(DataSource!I455)</f>
        <v>0</v>
      </c>
      <c r="F575" s="19"/>
      <c r="G575" s="18">
        <f>SUM(DataSource!E455)</f>
        <v>0</v>
      </c>
      <c r="H575" s="19"/>
      <c r="I575" s="18">
        <f>SUM(DataSource!M455)</f>
        <v>0</v>
      </c>
      <c r="J575" s="19"/>
      <c r="K575" s="19"/>
      <c r="L575" s="18">
        <f>SUM(DataSource!K455)</f>
        <v>0</v>
      </c>
      <c r="M575" s="19"/>
      <c r="N575" s="18">
        <f>SUM(DataSource!L455)</f>
        <v>0</v>
      </c>
      <c r="O575" s="19"/>
      <c r="P575" s="18">
        <f>SUM(DataSource!N455)</f>
        <v>0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17" t="s">
        <v>934</v>
      </c>
      <c r="B576" t="s">
        <v>935</v>
      </c>
      <c r="C576" s="18">
        <f>SUM(DataSource!J456)</f>
        <v>0</v>
      </c>
      <c r="D576" s="19"/>
      <c r="E576" s="18">
        <f>SUM(DataSource!I456)</f>
        <v>0</v>
      </c>
      <c r="F576" s="19"/>
      <c r="G576" s="18">
        <f>SUM(DataSource!E456)</f>
        <v>0</v>
      </c>
      <c r="H576" s="19"/>
      <c r="I576" s="18">
        <f>SUM(DataSource!M456)</f>
        <v>0</v>
      </c>
      <c r="J576" s="19"/>
      <c r="K576" s="19"/>
      <c r="L576" s="18">
        <f>SUM(DataSource!K456)</f>
        <v>0</v>
      </c>
      <c r="M576" s="19"/>
      <c r="N576" s="18">
        <f>SUM(DataSource!L456)</f>
        <v>0</v>
      </c>
      <c r="O576" s="19"/>
      <c r="P576" s="18">
        <f>SUM(DataSource!N456)</f>
        <v>0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17" t="s">
        <v>936</v>
      </c>
      <c r="B577" t="s">
        <v>937</v>
      </c>
      <c r="C577" s="18">
        <f>SUM(DataSource!J457)</f>
        <v>0</v>
      </c>
      <c r="D577" s="19"/>
      <c r="E577" s="18">
        <f>SUM(DataSource!I457)</f>
        <v>0</v>
      </c>
      <c r="F577" s="19"/>
      <c r="G577" s="18">
        <f>SUM(DataSource!E457)</f>
        <v>0</v>
      </c>
      <c r="H577" s="19"/>
      <c r="I577" s="18">
        <f>SUM(DataSource!M457)</f>
        <v>0</v>
      </c>
      <c r="J577" s="19"/>
      <c r="K577" s="19"/>
      <c r="L577" s="18">
        <f>SUM(DataSource!K457)</f>
        <v>0</v>
      </c>
      <c r="M577" s="19"/>
      <c r="N577" s="18">
        <f>SUM(DataSource!L457)</f>
        <v>0</v>
      </c>
      <c r="O577" s="19"/>
      <c r="P577" s="18">
        <f>SUM(DataSource!N457)</f>
        <v>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17" t="s">
        <v>938</v>
      </c>
      <c r="B578" t="s">
        <v>939</v>
      </c>
      <c r="C578" s="18">
        <f>SUM(DataSource!J458)</f>
        <v>0</v>
      </c>
      <c r="D578" s="19"/>
      <c r="E578" s="18">
        <f>SUM(DataSource!I458)</f>
        <v>0</v>
      </c>
      <c r="F578" s="19"/>
      <c r="G578" s="18">
        <f>SUM(DataSource!E458)</f>
        <v>0</v>
      </c>
      <c r="H578" s="19"/>
      <c r="I578" s="18">
        <f>SUM(DataSource!M458)</f>
        <v>0</v>
      </c>
      <c r="J578" s="19"/>
      <c r="K578" s="19"/>
      <c r="L578" s="18">
        <f>SUM(DataSource!K458)</f>
        <v>0</v>
      </c>
      <c r="M578" s="19"/>
      <c r="N578" s="18">
        <f>SUM(DataSource!L458)</f>
        <v>0</v>
      </c>
      <c r="O578" s="19"/>
      <c r="P578" s="18">
        <f>SUM(DataSource!N458)</f>
        <v>0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17" t="s">
        <v>940</v>
      </c>
      <c r="B579" t="s">
        <v>941</v>
      </c>
      <c r="C579" s="18">
        <f>SUM(DataSource!J459)</f>
        <v>0</v>
      </c>
      <c r="D579" s="19"/>
      <c r="E579" s="18">
        <f>SUM(DataSource!I459)</f>
        <v>0</v>
      </c>
      <c r="F579" s="19"/>
      <c r="G579" s="18">
        <f>SUM(DataSource!E459)</f>
        <v>0</v>
      </c>
      <c r="H579" s="19"/>
      <c r="I579" s="18">
        <f>SUM(DataSource!M459)</f>
        <v>0</v>
      </c>
      <c r="J579" s="19"/>
      <c r="K579" s="19"/>
      <c r="L579" s="18">
        <f>SUM(DataSource!K459)</f>
        <v>0</v>
      </c>
      <c r="M579" s="19"/>
      <c r="N579" s="18">
        <f>SUM(DataSource!L459)</f>
        <v>0</v>
      </c>
      <c r="O579" s="19"/>
      <c r="P579" s="18">
        <f>SUM(DataSource!N459)</f>
        <v>0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17" t="s">
        <v>942</v>
      </c>
      <c r="B580" t="s">
        <v>943</v>
      </c>
      <c r="C580" s="18">
        <f>SUM(DataSource!J460)</f>
        <v>0</v>
      </c>
      <c r="D580" s="19"/>
      <c r="E580" s="18">
        <f>SUM(DataSource!I460)</f>
        <v>0</v>
      </c>
      <c r="F580" s="19"/>
      <c r="G580" s="18">
        <f>SUM(DataSource!E460)</f>
        <v>0</v>
      </c>
      <c r="H580" s="19"/>
      <c r="I580" s="18">
        <f>SUM(DataSource!M460)</f>
        <v>0</v>
      </c>
      <c r="J580" s="19"/>
      <c r="K580" s="19"/>
      <c r="L580" s="18">
        <f>SUM(DataSource!K460)</f>
        <v>0</v>
      </c>
      <c r="M580" s="19"/>
      <c r="N580" s="18">
        <f>SUM(DataSource!L460)</f>
        <v>0</v>
      </c>
      <c r="O580" s="19"/>
      <c r="P580" s="18">
        <f>SUM(DataSource!N460)</f>
        <v>0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17" t="s">
        <v>944</v>
      </c>
      <c r="B581" t="s">
        <v>945</v>
      </c>
      <c r="C581" s="18">
        <f>SUM(DataSource!J461)</f>
        <v>0</v>
      </c>
      <c r="D581" s="19"/>
      <c r="E581" s="18">
        <f>SUM(DataSource!I461)</f>
        <v>0</v>
      </c>
      <c r="F581" s="19"/>
      <c r="G581" s="18">
        <f>SUM(DataSource!E461)</f>
        <v>0</v>
      </c>
      <c r="H581" s="19"/>
      <c r="I581" s="18">
        <f>SUM(DataSource!M461)</f>
        <v>0</v>
      </c>
      <c r="J581" s="19"/>
      <c r="K581" s="19"/>
      <c r="L581" s="18">
        <f>SUM(DataSource!K461)</f>
        <v>0</v>
      </c>
      <c r="M581" s="19"/>
      <c r="N581" s="18">
        <f>SUM(DataSource!L461)</f>
        <v>0</v>
      </c>
      <c r="O581" s="19"/>
      <c r="P581" s="18">
        <f>SUM(DataSource!N461)</f>
        <v>0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17" t="s">
        <v>946</v>
      </c>
      <c r="B582" t="s">
        <v>947</v>
      </c>
      <c r="C582" s="18">
        <f>SUM(DataSource!J462)</f>
        <v>0</v>
      </c>
      <c r="D582" s="19"/>
      <c r="E582" s="18">
        <f>SUM(DataSource!I462)</f>
        <v>0</v>
      </c>
      <c r="F582" s="19"/>
      <c r="G582" s="18">
        <f>SUM(DataSource!E462)</f>
        <v>0</v>
      </c>
      <c r="H582" s="19"/>
      <c r="I582" s="18">
        <f>SUM(DataSource!M462)</f>
        <v>0</v>
      </c>
      <c r="J582" s="19"/>
      <c r="K582" s="19"/>
      <c r="L582" s="18">
        <f>SUM(DataSource!K462)</f>
        <v>0</v>
      </c>
      <c r="M582" s="19"/>
      <c r="N582" s="18">
        <f>SUM(DataSource!L462)</f>
        <v>0</v>
      </c>
      <c r="O582" s="19"/>
      <c r="P582" s="18">
        <f>SUM(DataSource!N462)</f>
        <v>0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17" t="s">
        <v>948</v>
      </c>
      <c r="B583" t="s">
        <v>949</v>
      </c>
      <c r="C583" s="18">
        <f>SUM(DataSource!J463)</f>
        <v>0</v>
      </c>
      <c r="D583" s="19"/>
      <c r="E583" s="18">
        <f>SUM(DataSource!I463)</f>
        <v>0</v>
      </c>
      <c r="F583" s="19"/>
      <c r="G583" s="18">
        <f>SUM(DataSource!E463)</f>
        <v>0</v>
      </c>
      <c r="H583" s="19"/>
      <c r="I583" s="18">
        <f>SUM(DataSource!M463)</f>
        <v>0</v>
      </c>
      <c r="J583" s="19"/>
      <c r="K583" s="19"/>
      <c r="L583" s="18">
        <f>SUM(DataSource!K463)</f>
        <v>0</v>
      </c>
      <c r="M583" s="19"/>
      <c r="N583" s="18">
        <f>SUM(DataSource!L463)</f>
        <v>0</v>
      </c>
      <c r="O583" s="19"/>
      <c r="P583" s="18">
        <f>SUM(DataSource!N463)</f>
        <v>0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17" t="s">
        <v>950</v>
      </c>
      <c r="B584" t="s">
        <v>951</v>
      </c>
      <c r="C584" s="18">
        <f>SUM(DataSource!J464)</f>
        <v>0</v>
      </c>
      <c r="D584" s="19"/>
      <c r="E584" s="18">
        <f>SUM(DataSource!I464)</f>
        <v>0</v>
      </c>
      <c r="F584" s="19"/>
      <c r="G584" s="18">
        <f>SUM(DataSource!E464)</f>
        <v>0</v>
      </c>
      <c r="H584" s="19"/>
      <c r="I584" s="18">
        <f>SUM(DataSource!M464)</f>
        <v>0</v>
      </c>
      <c r="J584" s="19"/>
      <c r="K584" s="19"/>
      <c r="L584" s="18">
        <f>SUM(DataSource!K464)</f>
        <v>0</v>
      </c>
      <c r="M584" s="19"/>
      <c r="N584" s="18">
        <f>SUM(DataSource!L464)</f>
        <v>0</v>
      </c>
      <c r="O584" s="19"/>
      <c r="P584" s="18">
        <f>SUM(DataSource!N464)</f>
        <v>0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17" t="s">
        <v>952</v>
      </c>
      <c r="B585" t="s">
        <v>953</v>
      </c>
      <c r="C585" s="18">
        <f>SUM(DataSource!J465)</f>
        <v>0</v>
      </c>
      <c r="D585" s="19"/>
      <c r="E585" s="18">
        <f>SUM(DataSource!I465)</f>
        <v>0</v>
      </c>
      <c r="F585" s="19"/>
      <c r="G585" s="18">
        <f>SUM(DataSource!E465)</f>
        <v>0</v>
      </c>
      <c r="H585" s="19"/>
      <c r="I585" s="18">
        <f>SUM(DataSource!M465)</f>
        <v>0</v>
      </c>
      <c r="J585" s="19"/>
      <c r="K585" s="19"/>
      <c r="L585" s="18">
        <f>SUM(DataSource!K465)</f>
        <v>0</v>
      </c>
      <c r="M585" s="19"/>
      <c r="N585" s="18">
        <f>SUM(DataSource!L465)</f>
        <v>0</v>
      </c>
      <c r="O585" s="19"/>
      <c r="P585" s="18">
        <f>SUM(DataSource!N465)</f>
        <v>0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17" t="s">
        <v>954</v>
      </c>
      <c r="B586" t="s">
        <v>955</v>
      </c>
      <c r="C586" s="18">
        <f>SUM(DataSource!J466)</f>
        <v>0</v>
      </c>
      <c r="D586" s="19"/>
      <c r="E586" s="18">
        <f>SUM(DataSource!I466)</f>
        <v>0</v>
      </c>
      <c r="F586" s="19"/>
      <c r="G586" s="18">
        <f>SUM(DataSource!E466)</f>
        <v>0</v>
      </c>
      <c r="H586" s="19"/>
      <c r="I586" s="18">
        <f>SUM(DataSource!M466)</f>
        <v>0</v>
      </c>
      <c r="J586" s="19"/>
      <c r="K586" s="19"/>
      <c r="L586" s="18">
        <f>SUM(DataSource!K466)</f>
        <v>0</v>
      </c>
      <c r="M586" s="19"/>
      <c r="N586" s="18">
        <f>SUM(DataSource!L466)</f>
        <v>0</v>
      </c>
      <c r="O586" s="19"/>
      <c r="P586" s="18">
        <f>SUM(DataSource!N466)</f>
        <v>0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17" t="s">
        <v>956</v>
      </c>
      <c r="B587" t="s">
        <v>957</v>
      </c>
      <c r="C587" s="18">
        <f>SUM(DataSource!J467)</f>
        <v>0</v>
      </c>
      <c r="D587" s="19"/>
      <c r="E587" s="18">
        <f>SUM(DataSource!I467)</f>
        <v>0</v>
      </c>
      <c r="F587" s="19"/>
      <c r="G587" s="18">
        <f>SUM(DataSource!E467)</f>
        <v>0</v>
      </c>
      <c r="H587" s="19"/>
      <c r="I587" s="18">
        <f>SUM(DataSource!M467)</f>
        <v>0</v>
      </c>
      <c r="J587" s="19"/>
      <c r="K587" s="19"/>
      <c r="L587" s="18">
        <f>SUM(DataSource!K467)</f>
        <v>0</v>
      </c>
      <c r="M587" s="19"/>
      <c r="N587" s="18">
        <f>SUM(DataSource!L467)</f>
        <v>0</v>
      </c>
      <c r="O587" s="19"/>
      <c r="P587" s="18">
        <f>SUM(DataSource!N467)</f>
        <v>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17" t="s">
        <v>958</v>
      </c>
      <c r="B588" t="s">
        <v>959</v>
      </c>
      <c r="C588" s="18">
        <f>SUM(DataSource!J468)</f>
        <v>0</v>
      </c>
      <c r="D588" s="19"/>
      <c r="E588" s="18">
        <f>SUM(DataSource!I468)</f>
        <v>0</v>
      </c>
      <c r="F588" s="19"/>
      <c r="G588" s="18">
        <f>SUM(DataSource!E468)</f>
        <v>0</v>
      </c>
      <c r="H588" s="19"/>
      <c r="I588" s="18">
        <f>SUM(DataSource!M468)</f>
        <v>0</v>
      </c>
      <c r="J588" s="19"/>
      <c r="K588" s="19"/>
      <c r="L588" s="18">
        <f>SUM(DataSource!K468)</f>
        <v>0</v>
      </c>
      <c r="M588" s="19"/>
      <c r="N588" s="18">
        <f>SUM(DataSource!L468)</f>
        <v>0</v>
      </c>
      <c r="O588" s="19"/>
      <c r="P588" s="18">
        <f>SUM(DataSource!N468)</f>
        <v>0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17" t="s">
        <v>960</v>
      </c>
      <c r="B589" t="s">
        <v>961</v>
      </c>
      <c r="C589" s="18">
        <f>SUM(DataSource!J469)</f>
        <v>0</v>
      </c>
      <c r="D589" s="19"/>
      <c r="E589" s="18">
        <f>SUM(DataSource!I469)</f>
        <v>0</v>
      </c>
      <c r="F589" s="19"/>
      <c r="G589" s="18">
        <f>SUM(DataSource!E469)</f>
        <v>0</v>
      </c>
      <c r="H589" s="19"/>
      <c r="I589" s="18">
        <f>SUM(DataSource!M469)</f>
        <v>0</v>
      </c>
      <c r="J589" s="19"/>
      <c r="K589" s="19"/>
      <c r="L589" s="18">
        <f>SUM(DataSource!K469)</f>
        <v>0</v>
      </c>
      <c r="M589" s="19"/>
      <c r="N589" s="18">
        <f>SUM(DataSource!L469)</f>
        <v>0</v>
      </c>
      <c r="O589" s="19"/>
      <c r="P589" s="18">
        <f>SUM(DataSource!N469)</f>
        <v>0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17" t="s">
        <v>962</v>
      </c>
      <c r="B590" t="s">
        <v>963</v>
      </c>
      <c r="C590" s="18">
        <f>SUM(DataSource!J470)</f>
        <v>0</v>
      </c>
      <c r="D590" s="19"/>
      <c r="E590" s="18">
        <f>SUM(DataSource!I470)</f>
        <v>0</v>
      </c>
      <c r="F590" s="19"/>
      <c r="G590" s="18">
        <f>SUM(DataSource!E470)</f>
        <v>0</v>
      </c>
      <c r="H590" s="19"/>
      <c r="I590" s="18">
        <f>SUM(DataSource!M470)</f>
        <v>0</v>
      </c>
      <c r="J590" s="19"/>
      <c r="K590" s="19"/>
      <c r="L590" s="18">
        <f>SUM(DataSource!K470)</f>
        <v>0</v>
      </c>
      <c r="M590" s="19"/>
      <c r="N590" s="18">
        <f>SUM(DataSource!L470)</f>
        <v>0</v>
      </c>
      <c r="O590" s="19"/>
      <c r="P590" s="18">
        <f>SUM(DataSource!N470)</f>
        <v>0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17" t="s">
        <v>964</v>
      </c>
      <c r="B591" t="s">
        <v>965</v>
      </c>
      <c r="C591" s="18">
        <f>SUM(DataSource!J471)</f>
        <v>0</v>
      </c>
      <c r="D591" s="19"/>
      <c r="E591" s="18">
        <f>SUM(DataSource!I471)</f>
        <v>0</v>
      </c>
      <c r="F591" s="19"/>
      <c r="G591" s="18">
        <f>SUM(DataSource!E471)</f>
        <v>0</v>
      </c>
      <c r="H591" s="19"/>
      <c r="I591" s="18">
        <f>SUM(DataSource!M471)</f>
        <v>0</v>
      </c>
      <c r="J591" s="19"/>
      <c r="K591" s="19"/>
      <c r="L591" s="18">
        <f>SUM(DataSource!K471)</f>
        <v>0</v>
      </c>
      <c r="M591" s="19"/>
      <c r="N591" s="18">
        <f>SUM(DataSource!L471)</f>
        <v>0</v>
      </c>
      <c r="O591" s="19"/>
      <c r="P591" s="18">
        <f>SUM(DataSource!N471)</f>
        <v>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17" t="s">
        <v>966</v>
      </c>
      <c r="B592" t="s">
        <v>967</v>
      </c>
      <c r="C592" s="18">
        <f>SUM(DataSource!J472)</f>
        <v>0</v>
      </c>
      <c r="D592" s="19"/>
      <c r="E592" s="18">
        <f>SUM(DataSource!I472)</f>
        <v>0</v>
      </c>
      <c r="F592" s="19"/>
      <c r="G592" s="18">
        <f>SUM(DataSource!E472)</f>
        <v>0</v>
      </c>
      <c r="H592" s="19"/>
      <c r="I592" s="18">
        <f>SUM(DataSource!M472)</f>
        <v>0</v>
      </c>
      <c r="J592" s="19"/>
      <c r="K592" s="19"/>
      <c r="L592" s="18">
        <f>SUM(DataSource!K472)</f>
        <v>0</v>
      </c>
      <c r="M592" s="19"/>
      <c r="N592" s="18">
        <f>SUM(DataSource!L472)</f>
        <v>0</v>
      </c>
      <c r="O592" s="19"/>
      <c r="P592" s="18">
        <f>SUM(DataSource!N472)</f>
        <v>0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17" t="s">
        <v>968</v>
      </c>
      <c r="B593" t="s">
        <v>969</v>
      </c>
      <c r="C593" s="18">
        <f>SUM(DataSource!J473)</f>
        <v>0</v>
      </c>
      <c r="D593" s="19"/>
      <c r="E593" s="18">
        <f>SUM(DataSource!I473)</f>
        <v>0</v>
      </c>
      <c r="F593" s="19"/>
      <c r="G593" s="18">
        <f>SUM(DataSource!E473)</f>
        <v>0</v>
      </c>
      <c r="H593" s="19"/>
      <c r="I593" s="18">
        <f>SUM(DataSource!M473)</f>
        <v>0</v>
      </c>
      <c r="J593" s="19"/>
      <c r="K593" s="19"/>
      <c r="L593" s="18">
        <f>SUM(DataSource!K473)</f>
        <v>0</v>
      </c>
      <c r="M593" s="19"/>
      <c r="N593" s="18">
        <f>SUM(DataSource!L473)</f>
        <v>0</v>
      </c>
      <c r="O593" s="19"/>
      <c r="P593" s="18">
        <f>SUM(DataSource!N473)</f>
        <v>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17" t="s">
        <v>970</v>
      </c>
      <c r="B594" t="s">
        <v>971</v>
      </c>
      <c r="C594" s="18">
        <f>SUM(DataSource!J474)</f>
        <v>0</v>
      </c>
      <c r="D594" s="19"/>
      <c r="E594" s="18">
        <f>SUM(DataSource!I474)</f>
        <v>0</v>
      </c>
      <c r="F594" s="19"/>
      <c r="G594" s="18">
        <f>SUM(DataSource!E474)</f>
        <v>0</v>
      </c>
      <c r="H594" s="19"/>
      <c r="I594" s="18">
        <f>SUM(DataSource!M474)</f>
        <v>0</v>
      </c>
      <c r="J594" s="19"/>
      <c r="K594" s="19"/>
      <c r="L594" s="18">
        <f>SUM(DataSource!K474)</f>
        <v>0</v>
      </c>
      <c r="M594" s="19"/>
      <c r="N594" s="18">
        <f>SUM(DataSource!L474)</f>
        <v>0</v>
      </c>
      <c r="O594" s="19"/>
      <c r="P594" s="18">
        <f>SUM(DataSource!N474)</f>
        <v>0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17" t="s">
        <v>972</v>
      </c>
      <c r="B595" t="s">
        <v>973</v>
      </c>
      <c r="C595" s="18">
        <f>SUM(DataSource!J475)</f>
        <v>0</v>
      </c>
      <c r="D595" s="19"/>
      <c r="E595" s="18">
        <f>SUM(DataSource!I475)</f>
        <v>0</v>
      </c>
      <c r="F595" s="19"/>
      <c r="G595" s="18">
        <f>SUM(DataSource!E475)</f>
        <v>0</v>
      </c>
      <c r="H595" s="19"/>
      <c r="I595" s="18">
        <f>SUM(DataSource!M475)</f>
        <v>0</v>
      </c>
      <c r="J595" s="19"/>
      <c r="K595" s="19"/>
      <c r="L595" s="18">
        <f>SUM(DataSource!K475)</f>
        <v>0</v>
      </c>
      <c r="M595" s="19"/>
      <c r="N595" s="18">
        <f>SUM(DataSource!L475)</f>
        <v>0</v>
      </c>
      <c r="O595" s="19"/>
      <c r="P595" s="18">
        <f>SUM(DataSource!N475)</f>
        <v>0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1" t="s">
        <v>974</v>
      </c>
      <c r="B596" t="s">
        <v>975</v>
      </c>
      <c r="C596" s="18">
        <f>SUM(DataSource!J476)</f>
        <v>0</v>
      </c>
      <c r="D596" s="19"/>
      <c r="E596" s="18">
        <f>SUM(DataSource!I476)</f>
        <v>0</v>
      </c>
      <c r="F596" s="19"/>
      <c r="G596" s="18">
        <f>SUM(DataSource!E476)</f>
        <v>0</v>
      </c>
      <c r="H596" s="19"/>
      <c r="I596" s="18">
        <f>SUM(DataSource!M476)</f>
        <v>0</v>
      </c>
      <c r="J596" s="19"/>
      <c r="K596" s="19"/>
      <c r="L596" s="18">
        <f>SUM(DataSource!K476)</f>
        <v>0</v>
      </c>
      <c r="M596" s="19"/>
      <c r="N596" s="18">
        <f>SUM(DataSource!L476)</f>
        <v>0</v>
      </c>
      <c r="O596" s="19"/>
      <c r="P596" s="18">
        <f>SUM(DataSource!N476)</f>
        <v>0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542" t="s">
        <v>976</v>
      </c>
      <c r="B597" s="543"/>
      <c r="C597" s="45">
        <f>SUM(C573:C596)</f>
        <v>0</v>
      </c>
      <c r="D597" s="46"/>
      <c r="E597" s="45">
        <f t="shared" ref="E597:J597" si="52">SUM(E573:E596)</f>
        <v>0</v>
      </c>
      <c r="F597" s="45">
        <f t="shared" si="52"/>
        <v>0</v>
      </c>
      <c r="G597" s="45">
        <f t="shared" si="52"/>
        <v>0</v>
      </c>
      <c r="H597" s="45">
        <f t="shared" si="52"/>
        <v>0</v>
      </c>
      <c r="I597" s="45">
        <f t="shared" si="52"/>
        <v>0</v>
      </c>
      <c r="J597" s="45">
        <f t="shared" si="52"/>
        <v>0</v>
      </c>
      <c r="K597" s="45"/>
      <c r="L597" s="45">
        <f>SUM(L573:L596)</f>
        <v>0</v>
      </c>
      <c r="M597" s="45"/>
      <c r="N597" s="45">
        <f>SUM(N573:N596)</f>
        <v>0</v>
      </c>
      <c r="O597" s="45">
        <f>SUM(O573:O596)</f>
        <v>0</v>
      </c>
      <c r="P597" s="45">
        <f>SUM(P573:P596)</f>
        <v>0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4"/>
      <c r="B598" s="25"/>
      <c r="C598" s="18"/>
      <c r="D598" s="19"/>
      <c r="E598" s="18"/>
      <c r="F598" s="19"/>
      <c r="G598" s="18"/>
      <c r="H598" s="19"/>
      <c r="I598" s="18"/>
      <c r="J598" s="19"/>
      <c r="K598" s="19"/>
      <c r="L598" s="18"/>
      <c r="M598" s="19"/>
      <c r="N598" s="18"/>
      <c r="O598" s="19"/>
      <c r="P598" s="18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6" t="s">
        <v>977</v>
      </c>
      <c r="B599" t="s">
        <v>978</v>
      </c>
      <c r="C599" s="18">
        <f>SUM(DataSource!J477)</f>
        <v>0</v>
      </c>
      <c r="D599" s="19"/>
      <c r="E599" s="18">
        <f>SUM(DataSource!I477)</f>
        <v>0</v>
      </c>
      <c r="F599" s="19"/>
      <c r="G599" s="18">
        <f>SUM(DataSource!E477)</f>
        <v>0</v>
      </c>
      <c r="H599" s="19"/>
      <c r="I599" s="18">
        <f>SUM(DataSource!M477)</f>
        <v>0</v>
      </c>
      <c r="J599" s="19"/>
      <c r="K599" s="19"/>
      <c r="L599" s="18">
        <f>SUM(DataSource!K477)</f>
        <v>0</v>
      </c>
      <c r="M599" s="19"/>
      <c r="N599" s="18">
        <f>SUM(DataSource!L477)</f>
        <v>0</v>
      </c>
      <c r="O599" s="19"/>
      <c r="P599" s="18">
        <f>SUM(DataSource!N477)</f>
        <v>0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17" t="s">
        <v>979</v>
      </c>
      <c r="B600" t="s">
        <v>980</v>
      </c>
      <c r="C600" s="18">
        <f>SUM(DataSource!J478)</f>
        <v>0</v>
      </c>
      <c r="D600" s="19"/>
      <c r="E600" s="18">
        <f>SUM(DataSource!I478)</f>
        <v>0</v>
      </c>
      <c r="F600" s="19"/>
      <c r="G600" s="18">
        <f>SUM(DataSource!E478)</f>
        <v>0</v>
      </c>
      <c r="H600" s="19"/>
      <c r="I600" s="18">
        <f>SUM(DataSource!M478)</f>
        <v>0</v>
      </c>
      <c r="J600" s="19"/>
      <c r="K600" s="19"/>
      <c r="L600" s="18">
        <f>SUM(DataSource!K478)</f>
        <v>0</v>
      </c>
      <c r="M600" s="19"/>
      <c r="N600" s="18">
        <f>SUM(DataSource!L478)</f>
        <v>0</v>
      </c>
      <c r="O600" s="19"/>
      <c r="P600" s="18">
        <f>SUM(DataSource!N478)</f>
        <v>0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17" t="s">
        <v>981</v>
      </c>
      <c r="B601" t="s">
        <v>982</v>
      </c>
      <c r="C601" s="18">
        <f>SUM(DataSource!J479)</f>
        <v>0</v>
      </c>
      <c r="D601" s="19"/>
      <c r="E601" s="18">
        <f>SUM(DataSource!I479)</f>
        <v>0</v>
      </c>
      <c r="F601" s="19"/>
      <c r="G601" s="18">
        <f>SUM(DataSource!E479)</f>
        <v>0</v>
      </c>
      <c r="H601" s="19"/>
      <c r="I601" s="18">
        <f>SUM(DataSource!M479)</f>
        <v>0</v>
      </c>
      <c r="J601" s="19"/>
      <c r="K601" s="19"/>
      <c r="L601" s="18">
        <f>SUM(DataSource!K479)</f>
        <v>0</v>
      </c>
      <c r="M601" s="19"/>
      <c r="N601" s="18">
        <f>SUM(DataSource!L479)</f>
        <v>0</v>
      </c>
      <c r="O601" s="19"/>
      <c r="P601" s="18">
        <f>SUM(DataSource!N479)</f>
        <v>0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17" t="s">
        <v>983</v>
      </c>
      <c r="B602" t="s">
        <v>984</v>
      </c>
      <c r="C602" s="18">
        <f>SUM(DataSource!J480)</f>
        <v>0</v>
      </c>
      <c r="D602" s="19"/>
      <c r="E602" s="18">
        <f>SUM(DataSource!I480)</f>
        <v>0</v>
      </c>
      <c r="F602" s="19"/>
      <c r="G602" s="18">
        <f>SUM(DataSource!E480)</f>
        <v>0</v>
      </c>
      <c r="H602" s="19"/>
      <c r="I602" s="18">
        <f>SUM(DataSource!M480)</f>
        <v>0</v>
      </c>
      <c r="J602" s="19"/>
      <c r="K602" s="19"/>
      <c r="L602" s="18">
        <f>SUM(DataSource!K480)</f>
        <v>0</v>
      </c>
      <c r="M602" s="19"/>
      <c r="N602" s="18">
        <f>SUM(DataSource!L480)</f>
        <v>0</v>
      </c>
      <c r="O602" s="19"/>
      <c r="P602" s="18">
        <f>SUM(DataSource!N480)</f>
        <v>0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17" t="s">
        <v>985</v>
      </c>
      <c r="B603" t="s">
        <v>986</v>
      </c>
      <c r="C603" s="18">
        <f>SUM(DataSource!J481)</f>
        <v>0</v>
      </c>
      <c r="D603" s="19"/>
      <c r="E603" s="18">
        <f>SUM(DataSource!I481)</f>
        <v>0</v>
      </c>
      <c r="F603" s="19"/>
      <c r="G603" s="18">
        <f>SUM(DataSource!E481)</f>
        <v>0</v>
      </c>
      <c r="H603" s="19"/>
      <c r="I603" s="18">
        <f>SUM(DataSource!M481)</f>
        <v>0</v>
      </c>
      <c r="J603" s="19"/>
      <c r="K603" s="19"/>
      <c r="L603" s="18">
        <f>SUM(DataSource!K481)</f>
        <v>0</v>
      </c>
      <c r="M603" s="19"/>
      <c r="N603" s="18">
        <f>SUM(DataSource!L481)</f>
        <v>0</v>
      </c>
      <c r="O603" s="19"/>
      <c r="P603" s="18">
        <f>SUM(DataSource!N481)</f>
        <v>0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17" t="s">
        <v>987</v>
      </c>
      <c r="B604" t="s">
        <v>988</v>
      </c>
      <c r="C604" s="18">
        <f>SUM(DataSource!J482)</f>
        <v>0</v>
      </c>
      <c r="D604" s="19"/>
      <c r="E604" s="18">
        <f>SUM(DataSource!I482)</f>
        <v>0</v>
      </c>
      <c r="F604" s="19"/>
      <c r="G604" s="18">
        <f>SUM(DataSource!E482)</f>
        <v>0</v>
      </c>
      <c r="H604" s="19"/>
      <c r="I604" s="18">
        <f>SUM(DataSource!M482)</f>
        <v>0</v>
      </c>
      <c r="J604" s="19"/>
      <c r="K604" s="19"/>
      <c r="L604" s="18">
        <f>SUM(DataSource!K482)</f>
        <v>0</v>
      </c>
      <c r="M604" s="19"/>
      <c r="N604" s="18">
        <f>SUM(DataSource!L482)</f>
        <v>0</v>
      </c>
      <c r="O604" s="19"/>
      <c r="P604" s="18">
        <f>SUM(DataSource!N482)</f>
        <v>0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17" t="s">
        <v>989</v>
      </c>
      <c r="B605" t="s">
        <v>990</v>
      </c>
      <c r="C605" s="18">
        <f>SUM(DataSource!J483)</f>
        <v>0</v>
      </c>
      <c r="D605" s="19"/>
      <c r="E605" s="18">
        <f>SUM(DataSource!I483)</f>
        <v>0</v>
      </c>
      <c r="F605" s="19"/>
      <c r="G605" s="18">
        <f>SUM(DataSource!E483)</f>
        <v>0</v>
      </c>
      <c r="H605" s="19"/>
      <c r="I605" s="18">
        <f>SUM(DataSource!M483)</f>
        <v>0</v>
      </c>
      <c r="J605" s="19"/>
      <c r="K605" s="19"/>
      <c r="L605" s="18">
        <f>SUM(DataSource!K483)</f>
        <v>0</v>
      </c>
      <c r="M605" s="19"/>
      <c r="N605" s="18">
        <f>SUM(DataSource!L483)</f>
        <v>0</v>
      </c>
      <c r="O605" s="19"/>
      <c r="P605" s="18">
        <f>SUM(DataSource!N483)</f>
        <v>0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17" t="s">
        <v>991</v>
      </c>
      <c r="B606" t="s">
        <v>992</v>
      </c>
      <c r="C606" s="18">
        <f>SUM(DataSource!J484)</f>
        <v>0</v>
      </c>
      <c r="D606" s="19"/>
      <c r="E606" s="18">
        <f>SUM(DataSource!I484)</f>
        <v>0</v>
      </c>
      <c r="F606" s="19"/>
      <c r="G606" s="18">
        <f>SUM(DataSource!E484)</f>
        <v>0</v>
      </c>
      <c r="H606" s="19"/>
      <c r="I606" s="18">
        <f>SUM(DataSource!M484)</f>
        <v>0</v>
      </c>
      <c r="J606" s="19"/>
      <c r="K606" s="19"/>
      <c r="L606" s="18">
        <f>SUM(DataSource!K484)</f>
        <v>0</v>
      </c>
      <c r="M606" s="19"/>
      <c r="N606" s="18">
        <f>SUM(DataSource!L484)</f>
        <v>0</v>
      </c>
      <c r="O606" s="19"/>
      <c r="P606" s="18">
        <f>SUM(DataSource!N484)</f>
        <v>0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17" t="s">
        <v>993</v>
      </c>
      <c r="B607" t="s">
        <v>994</v>
      </c>
      <c r="C607" s="18">
        <f>SUM(DataSource!J485)</f>
        <v>0</v>
      </c>
      <c r="D607" s="19"/>
      <c r="E607" s="18">
        <f>SUM(DataSource!I485)</f>
        <v>0</v>
      </c>
      <c r="F607" s="19"/>
      <c r="G607" s="18">
        <f>SUM(DataSource!E485)</f>
        <v>0</v>
      </c>
      <c r="H607" s="19"/>
      <c r="I607" s="18">
        <f>SUM(DataSource!M485)</f>
        <v>0</v>
      </c>
      <c r="J607" s="19"/>
      <c r="K607" s="19"/>
      <c r="L607" s="18">
        <f>SUM(DataSource!K485)</f>
        <v>0</v>
      </c>
      <c r="M607" s="19"/>
      <c r="N607" s="18">
        <f>SUM(DataSource!L485)</f>
        <v>0</v>
      </c>
      <c r="O607" s="19"/>
      <c r="P607" s="18">
        <f>SUM(DataSource!N485)</f>
        <v>0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17" t="s">
        <v>995</v>
      </c>
      <c r="B608" t="s">
        <v>996</v>
      </c>
      <c r="C608" s="18">
        <f>SUM(DataSource!J486)</f>
        <v>0</v>
      </c>
      <c r="D608" s="19"/>
      <c r="E608" s="18">
        <f>SUM(DataSource!I486)</f>
        <v>0</v>
      </c>
      <c r="F608" s="19"/>
      <c r="G608" s="18">
        <f>SUM(DataSource!E486)</f>
        <v>0</v>
      </c>
      <c r="H608" s="19"/>
      <c r="I608" s="18">
        <f>SUM(DataSource!M486)</f>
        <v>0</v>
      </c>
      <c r="J608" s="19"/>
      <c r="K608" s="19"/>
      <c r="L608" s="18">
        <f>SUM(DataSource!K486)</f>
        <v>0</v>
      </c>
      <c r="M608" s="19"/>
      <c r="N608" s="18">
        <f>SUM(DataSource!L486)</f>
        <v>0</v>
      </c>
      <c r="O608" s="19"/>
      <c r="P608" s="18">
        <f>SUM(DataSource!N486)</f>
        <v>0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17" t="s">
        <v>997</v>
      </c>
      <c r="B609" t="s">
        <v>998</v>
      </c>
      <c r="C609" s="18">
        <f>SUM(DataSource!J487)</f>
        <v>0</v>
      </c>
      <c r="D609" s="19"/>
      <c r="E609" s="18">
        <f>SUM(DataSource!I487)</f>
        <v>0</v>
      </c>
      <c r="F609" s="19"/>
      <c r="G609" s="18">
        <f>SUM(DataSource!E487)</f>
        <v>0</v>
      </c>
      <c r="H609" s="19"/>
      <c r="I609" s="18">
        <f>SUM(DataSource!M487)</f>
        <v>0</v>
      </c>
      <c r="J609" s="19"/>
      <c r="K609" s="19"/>
      <c r="L609" s="18">
        <f>SUM(DataSource!K487)</f>
        <v>0</v>
      </c>
      <c r="M609" s="19"/>
      <c r="N609" s="18">
        <f>SUM(DataSource!L487)</f>
        <v>0</v>
      </c>
      <c r="O609" s="19"/>
      <c r="P609" s="18">
        <f>SUM(DataSource!N487)</f>
        <v>0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17" t="s">
        <v>999</v>
      </c>
      <c r="B610" t="s">
        <v>1000</v>
      </c>
      <c r="C610" s="18">
        <f>SUM(DataSource!J488)</f>
        <v>0</v>
      </c>
      <c r="D610" s="19"/>
      <c r="E610" s="18">
        <f>SUM(DataSource!I488)</f>
        <v>0</v>
      </c>
      <c r="F610" s="19"/>
      <c r="G610" s="18">
        <f>SUM(DataSource!E488)</f>
        <v>0</v>
      </c>
      <c r="H610" s="19"/>
      <c r="I610" s="18">
        <f>SUM(DataSource!M488)</f>
        <v>0</v>
      </c>
      <c r="J610" s="19"/>
      <c r="K610" s="19"/>
      <c r="L610" s="18">
        <f>SUM(DataSource!K488)</f>
        <v>0</v>
      </c>
      <c r="M610" s="19"/>
      <c r="N610" s="18">
        <f>SUM(DataSource!L488)</f>
        <v>0</v>
      </c>
      <c r="O610" s="19"/>
      <c r="P610" s="18">
        <f>SUM(DataSource!N488)</f>
        <v>0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17" t="s">
        <v>1001</v>
      </c>
      <c r="B611" t="s">
        <v>1002</v>
      </c>
      <c r="C611" s="18">
        <f>SUM(DataSource!J489)</f>
        <v>0</v>
      </c>
      <c r="D611" s="19"/>
      <c r="E611" s="18">
        <f>SUM(DataSource!I489)</f>
        <v>0</v>
      </c>
      <c r="F611" s="19"/>
      <c r="G611" s="18">
        <f>SUM(DataSource!E489)</f>
        <v>0</v>
      </c>
      <c r="H611" s="19"/>
      <c r="I611" s="18">
        <f>SUM(DataSource!M489)</f>
        <v>0</v>
      </c>
      <c r="J611" s="19"/>
      <c r="K611" s="19"/>
      <c r="L611" s="18">
        <f>SUM(DataSource!K489)</f>
        <v>0</v>
      </c>
      <c r="M611" s="19"/>
      <c r="N611" s="18">
        <f>SUM(DataSource!L489)</f>
        <v>0</v>
      </c>
      <c r="O611" s="19"/>
      <c r="P611" s="18">
        <f>SUM(DataSource!N489)</f>
        <v>0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17" t="s">
        <v>1003</v>
      </c>
      <c r="B612" t="s">
        <v>1004</v>
      </c>
      <c r="C612" s="18">
        <f>SUM(DataSource!J490)</f>
        <v>0</v>
      </c>
      <c r="D612" s="19"/>
      <c r="E612" s="18">
        <f>SUM(DataSource!I490)</f>
        <v>0</v>
      </c>
      <c r="F612" s="19"/>
      <c r="G612" s="18">
        <f>SUM(DataSource!E490)</f>
        <v>0</v>
      </c>
      <c r="H612" s="19"/>
      <c r="I612" s="18">
        <f>SUM(DataSource!M490)</f>
        <v>0</v>
      </c>
      <c r="J612" s="19"/>
      <c r="K612" s="19"/>
      <c r="L612" s="18">
        <f>SUM(DataSource!K490)</f>
        <v>0</v>
      </c>
      <c r="M612" s="19"/>
      <c r="N612" s="18">
        <f>SUM(DataSource!L490)</f>
        <v>0</v>
      </c>
      <c r="O612" s="19"/>
      <c r="P612" s="18">
        <f>SUM(DataSource!N490)</f>
        <v>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17" t="s">
        <v>1005</v>
      </c>
      <c r="B613" t="s">
        <v>1006</v>
      </c>
      <c r="C613" s="18">
        <f>SUM(DataSource!J491)</f>
        <v>0</v>
      </c>
      <c r="D613" s="19"/>
      <c r="E613" s="18">
        <f>SUM(DataSource!I491)</f>
        <v>0</v>
      </c>
      <c r="F613" s="19"/>
      <c r="G613" s="18">
        <f>SUM(DataSource!E491)</f>
        <v>0</v>
      </c>
      <c r="H613" s="19"/>
      <c r="I613" s="18">
        <f>SUM(DataSource!M491)</f>
        <v>0</v>
      </c>
      <c r="J613" s="19"/>
      <c r="K613" s="19"/>
      <c r="L613" s="18">
        <f>SUM(DataSource!K491)</f>
        <v>0</v>
      </c>
      <c r="M613" s="19"/>
      <c r="N613" s="18">
        <f>SUM(DataSource!L491)</f>
        <v>0</v>
      </c>
      <c r="O613" s="19"/>
      <c r="P613" s="18">
        <f>SUM(DataSource!N491)</f>
        <v>0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17" t="s">
        <v>1007</v>
      </c>
      <c r="B614" t="s">
        <v>1008</v>
      </c>
      <c r="C614" s="18">
        <f>SUM(DataSource!J492)</f>
        <v>0</v>
      </c>
      <c r="D614" s="19"/>
      <c r="E614" s="18">
        <f>SUM(DataSource!I492)</f>
        <v>0</v>
      </c>
      <c r="F614" s="19"/>
      <c r="G614" s="18">
        <f>SUM(DataSource!E492)</f>
        <v>0</v>
      </c>
      <c r="H614" s="19"/>
      <c r="I614" s="18">
        <f>SUM(DataSource!M492)</f>
        <v>0</v>
      </c>
      <c r="J614" s="19"/>
      <c r="K614" s="19"/>
      <c r="L614" s="18">
        <f>SUM(DataSource!K492)</f>
        <v>0</v>
      </c>
      <c r="M614" s="19"/>
      <c r="N614" s="18">
        <f>SUM(DataSource!L492)</f>
        <v>0</v>
      </c>
      <c r="O614" s="19"/>
      <c r="P614" s="18">
        <f>SUM(DataSource!N492)</f>
        <v>0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17" t="s">
        <v>1009</v>
      </c>
      <c r="B615" t="s">
        <v>1010</v>
      </c>
      <c r="C615" s="18">
        <f>SUM(DataSource!J493)</f>
        <v>0</v>
      </c>
      <c r="D615" s="19"/>
      <c r="E615" s="18">
        <f>SUM(DataSource!I493)</f>
        <v>0</v>
      </c>
      <c r="F615" s="19"/>
      <c r="G615" s="18">
        <f>SUM(DataSource!E493)</f>
        <v>0</v>
      </c>
      <c r="H615" s="19"/>
      <c r="I615" s="18">
        <f>SUM(DataSource!M493)</f>
        <v>0</v>
      </c>
      <c r="J615" s="19"/>
      <c r="K615" s="19"/>
      <c r="L615" s="18">
        <f>SUM(DataSource!K493)</f>
        <v>0</v>
      </c>
      <c r="M615" s="19"/>
      <c r="N615" s="18">
        <f>SUM(DataSource!L493)</f>
        <v>0</v>
      </c>
      <c r="O615" s="19"/>
      <c r="P615" s="18">
        <f>SUM(DataSource!N493)</f>
        <v>0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17" t="s">
        <v>1011</v>
      </c>
      <c r="B616" t="s">
        <v>1012</v>
      </c>
      <c r="C616" s="18">
        <f>SUM(DataSource!J494)</f>
        <v>0</v>
      </c>
      <c r="D616" s="19"/>
      <c r="E616" s="18">
        <f>SUM(DataSource!I494)</f>
        <v>0</v>
      </c>
      <c r="F616" s="19"/>
      <c r="G616" s="18">
        <f>SUM(DataSource!E494)</f>
        <v>0</v>
      </c>
      <c r="H616" s="19"/>
      <c r="I616" s="18">
        <f>SUM(DataSource!M494)</f>
        <v>0</v>
      </c>
      <c r="J616" s="19"/>
      <c r="K616" s="19"/>
      <c r="L616" s="18">
        <f>SUM(DataSource!K494)</f>
        <v>0</v>
      </c>
      <c r="M616" s="19"/>
      <c r="N616" s="18">
        <f>SUM(DataSource!L494)</f>
        <v>0</v>
      </c>
      <c r="O616" s="19"/>
      <c r="P616" s="18">
        <f>SUM(DataSource!N494)</f>
        <v>0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17" t="s">
        <v>1013</v>
      </c>
      <c r="B617" t="s">
        <v>1014</v>
      </c>
      <c r="C617" s="18">
        <f>SUM(DataSource!J495)</f>
        <v>0</v>
      </c>
      <c r="D617" s="19"/>
      <c r="E617" s="18">
        <f>SUM(DataSource!I495)</f>
        <v>0</v>
      </c>
      <c r="F617" s="19"/>
      <c r="G617" s="18">
        <f>SUM(DataSource!E495)</f>
        <v>0</v>
      </c>
      <c r="H617" s="19"/>
      <c r="I617" s="18">
        <f>SUM(DataSource!M495)</f>
        <v>0</v>
      </c>
      <c r="J617" s="19"/>
      <c r="K617" s="19"/>
      <c r="L617" s="18">
        <f>SUM(DataSource!K495)</f>
        <v>0</v>
      </c>
      <c r="M617" s="19"/>
      <c r="N617" s="18">
        <f>SUM(DataSource!L495)</f>
        <v>0</v>
      </c>
      <c r="O617" s="19"/>
      <c r="P617" s="18">
        <f>SUM(DataSource!N495)</f>
        <v>0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17" t="s">
        <v>1015</v>
      </c>
      <c r="B618" t="s">
        <v>1016</v>
      </c>
      <c r="C618" s="18">
        <f>SUM(DataSource!J496)</f>
        <v>0</v>
      </c>
      <c r="D618" s="19"/>
      <c r="E618" s="18">
        <f>SUM(DataSource!I496)</f>
        <v>0</v>
      </c>
      <c r="F618" s="19"/>
      <c r="G618" s="18">
        <f>SUM(DataSource!E496)</f>
        <v>0</v>
      </c>
      <c r="H618" s="19"/>
      <c r="I618" s="18">
        <f>SUM(DataSource!M496)</f>
        <v>0</v>
      </c>
      <c r="J618" s="19"/>
      <c r="K618" s="19"/>
      <c r="L618" s="18">
        <f>SUM(DataSource!K496)</f>
        <v>0</v>
      </c>
      <c r="M618" s="19"/>
      <c r="N618" s="18">
        <f>SUM(DataSource!L496)</f>
        <v>0</v>
      </c>
      <c r="O618" s="19"/>
      <c r="P618" s="18">
        <f>SUM(DataSource!N496)</f>
        <v>0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17" t="s">
        <v>1017</v>
      </c>
      <c r="B619" t="s">
        <v>1018</v>
      </c>
      <c r="C619" s="18">
        <f>SUM(DataSource!J497)</f>
        <v>0</v>
      </c>
      <c r="D619" s="19"/>
      <c r="E619" s="18">
        <f>SUM(DataSource!I497)</f>
        <v>0</v>
      </c>
      <c r="F619" s="19"/>
      <c r="G619" s="18">
        <f>SUM(DataSource!E497)</f>
        <v>0</v>
      </c>
      <c r="H619" s="19"/>
      <c r="I619" s="18">
        <f>SUM(DataSource!M497)</f>
        <v>0</v>
      </c>
      <c r="J619" s="19"/>
      <c r="K619" s="19"/>
      <c r="L619" s="18">
        <f>SUM(DataSource!K497)</f>
        <v>0</v>
      </c>
      <c r="M619" s="19"/>
      <c r="N619" s="18">
        <f>SUM(DataSource!L497)</f>
        <v>0</v>
      </c>
      <c r="O619" s="19"/>
      <c r="P619" s="18">
        <f>SUM(DataSource!N497)</f>
        <v>0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17" t="s">
        <v>1019</v>
      </c>
      <c r="B620" t="s">
        <v>1020</v>
      </c>
      <c r="C620" s="18">
        <f>SUM(DataSource!J498)</f>
        <v>0</v>
      </c>
      <c r="D620" s="19"/>
      <c r="E620" s="18">
        <f>SUM(DataSource!I498)</f>
        <v>0</v>
      </c>
      <c r="F620" s="19"/>
      <c r="G620" s="18">
        <f>SUM(DataSource!E498)</f>
        <v>0</v>
      </c>
      <c r="H620" s="19"/>
      <c r="I620" s="18">
        <f>SUM(DataSource!M498)</f>
        <v>0</v>
      </c>
      <c r="J620" s="19"/>
      <c r="K620" s="19"/>
      <c r="L620" s="18">
        <f>SUM(DataSource!K498)</f>
        <v>0</v>
      </c>
      <c r="M620" s="19"/>
      <c r="N620" s="18">
        <f>SUM(DataSource!L498)</f>
        <v>0</v>
      </c>
      <c r="O620" s="19"/>
      <c r="P620" s="18">
        <f>SUM(DataSource!N498)</f>
        <v>0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17" t="s">
        <v>1021</v>
      </c>
      <c r="B621" t="s">
        <v>1022</v>
      </c>
      <c r="C621" s="18">
        <f>SUM(DataSource!J499)</f>
        <v>0</v>
      </c>
      <c r="D621" s="19"/>
      <c r="E621" s="18">
        <f>SUM(DataSource!I499)</f>
        <v>0</v>
      </c>
      <c r="F621" s="19"/>
      <c r="G621" s="18">
        <f>SUM(DataSource!E499)</f>
        <v>0</v>
      </c>
      <c r="H621" s="19"/>
      <c r="I621" s="18">
        <f>SUM(DataSource!M499)</f>
        <v>0</v>
      </c>
      <c r="J621" s="19"/>
      <c r="K621" s="19"/>
      <c r="L621" s="18">
        <f>SUM(DataSource!K499)</f>
        <v>0</v>
      </c>
      <c r="M621" s="19"/>
      <c r="N621" s="18">
        <f>SUM(DataSource!L499)</f>
        <v>0</v>
      </c>
      <c r="O621" s="19"/>
      <c r="P621" s="18">
        <f>SUM(DataSource!N499)</f>
        <v>0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17" t="s">
        <v>1023</v>
      </c>
      <c r="B622" t="s">
        <v>1024</v>
      </c>
      <c r="C622" s="18">
        <f>SUM(DataSource!J500)</f>
        <v>0</v>
      </c>
      <c r="D622" s="19"/>
      <c r="E622" s="18">
        <f>SUM(DataSource!I500)</f>
        <v>0</v>
      </c>
      <c r="F622" s="19"/>
      <c r="G622" s="18">
        <f>SUM(DataSource!E500)</f>
        <v>0</v>
      </c>
      <c r="H622" s="19"/>
      <c r="I622" s="18">
        <f>SUM(DataSource!M500)</f>
        <v>0</v>
      </c>
      <c r="J622" s="19"/>
      <c r="K622" s="19"/>
      <c r="L622" s="18">
        <f>SUM(DataSource!K500)</f>
        <v>0</v>
      </c>
      <c r="M622" s="19"/>
      <c r="N622" s="18">
        <f>SUM(DataSource!L500)</f>
        <v>0</v>
      </c>
      <c r="O622" s="19"/>
      <c r="P622" s="18">
        <f>SUM(DataSource!N500)</f>
        <v>0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17" t="s">
        <v>1025</v>
      </c>
      <c r="B623" t="s">
        <v>1026</v>
      </c>
      <c r="C623" s="18">
        <f>SUM(DataSource!J501)</f>
        <v>0</v>
      </c>
      <c r="D623" s="19"/>
      <c r="E623" s="18">
        <f>SUM(DataSource!I501)</f>
        <v>0</v>
      </c>
      <c r="F623" s="19"/>
      <c r="G623" s="18">
        <f>SUM(DataSource!E501)</f>
        <v>0</v>
      </c>
      <c r="H623" s="19"/>
      <c r="I623" s="18">
        <f>SUM(DataSource!M501)</f>
        <v>0</v>
      </c>
      <c r="J623" s="19"/>
      <c r="K623" s="19"/>
      <c r="L623" s="18">
        <f>SUM(DataSource!K501)</f>
        <v>0</v>
      </c>
      <c r="M623" s="19"/>
      <c r="N623" s="18">
        <f>SUM(DataSource!L501)</f>
        <v>0</v>
      </c>
      <c r="O623" s="19"/>
      <c r="P623" s="18">
        <f>SUM(DataSource!N501)</f>
        <v>0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17" t="s">
        <v>1027</v>
      </c>
      <c r="B624" t="s">
        <v>1028</v>
      </c>
      <c r="C624" s="18">
        <f>SUM(DataSource!J502)</f>
        <v>0</v>
      </c>
      <c r="D624" s="19"/>
      <c r="E624" s="18">
        <f>SUM(DataSource!I502)</f>
        <v>0</v>
      </c>
      <c r="F624" s="19"/>
      <c r="G624" s="18">
        <f>SUM(DataSource!E502)</f>
        <v>0</v>
      </c>
      <c r="H624" s="19"/>
      <c r="I624" s="18">
        <f>SUM(DataSource!M502)</f>
        <v>0</v>
      </c>
      <c r="J624" s="19"/>
      <c r="K624" s="19"/>
      <c r="L624" s="18">
        <f>SUM(DataSource!K502)</f>
        <v>0</v>
      </c>
      <c r="M624" s="19"/>
      <c r="N624" s="18">
        <f>SUM(DataSource!L502)</f>
        <v>0</v>
      </c>
      <c r="O624" s="19"/>
      <c r="P624" s="18">
        <f>SUM(DataSource!N502)</f>
        <v>0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17" t="s">
        <v>1029</v>
      </c>
      <c r="B625" t="s">
        <v>1030</v>
      </c>
      <c r="C625" s="18">
        <f>SUM(DataSource!J503)</f>
        <v>0</v>
      </c>
      <c r="D625" s="19"/>
      <c r="E625" s="18">
        <f>SUM(DataSource!I503)</f>
        <v>0</v>
      </c>
      <c r="F625" s="19"/>
      <c r="G625" s="18">
        <f>SUM(DataSource!E503)</f>
        <v>0</v>
      </c>
      <c r="H625" s="19"/>
      <c r="I625" s="18">
        <f>SUM(DataSource!M503)</f>
        <v>0</v>
      </c>
      <c r="J625" s="19"/>
      <c r="K625" s="19"/>
      <c r="L625" s="18">
        <f>SUM(DataSource!K503)</f>
        <v>0</v>
      </c>
      <c r="M625" s="19"/>
      <c r="N625" s="18">
        <f>SUM(DataSource!L503)</f>
        <v>0</v>
      </c>
      <c r="O625" s="19"/>
      <c r="P625" s="18">
        <f>SUM(DataSource!N503)</f>
        <v>0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1" t="s">
        <v>1031</v>
      </c>
      <c r="B626" t="s">
        <v>1032</v>
      </c>
      <c r="C626" s="18">
        <f>SUM(DataSource!J504)</f>
        <v>0</v>
      </c>
      <c r="D626" s="19"/>
      <c r="E626" s="18">
        <f>SUM(DataSource!I504)</f>
        <v>0</v>
      </c>
      <c r="F626" s="19"/>
      <c r="G626" s="18">
        <f>SUM(DataSource!E504)</f>
        <v>0</v>
      </c>
      <c r="H626" s="19"/>
      <c r="I626" s="18">
        <f>SUM(DataSource!M504)</f>
        <v>0</v>
      </c>
      <c r="J626" s="19"/>
      <c r="K626" s="19"/>
      <c r="L626" s="18">
        <f>SUM(DataSource!K504)</f>
        <v>0</v>
      </c>
      <c r="M626" s="19"/>
      <c r="N626" s="18">
        <f>SUM(DataSource!L504)</f>
        <v>0</v>
      </c>
      <c r="O626" s="19"/>
      <c r="P626" s="18">
        <f>SUM(DataSource!N504)</f>
        <v>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542" t="s">
        <v>1033</v>
      </c>
      <c r="B627" s="543"/>
      <c r="C627" s="45">
        <f>SUM(C599:C626)</f>
        <v>0</v>
      </c>
      <c r="D627" s="46"/>
      <c r="E627" s="45">
        <f t="shared" ref="E627:J627" si="53">SUM(E599:E626)</f>
        <v>0</v>
      </c>
      <c r="F627" s="45">
        <f t="shared" si="53"/>
        <v>0</v>
      </c>
      <c r="G627" s="45">
        <f t="shared" si="53"/>
        <v>0</v>
      </c>
      <c r="H627" s="45">
        <f t="shared" si="53"/>
        <v>0</v>
      </c>
      <c r="I627" s="45">
        <f t="shared" si="53"/>
        <v>0</v>
      </c>
      <c r="J627" s="45">
        <f t="shared" si="53"/>
        <v>0</v>
      </c>
      <c r="K627" s="45"/>
      <c r="L627" s="45">
        <f>SUM(L599:L626)</f>
        <v>0</v>
      </c>
      <c r="M627" s="45"/>
      <c r="N627" s="45">
        <f>SUM(N599:N626)</f>
        <v>0</v>
      </c>
      <c r="O627" s="45">
        <f>SUM(O599:O626)</f>
        <v>0</v>
      </c>
      <c r="P627" s="45">
        <f>SUM(P599:P626)</f>
        <v>0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4"/>
      <c r="B628" s="25"/>
      <c r="C628" s="18"/>
      <c r="D628" s="19"/>
      <c r="E628" s="18"/>
      <c r="F628" s="19"/>
      <c r="G628" s="18"/>
      <c r="H628" s="19"/>
      <c r="I628" s="18"/>
      <c r="J628" s="19"/>
      <c r="K628" s="19"/>
      <c r="L628" s="18"/>
      <c r="M628" s="19"/>
      <c r="N628" s="18"/>
      <c r="O628" s="19"/>
      <c r="P628" s="18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6" t="s">
        <v>1034</v>
      </c>
      <c r="B629" t="s">
        <v>1035</v>
      </c>
      <c r="C629" s="18">
        <f>SUM(DataSource!J505)</f>
        <v>0</v>
      </c>
      <c r="D629" s="19"/>
      <c r="E629" s="18">
        <f>SUM(DataSource!I505)</f>
        <v>0</v>
      </c>
      <c r="F629" s="19"/>
      <c r="G629" s="18">
        <f>SUM(DataSource!E505)</f>
        <v>0</v>
      </c>
      <c r="H629" s="19"/>
      <c r="I629" s="18">
        <f>SUM(DataSource!M505)</f>
        <v>0</v>
      </c>
      <c r="J629" s="19"/>
      <c r="K629" s="19"/>
      <c r="L629" s="18">
        <f>SUM(DataSource!K505)</f>
        <v>0</v>
      </c>
      <c r="M629" s="19"/>
      <c r="N629" s="18">
        <f>SUM(DataSource!L505)</f>
        <v>0</v>
      </c>
      <c r="O629" s="19"/>
      <c r="P629" s="18">
        <f>SUM(DataSource!N505)</f>
        <v>0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17" t="s">
        <v>1036</v>
      </c>
      <c r="B630" t="s">
        <v>1037</v>
      </c>
      <c r="C630" s="18">
        <f>SUM(DataSource!J506)</f>
        <v>0</v>
      </c>
      <c r="D630" s="19"/>
      <c r="E630" s="18">
        <f>SUM(DataSource!I506)</f>
        <v>0</v>
      </c>
      <c r="F630" s="19"/>
      <c r="G630" s="18">
        <f>SUM(DataSource!E506)</f>
        <v>0</v>
      </c>
      <c r="H630" s="19"/>
      <c r="I630" s="18">
        <f>SUM(DataSource!M506)</f>
        <v>0</v>
      </c>
      <c r="J630" s="19"/>
      <c r="K630" s="19"/>
      <c r="L630" s="18">
        <f>SUM(DataSource!K506)</f>
        <v>0</v>
      </c>
      <c r="M630" s="19"/>
      <c r="N630" s="18">
        <f>SUM(DataSource!L506)</f>
        <v>0</v>
      </c>
      <c r="O630" s="19"/>
      <c r="P630" s="18">
        <f>SUM(DataSource!N506)</f>
        <v>0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17" t="s">
        <v>1038</v>
      </c>
      <c r="B631" t="s">
        <v>1039</v>
      </c>
      <c r="C631" s="18">
        <f>SUM(DataSource!J507)</f>
        <v>0</v>
      </c>
      <c r="D631" s="19"/>
      <c r="E631" s="18">
        <f>SUM(DataSource!I507)</f>
        <v>0</v>
      </c>
      <c r="F631" s="19"/>
      <c r="G631" s="18">
        <f>SUM(DataSource!E507)</f>
        <v>0</v>
      </c>
      <c r="H631" s="19"/>
      <c r="I631" s="18">
        <f>SUM(DataSource!M507)</f>
        <v>0</v>
      </c>
      <c r="J631" s="19"/>
      <c r="K631" s="19"/>
      <c r="L631" s="18">
        <f>SUM(DataSource!K507)</f>
        <v>0</v>
      </c>
      <c r="M631" s="19"/>
      <c r="N631" s="18">
        <f>SUM(DataSource!L507)</f>
        <v>0</v>
      </c>
      <c r="O631" s="19"/>
      <c r="P631" s="18">
        <f>SUM(DataSource!N507)</f>
        <v>0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17" t="s">
        <v>1040</v>
      </c>
      <c r="B632" t="s">
        <v>1041</v>
      </c>
      <c r="C632" s="18">
        <f>SUM(DataSource!J508)</f>
        <v>0</v>
      </c>
      <c r="D632" s="19"/>
      <c r="E632" s="18">
        <f>SUM(DataSource!I508)</f>
        <v>0</v>
      </c>
      <c r="F632" s="19"/>
      <c r="G632" s="18">
        <f>SUM(DataSource!E508)</f>
        <v>0</v>
      </c>
      <c r="H632" s="19"/>
      <c r="I632" s="18">
        <f>SUM(DataSource!M508)</f>
        <v>0</v>
      </c>
      <c r="J632" s="19"/>
      <c r="K632" s="19"/>
      <c r="L632" s="18">
        <f>SUM(DataSource!K508)</f>
        <v>0</v>
      </c>
      <c r="M632" s="19"/>
      <c r="N632" s="18">
        <f>SUM(DataSource!L508)</f>
        <v>0</v>
      </c>
      <c r="O632" s="19"/>
      <c r="P632" s="18">
        <f>SUM(DataSource!N508)</f>
        <v>0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17" t="s">
        <v>1042</v>
      </c>
      <c r="B633" t="s">
        <v>1043</v>
      </c>
      <c r="C633" s="18">
        <f>SUM(DataSource!J509)</f>
        <v>0</v>
      </c>
      <c r="D633" s="19"/>
      <c r="E633" s="18">
        <f>SUM(DataSource!I509)</f>
        <v>0</v>
      </c>
      <c r="F633" s="19"/>
      <c r="G633" s="18">
        <f>SUM(DataSource!E509)</f>
        <v>0</v>
      </c>
      <c r="H633" s="19"/>
      <c r="I633" s="18">
        <f>SUM(DataSource!M509)</f>
        <v>0</v>
      </c>
      <c r="J633" s="19"/>
      <c r="K633" s="19"/>
      <c r="L633" s="18">
        <f>SUM(DataSource!K509)</f>
        <v>0</v>
      </c>
      <c r="M633" s="19"/>
      <c r="N633" s="18">
        <f>SUM(DataSource!L509)</f>
        <v>0</v>
      </c>
      <c r="O633" s="19"/>
      <c r="P633" s="18">
        <f>SUM(DataSource!N509)</f>
        <v>0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17" t="s">
        <v>1044</v>
      </c>
      <c r="B634" t="s">
        <v>1045</v>
      </c>
      <c r="C634" s="18">
        <f>SUM(DataSource!J510)</f>
        <v>0</v>
      </c>
      <c r="D634" s="19"/>
      <c r="E634" s="18">
        <f>SUM(DataSource!I510)</f>
        <v>0</v>
      </c>
      <c r="F634" s="19"/>
      <c r="G634" s="18">
        <f>SUM(DataSource!E510)</f>
        <v>0</v>
      </c>
      <c r="H634" s="19"/>
      <c r="I634" s="18">
        <f>SUM(DataSource!M510)</f>
        <v>0</v>
      </c>
      <c r="J634" s="19"/>
      <c r="K634" s="19"/>
      <c r="L634" s="18">
        <f>SUM(DataSource!K510)</f>
        <v>0</v>
      </c>
      <c r="M634" s="19"/>
      <c r="N634" s="18">
        <f>SUM(DataSource!L510)</f>
        <v>0</v>
      </c>
      <c r="O634" s="19"/>
      <c r="P634" s="18">
        <f>SUM(DataSource!N510)</f>
        <v>0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17" t="s">
        <v>1046</v>
      </c>
      <c r="B635" t="s">
        <v>1047</v>
      </c>
      <c r="C635" s="18">
        <f>SUM(DataSource!J511)</f>
        <v>0</v>
      </c>
      <c r="D635" s="19"/>
      <c r="E635" s="18">
        <f>SUM(DataSource!I511)</f>
        <v>0</v>
      </c>
      <c r="F635" s="19"/>
      <c r="G635" s="18">
        <f>SUM(DataSource!E511)</f>
        <v>0</v>
      </c>
      <c r="H635" s="19"/>
      <c r="I635" s="18">
        <f>SUM(DataSource!M511)</f>
        <v>0</v>
      </c>
      <c r="J635" s="19"/>
      <c r="K635" s="19"/>
      <c r="L635" s="18">
        <f>SUM(DataSource!K511)</f>
        <v>0</v>
      </c>
      <c r="M635" s="19"/>
      <c r="N635" s="18">
        <f>SUM(DataSource!L511)</f>
        <v>0</v>
      </c>
      <c r="O635" s="19"/>
      <c r="P635" s="18">
        <f>SUM(DataSource!N511)</f>
        <v>0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17" t="s">
        <v>1048</v>
      </c>
      <c r="B636" t="s">
        <v>1049</v>
      </c>
      <c r="C636" s="18">
        <f>SUM(DataSource!J512)</f>
        <v>0</v>
      </c>
      <c r="D636" s="19"/>
      <c r="E636" s="18">
        <f>SUM(DataSource!I512)</f>
        <v>0</v>
      </c>
      <c r="F636" s="19"/>
      <c r="G636" s="18">
        <f>SUM(DataSource!E512)</f>
        <v>0</v>
      </c>
      <c r="H636" s="19"/>
      <c r="I636" s="18">
        <f>SUM(DataSource!M512)</f>
        <v>0</v>
      </c>
      <c r="J636" s="19"/>
      <c r="K636" s="19"/>
      <c r="L636" s="18">
        <f>SUM(DataSource!K512)</f>
        <v>0</v>
      </c>
      <c r="M636" s="19"/>
      <c r="N636" s="18">
        <f>SUM(DataSource!L512)</f>
        <v>0</v>
      </c>
      <c r="O636" s="19"/>
      <c r="P636" s="18">
        <f>SUM(DataSource!N512)</f>
        <v>0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17" t="s">
        <v>1050</v>
      </c>
      <c r="B637" t="s">
        <v>1051</v>
      </c>
      <c r="C637" s="18">
        <f>SUM(DataSource!J513)</f>
        <v>0</v>
      </c>
      <c r="D637" s="19"/>
      <c r="E637" s="18">
        <f>SUM(DataSource!I513)</f>
        <v>0</v>
      </c>
      <c r="F637" s="19"/>
      <c r="G637" s="18">
        <f>SUM(DataSource!E513)</f>
        <v>0</v>
      </c>
      <c r="H637" s="19"/>
      <c r="I637" s="18">
        <f>SUM(DataSource!M513)</f>
        <v>0</v>
      </c>
      <c r="J637" s="19"/>
      <c r="K637" s="19"/>
      <c r="L637" s="18">
        <f>SUM(DataSource!K513)</f>
        <v>0</v>
      </c>
      <c r="M637" s="19"/>
      <c r="N637" s="18">
        <f>SUM(DataSource!L513)</f>
        <v>0</v>
      </c>
      <c r="O637" s="19"/>
      <c r="P637" s="18">
        <f>SUM(DataSource!N513)</f>
        <v>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17" t="s">
        <v>1052</v>
      </c>
      <c r="B638" t="s">
        <v>1053</v>
      </c>
      <c r="C638" s="18">
        <f>SUM(DataSource!J514)</f>
        <v>0</v>
      </c>
      <c r="D638" s="19"/>
      <c r="E638" s="18">
        <f>SUM(DataSource!I514)</f>
        <v>0</v>
      </c>
      <c r="F638" s="19"/>
      <c r="G638" s="18">
        <f>SUM(DataSource!E514)</f>
        <v>0</v>
      </c>
      <c r="H638" s="19"/>
      <c r="I638" s="18">
        <f>SUM(DataSource!M514)</f>
        <v>0</v>
      </c>
      <c r="J638" s="19"/>
      <c r="K638" s="19"/>
      <c r="L638" s="18">
        <f>SUM(DataSource!K514)</f>
        <v>0</v>
      </c>
      <c r="M638" s="19"/>
      <c r="N638" s="18">
        <f>SUM(DataSource!L514)</f>
        <v>0</v>
      </c>
      <c r="O638" s="19"/>
      <c r="P638" s="18">
        <f>SUM(DataSource!N514)</f>
        <v>0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17" t="s">
        <v>1054</v>
      </c>
      <c r="B639" t="s">
        <v>1055</v>
      </c>
      <c r="C639" s="18">
        <f>SUM(DataSource!J515)</f>
        <v>0</v>
      </c>
      <c r="D639" s="19"/>
      <c r="E639" s="18">
        <f>SUM(DataSource!I515)</f>
        <v>0</v>
      </c>
      <c r="F639" s="19"/>
      <c r="G639" s="18">
        <f>SUM(DataSource!E515)</f>
        <v>0</v>
      </c>
      <c r="H639" s="19"/>
      <c r="I639" s="18">
        <f>SUM(DataSource!M515)</f>
        <v>0</v>
      </c>
      <c r="J639" s="19"/>
      <c r="K639" s="19"/>
      <c r="L639" s="18">
        <f>SUM(DataSource!K515)</f>
        <v>0</v>
      </c>
      <c r="M639" s="19"/>
      <c r="N639" s="18">
        <f>SUM(DataSource!L515)</f>
        <v>0</v>
      </c>
      <c r="O639" s="19"/>
      <c r="P639" s="18">
        <f>SUM(DataSource!N515)</f>
        <v>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17" t="s">
        <v>1056</v>
      </c>
      <c r="B640" t="s">
        <v>1057</v>
      </c>
      <c r="C640" s="18">
        <f>SUM(DataSource!J516)</f>
        <v>0</v>
      </c>
      <c r="D640" s="19"/>
      <c r="E640" s="18">
        <f>SUM(DataSource!I516)</f>
        <v>0</v>
      </c>
      <c r="F640" s="19"/>
      <c r="G640" s="18">
        <f>SUM(DataSource!E516)</f>
        <v>0</v>
      </c>
      <c r="H640" s="19"/>
      <c r="I640" s="18">
        <f>SUM(DataSource!M516)</f>
        <v>0</v>
      </c>
      <c r="J640" s="19"/>
      <c r="K640" s="19"/>
      <c r="L640" s="18">
        <f>SUM(DataSource!K516)</f>
        <v>0</v>
      </c>
      <c r="M640" s="19"/>
      <c r="N640" s="18">
        <f>SUM(DataSource!L516)</f>
        <v>0</v>
      </c>
      <c r="O640" s="19"/>
      <c r="P640" s="18">
        <f>SUM(DataSource!N516)</f>
        <v>0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17" t="s">
        <v>1058</v>
      </c>
      <c r="B641" t="s">
        <v>1059</v>
      </c>
      <c r="C641" s="18">
        <f>SUM(DataSource!J517)</f>
        <v>0</v>
      </c>
      <c r="D641" s="19"/>
      <c r="E641" s="18">
        <f>SUM(DataSource!I517)</f>
        <v>0</v>
      </c>
      <c r="F641" s="19"/>
      <c r="G641" s="18">
        <f>SUM(DataSource!E517)</f>
        <v>0</v>
      </c>
      <c r="H641" s="19"/>
      <c r="I641" s="18">
        <f>SUM(DataSource!M517)</f>
        <v>0</v>
      </c>
      <c r="J641" s="19"/>
      <c r="K641" s="19"/>
      <c r="L641" s="18">
        <f>SUM(DataSource!K517)</f>
        <v>0</v>
      </c>
      <c r="M641" s="19"/>
      <c r="N641" s="18">
        <f>SUM(DataSource!L517)</f>
        <v>0</v>
      </c>
      <c r="O641" s="19"/>
      <c r="P641" s="18">
        <f>SUM(DataSource!N517)</f>
        <v>0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17" t="s">
        <v>1060</v>
      </c>
      <c r="B642" t="s">
        <v>1061</v>
      </c>
      <c r="C642" s="18">
        <f>SUM(DataSource!J518)</f>
        <v>0</v>
      </c>
      <c r="D642" s="19"/>
      <c r="E642" s="18">
        <f>SUM(DataSource!I518)</f>
        <v>0</v>
      </c>
      <c r="F642" s="19"/>
      <c r="G642" s="18">
        <f>SUM(DataSource!E518)</f>
        <v>0</v>
      </c>
      <c r="H642" s="19"/>
      <c r="I642" s="18">
        <f>SUM(DataSource!M518)</f>
        <v>0</v>
      </c>
      <c r="J642" s="19"/>
      <c r="K642" s="19"/>
      <c r="L642" s="18">
        <f>SUM(DataSource!K518)</f>
        <v>0</v>
      </c>
      <c r="M642" s="19"/>
      <c r="N642" s="18">
        <f>SUM(DataSource!L518)</f>
        <v>0</v>
      </c>
      <c r="O642" s="19"/>
      <c r="P642" s="18">
        <f>SUM(DataSource!N518)</f>
        <v>0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17" t="s">
        <v>1062</v>
      </c>
      <c r="B643" t="s">
        <v>1063</v>
      </c>
      <c r="C643" s="18">
        <f>SUM(DataSource!J519)</f>
        <v>0</v>
      </c>
      <c r="D643" s="19"/>
      <c r="E643" s="18">
        <f>SUM(DataSource!I519)</f>
        <v>0</v>
      </c>
      <c r="F643" s="19"/>
      <c r="G643" s="18">
        <f>SUM(DataSource!E519)</f>
        <v>0</v>
      </c>
      <c r="H643" s="19"/>
      <c r="I643" s="18">
        <f>SUM(DataSource!M519)</f>
        <v>0</v>
      </c>
      <c r="J643" s="19"/>
      <c r="K643" s="19"/>
      <c r="L643" s="18">
        <f>SUM(DataSource!K519)</f>
        <v>0</v>
      </c>
      <c r="M643" s="19"/>
      <c r="N643" s="18">
        <f>SUM(DataSource!L519)</f>
        <v>0</v>
      </c>
      <c r="O643" s="19"/>
      <c r="P643" s="18">
        <f>SUM(DataSource!N519)</f>
        <v>0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17" t="s">
        <v>1064</v>
      </c>
      <c r="B644" t="s">
        <v>1065</v>
      </c>
      <c r="C644" s="18">
        <f>SUM(DataSource!J520)</f>
        <v>0</v>
      </c>
      <c r="D644" s="19"/>
      <c r="E644" s="18">
        <f>SUM(DataSource!I520)</f>
        <v>0</v>
      </c>
      <c r="F644" s="19"/>
      <c r="G644" s="18">
        <f>SUM(DataSource!E520)</f>
        <v>0</v>
      </c>
      <c r="H644" s="19"/>
      <c r="I644" s="18">
        <f>SUM(DataSource!M520)</f>
        <v>0</v>
      </c>
      <c r="J644" s="19"/>
      <c r="K644" s="19"/>
      <c r="L644" s="18">
        <f>SUM(DataSource!K520)</f>
        <v>0</v>
      </c>
      <c r="M644" s="19"/>
      <c r="N644" s="18">
        <f>SUM(DataSource!L520)</f>
        <v>0</v>
      </c>
      <c r="O644" s="19"/>
      <c r="P644" s="18">
        <f>SUM(DataSource!N520)</f>
        <v>0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17" t="s">
        <v>1066</v>
      </c>
      <c r="B645" t="s">
        <v>1067</v>
      </c>
      <c r="C645" s="18">
        <f>SUM(DataSource!J521)</f>
        <v>0</v>
      </c>
      <c r="D645" s="19"/>
      <c r="E645" s="18">
        <f>SUM(DataSource!I521)</f>
        <v>0</v>
      </c>
      <c r="F645" s="19"/>
      <c r="G645" s="18">
        <f>SUM(DataSource!E521)</f>
        <v>0</v>
      </c>
      <c r="H645" s="19"/>
      <c r="I645" s="18">
        <f>SUM(DataSource!M521)</f>
        <v>0</v>
      </c>
      <c r="J645" s="19"/>
      <c r="K645" s="19"/>
      <c r="L645" s="18">
        <f>SUM(DataSource!K521)</f>
        <v>0</v>
      </c>
      <c r="M645" s="19"/>
      <c r="N645" s="18">
        <f>SUM(DataSource!L521)</f>
        <v>0</v>
      </c>
      <c r="O645" s="19"/>
      <c r="P645" s="18">
        <f>SUM(DataSource!N521)</f>
        <v>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17" t="s">
        <v>1068</v>
      </c>
      <c r="B646" t="s">
        <v>1069</v>
      </c>
      <c r="C646" s="18">
        <f>SUM(DataSource!J522)</f>
        <v>0</v>
      </c>
      <c r="D646" s="19"/>
      <c r="E646" s="18">
        <f>SUM(DataSource!I522)</f>
        <v>0</v>
      </c>
      <c r="F646" s="19"/>
      <c r="G646" s="18">
        <f>SUM(DataSource!E522)</f>
        <v>0</v>
      </c>
      <c r="H646" s="19"/>
      <c r="I646" s="18">
        <f>SUM(DataSource!M522)</f>
        <v>0</v>
      </c>
      <c r="J646" s="19"/>
      <c r="K646" s="19"/>
      <c r="L646" s="18">
        <f>SUM(DataSource!K522)</f>
        <v>0</v>
      </c>
      <c r="M646" s="19"/>
      <c r="N646" s="18">
        <f>SUM(DataSource!L522)</f>
        <v>0</v>
      </c>
      <c r="O646" s="19"/>
      <c r="P646" s="18">
        <f>SUM(DataSource!N522)</f>
        <v>0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17" t="s">
        <v>1070</v>
      </c>
      <c r="B647" t="s">
        <v>1071</v>
      </c>
      <c r="C647" s="18">
        <f>SUM(DataSource!J523)</f>
        <v>0</v>
      </c>
      <c r="D647" s="19"/>
      <c r="E647" s="18">
        <f>SUM(DataSource!I523)</f>
        <v>0</v>
      </c>
      <c r="F647" s="19"/>
      <c r="G647" s="18">
        <f>SUM(DataSource!E523)</f>
        <v>0</v>
      </c>
      <c r="H647" s="19"/>
      <c r="I647" s="18">
        <f>SUM(DataSource!M523)</f>
        <v>0</v>
      </c>
      <c r="J647" s="19"/>
      <c r="K647" s="19"/>
      <c r="L647" s="18">
        <f>SUM(DataSource!K523)</f>
        <v>0</v>
      </c>
      <c r="M647" s="19"/>
      <c r="N647" s="18">
        <f>SUM(DataSource!L523)</f>
        <v>0</v>
      </c>
      <c r="O647" s="19"/>
      <c r="P647" s="18">
        <f>SUM(DataSource!N523)</f>
        <v>0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17" t="s">
        <v>1072</v>
      </c>
      <c r="B648" t="s">
        <v>1073</v>
      </c>
      <c r="C648" s="18">
        <f>SUM(DataSource!J524)</f>
        <v>0</v>
      </c>
      <c r="D648" s="19"/>
      <c r="E648" s="18">
        <f>SUM(DataSource!I524)</f>
        <v>0</v>
      </c>
      <c r="F648" s="19"/>
      <c r="G648" s="18">
        <f>SUM(DataSource!E524)</f>
        <v>0</v>
      </c>
      <c r="H648" s="19"/>
      <c r="I648" s="18">
        <f>SUM(DataSource!M524)</f>
        <v>0</v>
      </c>
      <c r="J648" s="19"/>
      <c r="K648" s="19"/>
      <c r="L648" s="18">
        <f>SUM(DataSource!K524)</f>
        <v>0</v>
      </c>
      <c r="M648" s="19"/>
      <c r="N648" s="18">
        <f>SUM(DataSource!L524)</f>
        <v>0</v>
      </c>
      <c r="O648" s="19"/>
      <c r="P648" s="18">
        <f>SUM(DataSource!N524)</f>
        <v>0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17" t="s">
        <v>1074</v>
      </c>
      <c r="B649" t="s">
        <v>1075</v>
      </c>
      <c r="C649" s="18">
        <f>SUM(DataSource!J525)</f>
        <v>0</v>
      </c>
      <c r="D649" s="19"/>
      <c r="E649" s="18">
        <f>SUM(DataSource!I525)</f>
        <v>0</v>
      </c>
      <c r="F649" s="19"/>
      <c r="G649" s="18">
        <f>SUM(DataSource!E525)</f>
        <v>0</v>
      </c>
      <c r="H649" s="19"/>
      <c r="I649" s="18">
        <f>SUM(DataSource!M525)</f>
        <v>0</v>
      </c>
      <c r="J649" s="19"/>
      <c r="K649" s="19"/>
      <c r="L649" s="18">
        <f>SUM(DataSource!K525)</f>
        <v>0</v>
      </c>
      <c r="M649" s="19"/>
      <c r="N649" s="18">
        <f>SUM(DataSource!L525)</f>
        <v>0</v>
      </c>
      <c r="O649" s="19"/>
      <c r="P649" s="18">
        <f>SUM(DataSource!N525)</f>
        <v>0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17" t="s">
        <v>1076</v>
      </c>
      <c r="B650" t="s">
        <v>1077</v>
      </c>
      <c r="C650" s="18">
        <f>SUM(DataSource!J526)</f>
        <v>0</v>
      </c>
      <c r="D650" s="19"/>
      <c r="E650" s="18">
        <f>SUM(DataSource!I526)</f>
        <v>0</v>
      </c>
      <c r="F650" s="19"/>
      <c r="G650" s="18">
        <f>SUM(DataSource!E526)</f>
        <v>0</v>
      </c>
      <c r="H650" s="19"/>
      <c r="I650" s="18">
        <f>SUM(DataSource!M526)</f>
        <v>0</v>
      </c>
      <c r="J650" s="19"/>
      <c r="K650" s="19"/>
      <c r="L650" s="18">
        <f>SUM(DataSource!K526)</f>
        <v>0</v>
      </c>
      <c r="M650" s="19"/>
      <c r="N650" s="18">
        <f>SUM(DataSource!L526)</f>
        <v>0</v>
      </c>
      <c r="O650" s="19"/>
      <c r="P650" s="18">
        <f>SUM(DataSource!N526)</f>
        <v>0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17" t="s">
        <v>1078</v>
      </c>
      <c r="B651" t="s">
        <v>1079</v>
      </c>
      <c r="C651" s="18">
        <f>SUM(DataSource!J527)</f>
        <v>0</v>
      </c>
      <c r="D651" s="19"/>
      <c r="E651" s="18">
        <f>SUM(DataSource!I527)</f>
        <v>0</v>
      </c>
      <c r="F651" s="19"/>
      <c r="G651" s="18">
        <f>SUM(DataSource!E527)</f>
        <v>0</v>
      </c>
      <c r="H651" s="19"/>
      <c r="I651" s="18">
        <f>SUM(DataSource!M527)</f>
        <v>0</v>
      </c>
      <c r="J651" s="19"/>
      <c r="K651" s="19"/>
      <c r="L651" s="18">
        <f>SUM(DataSource!K527)</f>
        <v>0</v>
      </c>
      <c r="M651" s="19"/>
      <c r="N651" s="18">
        <f>SUM(DataSource!L527)</f>
        <v>0</v>
      </c>
      <c r="O651" s="19"/>
      <c r="P651" s="18">
        <f>SUM(DataSource!N527)</f>
        <v>0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17" t="s">
        <v>1080</v>
      </c>
      <c r="B652" t="s">
        <v>1081</v>
      </c>
      <c r="C652" s="18">
        <f>SUM(DataSource!J528)</f>
        <v>0</v>
      </c>
      <c r="D652" s="19"/>
      <c r="E652" s="18">
        <f>SUM(DataSource!I528)</f>
        <v>0</v>
      </c>
      <c r="F652" s="19"/>
      <c r="G652" s="18">
        <f>SUM(DataSource!E528)</f>
        <v>0</v>
      </c>
      <c r="H652" s="19"/>
      <c r="I652" s="18">
        <f>SUM(DataSource!M528)</f>
        <v>0</v>
      </c>
      <c r="J652" s="19"/>
      <c r="K652" s="19"/>
      <c r="L652" s="18">
        <f>SUM(DataSource!K528)</f>
        <v>0</v>
      </c>
      <c r="M652" s="19"/>
      <c r="N652" s="18">
        <f>SUM(DataSource!L528)</f>
        <v>0</v>
      </c>
      <c r="O652" s="19"/>
      <c r="P652" s="18">
        <f>SUM(DataSource!N528)</f>
        <v>0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17" t="s">
        <v>1082</v>
      </c>
      <c r="B653" t="s">
        <v>1083</v>
      </c>
      <c r="C653" s="18">
        <f>SUM(DataSource!J529)</f>
        <v>0</v>
      </c>
      <c r="D653" s="19"/>
      <c r="E653" s="18">
        <f>SUM(DataSource!I529)</f>
        <v>0</v>
      </c>
      <c r="F653" s="19"/>
      <c r="G653" s="18">
        <f>SUM(DataSource!E529)</f>
        <v>0</v>
      </c>
      <c r="H653" s="19"/>
      <c r="I653" s="18">
        <f>SUM(DataSource!M529)</f>
        <v>0</v>
      </c>
      <c r="J653" s="19"/>
      <c r="K653" s="19"/>
      <c r="L653" s="18">
        <f>SUM(DataSource!K529)</f>
        <v>0</v>
      </c>
      <c r="M653" s="19"/>
      <c r="N653" s="18">
        <f>SUM(DataSource!L529)</f>
        <v>0</v>
      </c>
      <c r="O653" s="19"/>
      <c r="P653" s="18">
        <f>SUM(DataSource!N529)</f>
        <v>0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17" t="s">
        <v>1084</v>
      </c>
      <c r="B654" t="s">
        <v>1085</v>
      </c>
      <c r="C654" s="18">
        <f>SUM(DataSource!J530)</f>
        <v>0</v>
      </c>
      <c r="D654" s="19"/>
      <c r="E654" s="18">
        <f>SUM(DataSource!I530)</f>
        <v>0</v>
      </c>
      <c r="F654" s="19"/>
      <c r="G654" s="18">
        <f>SUM(DataSource!E530)</f>
        <v>0</v>
      </c>
      <c r="H654" s="19"/>
      <c r="I654" s="18">
        <f>SUM(DataSource!M530)</f>
        <v>0</v>
      </c>
      <c r="J654" s="19"/>
      <c r="K654" s="19"/>
      <c r="L654" s="18">
        <f>SUM(DataSource!K530)</f>
        <v>0</v>
      </c>
      <c r="M654" s="19"/>
      <c r="N654" s="18">
        <f>SUM(DataSource!L530)</f>
        <v>0</v>
      </c>
      <c r="O654" s="19"/>
      <c r="P654" s="18">
        <f>SUM(DataSource!N530)</f>
        <v>0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17" t="s">
        <v>1086</v>
      </c>
      <c r="B655" t="s">
        <v>1087</v>
      </c>
      <c r="C655" s="18">
        <f>SUM(DataSource!J531)</f>
        <v>0</v>
      </c>
      <c r="D655" s="19"/>
      <c r="E655" s="18">
        <f>SUM(DataSource!I531)</f>
        <v>0</v>
      </c>
      <c r="F655" s="19"/>
      <c r="G655" s="18">
        <f>SUM(DataSource!E531)</f>
        <v>0</v>
      </c>
      <c r="H655" s="19"/>
      <c r="I655" s="18">
        <f>SUM(DataSource!M531)</f>
        <v>0</v>
      </c>
      <c r="J655" s="19"/>
      <c r="K655" s="19"/>
      <c r="L655" s="18">
        <f>SUM(DataSource!K531)</f>
        <v>0</v>
      </c>
      <c r="M655" s="19"/>
      <c r="N655" s="18">
        <f>SUM(DataSource!L531)</f>
        <v>0</v>
      </c>
      <c r="O655" s="19"/>
      <c r="P655" s="18">
        <f>SUM(DataSource!N531)</f>
        <v>0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17" t="s">
        <v>1088</v>
      </c>
      <c r="B656" t="s">
        <v>1089</v>
      </c>
      <c r="C656" s="18">
        <f>SUM(DataSource!J532)</f>
        <v>0</v>
      </c>
      <c r="D656" s="19"/>
      <c r="E656" s="18">
        <f>SUM(DataSource!I532)</f>
        <v>0</v>
      </c>
      <c r="F656" s="19"/>
      <c r="G656" s="18">
        <f>SUM(DataSource!E532)</f>
        <v>0</v>
      </c>
      <c r="H656" s="19"/>
      <c r="I656" s="18">
        <f>SUM(DataSource!M532)</f>
        <v>0</v>
      </c>
      <c r="J656" s="19"/>
      <c r="K656" s="19"/>
      <c r="L656" s="18">
        <f>SUM(DataSource!K532)</f>
        <v>0</v>
      </c>
      <c r="M656" s="19"/>
      <c r="N656" s="18">
        <f>SUM(DataSource!L532)</f>
        <v>0</v>
      </c>
      <c r="O656" s="19"/>
      <c r="P656" s="18">
        <f>SUM(DataSource!N532)</f>
        <v>0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17" t="s">
        <v>1090</v>
      </c>
      <c r="B657" t="s">
        <v>1091</v>
      </c>
      <c r="C657" s="18">
        <f>SUM(DataSource!J533)</f>
        <v>0</v>
      </c>
      <c r="D657" s="19"/>
      <c r="E657" s="18">
        <f>SUM(DataSource!I533)</f>
        <v>0</v>
      </c>
      <c r="F657" s="19"/>
      <c r="G657" s="18">
        <f>SUM(DataSource!E533)</f>
        <v>0</v>
      </c>
      <c r="H657" s="19"/>
      <c r="I657" s="18">
        <f>SUM(DataSource!M533)</f>
        <v>0</v>
      </c>
      <c r="J657" s="19"/>
      <c r="K657" s="19"/>
      <c r="L657" s="18">
        <f>SUM(DataSource!K533)</f>
        <v>0</v>
      </c>
      <c r="M657" s="19"/>
      <c r="N657" s="18">
        <f>SUM(DataSource!L533)</f>
        <v>0</v>
      </c>
      <c r="O657" s="19"/>
      <c r="P657" s="18">
        <f>SUM(DataSource!N533)</f>
        <v>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17" t="s">
        <v>1092</v>
      </c>
      <c r="B658" t="s">
        <v>1093</v>
      </c>
      <c r="C658" s="18">
        <f>SUM(DataSource!J534)</f>
        <v>0</v>
      </c>
      <c r="D658" s="19"/>
      <c r="E658" s="18">
        <f>SUM(DataSource!I534)</f>
        <v>0</v>
      </c>
      <c r="F658" s="19"/>
      <c r="G658" s="18">
        <f>SUM(DataSource!E534)</f>
        <v>0</v>
      </c>
      <c r="H658" s="19"/>
      <c r="I658" s="18">
        <f>SUM(DataSource!M534)</f>
        <v>0</v>
      </c>
      <c r="J658" s="19"/>
      <c r="K658" s="19"/>
      <c r="L658" s="18">
        <f>SUM(DataSource!K534)</f>
        <v>0</v>
      </c>
      <c r="M658" s="19"/>
      <c r="N658" s="18">
        <f>SUM(DataSource!L534)</f>
        <v>0</v>
      </c>
      <c r="O658" s="19"/>
      <c r="P658" s="18">
        <f>SUM(DataSource!N534)</f>
        <v>0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1" t="s">
        <v>1094</v>
      </c>
      <c r="B659" t="s">
        <v>1095</v>
      </c>
      <c r="C659" s="18">
        <f>SUM(DataSource!J535)</f>
        <v>0</v>
      </c>
      <c r="D659" s="19"/>
      <c r="E659" s="18">
        <f>SUM(DataSource!I535)</f>
        <v>0</v>
      </c>
      <c r="F659" s="19"/>
      <c r="G659" s="18">
        <f>SUM(DataSource!E535)</f>
        <v>0</v>
      </c>
      <c r="H659" s="19"/>
      <c r="I659" s="18">
        <f>SUM(DataSource!M535)</f>
        <v>0</v>
      </c>
      <c r="J659" s="19"/>
      <c r="K659" s="19"/>
      <c r="L659" s="18">
        <f>SUM(DataSource!K535)</f>
        <v>0</v>
      </c>
      <c r="M659" s="19"/>
      <c r="N659" s="18">
        <f>SUM(DataSource!L535)</f>
        <v>0</v>
      </c>
      <c r="O659" s="19"/>
      <c r="P659" s="18">
        <f>SUM(DataSource!N535)</f>
        <v>0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542" t="s">
        <v>1096</v>
      </c>
      <c r="B660" s="543"/>
      <c r="C660" s="45">
        <f>SUM(C629:C659)</f>
        <v>0</v>
      </c>
      <c r="D660" s="46"/>
      <c r="E660" s="45">
        <f t="shared" ref="E660:J660" si="54">SUM(E629:E659)</f>
        <v>0</v>
      </c>
      <c r="F660" s="45">
        <f t="shared" si="54"/>
        <v>0</v>
      </c>
      <c r="G660" s="45">
        <f t="shared" si="54"/>
        <v>0</v>
      </c>
      <c r="H660" s="45">
        <f t="shared" si="54"/>
        <v>0</v>
      </c>
      <c r="I660" s="45">
        <f t="shared" si="54"/>
        <v>0</v>
      </c>
      <c r="J660" s="45">
        <f t="shared" si="54"/>
        <v>0</v>
      </c>
      <c r="K660" s="45"/>
      <c r="L660" s="45">
        <f>SUM(L629:L659)</f>
        <v>0</v>
      </c>
      <c r="M660" s="45"/>
      <c r="N660" s="45">
        <f>SUM(N629:N659)</f>
        <v>0</v>
      </c>
      <c r="O660" s="45">
        <f>SUM(O629:O659)</f>
        <v>0</v>
      </c>
      <c r="P660" s="45">
        <f>SUM(P629:P659)</f>
        <v>0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4"/>
      <c r="B661" s="25"/>
      <c r="C661" s="18"/>
      <c r="D661" s="19"/>
      <c r="E661" s="18"/>
      <c r="F661" s="19"/>
      <c r="G661" s="18"/>
      <c r="H661" s="19"/>
      <c r="I661" s="18"/>
      <c r="J661" s="19"/>
      <c r="K661" s="19"/>
      <c r="L661" s="18"/>
      <c r="M661" s="19"/>
      <c r="N661" s="18"/>
      <c r="O661" s="19"/>
      <c r="P661" s="18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6" t="s">
        <v>1097</v>
      </c>
      <c r="B662" t="s">
        <v>1098</v>
      </c>
      <c r="C662" s="18">
        <f>SUM(DataSource!J705)</f>
        <v>0</v>
      </c>
      <c r="D662" s="19"/>
      <c r="E662" s="18">
        <f>SUM(DataSource!I705)</f>
        <v>0</v>
      </c>
      <c r="F662" s="19"/>
      <c r="G662" s="18">
        <f>SUM(DataSource!E705)</f>
        <v>0</v>
      </c>
      <c r="H662" s="19"/>
      <c r="I662" s="18">
        <f>SUM(DataSource!M705)</f>
        <v>0</v>
      </c>
      <c r="J662" s="19"/>
      <c r="K662" s="19"/>
      <c r="L662" s="18">
        <f>SUM(DataSource!K705)</f>
        <v>0</v>
      </c>
      <c r="M662" s="19" t="s">
        <v>2287</v>
      </c>
      <c r="N662" s="18">
        <f>SUM(DataSource!L705)</f>
        <v>0</v>
      </c>
      <c r="O662" s="19"/>
      <c r="P662" s="18">
        <f>SUM(DataSource!N705)</f>
        <v>0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17" t="s">
        <v>1099</v>
      </c>
      <c r="B663" t="s">
        <v>1100</v>
      </c>
      <c r="C663" s="18">
        <f>SUM(DataSource!J706)</f>
        <v>0</v>
      </c>
      <c r="D663" s="19"/>
      <c r="E663" s="18">
        <f>SUM(DataSource!I706)</f>
        <v>0</v>
      </c>
      <c r="F663" s="19"/>
      <c r="G663" s="18">
        <f>SUM(DataSource!E706)</f>
        <v>0</v>
      </c>
      <c r="H663" s="19"/>
      <c r="I663" s="18">
        <f>SUM(DataSource!M706)</f>
        <v>0</v>
      </c>
      <c r="J663" s="19"/>
      <c r="K663" s="19"/>
      <c r="L663" s="18">
        <f>SUM(DataSource!K706)</f>
        <v>0</v>
      </c>
      <c r="M663" s="19"/>
      <c r="N663" s="18">
        <f>SUM(DataSource!L706)</f>
        <v>0</v>
      </c>
      <c r="O663" s="19"/>
      <c r="P663" s="18">
        <f>SUM(DataSource!N706)</f>
        <v>0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17" t="s">
        <v>1101</v>
      </c>
      <c r="B664" t="s">
        <v>1102</v>
      </c>
      <c r="C664" s="18">
        <f>SUM(DataSource!J707)</f>
        <v>0</v>
      </c>
      <c r="D664" s="19"/>
      <c r="E664" s="18">
        <f>SUM(DataSource!I707)</f>
        <v>0</v>
      </c>
      <c r="F664" s="19"/>
      <c r="G664" s="18">
        <f>SUM(DataSource!E707)</f>
        <v>0</v>
      </c>
      <c r="H664" s="19"/>
      <c r="I664" s="18">
        <f>SUM(DataSource!M707)</f>
        <v>0</v>
      </c>
      <c r="J664" s="19"/>
      <c r="K664" s="19"/>
      <c r="L664" s="18">
        <f>SUM(DataSource!K707)</f>
        <v>0</v>
      </c>
      <c r="M664" s="19"/>
      <c r="N664" s="18">
        <f>SUM(DataSource!L707)</f>
        <v>0</v>
      </c>
      <c r="O664" s="19"/>
      <c r="P664" s="18">
        <f>SUM(DataSource!N707)</f>
        <v>0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17" t="s">
        <v>1103</v>
      </c>
      <c r="B665" t="s">
        <v>1104</v>
      </c>
      <c r="C665" s="18">
        <f>SUM(DataSource!J708)</f>
        <v>0</v>
      </c>
      <c r="D665" s="19"/>
      <c r="E665" s="18">
        <f>SUM(DataSource!I708)</f>
        <v>0</v>
      </c>
      <c r="F665" s="19"/>
      <c r="G665" s="18">
        <f>SUM(DataSource!E708)</f>
        <v>0</v>
      </c>
      <c r="H665" s="19"/>
      <c r="I665" s="18">
        <f>SUM(DataSource!M708)</f>
        <v>0</v>
      </c>
      <c r="J665" s="19"/>
      <c r="K665" s="19"/>
      <c r="L665" s="18">
        <f>SUM(DataSource!K708)</f>
        <v>0</v>
      </c>
      <c r="M665" s="19"/>
      <c r="N665" s="18">
        <f>SUM(DataSource!L708)</f>
        <v>0</v>
      </c>
      <c r="O665" s="19"/>
      <c r="P665" s="18">
        <f>SUM(DataSource!N708)</f>
        <v>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17" t="s">
        <v>1105</v>
      </c>
      <c r="B666" t="s">
        <v>1106</v>
      </c>
      <c r="C666" s="18">
        <f>SUM(DataSource!J709)</f>
        <v>0</v>
      </c>
      <c r="D666" s="19"/>
      <c r="E666" s="18">
        <f>SUM(DataSource!I709)</f>
        <v>0</v>
      </c>
      <c r="F666" s="19"/>
      <c r="G666" s="18">
        <f>SUM(DataSource!E709)</f>
        <v>0</v>
      </c>
      <c r="H666" s="19"/>
      <c r="I666" s="18">
        <f>SUM(DataSource!M709)</f>
        <v>0</v>
      </c>
      <c r="J666" s="19"/>
      <c r="K666" s="19"/>
      <c r="L666" s="18">
        <f>SUM(DataSource!K709)</f>
        <v>0</v>
      </c>
      <c r="M666" s="19"/>
      <c r="N666" s="18">
        <f>SUM(DataSource!L709)</f>
        <v>0</v>
      </c>
      <c r="O666" s="19"/>
      <c r="P666" s="18">
        <f>SUM(DataSource!N709)</f>
        <v>0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17" t="s">
        <v>1107</v>
      </c>
      <c r="B667" t="s">
        <v>1108</v>
      </c>
      <c r="C667" s="18">
        <f>SUM(DataSource!J710)</f>
        <v>0</v>
      </c>
      <c r="D667" s="19"/>
      <c r="E667" s="18">
        <f>SUM(DataSource!I710)</f>
        <v>0</v>
      </c>
      <c r="F667" s="19"/>
      <c r="G667" s="18">
        <f>SUM(DataSource!E710)</f>
        <v>0</v>
      </c>
      <c r="H667" s="19"/>
      <c r="I667" s="18">
        <f>SUM(DataSource!M710)</f>
        <v>0</v>
      </c>
      <c r="J667" s="19"/>
      <c r="K667" s="19"/>
      <c r="L667" s="18">
        <f>SUM(DataSource!K710)</f>
        <v>0</v>
      </c>
      <c r="M667" s="19"/>
      <c r="N667" s="18">
        <f>SUM(DataSource!L710)</f>
        <v>0</v>
      </c>
      <c r="O667" s="19"/>
      <c r="P667" s="18">
        <f>SUM(DataSource!N710)</f>
        <v>0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17" t="s">
        <v>1109</v>
      </c>
      <c r="B668" t="s">
        <v>1110</v>
      </c>
      <c r="C668" s="18">
        <f>SUM(DataSource!J711)</f>
        <v>0</v>
      </c>
      <c r="D668" s="19"/>
      <c r="E668" s="18">
        <f>SUM(DataSource!I711)</f>
        <v>0</v>
      </c>
      <c r="F668" s="19"/>
      <c r="G668" s="18">
        <f>SUM(DataSource!E711)</f>
        <v>0</v>
      </c>
      <c r="H668" s="19"/>
      <c r="I668" s="18">
        <f>SUM(DataSource!M711)</f>
        <v>0</v>
      </c>
      <c r="J668" s="19"/>
      <c r="K668" s="19"/>
      <c r="L668" s="18">
        <f>SUM(DataSource!K711)</f>
        <v>0</v>
      </c>
      <c r="M668" s="19"/>
      <c r="N668" s="18">
        <f>SUM(DataSource!L711)</f>
        <v>0</v>
      </c>
      <c r="O668" s="19"/>
      <c r="P668" s="18">
        <f>SUM(DataSource!N711)</f>
        <v>0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17" t="s">
        <v>1111</v>
      </c>
      <c r="B669" t="s">
        <v>1112</v>
      </c>
      <c r="C669" s="18">
        <f>SUM(DataSource!J712)</f>
        <v>0</v>
      </c>
      <c r="D669" s="19"/>
      <c r="E669" s="18">
        <f>SUM(DataSource!I712)</f>
        <v>0</v>
      </c>
      <c r="F669" s="19"/>
      <c r="G669" s="18">
        <f>SUM(DataSource!E712)</f>
        <v>0</v>
      </c>
      <c r="H669" s="19"/>
      <c r="I669" s="18">
        <f>SUM(DataSource!M712)</f>
        <v>0</v>
      </c>
      <c r="J669" s="19"/>
      <c r="K669" s="19"/>
      <c r="L669" s="18">
        <f>SUM(DataSource!K712)</f>
        <v>0</v>
      </c>
      <c r="M669" s="19"/>
      <c r="N669" s="18">
        <f>SUM(DataSource!L712)</f>
        <v>0</v>
      </c>
      <c r="O669" s="19"/>
      <c r="P669" s="18">
        <f>SUM(DataSource!N712)</f>
        <v>0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17" t="s">
        <v>1113</v>
      </c>
      <c r="B670" t="s">
        <v>1114</v>
      </c>
      <c r="C670" s="18">
        <f>SUM(DataSource!J713)</f>
        <v>0</v>
      </c>
      <c r="D670" s="19"/>
      <c r="E670" s="18">
        <f>SUM(DataSource!I713)</f>
        <v>0</v>
      </c>
      <c r="F670" s="19"/>
      <c r="G670" s="18">
        <f>SUM(DataSource!E713)</f>
        <v>0</v>
      </c>
      <c r="H670" s="19"/>
      <c r="I670" s="18">
        <f>SUM(DataSource!M713)</f>
        <v>0</v>
      </c>
      <c r="J670" s="19"/>
      <c r="K670" s="19"/>
      <c r="L670" s="18">
        <f>SUM(DataSource!K713)</f>
        <v>0</v>
      </c>
      <c r="M670" s="19"/>
      <c r="N670" s="18">
        <f>SUM(DataSource!L713)</f>
        <v>0</v>
      </c>
      <c r="O670" s="19"/>
      <c r="P670" s="18">
        <f>SUM(DataSource!N713)</f>
        <v>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17" t="s">
        <v>1115</v>
      </c>
      <c r="B671" t="s">
        <v>1116</v>
      </c>
      <c r="C671" s="18">
        <f>SUM(DataSource!J714)</f>
        <v>0</v>
      </c>
      <c r="D671" s="19"/>
      <c r="E671" s="18">
        <f>SUM(DataSource!I714)</f>
        <v>0</v>
      </c>
      <c r="F671" s="19"/>
      <c r="G671" s="18">
        <f>SUM(DataSource!E714)</f>
        <v>0</v>
      </c>
      <c r="H671" s="19"/>
      <c r="I671" s="18">
        <f>SUM(DataSource!M714)</f>
        <v>0</v>
      </c>
      <c r="J671" s="19"/>
      <c r="K671" s="19"/>
      <c r="L671" s="18">
        <f>SUM(DataSource!K714)</f>
        <v>0</v>
      </c>
      <c r="M671" s="19"/>
      <c r="N671" s="18">
        <f>SUM(DataSource!L714)</f>
        <v>0</v>
      </c>
      <c r="O671" s="19"/>
      <c r="P671" s="18">
        <f>SUM(DataSource!N714)</f>
        <v>0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17" t="s">
        <v>1117</v>
      </c>
      <c r="B672" t="s">
        <v>1118</v>
      </c>
      <c r="C672" s="18">
        <f>SUM(DataSource!J715)</f>
        <v>0</v>
      </c>
      <c r="D672" s="19"/>
      <c r="E672" s="18">
        <f>SUM(DataSource!I715)</f>
        <v>0</v>
      </c>
      <c r="F672" s="19"/>
      <c r="G672" s="18">
        <f>SUM(DataSource!E715)</f>
        <v>0</v>
      </c>
      <c r="H672" s="19"/>
      <c r="I672" s="18">
        <f>SUM(DataSource!M715)</f>
        <v>0</v>
      </c>
      <c r="J672" s="19"/>
      <c r="K672" s="19"/>
      <c r="L672" s="18">
        <f>SUM(DataSource!K715)</f>
        <v>0</v>
      </c>
      <c r="M672" s="19"/>
      <c r="N672" s="18">
        <f>SUM(DataSource!L715)</f>
        <v>0</v>
      </c>
      <c r="O672" s="19"/>
      <c r="P672" s="18">
        <f>SUM(DataSource!N715)</f>
        <v>0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17" t="s">
        <v>1119</v>
      </c>
      <c r="B673" t="s">
        <v>1120</v>
      </c>
      <c r="C673" s="18">
        <f>SUM(DataSource!J716)</f>
        <v>0</v>
      </c>
      <c r="D673" s="19"/>
      <c r="E673" s="18">
        <f>SUM(DataSource!I716)</f>
        <v>0</v>
      </c>
      <c r="F673" s="19"/>
      <c r="G673" s="18">
        <f>SUM(DataSource!E716)</f>
        <v>0</v>
      </c>
      <c r="H673" s="19"/>
      <c r="I673" s="18">
        <f>SUM(DataSource!M716)</f>
        <v>0</v>
      </c>
      <c r="J673" s="19"/>
      <c r="K673" s="19"/>
      <c r="L673" s="18">
        <f>SUM(DataSource!K716)</f>
        <v>0</v>
      </c>
      <c r="M673" s="19"/>
      <c r="N673" s="18">
        <f>SUM(DataSource!L716)</f>
        <v>0</v>
      </c>
      <c r="O673" s="19"/>
      <c r="P673" s="18">
        <f>SUM(DataSource!N716)</f>
        <v>0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17" t="s">
        <v>1121</v>
      </c>
      <c r="B674" t="s">
        <v>1122</v>
      </c>
      <c r="C674" s="18">
        <f>SUM(DataSource!J717)</f>
        <v>0</v>
      </c>
      <c r="D674" s="19"/>
      <c r="E674" s="18">
        <f>SUM(DataSource!I717)</f>
        <v>0</v>
      </c>
      <c r="F674" s="19"/>
      <c r="G674" s="18">
        <f>SUM(DataSource!E717)</f>
        <v>0</v>
      </c>
      <c r="H674" s="19"/>
      <c r="I674" s="18">
        <f>SUM(DataSource!M717)</f>
        <v>0</v>
      </c>
      <c r="J674" s="19"/>
      <c r="K674" s="19"/>
      <c r="L674" s="18">
        <f>SUM(DataSource!K717)</f>
        <v>0</v>
      </c>
      <c r="M674" s="19"/>
      <c r="N674" s="18">
        <f>SUM(DataSource!L717)</f>
        <v>0</v>
      </c>
      <c r="O674" s="19"/>
      <c r="P674" s="18">
        <f>SUM(DataSource!N717)</f>
        <v>0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17" t="s">
        <v>1123</v>
      </c>
      <c r="B675" t="s">
        <v>1124</v>
      </c>
      <c r="C675" s="18">
        <f>SUM(DataSource!J718)</f>
        <v>0</v>
      </c>
      <c r="D675" s="19"/>
      <c r="E675" s="18">
        <f>SUM(DataSource!I718)</f>
        <v>0</v>
      </c>
      <c r="F675" s="19"/>
      <c r="G675" s="18">
        <f>SUM(DataSource!E718)</f>
        <v>0</v>
      </c>
      <c r="H675" s="19"/>
      <c r="I675" s="18">
        <f>SUM(DataSource!M718)</f>
        <v>0</v>
      </c>
      <c r="J675" s="19"/>
      <c r="K675" s="19"/>
      <c r="L675" s="18">
        <f>SUM(DataSource!K718)</f>
        <v>0</v>
      </c>
      <c r="M675" s="19"/>
      <c r="N675" s="18">
        <f>SUM(DataSource!L718)</f>
        <v>0</v>
      </c>
      <c r="O675" s="19"/>
      <c r="P675" s="18">
        <f>SUM(DataSource!N718)</f>
        <v>0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17" t="s">
        <v>1125</v>
      </c>
      <c r="B676" t="s">
        <v>1126</v>
      </c>
      <c r="C676" s="18">
        <f>SUM(DataSource!J719)</f>
        <v>0</v>
      </c>
      <c r="D676" s="19"/>
      <c r="E676" s="18">
        <f>SUM(DataSource!I719)</f>
        <v>0</v>
      </c>
      <c r="F676" s="19"/>
      <c r="G676" s="18">
        <f>SUM(DataSource!E719)</f>
        <v>0</v>
      </c>
      <c r="H676" s="19"/>
      <c r="I676" s="18">
        <f>SUM(DataSource!M719)</f>
        <v>0</v>
      </c>
      <c r="J676" s="19"/>
      <c r="K676" s="19"/>
      <c r="L676" s="18">
        <f>SUM(DataSource!K719)</f>
        <v>0</v>
      </c>
      <c r="M676" s="19"/>
      <c r="N676" s="18">
        <f>SUM(DataSource!L719)</f>
        <v>0</v>
      </c>
      <c r="O676" s="19"/>
      <c r="P676" s="18">
        <f>SUM(DataSource!N719)</f>
        <v>0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17" t="s">
        <v>1127</v>
      </c>
      <c r="B677" t="s">
        <v>1128</v>
      </c>
      <c r="C677" s="18">
        <f>SUM(DataSource!J720)</f>
        <v>0</v>
      </c>
      <c r="D677" s="19"/>
      <c r="E677" s="18">
        <f>SUM(DataSource!I720)</f>
        <v>0</v>
      </c>
      <c r="F677" s="19"/>
      <c r="G677" s="18">
        <f>SUM(DataSource!E720)</f>
        <v>0</v>
      </c>
      <c r="H677" s="19"/>
      <c r="I677" s="18">
        <f>SUM(DataSource!M720)</f>
        <v>0</v>
      </c>
      <c r="J677" s="19"/>
      <c r="K677" s="19"/>
      <c r="L677" s="18">
        <f>SUM(DataSource!K720)</f>
        <v>0</v>
      </c>
      <c r="M677" s="19"/>
      <c r="N677" s="18">
        <f>SUM(DataSource!L720)</f>
        <v>0</v>
      </c>
      <c r="O677" s="19"/>
      <c r="P677" s="18">
        <f>SUM(DataSource!N720)</f>
        <v>0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17" t="s">
        <v>1129</v>
      </c>
      <c r="B678" t="s">
        <v>1130</v>
      </c>
      <c r="C678" s="18">
        <f>SUM(DataSource!J721)</f>
        <v>0</v>
      </c>
      <c r="D678" s="19"/>
      <c r="E678" s="18">
        <f>SUM(DataSource!I721)</f>
        <v>0</v>
      </c>
      <c r="F678" s="19"/>
      <c r="G678" s="18">
        <f>SUM(DataSource!E721)</f>
        <v>0</v>
      </c>
      <c r="H678" s="19"/>
      <c r="I678" s="18">
        <f>SUM(DataSource!M721)</f>
        <v>0</v>
      </c>
      <c r="J678" s="19"/>
      <c r="K678" s="19"/>
      <c r="L678" s="18">
        <f>SUM(DataSource!K721)</f>
        <v>0</v>
      </c>
      <c r="M678" s="19"/>
      <c r="N678" s="18">
        <f>SUM(DataSource!L721)</f>
        <v>0</v>
      </c>
      <c r="O678" s="19"/>
      <c r="P678" s="18">
        <f>SUM(DataSource!N721)</f>
        <v>0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17" t="s">
        <v>1131</v>
      </c>
      <c r="B679" t="s">
        <v>1132</v>
      </c>
      <c r="C679" s="18">
        <f>SUM(DataSource!J722)</f>
        <v>0</v>
      </c>
      <c r="D679" s="19"/>
      <c r="E679" s="18">
        <f>SUM(DataSource!I722)</f>
        <v>0</v>
      </c>
      <c r="F679" s="19"/>
      <c r="G679" s="18">
        <f>SUM(DataSource!E722)</f>
        <v>0</v>
      </c>
      <c r="H679" s="19"/>
      <c r="I679" s="18">
        <f>SUM(DataSource!M722)</f>
        <v>0</v>
      </c>
      <c r="J679" s="19"/>
      <c r="K679" s="19"/>
      <c r="L679" s="18">
        <f>SUM(DataSource!K722)</f>
        <v>0</v>
      </c>
      <c r="M679" s="19"/>
      <c r="N679" s="18">
        <f>SUM(DataSource!L722)</f>
        <v>0</v>
      </c>
      <c r="O679" s="19"/>
      <c r="P679" s="18">
        <f>SUM(DataSource!N722)</f>
        <v>0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17" t="s">
        <v>1133</v>
      </c>
      <c r="B680" t="s">
        <v>1134</v>
      </c>
      <c r="C680" s="18">
        <f>SUM(DataSource!J723)</f>
        <v>0</v>
      </c>
      <c r="D680" s="19"/>
      <c r="E680" s="18">
        <f>SUM(DataSource!I723)</f>
        <v>0</v>
      </c>
      <c r="F680" s="19"/>
      <c r="G680" s="18">
        <f>SUM(DataSource!E723)</f>
        <v>0</v>
      </c>
      <c r="H680" s="19"/>
      <c r="I680" s="18">
        <f>SUM(DataSource!M723)</f>
        <v>0</v>
      </c>
      <c r="J680" s="19"/>
      <c r="K680" s="19"/>
      <c r="L680" s="18">
        <f>SUM(DataSource!K723)</f>
        <v>0</v>
      </c>
      <c r="M680" s="19"/>
      <c r="N680" s="18">
        <f>SUM(DataSource!L723)</f>
        <v>0</v>
      </c>
      <c r="O680" s="19"/>
      <c r="P680" s="18">
        <f>SUM(DataSource!N723)</f>
        <v>0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17" t="s">
        <v>1135</v>
      </c>
      <c r="B681" t="s">
        <v>1136</v>
      </c>
      <c r="C681" s="18">
        <f>SUM(DataSource!J724)</f>
        <v>0</v>
      </c>
      <c r="D681" s="19"/>
      <c r="E681" s="18">
        <f>SUM(DataSource!I724)</f>
        <v>0</v>
      </c>
      <c r="F681" s="19"/>
      <c r="G681" s="18">
        <f>SUM(DataSource!E724)</f>
        <v>0</v>
      </c>
      <c r="H681" s="19"/>
      <c r="I681" s="18">
        <f>SUM(DataSource!M724)</f>
        <v>0</v>
      </c>
      <c r="J681" s="19"/>
      <c r="K681" s="19"/>
      <c r="L681" s="18">
        <f>SUM(DataSource!K724)</f>
        <v>0</v>
      </c>
      <c r="M681" s="19"/>
      <c r="N681" s="18">
        <f>SUM(DataSource!L724)</f>
        <v>0</v>
      </c>
      <c r="O681" s="19"/>
      <c r="P681" s="18">
        <f>SUM(DataSource!N724)</f>
        <v>0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17" t="s">
        <v>1137</v>
      </c>
      <c r="B682" t="s">
        <v>1138</v>
      </c>
      <c r="C682" s="18">
        <f>SUM(DataSource!J725)</f>
        <v>0</v>
      </c>
      <c r="D682" s="19"/>
      <c r="E682" s="18">
        <f>SUM(DataSource!I725)</f>
        <v>0</v>
      </c>
      <c r="F682" s="19"/>
      <c r="G682" s="18">
        <f>SUM(DataSource!E725)</f>
        <v>0</v>
      </c>
      <c r="H682" s="19"/>
      <c r="I682" s="18">
        <f>SUM(DataSource!M725)</f>
        <v>0</v>
      </c>
      <c r="J682" s="19"/>
      <c r="K682" s="19"/>
      <c r="L682" s="18">
        <f>SUM(DataSource!K725)</f>
        <v>0</v>
      </c>
      <c r="M682" s="19"/>
      <c r="N682" s="18">
        <f>SUM(DataSource!L725)</f>
        <v>0</v>
      </c>
      <c r="O682" s="19"/>
      <c r="P682" s="18">
        <f>SUM(DataSource!N725)</f>
        <v>0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17" t="s">
        <v>1139</v>
      </c>
      <c r="B683" t="s">
        <v>1140</v>
      </c>
      <c r="C683" s="18">
        <f>SUM(DataSource!J726)</f>
        <v>0</v>
      </c>
      <c r="D683" s="19"/>
      <c r="E683" s="18">
        <f>SUM(DataSource!I726)</f>
        <v>0</v>
      </c>
      <c r="F683" s="19"/>
      <c r="G683" s="18">
        <f>SUM(DataSource!E726)</f>
        <v>0</v>
      </c>
      <c r="H683" s="19"/>
      <c r="I683" s="18">
        <f>SUM(DataSource!M726)</f>
        <v>0</v>
      </c>
      <c r="J683" s="19"/>
      <c r="K683" s="19"/>
      <c r="L683" s="18">
        <f>SUM(DataSource!K726)</f>
        <v>0</v>
      </c>
      <c r="M683" s="19"/>
      <c r="N683" s="18">
        <f>SUM(DataSource!L726)</f>
        <v>0</v>
      </c>
      <c r="O683" s="19"/>
      <c r="P683" s="18">
        <f>SUM(DataSource!N726)</f>
        <v>0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17" t="s">
        <v>1141</v>
      </c>
      <c r="B684" t="s">
        <v>1142</v>
      </c>
      <c r="C684" s="18">
        <f>SUM(DataSource!J727)</f>
        <v>0</v>
      </c>
      <c r="D684" s="19"/>
      <c r="E684" s="18">
        <f>SUM(DataSource!I727)</f>
        <v>0</v>
      </c>
      <c r="F684" s="19"/>
      <c r="G684" s="18">
        <f>SUM(DataSource!E727)</f>
        <v>0</v>
      </c>
      <c r="H684" s="19"/>
      <c r="I684" s="18">
        <f>SUM(DataSource!M727)</f>
        <v>0</v>
      </c>
      <c r="J684" s="19"/>
      <c r="K684" s="19"/>
      <c r="L684" s="18">
        <f>SUM(DataSource!K727)</f>
        <v>0</v>
      </c>
      <c r="M684" s="19"/>
      <c r="N684" s="18">
        <f>SUM(DataSource!L727)</f>
        <v>0</v>
      </c>
      <c r="O684" s="19"/>
      <c r="P684" s="18">
        <f>SUM(DataSource!N727)</f>
        <v>0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17" t="s">
        <v>1143</v>
      </c>
      <c r="B685" t="s">
        <v>1144</v>
      </c>
      <c r="C685" s="18">
        <f>SUM(DataSource!J728)</f>
        <v>0</v>
      </c>
      <c r="D685" s="19"/>
      <c r="E685" s="18">
        <f>SUM(DataSource!I728)</f>
        <v>0</v>
      </c>
      <c r="F685" s="19"/>
      <c r="G685" s="18">
        <f>SUM(DataSource!E728)</f>
        <v>0</v>
      </c>
      <c r="H685" s="19"/>
      <c r="I685" s="18">
        <f>SUM(DataSource!M728)</f>
        <v>0</v>
      </c>
      <c r="J685" s="19"/>
      <c r="K685" s="19"/>
      <c r="L685" s="18">
        <f>SUM(DataSource!K728)</f>
        <v>0</v>
      </c>
      <c r="M685" s="19"/>
      <c r="N685" s="18">
        <f>SUM(DataSource!L728)</f>
        <v>0</v>
      </c>
      <c r="O685" s="19"/>
      <c r="P685" s="18">
        <f>SUM(DataSource!N728)</f>
        <v>0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17" t="s">
        <v>1145</v>
      </c>
      <c r="B686" t="s">
        <v>1146</v>
      </c>
      <c r="C686" s="18">
        <f>SUM(DataSource!J729)</f>
        <v>0</v>
      </c>
      <c r="D686" s="19"/>
      <c r="E686" s="18">
        <f>SUM(DataSource!I729)</f>
        <v>0</v>
      </c>
      <c r="F686" s="19"/>
      <c r="G686" s="18">
        <f>SUM(DataSource!E729)</f>
        <v>0</v>
      </c>
      <c r="H686" s="19"/>
      <c r="I686" s="18">
        <f>SUM(DataSource!M729)</f>
        <v>0</v>
      </c>
      <c r="J686" s="19"/>
      <c r="K686" s="19"/>
      <c r="L686" s="18">
        <f>SUM(DataSource!K729)</f>
        <v>0</v>
      </c>
      <c r="M686" s="19"/>
      <c r="N686" s="18">
        <f>SUM(DataSource!L729)</f>
        <v>0</v>
      </c>
      <c r="O686" s="19"/>
      <c r="P686" s="18">
        <f>SUM(DataSource!N729)</f>
        <v>0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17" t="s">
        <v>1147</v>
      </c>
      <c r="B687" t="s">
        <v>1148</v>
      </c>
      <c r="C687" s="18">
        <f>SUM(DataSource!J730)</f>
        <v>0</v>
      </c>
      <c r="D687" s="19"/>
      <c r="E687" s="18">
        <f>SUM(DataSource!I730)</f>
        <v>0</v>
      </c>
      <c r="F687" s="19"/>
      <c r="G687" s="18">
        <f>SUM(DataSource!E730)</f>
        <v>0</v>
      </c>
      <c r="H687" s="19"/>
      <c r="I687" s="18">
        <f>SUM(DataSource!M730)</f>
        <v>0</v>
      </c>
      <c r="J687" s="19"/>
      <c r="K687" s="19"/>
      <c r="L687" s="18">
        <f>SUM(DataSource!K730)</f>
        <v>0</v>
      </c>
      <c r="M687" s="19"/>
      <c r="N687" s="18">
        <f>SUM(DataSource!L730)</f>
        <v>0</v>
      </c>
      <c r="O687" s="19"/>
      <c r="P687" s="18">
        <f>SUM(DataSource!N730)</f>
        <v>0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17" t="s">
        <v>1149</v>
      </c>
      <c r="B688" t="s">
        <v>1150</v>
      </c>
      <c r="C688" s="18">
        <f>SUM(DataSource!J731)</f>
        <v>0</v>
      </c>
      <c r="D688" s="19"/>
      <c r="E688" s="18">
        <f>SUM(DataSource!I731)</f>
        <v>0</v>
      </c>
      <c r="F688" s="19"/>
      <c r="G688" s="18">
        <f>SUM(DataSource!E731)</f>
        <v>0</v>
      </c>
      <c r="H688" s="19"/>
      <c r="I688" s="18">
        <f>SUM(DataSource!M731)</f>
        <v>0</v>
      </c>
      <c r="J688" s="19"/>
      <c r="K688" s="19"/>
      <c r="L688" s="18">
        <f>SUM(DataSource!K731)</f>
        <v>0</v>
      </c>
      <c r="M688" s="19"/>
      <c r="N688" s="18">
        <f>SUM(DataSource!L731)</f>
        <v>0</v>
      </c>
      <c r="O688" s="19"/>
      <c r="P688" s="18">
        <f>SUM(DataSource!N731)</f>
        <v>0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17" t="s">
        <v>1151</v>
      </c>
      <c r="B689" t="s">
        <v>1152</v>
      </c>
      <c r="C689" s="18">
        <f>SUM(DataSource!J732)</f>
        <v>0</v>
      </c>
      <c r="D689" s="19"/>
      <c r="E689" s="18">
        <f>SUM(DataSource!I732)</f>
        <v>0</v>
      </c>
      <c r="F689" s="19"/>
      <c r="G689" s="18">
        <f>SUM(DataSource!E732)</f>
        <v>0</v>
      </c>
      <c r="H689" s="19"/>
      <c r="I689" s="18">
        <f>SUM(DataSource!M732)</f>
        <v>0</v>
      </c>
      <c r="J689" s="19"/>
      <c r="K689" s="19"/>
      <c r="L689" s="18">
        <f>SUM(DataSource!K732)</f>
        <v>0</v>
      </c>
      <c r="M689" s="19"/>
      <c r="N689" s="18">
        <f>SUM(DataSource!L732)</f>
        <v>0</v>
      </c>
      <c r="O689" s="19"/>
      <c r="P689" s="18">
        <f>SUM(DataSource!N732)</f>
        <v>0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17" t="s">
        <v>1153</v>
      </c>
      <c r="B690" t="s">
        <v>1154</v>
      </c>
      <c r="C690" s="18">
        <f>SUM(DataSource!J733)</f>
        <v>0</v>
      </c>
      <c r="D690" s="19"/>
      <c r="E690" s="18">
        <f>SUM(DataSource!I733)</f>
        <v>0</v>
      </c>
      <c r="F690" s="19"/>
      <c r="G690" s="18">
        <f>SUM(DataSource!E733)</f>
        <v>0</v>
      </c>
      <c r="H690" s="19"/>
      <c r="I690" s="18">
        <f>SUM(DataSource!M733)</f>
        <v>0</v>
      </c>
      <c r="J690" s="19"/>
      <c r="K690" s="19"/>
      <c r="L690" s="18">
        <f>SUM(DataSource!K733)</f>
        <v>0</v>
      </c>
      <c r="M690" s="19"/>
      <c r="N690" s="18">
        <f>SUM(DataSource!L733)</f>
        <v>0</v>
      </c>
      <c r="O690" s="19"/>
      <c r="P690" s="18">
        <f>SUM(DataSource!N733)</f>
        <v>0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1" t="s">
        <v>1155</v>
      </c>
      <c r="B691" t="s">
        <v>1156</v>
      </c>
      <c r="C691" s="18">
        <f>SUM(DataSource!J734)</f>
        <v>0</v>
      </c>
      <c r="D691" s="19"/>
      <c r="E691" s="18">
        <f>SUM(DataSource!I734)</f>
        <v>0</v>
      </c>
      <c r="F691" s="19"/>
      <c r="G691" s="18">
        <f>SUM(DataSource!E734)</f>
        <v>0</v>
      </c>
      <c r="H691" s="19"/>
      <c r="I691" s="18">
        <f>SUM(DataSource!M734)</f>
        <v>0</v>
      </c>
      <c r="J691" s="19"/>
      <c r="K691" s="19"/>
      <c r="L691" s="18">
        <f>SUM(DataSource!K734)</f>
        <v>0</v>
      </c>
      <c r="M691" s="19"/>
      <c r="N691" s="18">
        <f>SUM(DataSource!L734)</f>
        <v>0</v>
      </c>
      <c r="O691" s="19"/>
      <c r="P691" s="18">
        <f>SUM(DataSource!N734)</f>
        <v>0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542" t="s">
        <v>1157</v>
      </c>
      <c r="B692" s="543"/>
      <c r="C692" s="45">
        <f>SUM(C662:C691)</f>
        <v>0</v>
      </c>
      <c r="D692" s="46"/>
      <c r="E692" s="45">
        <f t="shared" ref="E692:J692" si="55">SUM(E662:E691)</f>
        <v>0</v>
      </c>
      <c r="F692" s="45">
        <f t="shared" si="55"/>
        <v>0</v>
      </c>
      <c r="G692" s="45">
        <f t="shared" si="55"/>
        <v>0</v>
      </c>
      <c r="H692" s="45">
        <f t="shared" si="55"/>
        <v>0</v>
      </c>
      <c r="I692" s="45">
        <f t="shared" si="55"/>
        <v>0</v>
      </c>
      <c r="J692" s="45">
        <f t="shared" si="55"/>
        <v>0</v>
      </c>
      <c r="K692" s="45"/>
      <c r="L692" s="45">
        <f>SUM(L662:L691)</f>
        <v>0</v>
      </c>
      <c r="M692" s="45"/>
      <c r="N692" s="45">
        <f>SUM(N662:N691)</f>
        <v>0</v>
      </c>
      <c r="O692" s="45">
        <f>SUM(O662:O691)</f>
        <v>0</v>
      </c>
      <c r="P692" s="45">
        <f>SUM(P662:P691)</f>
        <v>0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4"/>
      <c r="B693" s="25"/>
      <c r="C693" s="18"/>
      <c r="D693" s="19"/>
      <c r="E693" s="18"/>
      <c r="F693" s="19"/>
      <c r="G693" s="18"/>
      <c r="H693" s="19"/>
      <c r="I693" s="18"/>
      <c r="J693" s="19"/>
      <c r="K693" s="19"/>
      <c r="L693" s="18"/>
      <c r="M693" s="19"/>
      <c r="N693" s="18"/>
      <c r="O693" s="19"/>
      <c r="P693" s="18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6" t="s">
        <v>1158</v>
      </c>
      <c r="B694" t="s">
        <v>1159</v>
      </c>
      <c r="C694" s="18">
        <f>SUM(DataSource!J735)</f>
        <v>0</v>
      </c>
      <c r="D694" s="19"/>
      <c r="E694" s="18">
        <f>SUM(DataSource!I735)</f>
        <v>0</v>
      </c>
      <c r="F694" s="19"/>
      <c r="G694" s="18">
        <f>SUM(DataSource!E735)</f>
        <v>0</v>
      </c>
      <c r="H694" s="19"/>
      <c r="I694" s="18">
        <f>SUM(DataSource!M735)</f>
        <v>0</v>
      </c>
      <c r="J694" s="19"/>
      <c r="K694" s="19"/>
      <c r="L694" s="535">
        <f>SUM(DataSource!K735)</f>
        <v>0</v>
      </c>
      <c r="M694" s="19"/>
      <c r="N694" s="535">
        <f>SUM(DataSource!L735)</f>
        <v>0</v>
      </c>
      <c r="O694" s="19"/>
      <c r="P694" s="535">
        <f>SUM(DataSource!N735)</f>
        <v>0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17" t="s">
        <v>1160</v>
      </c>
      <c r="B695" t="s">
        <v>1161</v>
      </c>
      <c r="C695" s="18">
        <f>SUM(DataSource!J736)</f>
        <v>0</v>
      </c>
      <c r="D695" s="19"/>
      <c r="E695" s="18">
        <f>SUM(DataSource!I736)</f>
        <v>0</v>
      </c>
      <c r="F695" s="19"/>
      <c r="G695" s="18">
        <f>SUM(DataSource!E736)</f>
        <v>0</v>
      </c>
      <c r="H695" s="19"/>
      <c r="I695" s="18">
        <f>SUM(DataSource!M736)</f>
        <v>0</v>
      </c>
      <c r="J695" s="19"/>
      <c r="K695" s="19"/>
      <c r="L695" s="535">
        <f>SUM(DataSource!K736)</f>
        <v>0</v>
      </c>
      <c r="M695" s="19"/>
      <c r="N695" s="535">
        <f>SUM(DataSource!L736)</f>
        <v>0</v>
      </c>
      <c r="O695" s="19"/>
      <c r="P695" s="535">
        <f>SUM(DataSource!N736)</f>
        <v>0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17" t="s">
        <v>1162</v>
      </c>
      <c r="B696" t="s">
        <v>1163</v>
      </c>
      <c r="C696" s="18">
        <f>SUM(DataSource!J737)</f>
        <v>0</v>
      </c>
      <c r="D696" s="19"/>
      <c r="E696" s="18">
        <f>SUM(DataSource!I737)</f>
        <v>0</v>
      </c>
      <c r="F696" s="19"/>
      <c r="G696" s="18">
        <f>SUM(DataSource!E737)</f>
        <v>0</v>
      </c>
      <c r="H696" s="19"/>
      <c r="I696" s="18">
        <f>SUM(DataSource!M737)</f>
        <v>0</v>
      </c>
      <c r="J696" s="19"/>
      <c r="K696" s="19"/>
      <c r="L696" s="535">
        <f>SUM(DataSource!K737)</f>
        <v>0</v>
      </c>
      <c r="M696" s="19"/>
      <c r="N696" s="535">
        <f>SUM(DataSource!L737)</f>
        <v>0</v>
      </c>
      <c r="O696" s="19"/>
      <c r="P696" s="535">
        <f>SUM(DataSource!N737)</f>
        <v>0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17" t="s">
        <v>1164</v>
      </c>
      <c r="B697" t="s">
        <v>1165</v>
      </c>
      <c r="C697" s="18">
        <f>SUM(DataSource!J738)</f>
        <v>0</v>
      </c>
      <c r="D697" s="19"/>
      <c r="E697" s="18">
        <f>SUM(DataSource!I738)</f>
        <v>0</v>
      </c>
      <c r="F697" s="19"/>
      <c r="G697" s="18">
        <f>SUM(DataSource!E738)</f>
        <v>0</v>
      </c>
      <c r="H697" s="19"/>
      <c r="I697" s="18">
        <f>SUM(DataSource!M738)</f>
        <v>0</v>
      </c>
      <c r="J697" s="19"/>
      <c r="K697" s="19"/>
      <c r="L697" s="535">
        <f>SUM(DataSource!K738)</f>
        <v>0</v>
      </c>
      <c r="M697" s="19"/>
      <c r="N697" s="535">
        <f>SUM(DataSource!L738)</f>
        <v>0</v>
      </c>
      <c r="O697" s="19"/>
      <c r="P697" s="535">
        <f>SUM(DataSource!N738)</f>
        <v>0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17" t="s">
        <v>1166</v>
      </c>
      <c r="B698" t="s">
        <v>1167</v>
      </c>
      <c r="C698" s="18">
        <f>SUM(DataSource!J739)</f>
        <v>0</v>
      </c>
      <c r="D698" s="19"/>
      <c r="E698" s="18">
        <f>SUM(DataSource!I739)</f>
        <v>0</v>
      </c>
      <c r="F698" s="19"/>
      <c r="G698" s="18">
        <f>SUM(DataSource!E739)</f>
        <v>0</v>
      </c>
      <c r="H698" s="19"/>
      <c r="I698" s="18">
        <f>SUM(DataSource!M739)</f>
        <v>0</v>
      </c>
      <c r="J698" s="19"/>
      <c r="K698" s="19"/>
      <c r="L698" s="535">
        <f>SUM(DataSource!K739)</f>
        <v>0</v>
      </c>
      <c r="M698" s="19"/>
      <c r="N698" s="535">
        <f>SUM(DataSource!L739)</f>
        <v>0</v>
      </c>
      <c r="O698" s="19"/>
      <c r="P698" s="535">
        <f>SUM(DataSource!N739)</f>
        <v>0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17" t="s">
        <v>1168</v>
      </c>
      <c r="B699" t="s">
        <v>1169</v>
      </c>
      <c r="C699" s="18">
        <f>SUM(DataSource!J740)</f>
        <v>0</v>
      </c>
      <c r="D699" s="19"/>
      <c r="E699" s="18">
        <f>SUM(DataSource!I740)</f>
        <v>0</v>
      </c>
      <c r="F699" s="19"/>
      <c r="G699" s="18">
        <f>SUM(DataSource!E740)</f>
        <v>0</v>
      </c>
      <c r="H699" s="19"/>
      <c r="I699" s="18">
        <f>SUM(DataSource!M740)</f>
        <v>0</v>
      </c>
      <c r="J699" s="19"/>
      <c r="K699" s="19"/>
      <c r="L699" s="535">
        <f>SUM(DataSource!K740)</f>
        <v>0</v>
      </c>
      <c r="M699" s="19"/>
      <c r="N699" s="535">
        <f>SUM(DataSource!L740)</f>
        <v>0</v>
      </c>
      <c r="O699" s="19"/>
      <c r="P699" s="535">
        <f>SUM(DataSource!N740)</f>
        <v>0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17" t="s">
        <v>1170</v>
      </c>
      <c r="B700" t="s">
        <v>1171</v>
      </c>
      <c r="C700" s="18">
        <f>SUM(DataSource!J741)</f>
        <v>0</v>
      </c>
      <c r="D700" s="19"/>
      <c r="E700" s="18">
        <f>SUM(DataSource!I741)</f>
        <v>0</v>
      </c>
      <c r="F700" s="19"/>
      <c r="G700" s="18">
        <f>SUM(DataSource!E741)</f>
        <v>0</v>
      </c>
      <c r="H700" s="19"/>
      <c r="I700" s="18">
        <f>SUM(DataSource!M741)</f>
        <v>0</v>
      </c>
      <c r="J700" s="19"/>
      <c r="K700" s="19"/>
      <c r="L700" s="535">
        <f>SUM(DataSource!K741)</f>
        <v>0</v>
      </c>
      <c r="M700" s="19"/>
      <c r="N700" s="535">
        <f>SUM(DataSource!L741)</f>
        <v>0</v>
      </c>
      <c r="O700" s="19"/>
      <c r="P700" s="535">
        <f>SUM(DataSource!N741)</f>
        <v>0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17" t="s">
        <v>1172</v>
      </c>
      <c r="B701" t="s">
        <v>1173</v>
      </c>
      <c r="C701" s="18">
        <f>SUM(DataSource!J742)</f>
        <v>0</v>
      </c>
      <c r="D701" s="19"/>
      <c r="E701" s="18">
        <f>SUM(DataSource!I742)</f>
        <v>0</v>
      </c>
      <c r="F701" s="19"/>
      <c r="G701" s="18">
        <f>SUM(DataSource!E742)</f>
        <v>0</v>
      </c>
      <c r="H701" s="19"/>
      <c r="I701" s="18">
        <f>SUM(DataSource!M742)</f>
        <v>0</v>
      </c>
      <c r="J701" s="19"/>
      <c r="K701" s="19"/>
      <c r="L701" s="535">
        <f>SUM(DataSource!K742)</f>
        <v>0</v>
      </c>
      <c r="M701" s="19"/>
      <c r="N701" s="535">
        <f>SUM(DataSource!L742)</f>
        <v>0</v>
      </c>
      <c r="O701" s="19"/>
      <c r="P701" s="535">
        <f>SUM(DataSource!N742)</f>
        <v>0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17" t="s">
        <v>1174</v>
      </c>
      <c r="B702" t="s">
        <v>1175</v>
      </c>
      <c r="C702" s="18">
        <f>SUM(DataSource!J743)</f>
        <v>0</v>
      </c>
      <c r="D702" s="19"/>
      <c r="E702" s="18">
        <f>SUM(DataSource!I743)</f>
        <v>0</v>
      </c>
      <c r="F702" s="19"/>
      <c r="G702" s="18">
        <f>SUM(DataSource!E743)</f>
        <v>0</v>
      </c>
      <c r="H702" s="19"/>
      <c r="I702" s="18">
        <f>SUM(DataSource!M743)</f>
        <v>0</v>
      </c>
      <c r="J702" s="19"/>
      <c r="K702" s="19"/>
      <c r="L702" s="535">
        <f>SUM(DataSource!K743)</f>
        <v>0</v>
      </c>
      <c r="M702" s="19"/>
      <c r="N702" s="535">
        <f>SUM(DataSource!L743)</f>
        <v>0</v>
      </c>
      <c r="O702" s="19"/>
      <c r="P702" s="535">
        <f>SUM(DataSource!N743)</f>
        <v>0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17" t="s">
        <v>1176</v>
      </c>
      <c r="B703" t="s">
        <v>1177</v>
      </c>
      <c r="C703" s="18">
        <f>SUM(DataSource!J744)</f>
        <v>0</v>
      </c>
      <c r="D703" s="19"/>
      <c r="E703" s="18">
        <f>SUM(DataSource!I744)</f>
        <v>0</v>
      </c>
      <c r="F703" s="19"/>
      <c r="G703" s="18">
        <f>SUM(DataSource!E744)</f>
        <v>0</v>
      </c>
      <c r="H703" s="19"/>
      <c r="I703" s="18">
        <f>SUM(DataSource!M744)</f>
        <v>0</v>
      </c>
      <c r="J703" s="19"/>
      <c r="K703" s="19"/>
      <c r="L703" s="535">
        <f>SUM(DataSource!K744)</f>
        <v>0</v>
      </c>
      <c r="M703" s="19"/>
      <c r="N703" s="535">
        <f>SUM(DataSource!L744)</f>
        <v>0</v>
      </c>
      <c r="O703" s="19"/>
      <c r="P703" s="535">
        <f>SUM(DataSource!N744)</f>
        <v>0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17" t="s">
        <v>1178</v>
      </c>
      <c r="B704" t="s">
        <v>1179</v>
      </c>
      <c r="C704" s="18">
        <f>SUM(DataSource!J745)</f>
        <v>0</v>
      </c>
      <c r="D704" s="19"/>
      <c r="E704" s="18">
        <f>SUM(DataSource!I745)</f>
        <v>0</v>
      </c>
      <c r="F704" s="19"/>
      <c r="G704" s="18">
        <f>SUM(DataSource!E745)</f>
        <v>0</v>
      </c>
      <c r="H704" s="19"/>
      <c r="I704" s="18">
        <f>SUM(DataSource!M745)</f>
        <v>0</v>
      </c>
      <c r="J704" s="19"/>
      <c r="K704" s="19"/>
      <c r="L704" s="535">
        <f>SUM(DataSource!K745)</f>
        <v>0</v>
      </c>
      <c r="M704" s="19"/>
      <c r="N704" s="535">
        <f>SUM(DataSource!L745)</f>
        <v>0</v>
      </c>
      <c r="O704" s="19"/>
      <c r="P704" s="535">
        <f>SUM(DataSource!N745)</f>
        <v>0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17" t="s">
        <v>1180</v>
      </c>
      <c r="B705" t="s">
        <v>1181</v>
      </c>
      <c r="C705" s="18">
        <f>SUM(DataSource!J746)</f>
        <v>0</v>
      </c>
      <c r="D705" s="19"/>
      <c r="E705" s="18">
        <f>SUM(DataSource!I746)</f>
        <v>0</v>
      </c>
      <c r="F705" s="19"/>
      <c r="G705" s="18">
        <f>SUM(DataSource!E746)</f>
        <v>0</v>
      </c>
      <c r="H705" s="19"/>
      <c r="I705" s="18">
        <f>SUM(DataSource!M746)</f>
        <v>0</v>
      </c>
      <c r="J705" s="19"/>
      <c r="K705" s="19"/>
      <c r="L705" s="535">
        <f>SUM(DataSource!K746)</f>
        <v>0</v>
      </c>
      <c r="M705" s="19"/>
      <c r="N705" s="535">
        <f>SUM(DataSource!L746)</f>
        <v>0</v>
      </c>
      <c r="O705" s="19"/>
      <c r="P705" s="535">
        <f>SUM(DataSource!N746)</f>
        <v>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17" t="s">
        <v>1182</v>
      </c>
      <c r="B706" t="s">
        <v>1183</v>
      </c>
      <c r="C706" s="18">
        <f>SUM(DataSource!J747)</f>
        <v>0</v>
      </c>
      <c r="D706" s="19"/>
      <c r="E706" s="18">
        <f>SUM(DataSource!I747)</f>
        <v>0</v>
      </c>
      <c r="F706" s="19"/>
      <c r="G706" s="18">
        <f>SUM(DataSource!E747)</f>
        <v>0</v>
      </c>
      <c r="H706" s="19"/>
      <c r="I706" s="18">
        <f>SUM(DataSource!M747)</f>
        <v>0</v>
      </c>
      <c r="J706" s="19"/>
      <c r="K706" s="19"/>
      <c r="L706" s="535">
        <f>SUM(DataSource!K747)</f>
        <v>0</v>
      </c>
      <c r="M706" s="19"/>
      <c r="N706" s="535">
        <f>SUM(DataSource!L747)</f>
        <v>0</v>
      </c>
      <c r="O706" s="19"/>
      <c r="P706" s="535">
        <f>SUM(DataSource!N747)</f>
        <v>0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17" t="s">
        <v>1184</v>
      </c>
      <c r="B707" t="s">
        <v>1185</v>
      </c>
      <c r="C707" s="18">
        <f>SUM(DataSource!J748)</f>
        <v>0</v>
      </c>
      <c r="D707" s="19"/>
      <c r="E707" s="18">
        <f>SUM(DataSource!I748)</f>
        <v>0</v>
      </c>
      <c r="F707" s="19"/>
      <c r="G707" s="18">
        <f>SUM(DataSource!E748)</f>
        <v>0</v>
      </c>
      <c r="H707" s="19"/>
      <c r="I707" s="18">
        <f>SUM(DataSource!M748)</f>
        <v>0</v>
      </c>
      <c r="J707" s="19"/>
      <c r="K707" s="19"/>
      <c r="L707" s="535">
        <f>SUM(DataSource!K748)</f>
        <v>0</v>
      </c>
      <c r="M707" s="19"/>
      <c r="N707" s="535">
        <f>SUM(DataSource!L748)</f>
        <v>0</v>
      </c>
      <c r="O707" s="19"/>
      <c r="P707" s="535">
        <f>SUM(DataSource!N748)</f>
        <v>0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17" t="s">
        <v>1186</v>
      </c>
      <c r="B708" t="s">
        <v>1187</v>
      </c>
      <c r="C708" s="18">
        <f>SUM(DataSource!J749)</f>
        <v>0</v>
      </c>
      <c r="D708" s="19"/>
      <c r="E708" s="18">
        <f>SUM(DataSource!I749)</f>
        <v>0</v>
      </c>
      <c r="F708" s="19"/>
      <c r="G708" s="18">
        <f>SUM(DataSource!E749)</f>
        <v>0</v>
      </c>
      <c r="H708" s="19"/>
      <c r="I708" s="18">
        <f>SUM(DataSource!M749)</f>
        <v>0</v>
      </c>
      <c r="J708" s="19"/>
      <c r="K708" s="19"/>
      <c r="L708" s="535">
        <f>SUM(DataSource!K749)</f>
        <v>0</v>
      </c>
      <c r="M708" s="19"/>
      <c r="N708" s="535">
        <f>SUM(DataSource!L749)</f>
        <v>0</v>
      </c>
      <c r="O708" s="19"/>
      <c r="P708" s="535">
        <f>SUM(DataSource!N749)</f>
        <v>0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17" t="s">
        <v>1188</v>
      </c>
      <c r="B709" t="s">
        <v>1189</v>
      </c>
      <c r="C709" s="18">
        <f>SUM(DataSource!J750)</f>
        <v>0</v>
      </c>
      <c r="D709" s="19"/>
      <c r="E709" s="18">
        <f>SUM(DataSource!I750)</f>
        <v>0</v>
      </c>
      <c r="F709" s="19"/>
      <c r="G709" s="18">
        <f>SUM(DataSource!E750)</f>
        <v>0</v>
      </c>
      <c r="H709" s="19"/>
      <c r="I709" s="18">
        <f>SUM(DataSource!M750)</f>
        <v>0</v>
      </c>
      <c r="J709" s="19"/>
      <c r="K709" s="19"/>
      <c r="L709" s="535">
        <f>SUM(DataSource!K750)</f>
        <v>0</v>
      </c>
      <c r="M709" s="19"/>
      <c r="N709" s="535">
        <f>SUM(DataSource!L750)</f>
        <v>0</v>
      </c>
      <c r="O709" s="19"/>
      <c r="P709" s="535">
        <f>SUM(DataSource!N750)</f>
        <v>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17" t="s">
        <v>1190</v>
      </c>
      <c r="B710" t="s">
        <v>1191</v>
      </c>
      <c r="C710" s="18">
        <f>SUM(DataSource!J751)</f>
        <v>0</v>
      </c>
      <c r="D710" s="19"/>
      <c r="E710" s="18">
        <f>SUM(DataSource!I751)</f>
        <v>0</v>
      </c>
      <c r="F710" s="19"/>
      <c r="G710" s="18">
        <f>SUM(DataSource!E751)</f>
        <v>0</v>
      </c>
      <c r="H710" s="19"/>
      <c r="I710" s="18">
        <f>SUM(DataSource!M751)</f>
        <v>0</v>
      </c>
      <c r="J710" s="19"/>
      <c r="K710" s="19"/>
      <c r="L710" s="535">
        <f>SUM(DataSource!K751)</f>
        <v>0</v>
      </c>
      <c r="M710" s="19"/>
      <c r="N710" s="535">
        <f>SUM(DataSource!L751)</f>
        <v>0</v>
      </c>
      <c r="O710" s="19"/>
      <c r="P710" s="535">
        <f>SUM(DataSource!N751)</f>
        <v>0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17" t="s">
        <v>1192</v>
      </c>
      <c r="B711" t="s">
        <v>1193</v>
      </c>
      <c r="C711" s="18">
        <f>SUM(DataSource!J752)</f>
        <v>0</v>
      </c>
      <c r="D711" s="19"/>
      <c r="E711" s="18">
        <f>SUM(DataSource!I752)</f>
        <v>0</v>
      </c>
      <c r="F711" s="19"/>
      <c r="G711" s="18">
        <f>SUM(DataSource!E752)</f>
        <v>0</v>
      </c>
      <c r="H711" s="19"/>
      <c r="I711" s="18">
        <f>SUM(DataSource!M752)</f>
        <v>0</v>
      </c>
      <c r="J711" s="19"/>
      <c r="K711" s="19"/>
      <c r="L711" s="535">
        <f>SUM(DataSource!K752)</f>
        <v>0</v>
      </c>
      <c r="M711" s="19"/>
      <c r="N711" s="535">
        <f>SUM(DataSource!L752)</f>
        <v>0</v>
      </c>
      <c r="O711" s="19"/>
      <c r="P711" s="535">
        <f>SUM(DataSource!N752)</f>
        <v>0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17" t="s">
        <v>1194</v>
      </c>
      <c r="B712" t="s">
        <v>1195</v>
      </c>
      <c r="C712" s="18">
        <f>SUM(DataSource!J753)</f>
        <v>0</v>
      </c>
      <c r="D712" s="19"/>
      <c r="E712" s="18">
        <f>SUM(DataSource!I753)</f>
        <v>0</v>
      </c>
      <c r="F712" s="19"/>
      <c r="G712" s="18">
        <f>SUM(DataSource!E753)</f>
        <v>0</v>
      </c>
      <c r="H712" s="19"/>
      <c r="I712" s="18">
        <f>SUM(DataSource!M753)</f>
        <v>0</v>
      </c>
      <c r="J712" s="19"/>
      <c r="K712" s="19"/>
      <c r="L712" s="535">
        <f>SUM(DataSource!K753)</f>
        <v>0</v>
      </c>
      <c r="M712" s="19"/>
      <c r="N712" s="535">
        <f>SUM(DataSource!L753)</f>
        <v>0</v>
      </c>
      <c r="O712" s="19"/>
      <c r="P712" s="535">
        <f>SUM(DataSource!N753)</f>
        <v>0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17" t="s">
        <v>1196</v>
      </c>
      <c r="B713" t="s">
        <v>1197</v>
      </c>
      <c r="C713" s="18">
        <f>SUM(DataSource!J754)</f>
        <v>0</v>
      </c>
      <c r="D713" s="19"/>
      <c r="E713" s="18">
        <f>SUM(DataSource!I754)</f>
        <v>0</v>
      </c>
      <c r="F713" s="19"/>
      <c r="G713" s="18">
        <f>SUM(DataSource!E754)</f>
        <v>0</v>
      </c>
      <c r="H713" s="19"/>
      <c r="I713" s="18">
        <f>SUM(DataSource!M754)</f>
        <v>0</v>
      </c>
      <c r="J713" s="19"/>
      <c r="K713" s="19"/>
      <c r="L713" s="535">
        <f>SUM(DataSource!K754)</f>
        <v>0</v>
      </c>
      <c r="M713" s="19"/>
      <c r="N713" s="535">
        <f>SUM(DataSource!L754)</f>
        <v>0</v>
      </c>
      <c r="O713" s="19"/>
      <c r="P713" s="535">
        <f>SUM(DataSource!N754)</f>
        <v>0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17" t="s">
        <v>1198</v>
      </c>
      <c r="B714" t="s">
        <v>1199</v>
      </c>
      <c r="C714" s="18">
        <f>SUM(DataSource!J755)</f>
        <v>0</v>
      </c>
      <c r="D714" s="19"/>
      <c r="E714" s="18">
        <f>SUM(DataSource!I755)</f>
        <v>0</v>
      </c>
      <c r="F714" s="19"/>
      <c r="G714" s="18">
        <f>SUM(DataSource!E755)</f>
        <v>0</v>
      </c>
      <c r="H714" s="19"/>
      <c r="I714" s="18">
        <f>SUM(DataSource!M755)</f>
        <v>0</v>
      </c>
      <c r="J714" s="19"/>
      <c r="K714" s="19"/>
      <c r="L714" s="535">
        <f>SUM(DataSource!K755)</f>
        <v>0</v>
      </c>
      <c r="M714" s="19"/>
      <c r="N714" s="535">
        <f>SUM(DataSource!L755)</f>
        <v>0</v>
      </c>
      <c r="O714" s="19"/>
      <c r="P714" s="535">
        <f>SUM(DataSource!N755)</f>
        <v>0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17" t="s">
        <v>1200</v>
      </c>
      <c r="B715" t="s">
        <v>1201</v>
      </c>
      <c r="C715" s="18">
        <f>SUM(DataSource!J756)</f>
        <v>0</v>
      </c>
      <c r="D715" s="19"/>
      <c r="E715" s="18">
        <f>SUM(DataSource!I756)</f>
        <v>0</v>
      </c>
      <c r="F715" s="19"/>
      <c r="G715" s="18">
        <f>SUM(DataSource!E756)</f>
        <v>0</v>
      </c>
      <c r="H715" s="19"/>
      <c r="I715" s="18">
        <f>SUM(DataSource!M756)</f>
        <v>0</v>
      </c>
      <c r="J715" s="19"/>
      <c r="K715" s="19"/>
      <c r="L715" s="535">
        <f>SUM(DataSource!K756)</f>
        <v>0</v>
      </c>
      <c r="M715" s="19"/>
      <c r="N715" s="535">
        <f>SUM(DataSource!L756)</f>
        <v>0</v>
      </c>
      <c r="O715" s="19"/>
      <c r="P715" s="535">
        <f>SUM(DataSource!N756)</f>
        <v>0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17" t="s">
        <v>1202</v>
      </c>
      <c r="B716" t="s">
        <v>1203</v>
      </c>
      <c r="C716" s="18">
        <f>SUM(DataSource!J757)</f>
        <v>0</v>
      </c>
      <c r="D716" s="19"/>
      <c r="E716" s="18">
        <f>SUM(DataSource!I757)</f>
        <v>0</v>
      </c>
      <c r="F716" s="19"/>
      <c r="G716" s="18">
        <f>SUM(DataSource!E757)</f>
        <v>0</v>
      </c>
      <c r="H716" s="19"/>
      <c r="I716" s="18">
        <f>SUM(DataSource!M757)</f>
        <v>0</v>
      </c>
      <c r="J716" s="19"/>
      <c r="K716" s="19"/>
      <c r="L716" s="535">
        <f>SUM(DataSource!K757)</f>
        <v>0</v>
      </c>
      <c r="M716" s="19"/>
      <c r="N716" s="535">
        <f>SUM(DataSource!L757)</f>
        <v>0</v>
      </c>
      <c r="O716" s="19"/>
      <c r="P716" s="535">
        <f>SUM(DataSource!N757)</f>
        <v>0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17" t="s">
        <v>1204</v>
      </c>
      <c r="B717" t="s">
        <v>1205</v>
      </c>
      <c r="C717" s="18">
        <f>SUM(DataSource!J758)</f>
        <v>0</v>
      </c>
      <c r="D717" s="19"/>
      <c r="E717" s="18">
        <f>SUM(DataSource!I758)</f>
        <v>0</v>
      </c>
      <c r="F717" s="19"/>
      <c r="G717" s="18">
        <f>SUM(DataSource!E758)</f>
        <v>0</v>
      </c>
      <c r="H717" s="19"/>
      <c r="I717" s="18">
        <f>SUM(DataSource!M758)</f>
        <v>0</v>
      </c>
      <c r="J717" s="19"/>
      <c r="K717" s="19"/>
      <c r="L717" s="535">
        <f>SUM(DataSource!K758)</f>
        <v>0</v>
      </c>
      <c r="M717" s="19"/>
      <c r="N717" s="535">
        <f>SUM(DataSource!L758)</f>
        <v>0</v>
      </c>
      <c r="O717" s="19"/>
      <c r="P717" s="535">
        <f>SUM(DataSource!N758)</f>
        <v>0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17" t="s">
        <v>1206</v>
      </c>
      <c r="B718" t="s">
        <v>1207</v>
      </c>
      <c r="C718" s="18">
        <f>SUM(DataSource!J759)</f>
        <v>0</v>
      </c>
      <c r="D718" s="19"/>
      <c r="E718" s="18">
        <f>SUM(DataSource!I759)</f>
        <v>0</v>
      </c>
      <c r="F718" s="19"/>
      <c r="G718" s="18">
        <f>SUM(DataSource!E759)</f>
        <v>0</v>
      </c>
      <c r="H718" s="19"/>
      <c r="I718" s="18">
        <f>SUM(DataSource!M759)</f>
        <v>0</v>
      </c>
      <c r="J718" s="19"/>
      <c r="K718" s="19"/>
      <c r="L718" s="535">
        <f>SUM(DataSource!K759)</f>
        <v>0</v>
      </c>
      <c r="M718" s="19"/>
      <c r="N718" s="535">
        <f>SUM(DataSource!L759)</f>
        <v>0</v>
      </c>
      <c r="O718" s="19"/>
      <c r="P718" s="535">
        <f>SUM(DataSource!N759)</f>
        <v>0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17" t="s">
        <v>1208</v>
      </c>
      <c r="B719" t="s">
        <v>1209</v>
      </c>
      <c r="C719" s="18">
        <f>SUM(DataSource!J760)</f>
        <v>0</v>
      </c>
      <c r="D719" s="19"/>
      <c r="E719" s="18">
        <f>SUM(DataSource!I760)</f>
        <v>0</v>
      </c>
      <c r="F719" s="19"/>
      <c r="G719" s="18">
        <f>SUM(DataSource!E760)</f>
        <v>0</v>
      </c>
      <c r="H719" s="19"/>
      <c r="I719" s="18">
        <f>SUM(DataSource!M760)</f>
        <v>0</v>
      </c>
      <c r="J719" s="19"/>
      <c r="K719" s="19"/>
      <c r="L719" s="535">
        <f>SUM(DataSource!K760)</f>
        <v>0</v>
      </c>
      <c r="M719" s="19"/>
      <c r="N719" s="535">
        <f>SUM(DataSource!L760)</f>
        <v>0</v>
      </c>
      <c r="O719" s="19"/>
      <c r="P719" s="535">
        <f>SUM(DataSource!N760)</f>
        <v>0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17" t="s">
        <v>1210</v>
      </c>
      <c r="B720" t="s">
        <v>1211</v>
      </c>
      <c r="C720" s="18">
        <f>SUM(DataSource!J761)</f>
        <v>0</v>
      </c>
      <c r="D720" s="19"/>
      <c r="E720" s="18">
        <f>SUM(DataSource!I761)</f>
        <v>0</v>
      </c>
      <c r="F720" s="19"/>
      <c r="G720" s="18">
        <f>SUM(DataSource!E761)</f>
        <v>0</v>
      </c>
      <c r="H720" s="19"/>
      <c r="I720" s="18">
        <f>SUM(DataSource!M761)</f>
        <v>0</v>
      </c>
      <c r="J720" s="19"/>
      <c r="K720" s="19"/>
      <c r="L720" s="535">
        <f>SUM(DataSource!K761)</f>
        <v>0</v>
      </c>
      <c r="M720" s="19"/>
      <c r="N720" s="535">
        <f>SUM(DataSource!L761)</f>
        <v>0</v>
      </c>
      <c r="O720" s="19"/>
      <c r="P720" s="535">
        <f>SUM(DataSource!N761)</f>
        <v>0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17" t="s">
        <v>1212</v>
      </c>
      <c r="B721" t="s">
        <v>1213</v>
      </c>
      <c r="C721" s="18">
        <f>SUM(DataSource!J762)</f>
        <v>0</v>
      </c>
      <c r="D721" s="19"/>
      <c r="E721" s="18">
        <f>SUM(DataSource!I762)</f>
        <v>0</v>
      </c>
      <c r="F721" s="19"/>
      <c r="G721" s="18">
        <f>SUM(DataSource!E762)</f>
        <v>0</v>
      </c>
      <c r="H721" s="19"/>
      <c r="I721" s="18">
        <f>SUM(DataSource!M762)</f>
        <v>0</v>
      </c>
      <c r="J721" s="19"/>
      <c r="K721" s="19"/>
      <c r="L721" s="535">
        <f>SUM(DataSource!K762)</f>
        <v>0</v>
      </c>
      <c r="M721" s="19"/>
      <c r="N721" s="535">
        <f>SUM(DataSource!L762)</f>
        <v>0</v>
      </c>
      <c r="O721" s="19"/>
      <c r="P721" s="535">
        <f>SUM(DataSource!N762)</f>
        <v>0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17" t="s">
        <v>1214</v>
      </c>
      <c r="B722" t="s">
        <v>1215</v>
      </c>
      <c r="C722" s="18">
        <f>SUM(DataSource!J763)</f>
        <v>0</v>
      </c>
      <c r="D722" s="19"/>
      <c r="E722" s="18">
        <f>SUM(DataSource!I763)</f>
        <v>0</v>
      </c>
      <c r="F722" s="19"/>
      <c r="G722" s="18">
        <f>SUM(DataSource!E763)</f>
        <v>0</v>
      </c>
      <c r="H722" s="19"/>
      <c r="I722" s="18">
        <f>SUM(DataSource!M763)</f>
        <v>0</v>
      </c>
      <c r="J722" s="19"/>
      <c r="K722" s="19"/>
      <c r="L722" s="535">
        <f>SUM(DataSource!K763)</f>
        <v>0</v>
      </c>
      <c r="M722" s="19"/>
      <c r="N722" s="535">
        <f>SUM(DataSource!L763)</f>
        <v>0</v>
      </c>
      <c r="O722" s="19"/>
      <c r="P722" s="535">
        <f>SUM(DataSource!N763)</f>
        <v>0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1" t="s">
        <v>1216</v>
      </c>
      <c r="B723" t="s">
        <v>1217</v>
      </c>
      <c r="C723" s="18">
        <f>SUM(DataSource!J764)</f>
        <v>0</v>
      </c>
      <c r="D723" s="19"/>
      <c r="E723" s="18">
        <f>SUM(DataSource!I764)</f>
        <v>0</v>
      </c>
      <c r="F723" s="19"/>
      <c r="G723" s="18">
        <f>SUM(DataSource!E764)</f>
        <v>0</v>
      </c>
      <c r="H723" s="19"/>
      <c r="I723" s="18">
        <f>SUM(DataSource!M764)</f>
        <v>0</v>
      </c>
      <c r="J723" s="19"/>
      <c r="K723" s="19"/>
      <c r="L723" s="535">
        <f>SUM(DataSource!K764)</f>
        <v>0</v>
      </c>
      <c r="M723" s="19"/>
      <c r="N723" s="535">
        <f>SUM(DataSource!L764)</f>
        <v>0</v>
      </c>
      <c r="O723" s="19"/>
      <c r="P723" s="535">
        <f>SUM(DataSource!N764)</f>
        <v>0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542" t="s">
        <v>1218</v>
      </c>
      <c r="B724" s="543"/>
      <c r="C724" s="45">
        <f>SUM(C694:D723)</f>
        <v>0</v>
      </c>
      <c r="D724" s="46"/>
      <c r="E724" s="45">
        <f t="shared" ref="E724:J724" si="56">SUM(E694:F723)</f>
        <v>0</v>
      </c>
      <c r="F724" s="45">
        <f t="shared" si="56"/>
        <v>0</v>
      </c>
      <c r="G724" s="45">
        <f t="shared" si="56"/>
        <v>0</v>
      </c>
      <c r="H724" s="45">
        <f t="shared" si="56"/>
        <v>0</v>
      </c>
      <c r="I724" s="45">
        <f t="shared" si="56"/>
        <v>0</v>
      </c>
      <c r="J724" s="45">
        <f t="shared" si="56"/>
        <v>0</v>
      </c>
      <c r="K724" s="45"/>
      <c r="L724" s="45">
        <f>SUM(L694:M723)</f>
        <v>0</v>
      </c>
      <c r="M724" s="45"/>
      <c r="N724" s="45">
        <f>SUM(N694:O723)</f>
        <v>0</v>
      </c>
      <c r="O724" s="45">
        <f>SUM(O694:P723)</f>
        <v>0</v>
      </c>
      <c r="P724" s="45">
        <f>SUM(P694:Q723)</f>
        <v>0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4"/>
      <c r="B725" s="25"/>
      <c r="C725" s="18"/>
      <c r="D725" s="19"/>
      <c r="E725" s="18"/>
      <c r="F725" s="19"/>
      <c r="G725" s="18"/>
      <c r="H725" s="19"/>
      <c r="I725" s="18"/>
      <c r="J725" s="19"/>
      <c r="K725" s="19"/>
      <c r="L725" s="18"/>
      <c r="M725" s="19"/>
      <c r="N725" s="18"/>
      <c r="O725" s="19"/>
      <c r="P725" s="18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6" t="s">
        <v>1219</v>
      </c>
      <c r="B726" t="s">
        <v>1220</v>
      </c>
      <c r="C726" s="18">
        <f>SUM(DataSource!J536)</f>
        <v>0</v>
      </c>
      <c r="D726" s="19"/>
      <c r="E726" s="18">
        <f>SUM(DataSource!I536)</f>
        <v>0</v>
      </c>
      <c r="F726" s="19"/>
      <c r="G726" s="18">
        <f>SUM(DataSource!E536)</f>
        <v>0</v>
      </c>
      <c r="H726" s="19"/>
      <c r="I726" s="18">
        <f>SUM(DataSource!M536)</f>
        <v>0</v>
      </c>
      <c r="J726" s="19"/>
      <c r="K726" s="19"/>
      <c r="L726" s="18">
        <f>SUM(DataSource!K536)</f>
        <v>0</v>
      </c>
      <c r="M726" s="19"/>
      <c r="N726" s="18">
        <f>SUM(DataSource!L536)</f>
        <v>0</v>
      </c>
      <c r="O726" s="19"/>
      <c r="P726" s="18">
        <f>SUM(DataSource!N536)</f>
        <v>0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17" t="s">
        <v>1221</v>
      </c>
      <c r="B727" t="s">
        <v>1222</v>
      </c>
      <c r="C727" s="18">
        <f>SUM(DataSource!J537)</f>
        <v>0</v>
      </c>
      <c r="D727" s="19"/>
      <c r="E727" s="18">
        <f>SUM(DataSource!I537)</f>
        <v>0</v>
      </c>
      <c r="F727" s="19"/>
      <c r="G727" s="18">
        <f>SUM(DataSource!E537)</f>
        <v>0</v>
      </c>
      <c r="H727" s="19"/>
      <c r="I727" s="18">
        <f>SUM(DataSource!M537)</f>
        <v>0</v>
      </c>
      <c r="J727" s="19"/>
      <c r="K727" s="19"/>
      <c r="L727" s="18">
        <f>SUM(DataSource!K537)</f>
        <v>0</v>
      </c>
      <c r="M727" s="19"/>
      <c r="N727" s="18">
        <f>SUM(DataSource!L537)</f>
        <v>0</v>
      </c>
      <c r="O727" s="19"/>
      <c r="P727" s="18">
        <f>SUM(DataSource!N537)</f>
        <v>0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17" t="s">
        <v>1223</v>
      </c>
      <c r="B728" t="s">
        <v>1224</v>
      </c>
      <c r="C728" s="18">
        <f>SUM(DataSource!J538)</f>
        <v>0</v>
      </c>
      <c r="D728" s="19"/>
      <c r="E728" s="18">
        <f>SUM(DataSource!I538)</f>
        <v>0</v>
      </c>
      <c r="F728" s="19"/>
      <c r="G728" s="18">
        <f>SUM(DataSource!E538)</f>
        <v>0</v>
      </c>
      <c r="H728" s="19"/>
      <c r="I728" s="18">
        <f>SUM(DataSource!M538)</f>
        <v>0</v>
      </c>
      <c r="J728" s="19"/>
      <c r="K728" s="19"/>
      <c r="L728" s="18">
        <f>SUM(DataSource!K538)</f>
        <v>0</v>
      </c>
      <c r="M728" s="19"/>
      <c r="N728" s="18">
        <f>SUM(DataSource!L538)</f>
        <v>0</v>
      </c>
      <c r="O728" s="19"/>
      <c r="P728" s="18">
        <f>SUM(DataSource!N538)</f>
        <v>0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17" t="s">
        <v>1225</v>
      </c>
      <c r="B729" t="s">
        <v>1226</v>
      </c>
      <c r="C729" s="18">
        <f>SUM(DataSource!J539)</f>
        <v>0</v>
      </c>
      <c r="D729" s="19"/>
      <c r="E729" s="18">
        <f>SUM(DataSource!I539)</f>
        <v>0</v>
      </c>
      <c r="F729" s="19"/>
      <c r="G729" s="18">
        <f>SUM(DataSource!E539)</f>
        <v>0</v>
      </c>
      <c r="H729" s="19"/>
      <c r="I729" s="18">
        <f>SUM(DataSource!M539)</f>
        <v>0</v>
      </c>
      <c r="J729" s="19"/>
      <c r="K729" s="19"/>
      <c r="L729" s="18">
        <f>SUM(DataSource!K539)</f>
        <v>0</v>
      </c>
      <c r="M729" s="19"/>
      <c r="N729" s="18">
        <f>SUM(DataSource!L539)</f>
        <v>0</v>
      </c>
      <c r="O729" s="19"/>
      <c r="P729" s="18">
        <f>SUM(DataSource!N539)</f>
        <v>0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17" t="s">
        <v>1227</v>
      </c>
      <c r="B730" t="s">
        <v>1228</v>
      </c>
      <c r="C730" s="18">
        <f>SUM(DataSource!J540)</f>
        <v>0</v>
      </c>
      <c r="D730" s="19"/>
      <c r="E730" s="18">
        <f>SUM(DataSource!I540)</f>
        <v>0</v>
      </c>
      <c r="F730" s="19"/>
      <c r="G730" s="18">
        <f>SUM(DataSource!E540)</f>
        <v>0</v>
      </c>
      <c r="H730" s="19"/>
      <c r="I730" s="18">
        <f>SUM(DataSource!M540)</f>
        <v>0</v>
      </c>
      <c r="J730" s="19"/>
      <c r="K730" s="19"/>
      <c r="L730" s="18">
        <f>SUM(DataSource!K540)</f>
        <v>0</v>
      </c>
      <c r="M730" s="19"/>
      <c r="N730" s="18">
        <f>SUM(DataSource!L540)</f>
        <v>0</v>
      </c>
      <c r="O730" s="19"/>
      <c r="P730" s="18">
        <f>SUM(DataSource!N540)</f>
        <v>0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17" t="s">
        <v>1229</v>
      </c>
      <c r="B731" t="s">
        <v>1230</v>
      </c>
      <c r="C731" s="18">
        <f>SUM(DataSource!J541)</f>
        <v>0</v>
      </c>
      <c r="D731" s="19"/>
      <c r="E731" s="18">
        <f>SUM(DataSource!I541)</f>
        <v>0</v>
      </c>
      <c r="F731" s="19"/>
      <c r="G731" s="18">
        <f>SUM(DataSource!E541)</f>
        <v>0</v>
      </c>
      <c r="H731" s="19"/>
      <c r="I731" s="18">
        <f>SUM(DataSource!M541)</f>
        <v>0</v>
      </c>
      <c r="J731" s="19"/>
      <c r="K731" s="19"/>
      <c r="L731" s="18">
        <f>SUM(DataSource!K541)</f>
        <v>0</v>
      </c>
      <c r="M731" s="19"/>
      <c r="N731" s="18">
        <f>SUM(DataSource!L541)</f>
        <v>0</v>
      </c>
      <c r="O731" s="19"/>
      <c r="P731" s="18">
        <f>SUM(DataSource!N541)</f>
        <v>0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17" t="s">
        <v>1231</v>
      </c>
      <c r="B732" t="s">
        <v>1232</v>
      </c>
      <c r="C732" s="18">
        <f>SUM(DataSource!J542)</f>
        <v>0</v>
      </c>
      <c r="D732" s="19"/>
      <c r="E732" s="18">
        <f>SUM(DataSource!I542)</f>
        <v>0</v>
      </c>
      <c r="F732" s="19"/>
      <c r="G732" s="18">
        <f>SUM(DataSource!E542)</f>
        <v>0</v>
      </c>
      <c r="H732" s="19"/>
      <c r="I732" s="18">
        <f>SUM(DataSource!M542)</f>
        <v>0</v>
      </c>
      <c r="J732" s="19"/>
      <c r="K732" s="19"/>
      <c r="L732" s="18">
        <f>SUM(DataSource!K542)</f>
        <v>0</v>
      </c>
      <c r="M732" s="19"/>
      <c r="N732" s="18">
        <f>SUM(DataSource!L542)</f>
        <v>0</v>
      </c>
      <c r="O732" s="19"/>
      <c r="P732" s="18">
        <f>SUM(DataSource!N542)</f>
        <v>0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17" t="s">
        <v>1233</v>
      </c>
      <c r="B733" t="s">
        <v>1234</v>
      </c>
      <c r="C733" s="18">
        <f>SUM(DataSource!J543)</f>
        <v>0</v>
      </c>
      <c r="D733" s="19"/>
      <c r="E733" s="18">
        <f>SUM(DataSource!I543)</f>
        <v>0</v>
      </c>
      <c r="F733" s="19"/>
      <c r="G733" s="18">
        <f>SUM(DataSource!E543)</f>
        <v>0</v>
      </c>
      <c r="H733" s="19"/>
      <c r="I733" s="18">
        <f>SUM(DataSource!M543)</f>
        <v>0</v>
      </c>
      <c r="J733" s="19"/>
      <c r="K733" s="19"/>
      <c r="L733" s="18">
        <f>SUM(DataSource!K543)</f>
        <v>0</v>
      </c>
      <c r="M733" s="19"/>
      <c r="N733" s="18">
        <f>SUM(DataSource!L543)</f>
        <v>0</v>
      </c>
      <c r="O733" s="19"/>
      <c r="P733" s="18">
        <f>SUM(DataSource!N543)</f>
        <v>0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17" t="s">
        <v>1235</v>
      </c>
      <c r="B734" t="s">
        <v>1236</v>
      </c>
      <c r="C734" s="18">
        <f>SUM(DataSource!J544)</f>
        <v>0</v>
      </c>
      <c r="D734" s="19"/>
      <c r="E734" s="18">
        <f>SUM(DataSource!I544)</f>
        <v>0</v>
      </c>
      <c r="F734" s="19"/>
      <c r="G734" s="18">
        <f>SUM(DataSource!E544)</f>
        <v>0</v>
      </c>
      <c r="H734" s="19"/>
      <c r="I734" s="18">
        <f>SUM(DataSource!M544)</f>
        <v>0</v>
      </c>
      <c r="J734" s="19"/>
      <c r="K734" s="19"/>
      <c r="L734" s="18">
        <f>SUM(DataSource!K544)</f>
        <v>0</v>
      </c>
      <c r="M734" s="19"/>
      <c r="N734" s="18">
        <f>SUM(DataSource!L544)</f>
        <v>0</v>
      </c>
      <c r="O734" s="19"/>
      <c r="P734" s="18">
        <f>SUM(DataSource!N544)</f>
        <v>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17" t="s">
        <v>1237</v>
      </c>
      <c r="B735" t="s">
        <v>1238</v>
      </c>
      <c r="C735" s="18">
        <f>SUM(DataSource!J545)</f>
        <v>0</v>
      </c>
      <c r="D735" s="19"/>
      <c r="E735" s="18">
        <f>SUM(DataSource!I545)</f>
        <v>0</v>
      </c>
      <c r="F735" s="19"/>
      <c r="G735" s="18">
        <f>SUM(DataSource!E545)</f>
        <v>0</v>
      </c>
      <c r="H735" s="19"/>
      <c r="I735" s="18">
        <f>SUM(DataSource!M545)</f>
        <v>0</v>
      </c>
      <c r="J735" s="19"/>
      <c r="K735" s="19"/>
      <c r="L735" s="18">
        <f>SUM(DataSource!K545)</f>
        <v>0</v>
      </c>
      <c r="M735" s="19"/>
      <c r="N735" s="18">
        <f>SUM(DataSource!L545)</f>
        <v>0</v>
      </c>
      <c r="O735" s="19"/>
      <c r="P735" s="18">
        <f>SUM(DataSource!N545)</f>
        <v>0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17" t="s">
        <v>1239</v>
      </c>
      <c r="B736" t="s">
        <v>1240</v>
      </c>
      <c r="C736" s="18">
        <f>SUM(DataSource!J546)</f>
        <v>0</v>
      </c>
      <c r="D736" s="19"/>
      <c r="E736" s="18">
        <f>SUM(DataSource!I546)</f>
        <v>0</v>
      </c>
      <c r="F736" s="19"/>
      <c r="G736" s="18">
        <f>SUM(DataSource!E546)</f>
        <v>0</v>
      </c>
      <c r="H736" s="19"/>
      <c r="I736" s="18">
        <f>SUM(DataSource!M546)</f>
        <v>0</v>
      </c>
      <c r="J736" s="19"/>
      <c r="K736" s="19"/>
      <c r="L736" s="18">
        <f>SUM(DataSource!K546)</f>
        <v>0</v>
      </c>
      <c r="M736" s="19"/>
      <c r="N736" s="18">
        <f>SUM(DataSource!L546)</f>
        <v>0</v>
      </c>
      <c r="O736" s="19"/>
      <c r="P736" s="18">
        <f>SUM(DataSource!N546)</f>
        <v>0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17" t="s">
        <v>1241</v>
      </c>
      <c r="B737" t="s">
        <v>1242</v>
      </c>
      <c r="C737" s="18">
        <f>SUM(DataSource!J547)</f>
        <v>0</v>
      </c>
      <c r="D737" s="19"/>
      <c r="E737" s="18">
        <f>SUM(DataSource!I547)</f>
        <v>0</v>
      </c>
      <c r="F737" s="19"/>
      <c r="G737" s="18">
        <f>SUM(DataSource!E547)</f>
        <v>0</v>
      </c>
      <c r="H737" s="19"/>
      <c r="I737" s="18">
        <f>SUM(DataSource!M547)</f>
        <v>0</v>
      </c>
      <c r="J737" s="19"/>
      <c r="K737" s="19"/>
      <c r="L737" s="18">
        <f>SUM(DataSource!K547)</f>
        <v>0</v>
      </c>
      <c r="M737" s="19"/>
      <c r="N737" s="18">
        <f>SUM(DataSource!L547)</f>
        <v>0</v>
      </c>
      <c r="O737" s="19"/>
      <c r="P737" s="18">
        <f>SUM(DataSource!N547)</f>
        <v>0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17" t="s">
        <v>1243</v>
      </c>
      <c r="B738" t="s">
        <v>1244</v>
      </c>
      <c r="C738" s="18">
        <f>SUM(DataSource!J548)</f>
        <v>0</v>
      </c>
      <c r="D738" s="19"/>
      <c r="E738" s="18">
        <f>SUM(DataSource!I548)</f>
        <v>0</v>
      </c>
      <c r="F738" s="19"/>
      <c r="G738" s="18">
        <f>SUM(DataSource!E548)</f>
        <v>0</v>
      </c>
      <c r="H738" s="19"/>
      <c r="I738" s="18">
        <f>SUM(DataSource!M548)</f>
        <v>0</v>
      </c>
      <c r="J738" s="19"/>
      <c r="K738" s="19"/>
      <c r="L738" s="18">
        <f>SUM(DataSource!K548)</f>
        <v>0</v>
      </c>
      <c r="M738" s="19"/>
      <c r="N738" s="18">
        <f>SUM(DataSource!L548)</f>
        <v>0</v>
      </c>
      <c r="O738" s="19"/>
      <c r="P738" s="18">
        <f>SUM(DataSource!N548)</f>
        <v>0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17" t="s">
        <v>1245</v>
      </c>
      <c r="B739" t="s">
        <v>1246</v>
      </c>
      <c r="C739" s="18">
        <f>SUM(DataSource!J549)</f>
        <v>0</v>
      </c>
      <c r="D739" s="19"/>
      <c r="E739" s="18">
        <f>SUM(DataSource!I549)</f>
        <v>0</v>
      </c>
      <c r="F739" s="19"/>
      <c r="G739" s="18">
        <f>SUM(DataSource!E549)</f>
        <v>0</v>
      </c>
      <c r="H739" s="19"/>
      <c r="I739" s="18">
        <f>SUM(DataSource!M549)</f>
        <v>0</v>
      </c>
      <c r="J739" s="19"/>
      <c r="K739" s="19"/>
      <c r="L739" s="18">
        <f>SUM(DataSource!K549)</f>
        <v>0</v>
      </c>
      <c r="M739" s="19"/>
      <c r="N739" s="18">
        <f>SUM(DataSource!L549)</f>
        <v>0</v>
      </c>
      <c r="O739" s="19"/>
      <c r="P739" s="18">
        <f>SUM(DataSource!N549)</f>
        <v>0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17" t="s">
        <v>1247</v>
      </c>
      <c r="B740" t="s">
        <v>1248</v>
      </c>
      <c r="C740" s="18">
        <f>SUM(DataSource!J550)</f>
        <v>0</v>
      </c>
      <c r="D740" s="19"/>
      <c r="E740" s="18">
        <f>SUM(DataSource!I550)</f>
        <v>0</v>
      </c>
      <c r="F740" s="19"/>
      <c r="G740" s="18">
        <f>SUM(DataSource!E550)</f>
        <v>0</v>
      </c>
      <c r="H740" s="19"/>
      <c r="I740" s="18">
        <f>SUM(DataSource!M550)</f>
        <v>0</v>
      </c>
      <c r="J740" s="19"/>
      <c r="K740" s="19"/>
      <c r="L740" s="18">
        <f>SUM(DataSource!K550)</f>
        <v>0</v>
      </c>
      <c r="M740" s="19"/>
      <c r="N740" s="18">
        <f>SUM(DataSource!L550)</f>
        <v>0</v>
      </c>
      <c r="O740" s="19"/>
      <c r="P740" s="18">
        <f>SUM(DataSource!N550)</f>
        <v>0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17" t="s">
        <v>1249</v>
      </c>
      <c r="B741" t="s">
        <v>1250</v>
      </c>
      <c r="C741" s="18">
        <f>SUM(DataSource!J551)</f>
        <v>0</v>
      </c>
      <c r="D741" s="19"/>
      <c r="E741" s="18">
        <f>SUM(DataSource!I551)</f>
        <v>0</v>
      </c>
      <c r="F741" s="19"/>
      <c r="G741" s="18">
        <f>SUM(DataSource!E551)</f>
        <v>0</v>
      </c>
      <c r="H741" s="19"/>
      <c r="I741" s="18">
        <f>SUM(DataSource!M551)</f>
        <v>0</v>
      </c>
      <c r="J741" s="19"/>
      <c r="K741" s="19"/>
      <c r="L741" s="18">
        <f>SUM(DataSource!K551)</f>
        <v>0</v>
      </c>
      <c r="M741" s="19"/>
      <c r="N741" s="18">
        <f>SUM(DataSource!L551)</f>
        <v>0</v>
      </c>
      <c r="O741" s="19"/>
      <c r="P741" s="18">
        <f>SUM(DataSource!N551)</f>
        <v>0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17" t="s">
        <v>1251</v>
      </c>
      <c r="B742" t="s">
        <v>1252</v>
      </c>
      <c r="C742" s="18">
        <f>SUM(DataSource!J552)</f>
        <v>0</v>
      </c>
      <c r="D742" s="19"/>
      <c r="E742" s="18">
        <f>SUM(DataSource!I552)</f>
        <v>0</v>
      </c>
      <c r="F742" s="19"/>
      <c r="G742" s="18">
        <f>SUM(DataSource!E552)</f>
        <v>0</v>
      </c>
      <c r="H742" s="19"/>
      <c r="I742" s="18">
        <f>SUM(DataSource!M552)</f>
        <v>0</v>
      </c>
      <c r="J742" s="19"/>
      <c r="K742" s="19"/>
      <c r="L742" s="18">
        <f>SUM(DataSource!K552)</f>
        <v>0</v>
      </c>
      <c r="M742" s="19"/>
      <c r="N742" s="18">
        <f>SUM(DataSource!L552)</f>
        <v>0</v>
      </c>
      <c r="O742" s="19"/>
      <c r="P742" s="18">
        <f>SUM(DataSource!N552)</f>
        <v>0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17" t="s">
        <v>1253</v>
      </c>
      <c r="B743" t="s">
        <v>1254</v>
      </c>
      <c r="C743" s="18">
        <f>SUM(DataSource!J553)</f>
        <v>0</v>
      </c>
      <c r="D743" s="19"/>
      <c r="E743" s="18">
        <f>SUM(DataSource!I553)</f>
        <v>0</v>
      </c>
      <c r="F743" s="19"/>
      <c r="G743" s="18">
        <f>SUM(DataSource!E553)</f>
        <v>0</v>
      </c>
      <c r="H743" s="19"/>
      <c r="I743" s="18">
        <f>SUM(DataSource!M553)</f>
        <v>0</v>
      </c>
      <c r="J743" s="19"/>
      <c r="K743" s="19"/>
      <c r="L743" s="18">
        <f>SUM(DataSource!K553)</f>
        <v>0</v>
      </c>
      <c r="M743" s="19"/>
      <c r="N743" s="18">
        <f>SUM(DataSource!L553)</f>
        <v>0</v>
      </c>
      <c r="O743" s="19"/>
      <c r="P743" s="18">
        <f>SUM(DataSource!N553)</f>
        <v>0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17" t="s">
        <v>1255</v>
      </c>
      <c r="B744" t="s">
        <v>1256</v>
      </c>
      <c r="C744" s="18">
        <f>SUM(DataSource!J554)</f>
        <v>0</v>
      </c>
      <c r="D744" s="19"/>
      <c r="E744" s="18">
        <f>SUM(DataSource!I554)</f>
        <v>0</v>
      </c>
      <c r="F744" s="19"/>
      <c r="G744" s="18">
        <f>SUM(DataSource!E554)</f>
        <v>0</v>
      </c>
      <c r="H744" s="19"/>
      <c r="I744" s="18">
        <f>SUM(DataSource!M554)</f>
        <v>0</v>
      </c>
      <c r="J744" s="19"/>
      <c r="K744" s="19"/>
      <c r="L744" s="18">
        <f>SUM(DataSource!K554)</f>
        <v>0</v>
      </c>
      <c r="M744" s="19"/>
      <c r="N744" s="18">
        <f>SUM(DataSource!L554)</f>
        <v>0</v>
      </c>
      <c r="O744" s="19"/>
      <c r="P744" s="18">
        <f>SUM(DataSource!N554)</f>
        <v>0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17" t="s">
        <v>1257</v>
      </c>
      <c r="B745" t="s">
        <v>1258</v>
      </c>
      <c r="C745" s="18">
        <f>SUM(DataSource!J555)</f>
        <v>0</v>
      </c>
      <c r="D745" s="19"/>
      <c r="E745" s="18">
        <f>SUM(DataSource!I555)</f>
        <v>0</v>
      </c>
      <c r="F745" s="19"/>
      <c r="G745" s="18">
        <f>SUM(DataSource!E555)</f>
        <v>0</v>
      </c>
      <c r="H745" s="19"/>
      <c r="I745" s="18">
        <f>SUM(DataSource!M555)</f>
        <v>0</v>
      </c>
      <c r="J745" s="19"/>
      <c r="K745" s="19"/>
      <c r="L745" s="18">
        <f>SUM(DataSource!K555)</f>
        <v>0</v>
      </c>
      <c r="M745" s="19"/>
      <c r="N745" s="18">
        <f>SUM(DataSource!L555)</f>
        <v>0</v>
      </c>
      <c r="O745" s="19"/>
      <c r="P745" s="18">
        <f>SUM(DataSource!N555)</f>
        <v>0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17" t="s">
        <v>1259</v>
      </c>
      <c r="B746" t="s">
        <v>1260</v>
      </c>
      <c r="C746" s="18">
        <f>SUM(DataSource!J556)</f>
        <v>0</v>
      </c>
      <c r="D746" s="19"/>
      <c r="E746" s="18">
        <f>SUM(DataSource!I556)</f>
        <v>0</v>
      </c>
      <c r="F746" s="19"/>
      <c r="G746" s="18">
        <f>SUM(DataSource!E556)</f>
        <v>0</v>
      </c>
      <c r="H746" s="19"/>
      <c r="I746" s="18">
        <f>SUM(DataSource!M556)</f>
        <v>0</v>
      </c>
      <c r="J746" s="19"/>
      <c r="K746" s="19"/>
      <c r="L746" s="18">
        <f>SUM(DataSource!K556)</f>
        <v>0</v>
      </c>
      <c r="M746" s="19"/>
      <c r="N746" s="18">
        <f>SUM(DataSource!L556)</f>
        <v>0</v>
      </c>
      <c r="O746" s="19"/>
      <c r="P746" s="18">
        <f>SUM(DataSource!N556)</f>
        <v>0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17" t="s">
        <v>1261</v>
      </c>
      <c r="B747" t="s">
        <v>1262</v>
      </c>
      <c r="C747" s="18">
        <f>SUM(DataSource!J557)</f>
        <v>0</v>
      </c>
      <c r="D747" s="19"/>
      <c r="E747" s="18">
        <f>SUM(DataSource!I557)</f>
        <v>0</v>
      </c>
      <c r="F747" s="19"/>
      <c r="G747" s="18">
        <f>SUM(DataSource!E557)</f>
        <v>0</v>
      </c>
      <c r="H747" s="19"/>
      <c r="I747" s="18">
        <f>SUM(DataSource!M557)</f>
        <v>0</v>
      </c>
      <c r="J747" s="19"/>
      <c r="K747" s="19"/>
      <c r="L747" s="18">
        <f>SUM(DataSource!K557)</f>
        <v>0</v>
      </c>
      <c r="M747" s="19"/>
      <c r="N747" s="18">
        <f>SUM(DataSource!L557)</f>
        <v>0</v>
      </c>
      <c r="O747" s="19"/>
      <c r="P747" s="18">
        <f>SUM(DataSource!N557)</f>
        <v>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17" t="s">
        <v>1263</v>
      </c>
      <c r="B748" t="s">
        <v>1264</v>
      </c>
      <c r="C748" s="18">
        <f>SUM(DataSource!J558)</f>
        <v>0</v>
      </c>
      <c r="D748" s="19"/>
      <c r="E748" s="18">
        <f>SUM(DataSource!I558)</f>
        <v>0</v>
      </c>
      <c r="F748" s="19"/>
      <c r="G748" s="18">
        <f>SUM(DataSource!E558)</f>
        <v>0</v>
      </c>
      <c r="H748" s="19"/>
      <c r="I748" s="18">
        <f>SUM(DataSource!M558)</f>
        <v>0</v>
      </c>
      <c r="J748" s="19"/>
      <c r="K748" s="19"/>
      <c r="L748" s="18">
        <f>SUM(DataSource!K558)</f>
        <v>0</v>
      </c>
      <c r="M748" s="19"/>
      <c r="N748" s="18">
        <f>SUM(DataSource!L558)</f>
        <v>0</v>
      </c>
      <c r="O748" s="19"/>
      <c r="P748" s="18">
        <f>SUM(DataSource!N558)</f>
        <v>0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17" t="s">
        <v>1265</v>
      </c>
      <c r="B749" t="s">
        <v>1266</v>
      </c>
      <c r="C749" s="18">
        <f>SUM(DataSource!J559)</f>
        <v>0</v>
      </c>
      <c r="D749" s="19"/>
      <c r="E749" s="18">
        <f>SUM(DataSource!I559)</f>
        <v>0</v>
      </c>
      <c r="F749" s="19"/>
      <c r="G749" s="18">
        <f>SUM(DataSource!E559)</f>
        <v>0</v>
      </c>
      <c r="H749" s="19"/>
      <c r="I749" s="18">
        <f>SUM(DataSource!M559)</f>
        <v>0</v>
      </c>
      <c r="J749" s="19"/>
      <c r="K749" s="19"/>
      <c r="L749" s="18">
        <f>SUM(DataSource!K559)</f>
        <v>0</v>
      </c>
      <c r="M749" s="19"/>
      <c r="N749" s="18">
        <f>SUM(DataSource!L559)</f>
        <v>0</v>
      </c>
      <c r="O749" s="19"/>
      <c r="P749" s="18">
        <f>SUM(DataSource!N559)</f>
        <v>0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1" t="s">
        <v>1267</v>
      </c>
      <c r="B750" t="s">
        <v>1268</v>
      </c>
      <c r="C750" s="18">
        <f>SUM(DataSource!J560)</f>
        <v>0</v>
      </c>
      <c r="D750" s="19"/>
      <c r="E750" s="18">
        <f>SUM(DataSource!I560)</f>
        <v>0</v>
      </c>
      <c r="F750" s="19"/>
      <c r="G750" s="18">
        <f>SUM(DataSource!E560)</f>
        <v>0</v>
      </c>
      <c r="H750" s="19"/>
      <c r="I750" s="18">
        <f>SUM(DataSource!M560)</f>
        <v>0</v>
      </c>
      <c r="J750" s="19"/>
      <c r="K750" s="19"/>
      <c r="L750" s="18">
        <f>SUM(DataSource!K560)</f>
        <v>0</v>
      </c>
      <c r="M750" s="19"/>
      <c r="N750" s="18">
        <f>SUM(DataSource!L560)</f>
        <v>0</v>
      </c>
      <c r="O750" s="19"/>
      <c r="P750" s="18">
        <f>SUM(DataSource!N560)</f>
        <v>0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542" t="s">
        <v>1269</v>
      </c>
      <c r="B751" s="543"/>
      <c r="C751" s="45">
        <f>SUM(C726:C750)</f>
        <v>0</v>
      </c>
      <c r="D751" s="46"/>
      <c r="E751" s="45">
        <f t="shared" ref="E751:J751" si="57">SUM(E726:E750)</f>
        <v>0</v>
      </c>
      <c r="F751" s="45">
        <f t="shared" si="57"/>
        <v>0</v>
      </c>
      <c r="G751" s="45">
        <f t="shared" si="57"/>
        <v>0</v>
      </c>
      <c r="H751" s="45">
        <f t="shared" si="57"/>
        <v>0</v>
      </c>
      <c r="I751" s="45">
        <f t="shared" si="57"/>
        <v>0</v>
      </c>
      <c r="J751" s="45">
        <f t="shared" si="57"/>
        <v>0</v>
      </c>
      <c r="K751" s="45"/>
      <c r="L751" s="45">
        <f>SUM(L726:L750)</f>
        <v>0</v>
      </c>
      <c r="M751" s="45"/>
      <c r="N751" s="45">
        <f>SUM(N726:N750)</f>
        <v>0</v>
      </c>
      <c r="O751" s="45">
        <f>SUM(O726:O750)</f>
        <v>0</v>
      </c>
      <c r="P751" s="45">
        <f>SUM(P726:P750)</f>
        <v>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4"/>
      <c r="B752" s="25"/>
      <c r="C752" s="18"/>
      <c r="D752" s="19"/>
      <c r="E752" s="18"/>
      <c r="F752" s="19"/>
      <c r="G752" s="18"/>
      <c r="H752" s="19"/>
      <c r="I752" s="18"/>
      <c r="J752" s="19"/>
      <c r="K752" s="19"/>
      <c r="L752" s="18"/>
      <c r="M752" s="19"/>
      <c r="N752" s="18"/>
      <c r="O752" s="19"/>
      <c r="P752" s="18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6" t="s">
        <v>1270</v>
      </c>
      <c r="B753" t="s">
        <v>1271</v>
      </c>
      <c r="C753" s="18">
        <f>SUM(DataSource!J561)</f>
        <v>0</v>
      </c>
      <c r="D753" s="19"/>
      <c r="E753" s="18">
        <f>SUM(DataSource!I561)</f>
        <v>0</v>
      </c>
      <c r="F753" s="19"/>
      <c r="G753" s="18">
        <f>SUM(DataSource!E561)</f>
        <v>0</v>
      </c>
      <c r="H753" s="19"/>
      <c r="I753" s="18">
        <f>SUM(DataSource!M561)</f>
        <v>0</v>
      </c>
      <c r="J753" s="19"/>
      <c r="K753" s="19"/>
      <c r="L753" s="18">
        <f>SUM(DataSource!K561)</f>
        <v>0</v>
      </c>
      <c r="M753" s="19"/>
      <c r="N753" s="18">
        <f>SUM(DataSource!L561)</f>
        <v>0</v>
      </c>
      <c r="O753" s="19"/>
      <c r="P753" s="18">
        <f>SUM(DataSource!N561)</f>
        <v>0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17" t="s">
        <v>1272</v>
      </c>
      <c r="B754" t="s">
        <v>1273</v>
      </c>
      <c r="C754" s="18">
        <f>SUM(DataSource!J562)</f>
        <v>0</v>
      </c>
      <c r="D754" s="19"/>
      <c r="E754" s="18">
        <f>SUM(DataSource!I562)</f>
        <v>0</v>
      </c>
      <c r="F754" s="19"/>
      <c r="G754" s="18">
        <f>SUM(DataSource!E562)</f>
        <v>0</v>
      </c>
      <c r="H754" s="19"/>
      <c r="I754" s="18">
        <f>SUM(DataSource!M562)</f>
        <v>0</v>
      </c>
      <c r="J754" s="19"/>
      <c r="K754" s="19"/>
      <c r="L754" s="18">
        <f>SUM(DataSource!K562)</f>
        <v>0</v>
      </c>
      <c r="M754" s="19"/>
      <c r="N754" s="18">
        <f>SUM(DataSource!L562)</f>
        <v>0</v>
      </c>
      <c r="O754" s="19"/>
      <c r="P754" s="18">
        <f>SUM(DataSource!N562)</f>
        <v>0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17" t="s">
        <v>1274</v>
      </c>
      <c r="B755" t="s">
        <v>1275</v>
      </c>
      <c r="C755" s="18">
        <f>SUM(DataSource!J563)</f>
        <v>0</v>
      </c>
      <c r="D755" s="19"/>
      <c r="E755" s="18">
        <f>SUM(DataSource!I563)</f>
        <v>0</v>
      </c>
      <c r="F755" s="19"/>
      <c r="G755" s="18">
        <f>SUM(DataSource!E563)</f>
        <v>0</v>
      </c>
      <c r="H755" s="19"/>
      <c r="I755" s="18">
        <f>SUM(DataSource!M563)</f>
        <v>0</v>
      </c>
      <c r="J755" s="19"/>
      <c r="K755" s="19"/>
      <c r="L755" s="18">
        <f>SUM(DataSource!K563)</f>
        <v>0</v>
      </c>
      <c r="M755" s="19"/>
      <c r="N755" s="18">
        <f>SUM(DataSource!L563)</f>
        <v>0</v>
      </c>
      <c r="O755" s="19"/>
      <c r="P755" s="18">
        <f>SUM(DataSource!N563)</f>
        <v>0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17" t="s">
        <v>1276</v>
      </c>
      <c r="B756" t="s">
        <v>1277</v>
      </c>
      <c r="C756" s="18">
        <f>SUM(DataSource!J564)</f>
        <v>0</v>
      </c>
      <c r="D756" s="19"/>
      <c r="E756" s="18">
        <f>SUM(DataSource!I564)</f>
        <v>0</v>
      </c>
      <c r="F756" s="19"/>
      <c r="G756" s="18">
        <f>SUM(DataSource!E564)</f>
        <v>0</v>
      </c>
      <c r="H756" s="19"/>
      <c r="I756" s="18">
        <f>SUM(DataSource!M564)</f>
        <v>0</v>
      </c>
      <c r="J756" s="19"/>
      <c r="K756" s="19"/>
      <c r="L756" s="18">
        <f>SUM(DataSource!K564)</f>
        <v>0</v>
      </c>
      <c r="M756" s="19"/>
      <c r="N756" s="18">
        <f>SUM(DataSource!L564)</f>
        <v>0</v>
      </c>
      <c r="O756" s="19"/>
      <c r="P756" s="18">
        <f>SUM(DataSource!N564)</f>
        <v>0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17" t="s">
        <v>1278</v>
      </c>
      <c r="B757" t="s">
        <v>1279</v>
      </c>
      <c r="C757" s="18">
        <f>SUM(DataSource!J565)</f>
        <v>0</v>
      </c>
      <c r="D757" s="19"/>
      <c r="E757" s="18">
        <f>SUM(DataSource!I565)</f>
        <v>0</v>
      </c>
      <c r="F757" s="19"/>
      <c r="G757" s="18">
        <f>SUM(DataSource!E565)</f>
        <v>0</v>
      </c>
      <c r="H757" s="19"/>
      <c r="I757" s="18">
        <f>SUM(DataSource!M565)</f>
        <v>0</v>
      </c>
      <c r="J757" s="19"/>
      <c r="K757" s="19"/>
      <c r="L757" s="18">
        <f>SUM(DataSource!K565)</f>
        <v>0</v>
      </c>
      <c r="M757" s="19"/>
      <c r="N757" s="18">
        <f>SUM(DataSource!L565)</f>
        <v>0</v>
      </c>
      <c r="O757" s="19"/>
      <c r="P757" s="18">
        <f>SUM(DataSource!N565)</f>
        <v>0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17" t="s">
        <v>1280</v>
      </c>
      <c r="B758" t="s">
        <v>1281</v>
      </c>
      <c r="C758" s="18">
        <f>SUM(DataSource!J566)</f>
        <v>0</v>
      </c>
      <c r="D758" s="19"/>
      <c r="E758" s="18">
        <f>SUM(DataSource!I566)</f>
        <v>0</v>
      </c>
      <c r="F758" s="19"/>
      <c r="G758" s="18">
        <f>SUM(DataSource!E566)</f>
        <v>0</v>
      </c>
      <c r="H758" s="19"/>
      <c r="I758" s="18">
        <f>SUM(DataSource!M566)</f>
        <v>0</v>
      </c>
      <c r="J758" s="19"/>
      <c r="K758" s="19"/>
      <c r="L758" s="18">
        <f>SUM(DataSource!K566)</f>
        <v>0</v>
      </c>
      <c r="M758" s="19"/>
      <c r="N758" s="18">
        <f>SUM(DataSource!L566)</f>
        <v>0</v>
      </c>
      <c r="O758" s="19"/>
      <c r="P758" s="18">
        <f>SUM(DataSource!N566)</f>
        <v>0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17" t="s">
        <v>1282</v>
      </c>
      <c r="B759" t="s">
        <v>1283</v>
      </c>
      <c r="C759" s="18">
        <f>SUM(DataSource!J567)</f>
        <v>0</v>
      </c>
      <c r="D759" s="19"/>
      <c r="E759" s="18">
        <f>SUM(DataSource!I567)</f>
        <v>0</v>
      </c>
      <c r="F759" s="19"/>
      <c r="G759" s="18">
        <f>SUM(DataSource!E567)</f>
        <v>0</v>
      </c>
      <c r="H759" s="19"/>
      <c r="I759" s="18">
        <f>SUM(DataSource!M567)</f>
        <v>0</v>
      </c>
      <c r="J759" s="19"/>
      <c r="K759" s="19"/>
      <c r="L759" s="18">
        <f>SUM(DataSource!K567)</f>
        <v>0</v>
      </c>
      <c r="M759" s="19"/>
      <c r="N759" s="18">
        <f>SUM(DataSource!L567)</f>
        <v>0</v>
      </c>
      <c r="O759" s="19"/>
      <c r="P759" s="18">
        <f>SUM(DataSource!N567)</f>
        <v>0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17" t="s">
        <v>1284</v>
      </c>
      <c r="B760" t="s">
        <v>1285</v>
      </c>
      <c r="C760" s="18">
        <f>SUM(DataSource!J568)</f>
        <v>0</v>
      </c>
      <c r="D760" s="19"/>
      <c r="E760" s="18">
        <f>SUM(DataSource!I568)</f>
        <v>0</v>
      </c>
      <c r="F760" s="19"/>
      <c r="G760" s="18">
        <f>SUM(DataSource!E568)</f>
        <v>0</v>
      </c>
      <c r="H760" s="19"/>
      <c r="I760" s="18">
        <f>SUM(DataSource!M568)</f>
        <v>0</v>
      </c>
      <c r="J760" s="19"/>
      <c r="K760" s="19"/>
      <c r="L760" s="18">
        <f>SUM(DataSource!K568)</f>
        <v>0</v>
      </c>
      <c r="M760" s="19"/>
      <c r="N760" s="18">
        <f>SUM(DataSource!L568)</f>
        <v>0</v>
      </c>
      <c r="O760" s="19"/>
      <c r="P760" s="18">
        <f>SUM(DataSource!N568)</f>
        <v>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17" t="s">
        <v>1286</v>
      </c>
      <c r="B761" t="s">
        <v>1287</v>
      </c>
      <c r="C761" s="18">
        <f>SUM(DataSource!J569)</f>
        <v>0</v>
      </c>
      <c r="D761" s="19"/>
      <c r="E761" s="18">
        <f>SUM(DataSource!I569)</f>
        <v>0</v>
      </c>
      <c r="F761" s="19"/>
      <c r="G761" s="18">
        <f>SUM(DataSource!E569)</f>
        <v>0</v>
      </c>
      <c r="H761" s="19"/>
      <c r="I761" s="18">
        <f>SUM(DataSource!M569)</f>
        <v>0</v>
      </c>
      <c r="J761" s="19"/>
      <c r="K761" s="19"/>
      <c r="L761" s="18">
        <f>SUM(DataSource!K569)</f>
        <v>0</v>
      </c>
      <c r="M761" s="19"/>
      <c r="N761" s="18">
        <f>SUM(DataSource!L569)</f>
        <v>0</v>
      </c>
      <c r="O761" s="19"/>
      <c r="P761" s="18">
        <f>SUM(DataSource!N569)</f>
        <v>0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17" t="s">
        <v>1288</v>
      </c>
      <c r="B762" t="s">
        <v>1289</v>
      </c>
      <c r="C762" s="18">
        <f>SUM(DataSource!J570)</f>
        <v>0</v>
      </c>
      <c r="D762" s="19"/>
      <c r="E762" s="18">
        <f>SUM(DataSource!I570)</f>
        <v>0</v>
      </c>
      <c r="F762" s="19"/>
      <c r="G762" s="18">
        <f>SUM(DataSource!E570)</f>
        <v>0</v>
      </c>
      <c r="H762" s="19"/>
      <c r="I762" s="18">
        <f>SUM(DataSource!M570)</f>
        <v>0</v>
      </c>
      <c r="J762" s="19"/>
      <c r="K762" s="19"/>
      <c r="L762" s="18">
        <f>SUM(DataSource!K570)</f>
        <v>0</v>
      </c>
      <c r="M762" s="19"/>
      <c r="N762" s="18">
        <f>SUM(DataSource!L570)</f>
        <v>0</v>
      </c>
      <c r="O762" s="19"/>
      <c r="P762" s="18">
        <f>SUM(DataSource!N570)</f>
        <v>0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17" t="s">
        <v>1290</v>
      </c>
      <c r="B763" t="s">
        <v>1291</v>
      </c>
      <c r="C763" s="18">
        <f>SUM(DataSource!J571)</f>
        <v>0</v>
      </c>
      <c r="D763" s="19"/>
      <c r="E763" s="18">
        <f>SUM(DataSource!I571)</f>
        <v>0</v>
      </c>
      <c r="F763" s="19"/>
      <c r="G763" s="18">
        <f>SUM(DataSource!E571)</f>
        <v>0</v>
      </c>
      <c r="H763" s="19"/>
      <c r="I763" s="18">
        <f>SUM(DataSource!M571)</f>
        <v>0</v>
      </c>
      <c r="J763" s="19"/>
      <c r="K763" s="19"/>
      <c r="L763" s="18">
        <f>SUM(DataSource!K571)</f>
        <v>0</v>
      </c>
      <c r="M763" s="19"/>
      <c r="N763" s="18">
        <f>SUM(DataSource!L571)</f>
        <v>0</v>
      </c>
      <c r="O763" s="19"/>
      <c r="P763" s="18">
        <f>SUM(DataSource!N571)</f>
        <v>0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17" t="s">
        <v>1292</v>
      </c>
      <c r="B764" t="s">
        <v>1293</v>
      </c>
      <c r="C764" s="18">
        <f>SUM(DataSource!J572)</f>
        <v>0</v>
      </c>
      <c r="D764" s="19"/>
      <c r="E764" s="18">
        <f>SUM(DataSource!I572)</f>
        <v>0</v>
      </c>
      <c r="F764" s="19"/>
      <c r="G764" s="18">
        <f>SUM(DataSource!E572)</f>
        <v>0</v>
      </c>
      <c r="H764" s="19"/>
      <c r="I764" s="18">
        <f>SUM(DataSource!M572)</f>
        <v>0</v>
      </c>
      <c r="J764" s="19"/>
      <c r="K764" s="19"/>
      <c r="L764" s="18">
        <f>SUM(DataSource!K572)</f>
        <v>0</v>
      </c>
      <c r="M764" s="19"/>
      <c r="N764" s="18">
        <f>SUM(DataSource!L572)</f>
        <v>0</v>
      </c>
      <c r="O764" s="19"/>
      <c r="P764" s="18">
        <f>SUM(DataSource!N572)</f>
        <v>0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17" t="s">
        <v>1294</v>
      </c>
      <c r="B765" t="s">
        <v>1295</v>
      </c>
      <c r="C765" s="18">
        <f>SUM(DataSource!J573)</f>
        <v>0</v>
      </c>
      <c r="D765" s="19"/>
      <c r="E765" s="18">
        <f>SUM(DataSource!I573)</f>
        <v>0</v>
      </c>
      <c r="F765" s="19"/>
      <c r="G765" s="18">
        <f>SUM(DataSource!E573)</f>
        <v>0</v>
      </c>
      <c r="H765" s="19"/>
      <c r="I765" s="18">
        <f>SUM(DataSource!M573)</f>
        <v>0</v>
      </c>
      <c r="J765" s="19"/>
      <c r="K765" s="19"/>
      <c r="L765" s="18">
        <f>SUM(DataSource!K573)</f>
        <v>0</v>
      </c>
      <c r="M765" s="19"/>
      <c r="N765" s="18">
        <f>SUM(DataSource!L573)</f>
        <v>0</v>
      </c>
      <c r="O765" s="19"/>
      <c r="P765" s="18">
        <f>SUM(DataSource!N573)</f>
        <v>0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17" t="s">
        <v>1296</v>
      </c>
      <c r="B766" t="s">
        <v>1297</v>
      </c>
      <c r="C766" s="18">
        <f>SUM(DataSource!J574)</f>
        <v>0</v>
      </c>
      <c r="D766" s="19"/>
      <c r="E766" s="18">
        <f>SUM(DataSource!I574)</f>
        <v>0</v>
      </c>
      <c r="F766" s="19"/>
      <c r="G766" s="18">
        <f>SUM(DataSource!E574)</f>
        <v>0</v>
      </c>
      <c r="H766" s="19"/>
      <c r="I766" s="18">
        <f>SUM(DataSource!M574)</f>
        <v>0</v>
      </c>
      <c r="J766" s="19"/>
      <c r="K766" s="19"/>
      <c r="L766" s="18">
        <f>SUM(DataSource!K574)</f>
        <v>0</v>
      </c>
      <c r="M766" s="19"/>
      <c r="N766" s="18">
        <f>SUM(DataSource!L574)</f>
        <v>0</v>
      </c>
      <c r="O766" s="19"/>
      <c r="P766" s="18">
        <f>SUM(DataSource!N574)</f>
        <v>0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17" t="s">
        <v>1298</v>
      </c>
      <c r="B767" t="s">
        <v>1299</v>
      </c>
      <c r="C767" s="18">
        <f>SUM(DataSource!J575)</f>
        <v>0</v>
      </c>
      <c r="D767" s="19"/>
      <c r="E767" s="18">
        <f>SUM(DataSource!I575)</f>
        <v>0</v>
      </c>
      <c r="F767" s="19"/>
      <c r="G767" s="18">
        <f>SUM(DataSource!E575)</f>
        <v>0</v>
      </c>
      <c r="H767" s="19"/>
      <c r="I767" s="18">
        <f>SUM(DataSource!M575)</f>
        <v>0</v>
      </c>
      <c r="J767" s="19"/>
      <c r="K767" s="19"/>
      <c r="L767" s="18">
        <f>SUM(DataSource!K575)</f>
        <v>0</v>
      </c>
      <c r="M767" s="19"/>
      <c r="N767" s="18">
        <f>SUM(DataSource!L575)</f>
        <v>0</v>
      </c>
      <c r="O767" s="19"/>
      <c r="P767" s="18">
        <f>SUM(DataSource!N575)</f>
        <v>0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17" t="s">
        <v>1300</v>
      </c>
      <c r="B768" t="s">
        <v>1301</v>
      </c>
      <c r="C768" s="18">
        <f>SUM(DataSource!J576)</f>
        <v>0</v>
      </c>
      <c r="D768" s="19"/>
      <c r="E768" s="18">
        <f>SUM(DataSource!I576)</f>
        <v>0</v>
      </c>
      <c r="F768" s="19"/>
      <c r="G768" s="18">
        <f>SUM(DataSource!E576)</f>
        <v>0</v>
      </c>
      <c r="H768" s="19"/>
      <c r="I768" s="18">
        <f>SUM(DataSource!M576)</f>
        <v>0</v>
      </c>
      <c r="J768" s="19"/>
      <c r="K768" s="19"/>
      <c r="L768" s="18">
        <f>SUM(DataSource!K576)</f>
        <v>0</v>
      </c>
      <c r="M768" s="19"/>
      <c r="N768" s="18">
        <f>SUM(DataSource!L576)</f>
        <v>0</v>
      </c>
      <c r="O768" s="19"/>
      <c r="P768" s="18">
        <f>SUM(DataSource!N576)</f>
        <v>0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17" t="s">
        <v>1302</v>
      </c>
      <c r="B769" t="s">
        <v>1303</v>
      </c>
      <c r="C769" s="18">
        <f>SUM(DataSource!J577)</f>
        <v>0</v>
      </c>
      <c r="D769" s="19"/>
      <c r="E769" s="18">
        <f>SUM(DataSource!I577)</f>
        <v>0</v>
      </c>
      <c r="F769" s="19"/>
      <c r="G769" s="18">
        <f>SUM(DataSource!E577)</f>
        <v>0</v>
      </c>
      <c r="H769" s="19"/>
      <c r="I769" s="18">
        <f>SUM(DataSource!M577)</f>
        <v>0</v>
      </c>
      <c r="J769" s="19"/>
      <c r="K769" s="19"/>
      <c r="L769" s="18">
        <f>SUM(DataSource!K577)</f>
        <v>0</v>
      </c>
      <c r="M769" s="19"/>
      <c r="N769" s="18">
        <f>SUM(DataSource!L577)</f>
        <v>0</v>
      </c>
      <c r="O769" s="19"/>
      <c r="P769" s="18">
        <f>SUM(DataSource!N577)</f>
        <v>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17" t="s">
        <v>1304</v>
      </c>
      <c r="B770" t="s">
        <v>1305</v>
      </c>
      <c r="C770" s="18">
        <f>SUM(DataSource!J578)</f>
        <v>0</v>
      </c>
      <c r="D770" s="19"/>
      <c r="E770" s="18">
        <f>SUM(DataSource!I578)</f>
        <v>0</v>
      </c>
      <c r="F770" s="19"/>
      <c r="G770" s="18">
        <f>SUM(DataSource!E578)</f>
        <v>0</v>
      </c>
      <c r="H770" s="19"/>
      <c r="I770" s="18">
        <f>SUM(DataSource!M578)</f>
        <v>0</v>
      </c>
      <c r="J770" s="19"/>
      <c r="K770" s="19"/>
      <c r="L770" s="18">
        <f>SUM(DataSource!K578)</f>
        <v>0</v>
      </c>
      <c r="M770" s="19"/>
      <c r="N770" s="18">
        <f>SUM(DataSource!L578)</f>
        <v>0</v>
      </c>
      <c r="O770" s="19"/>
      <c r="P770" s="18">
        <f>SUM(DataSource!N578)</f>
        <v>0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17" t="s">
        <v>1306</v>
      </c>
      <c r="B771" t="s">
        <v>1307</v>
      </c>
      <c r="C771" s="18">
        <f>SUM(DataSource!J579)</f>
        <v>0</v>
      </c>
      <c r="D771" s="19"/>
      <c r="E771" s="18">
        <f>SUM(DataSource!I579)</f>
        <v>0</v>
      </c>
      <c r="F771" s="19"/>
      <c r="G771" s="18">
        <f>SUM(DataSource!E579)</f>
        <v>0</v>
      </c>
      <c r="H771" s="19"/>
      <c r="I771" s="18">
        <f>SUM(DataSource!M579)</f>
        <v>0</v>
      </c>
      <c r="J771" s="19"/>
      <c r="K771" s="19"/>
      <c r="L771" s="18">
        <f>SUM(DataSource!K579)</f>
        <v>0</v>
      </c>
      <c r="M771" s="19"/>
      <c r="N771" s="18">
        <f>SUM(DataSource!L579)</f>
        <v>0</v>
      </c>
      <c r="O771" s="19"/>
      <c r="P771" s="18">
        <f>SUM(DataSource!N579)</f>
        <v>0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17" t="s">
        <v>1308</v>
      </c>
      <c r="B772" t="s">
        <v>1309</v>
      </c>
      <c r="C772" s="18">
        <f>SUM(DataSource!J580)</f>
        <v>0</v>
      </c>
      <c r="D772" s="19"/>
      <c r="E772" s="18">
        <f>SUM(DataSource!I580)</f>
        <v>0</v>
      </c>
      <c r="F772" s="19"/>
      <c r="G772" s="18">
        <f>SUM(DataSource!E580)</f>
        <v>0</v>
      </c>
      <c r="H772" s="19"/>
      <c r="I772" s="18">
        <f>SUM(DataSource!M580)</f>
        <v>0</v>
      </c>
      <c r="J772" s="19"/>
      <c r="K772" s="19"/>
      <c r="L772" s="18">
        <f>SUM(DataSource!K580)</f>
        <v>0</v>
      </c>
      <c r="M772" s="19"/>
      <c r="N772" s="18">
        <f>SUM(DataSource!L580)</f>
        <v>0</v>
      </c>
      <c r="O772" s="19"/>
      <c r="P772" s="18">
        <f>SUM(DataSource!N580)</f>
        <v>0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17" t="s">
        <v>1310</v>
      </c>
      <c r="B773" t="s">
        <v>1311</v>
      </c>
      <c r="C773" s="18">
        <f>SUM(DataSource!J581)</f>
        <v>0</v>
      </c>
      <c r="D773" s="19"/>
      <c r="E773" s="18">
        <f>SUM(DataSource!I581)</f>
        <v>0</v>
      </c>
      <c r="F773" s="19"/>
      <c r="G773" s="18">
        <f>SUM(DataSource!E581)</f>
        <v>0</v>
      </c>
      <c r="H773" s="19"/>
      <c r="I773" s="18">
        <f>SUM(DataSource!M581)</f>
        <v>0</v>
      </c>
      <c r="J773" s="19"/>
      <c r="K773" s="19"/>
      <c r="L773" s="18">
        <f>SUM(DataSource!K581)</f>
        <v>0</v>
      </c>
      <c r="M773" s="19"/>
      <c r="N773" s="18">
        <f>SUM(DataSource!L581)</f>
        <v>0</v>
      </c>
      <c r="O773" s="19"/>
      <c r="P773" s="18">
        <f>SUM(DataSource!N581)</f>
        <v>0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17" t="s">
        <v>1312</v>
      </c>
      <c r="B774" t="s">
        <v>1313</v>
      </c>
      <c r="C774" s="18">
        <f>SUM(DataSource!J582)</f>
        <v>0</v>
      </c>
      <c r="D774" s="19"/>
      <c r="E774" s="18">
        <f>SUM(DataSource!I582)</f>
        <v>0</v>
      </c>
      <c r="F774" s="19"/>
      <c r="G774" s="18">
        <f>SUM(DataSource!E582)</f>
        <v>0</v>
      </c>
      <c r="H774" s="19"/>
      <c r="I774" s="18">
        <f>SUM(DataSource!M582)</f>
        <v>0</v>
      </c>
      <c r="J774" s="19"/>
      <c r="K774" s="19"/>
      <c r="L774" s="18">
        <f>SUM(DataSource!K582)</f>
        <v>0</v>
      </c>
      <c r="M774" s="19"/>
      <c r="N774" s="18">
        <f>SUM(DataSource!L582)</f>
        <v>0</v>
      </c>
      <c r="O774" s="19"/>
      <c r="P774" s="18">
        <f>SUM(DataSource!N582)</f>
        <v>0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17" t="s">
        <v>1314</v>
      </c>
      <c r="B775" t="s">
        <v>1315</v>
      </c>
      <c r="C775" s="18">
        <f>SUM(DataSource!J583)</f>
        <v>0</v>
      </c>
      <c r="D775" s="19"/>
      <c r="E775" s="18">
        <f>SUM(DataSource!I583)</f>
        <v>0</v>
      </c>
      <c r="F775" s="19"/>
      <c r="G775" s="18">
        <f>SUM(DataSource!E583)</f>
        <v>0</v>
      </c>
      <c r="H775" s="19"/>
      <c r="I775" s="18">
        <f>SUM(DataSource!M583)</f>
        <v>0</v>
      </c>
      <c r="J775" s="19"/>
      <c r="K775" s="19"/>
      <c r="L775" s="18">
        <f>SUM(DataSource!K583)</f>
        <v>0</v>
      </c>
      <c r="M775" s="19"/>
      <c r="N775" s="18">
        <f>SUM(DataSource!L583)</f>
        <v>0</v>
      </c>
      <c r="O775" s="19"/>
      <c r="P775" s="18">
        <f>SUM(DataSource!N583)</f>
        <v>0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17" t="s">
        <v>1316</v>
      </c>
      <c r="B776" t="s">
        <v>1317</v>
      </c>
      <c r="C776" s="18">
        <f>SUM(DataSource!J584)</f>
        <v>0</v>
      </c>
      <c r="D776" s="19"/>
      <c r="E776" s="18">
        <f>SUM(DataSource!I584)</f>
        <v>0</v>
      </c>
      <c r="F776" s="19"/>
      <c r="G776" s="18">
        <f>SUM(DataSource!E584)</f>
        <v>0</v>
      </c>
      <c r="H776" s="19"/>
      <c r="I776" s="18">
        <f>SUM(DataSource!M584)</f>
        <v>0</v>
      </c>
      <c r="J776" s="19"/>
      <c r="K776" s="19"/>
      <c r="L776" s="18">
        <f>SUM(DataSource!K584)</f>
        <v>0</v>
      </c>
      <c r="M776" s="19"/>
      <c r="N776" s="18">
        <f>SUM(DataSource!L584)</f>
        <v>0</v>
      </c>
      <c r="O776" s="19"/>
      <c r="P776" s="18">
        <f>SUM(DataSource!N584)</f>
        <v>0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1" t="s">
        <v>1318</v>
      </c>
      <c r="B777" t="s">
        <v>1319</v>
      </c>
      <c r="C777" s="18">
        <f>SUM(DataSource!J585)</f>
        <v>0</v>
      </c>
      <c r="D777" s="19"/>
      <c r="E777" s="18">
        <f>SUM(DataSource!I585)</f>
        <v>0</v>
      </c>
      <c r="F777" s="19"/>
      <c r="G777" s="18">
        <f>SUM(DataSource!E585)</f>
        <v>0</v>
      </c>
      <c r="H777" s="19"/>
      <c r="I777" s="18">
        <f>SUM(DataSource!M585)</f>
        <v>0</v>
      </c>
      <c r="J777" s="19"/>
      <c r="K777" s="19"/>
      <c r="L777" s="18">
        <f>SUM(DataSource!K585)</f>
        <v>0</v>
      </c>
      <c r="M777" s="19"/>
      <c r="N777" s="18">
        <f>SUM(DataSource!L585)</f>
        <v>0</v>
      </c>
      <c r="O777" s="19"/>
      <c r="P777" s="18">
        <f>SUM(DataSource!N585)</f>
        <v>0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542" t="s">
        <v>1320</v>
      </c>
      <c r="B778" s="543"/>
      <c r="C778" s="45">
        <f>SUM(C753:C777)</f>
        <v>0</v>
      </c>
      <c r="D778" s="46"/>
      <c r="E778" s="45">
        <f t="shared" ref="E778:J778" si="58">SUM(E753:E777)</f>
        <v>0</v>
      </c>
      <c r="F778" s="45">
        <f t="shared" si="58"/>
        <v>0</v>
      </c>
      <c r="G778" s="45">
        <f t="shared" si="58"/>
        <v>0</v>
      </c>
      <c r="H778" s="45">
        <f t="shared" si="58"/>
        <v>0</v>
      </c>
      <c r="I778" s="45">
        <f t="shared" si="58"/>
        <v>0</v>
      </c>
      <c r="J778" s="45">
        <f t="shared" si="58"/>
        <v>0</v>
      </c>
      <c r="K778" s="45"/>
      <c r="L778" s="45">
        <f>SUM(L753:L777)</f>
        <v>0</v>
      </c>
      <c r="M778" s="45"/>
      <c r="N778" s="45">
        <f>SUM(N753:N777)</f>
        <v>0</v>
      </c>
      <c r="O778" s="45">
        <f>SUM(O753:O777)</f>
        <v>0</v>
      </c>
      <c r="P778" s="45">
        <f>SUM(P753:P777)</f>
        <v>0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4"/>
      <c r="B779" s="25"/>
      <c r="C779" s="18"/>
      <c r="D779" s="19"/>
      <c r="E779" s="18"/>
      <c r="F779" s="19"/>
      <c r="G779" s="18"/>
      <c r="H779" s="19"/>
      <c r="I779" s="18"/>
      <c r="J779" s="19"/>
      <c r="K779" s="19"/>
      <c r="L779" s="18"/>
      <c r="M779" s="19"/>
      <c r="N779" s="18"/>
      <c r="O779" s="19"/>
      <c r="P779" s="18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6" t="s">
        <v>1321</v>
      </c>
      <c r="B780" t="s">
        <v>1322</v>
      </c>
      <c r="C780" s="18">
        <f>SUM(DataSource!J586)</f>
        <v>0</v>
      </c>
      <c r="D780" s="19"/>
      <c r="E780" s="18">
        <f>SUM(DataSource!I586)</f>
        <v>0</v>
      </c>
      <c r="F780" s="19"/>
      <c r="G780" s="18">
        <f>SUM(DataSource!E586)</f>
        <v>0</v>
      </c>
      <c r="H780" s="19"/>
      <c r="I780" s="18">
        <f>SUM(DataSource!M586)</f>
        <v>0</v>
      </c>
      <c r="J780" s="19"/>
      <c r="K780" s="19"/>
      <c r="L780" s="18">
        <f>SUM(DataSource!K586)</f>
        <v>0</v>
      </c>
      <c r="M780" s="19"/>
      <c r="N780" s="18">
        <f>SUM(DataSource!L586)</f>
        <v>0</v>
      </c>
      <c r="O780" s="19"/>
      <c r="P780" s="18">
        <f>SUM(DataSource!N586)</f>
        <v>0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17" t="s">
        <v>1323</v>
      </c>
      <c r="B781" t="s">
        <v>1324</v>
      </c>
      <c r="C781" s="18">
        <f>SUM(DataSource!J587)</f>
        <v>0</v>
      </c>
      <c r="D781" s="19"/>
      <c r="E781" s="18">
        <f>SUM(DataSource!I587)</f>
        <v>0</v>
      </c>
      <c r="F781" s="19"/>
      <c r="G781" s="18">
        <f>SUM(DataSource!E587)</f>
        <v>0</v>
      </c>
      <c r="H781" s="19"/>
      <c r="I781" s="18">
        <f>SUM(DataSource!M587)</f>
        <v>0</v>
      </c>
      <c r="J781" s="19"/>
      <c r="K781" s="19"/>
      <c r="L781" s="18">
        <f>SUM(DataSource!K587)</f>
        <v>0</v>
      </c>
      <c r="M781" s="19"/>
      <c r="N781" s="18">
        <f>SUM(DataSource!L587)</f>
        <v>0</v>
      </c>
      <c r="O781" s="19"/>
      <c r="P781" s="18">
        <f>SUM(DataSource!N587)</f>
        <v>0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17" t="s">
        <v>1325</v>
      </c>
      <c r="B782" t="s">
        <v>1326</v>
      </c>
      <c r="C782" s="18">
        <f>SUM(DataSource!J588)</f>
        <v>0</v>
      </c>
      <c r="D782" s="19"/>
      <c r="E782" s="18">
        <f>SUM(DataSource!I588)</f>
        <v>0</v>
      </c>
      <c r="F782" s="19"/>
      <c r="G782" s="18">
        <f>SUM(DataSource!E588)</f>
        <v>0</v>
      </c>
      <c r="H782" s="19"/>
      <c r="I782" s="18">
        <f>SUM(DataSource!M588)</f>
        <v>0</v>
      </c>
      <c r="J782" s="19"/>
      <c r="K782" s="19"/>
      <c r="L782" s="18">
        <f>SUM(DataSource!K588)</f>
        <v>0</v>
      </c>
      <c r="M782" s="19"/>
      <c r="N782" s="18">
        <f>SUM(DataSource!L588)</f>
        <v>0</v>
      </c>
      <c r="O782" s="19"/>
      <c r="P782" s="18">
        <f>SUM(DataSource!N588)</f>
        <v>0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17" t="s">
        <v>1327</v>
      </c>
      <c r="B783" t="s">
        <v>1328</v>
      </c>
      <c r="C783" s="18">
        <f>SUM(DataSource!J589)</f>
        <v>0</v>
      </c>
      <c r="D783" s="19"/>
      <c r="E783" s="18">
        <f>SUM(DataSource!I589)</f>
        <v>0</v>
      </c>
      <c r="F783" s="19"/>
      <c r="G783" s="18">
        <f>SUM(DataSource!E589)</f>
        <v>0</v>
      </c>
      <c r="H783" s="19"/>
      <c r="I783" s="18">
        <f>SUM(DataSource!M589)</f>
        <v>0</v>
      </c>
      <c r="J783" s="19"/>
      <c r="K783" s="19"/>
      <c r="L783" s="18">
        <f>SUM(DataSource!K589)</f>
        <v>0</v>
      </c>
      <c r="M783" s="19"/>
      <c r="N783" s="18">
        <f>SUM(DataSource!L589)</f>
        <v>0</v>
      </c>
      <c r="O783" s="19"/>
      <c r="P783" s="18">
        <f>SUM(DataSource!N589)</f>
        <v>0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17" t="s">
        <v>1329</v>
      </c>
      <c r="B784" t="s">
        <v>1330</v>
      </c>
      <c r="C784" s="18">
        <f>SUM(DataSource!J590)</f>
        <v>0</v>
      </c>
      <c r="D784" s="19"/>
      <c r="E784" s="18">
        <f>SUM(DataSource!I590)</f>
        <v>0</v>
      </c>
      <c r="F784" s="19"/>
      <c r="G784" s="18">
        <f>SUM(DataSource!E590)</f>
        <v>0</v>
      </c>
      <c r="H784" s="19"/>
      <c r="I784" s="18">
        <f>SUM(DataSource!M590)</f>
        <v>0</v>
      </c>
      <c r="J784" s="19"/>
      <c r="K784" s="19"/>
      <c r="L784" s="18">
        <f>SUM(DataSource!K590)</f>
        <v>0</v>
      </c>
      <c r="M784" s="19"/>
      <c r="N784" s="18">
        <f>SUM(DataSource!L590)</f>
        <v>0</v>
      </c>
      <c r="O784" s="19"/>
      <c r="P784" s="18">
        <f>SUM(DataSource!N590)</f>
        <v>0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17" t="s">
        <v>1331</v>
      </c>
      <c r="B785" t="s">
        <v>1332</v>
      </c>
      <c r="C785" s="18">
        <f>SUM(DataSource!J591)</f>
        <v>0</v>
      </c>
      <c r="D785" s="19"/>
      <c r="E785" s="18">
        <f>SUM(DataSource!I591)</f>
        <v>0</v>
      </c>
      <c r="F785" s="19"/>
      <c r="G785" s="18">
        <f>SUM(DataSource!E591)</f>
        <v>0</v>
      </c>
      <c r="H785" s="19"/>
      <c r="I785" s="18">
        <f>SUM(DataSource!M591)</f>
        <v>0</v>
      </c>
      <c r="J785" s="19"/>
      <c r="K785" s="19"/>
      <c r="L785" s="18">
        <f>SUM(DataSource!K591)</f>
        <v>0</v>
      </c>
      <c r="M785" s="19"/>
      <c r="N785" s="18">
        <f>SUM(DataSource!L591)</f>
        <v>0</v>
      </c>
      <c r="O785" s="19"/>
      <c r="P785" s="18">
        <f>SUM(DataSource!N591)</f>
        <v>0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17" t="s">
        <v>1333</v>
      </c>
      <c r="B786" t="s">
        <v>1334</v>
      </c>
      <c r="C786" s="18">
        <f>SUM(DataSource!J592)</f>
        <v>0</v>
      </c>
      <c r="D786" s="19"/>
      <c r="E786" s="18">
        <f>SUM(DataSource!I592)</f>
        <v>0</v>
      </c>
      <c r="F786" s="19"/>
      <c r="G786" s="18">
        <f>SUM(DataSource!E592)</f>
        <v>0</v>
      </c>
      <c r="H786" s="19"/>
      <c r="I786" s="18">
        <f>SUM(DataSource!M592)</f>
        <v>0</v>
      </c>
      <c r="J786" s="19"/>
      <c r="K786" s="19"/>
      <c r="L786" s="18">
        <f>SUM(DataSource!K592)</f>
        <v>0</v>
      </c>
      <c r="M786" s="19"/>
      <c r="N786" s="18">
        <f>SUM(DataSource!L592)</f>
        <v>0</v>
      </c>
      <c r="O786" s="19"/>
      <c r="P786" s="18">
        <f>SUM(DataSource!N592)</f>
        <v>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17" t="s">
        <v>1335</v>
      </c>
      <c r="B787" t="s">
        <v>1336</v>
      </c>
      <c r="C787" s="18">
        <f>SUM(DataSource!J593)</f>
        <v>0</v>
      </c>
      <c r="D787" s="19"/>
      <c r="E787" s="18">
        <f>SUM(DataSource!I593)</f>
        <v>0</v>
      </c>
      <c r="F787" s="19"/>
      <c r="G787" s="18">
        <f>SUM(DataSource!E593)</f>
        <v>0</v>
      </c>
      <c r="H787" s="19"/>
      <c r="I787" s="18">
        <f>SUM(DataSource!M593)</f>
        <v>0</v>
      </c>
      <c r="J787" s="19"/>
      <c r="K787" s="19"/>
      <c r="L787" s="18">
        <f>SUM(DataSource!K593)</f>
        <v>0</v>
      </c>
      <c r="M787" s="19"/>
      <c r="N787" s="18">
        <f>SUM(DataSource!L593)</f>
        <v>0</v>
      </c>
      <c r="O787" s="19"/>
      <c r="P787" s="18">
        <f>SUM(DataSource!N593)</f>
        <v>0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17" t="s">
        <v>1337</v>
      </c>
      <c r="B788" t="s">
        <v>1338</v>
      </c>
      <c r="C788" s="18">
        <f>SUM(DataSource!J594)</f>
        <v>0</v>
      </c>
      <c r="D788" s="19"/>
      <c r="E788" s="18">
        <f>SUM(DataSource!I594)</f>
        <v>0</v>
      </c>
      <c r="F788" s="19"/>
      <c r="G788" s="18">
        <f>SUM(DataSource!E594)</f>
        <v>0</v>
      </c>
      <c r="H788" s="19"/>
      <c r="I788" s="18">
        <f>SUM(DataSource!M594)</f>
        <v>0</v>
      </c>
      <c r="J788" s="19"/>
      <c r="K788" s="19"/>
      <c r="L788" s="18">
        <f>SUM(DataSource!K594)</f>
        <v>0</v>
      </c>
      <c r="M788" s="19"/>
      <c r="N788" s="18">
        <f>SUM(DataSource!L594)</f>
        <v>0</v>
      </c>
      <c r="O788" s="19"/>
      <c r="P788" s="18">
        <f>SUM(DataSource!N594)</f>
        <v>0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17" t="s">
        <v>1339</v>
      </c>
      <c r="B789" t="s">
        <v>1340</v>
      </c>
      <c r="C789" s="18">
        <f>SUM(DataSource!J595)</f>
        <v>0</v>
      </c>
      <c r="D789" s="19"/>
      <c r="E789" s="18">
        <f>SUM(DataSource!I595)</f>
        <v>0</v>
      </c>
      <c r="F789" s="19"/>
      <c r="G789" s="18">
        <f>SUM(DataSource!E595)</f>
        <v>0</v>
      </c>
      <c r="H789" s="19"/>
      <c r="I789" s="18">
        <f>SUM(DataSource!M595)</f>
        <v>0</v>
      </c>
      <c r="J789" s="19"/>
      <c r="K789" s="19"/>
      <c r="L789" s="18">
        <f>SUM(DataSource!K595)</f>
        <v>0</v>
      </c>
      <c r="M789" s="19"/>
      <c r="N789" s="18">
        <f>SUM(DataSource!L595)</f>
        <v>0</v>
      </c>
      <c r="O789" s="19"/>
      <c r="P789" s="18">
        <f>SUM(DataSource!N595)</f>
        <v>0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17" t="s">
        <v>1341</v>
      </c>
      <c r="B790" t="s">
        <v>1342</v>
      </c>
      <c r="C790" s="18">
        <f>SUM(DataSource!J596)</f>
        <v>0</v>
      </c>
      <c r="D790" s="19"/>
      <c r="E790" s="18">
        <f>SUM(DataSource!I596)</f>
        <v>0</v>
      </c>
      <c r="F790" s="19"/>
      <c r="G790" s="18">
        <f>SUM(DataSource!E596)</f>
        <v>0</v>
      </c>
      <c r="H790" s="19"/>
      <c r="I790" s="18">
        <f>SUM(DataSource!M596)</f>
        <v>0</v>
      </c>
      <c r="J790" s="19"/>
      <c r="K790" s="19"/>
      <c r="L790" s="18">
        <f>SUM(DataSource!K596)</f>
        <v>0</v>
      </c>
      <c r="M790" s="19"/>
      <c r="N790" s="18">
        <f>SUM(DataSource!L596)</f>
        <v>0</v>
      </c>
      <c r="O790" s="19"/>
      <c r="P790" s="18">
        <f>SUM(DataSource!N596)</f>
        <v>0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17" t="s">
        <v>1343</v>
      </c>
      <c r="B791" t="s">
        <v>1344</v>
      </c>
      <c r="C791" s="18">
        <f>SUM(DataSource!J597)</f>
        <v>0</v>
      </c>
      <c r="D791" s="19"/>
      <c r="E791" s="18">
        <f>SUM(DataSource!I597)</f>
        <v>0</v>
      </c>
      <c r="F791" s="19"/>
      <c r="G791" s="18">
        <f>SUM(DataSource!E597)</f>
        <v>0</v>
      </c>
      <c r="H791" s="19"/>
      <c r="I791" s="18">
        <f>SUM(DataSource!M597)</f>
        <v>0</v>
      </c>
      <c r="J791" s="19"/>
      <c r="K791" s="19"/>
      <c r="L791" s="18">
        <f>SUM(DataSource!K597)</f>
        <v>0</v>
      </c>
      <c r="M791" s="19"/>
      <c r="N791" s="18">
        <f>SUM(DataSource!L597)</f>
        <v>0</v>
      </c>
      <c r="O791" s="19"/>
      <c r="P791" s="18">
        <f>SUM(DataSource!N597)</f>
        <v>0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17" t="s">
        <v>1345</v>
      </c>
      <c r="B792" t="s">
        <v>1346</v>
      </c>
      <c r="C792" s="18">
        <f>SUM(DataSource!J598)</f>
        <v>0</v>
      </c>
      <c r="D792" s="19"/>
      <c r="E792" s="18">
        <f>SUM(DataSource!I598)</f>
        <v>0</v>
      </c>
      <c r="F792" s="19"/>
      <c r="G792" s="18">
        <f>SUM(DataSource!E598)</f>
        <v>0</v>
      </c>
      <c r="H792" s="19"/>
      <c r="I792" s="18">
        <f>SUM(DataSource!M598)</f>
        <v>0</v>
      </c>
      <c r="J792" s="19"/>
      <c r="K792" s="19"/>
      <c r="L792" s="18">
        <f>SUM(DataSource!K598)</f>
        <v>0</v>
      </c>
      <c r="M792" s="19"/>
      <c r="N792" s="18">
        <f>SUM(DataSource!L598)</f>
        <v>0</v>
      </c>
      <c r="O792" s="19"/>
      <c r="P792" s="18">
        <f>SUM(DataSource!N598)</f>
        <v>0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17" t="s">
        <v>1347</v>
      </c>
      <c r="B793" t="s">
        <v>1348</v>
      </c>
      <c r="C793" s="18">
        <f>SUM(DataSource!J599)</f>
        <v>0</v>
      </c>
      <c r="D793" s="19"/>
      <c r="E793" s="18">
        <f>SUM(DataSource!I599)</f>
        <v>0</v>
      </c>
      <c r="F793" s="19"/>
      <c r="G793" s="18">
        <f>SUM(DataSource!E599)</f>
        <v>0</v>
      </c>
      <c r="H793" s="19"/>
      <c r="I793" s="18">
        <f>SUM(DataSource!M599)</f>
        <v>0</v>
      </c>
      <c r="J793" s="19"/>
      <c r="K793" s="19"/>
      <c r="L793" s="18">
        <f>SUM(DataSource!K599)</f>
        <v>0</v>
      </c>
      <c r="M793" s="19"/>
      <c r="N793" s="18">
        <f>SUM(DataSource!L599)</f>
        <v>0</v>
      </c>
      <c r="O793" s="19"/>
      <c r="P793" s="18">
        <f>SUM(DataSource!N599)</f>
        <v>0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17" t="s">
        <v>1349</v>
      </c>
      <c r="B794" t="s">
        <v>1350</v>
      </c>
      <c r="C794" s="18">
        <f>SUM(DataSource!J600)</f>
        <v>0</v>
      </c>
      <c r="D794" s="19"/>
      <c r="E794" s="18">
        <f>SUM(DataSource!I600)</f>
        <v>0</v>
      </c>
      <c r="F794" s="19"/>
      <c r="G794" s="18">
        <f>SUM(DataSource!E600)</f>
        <v>0</v>
      </c>
      <c r="H794" s="19"/>
      <c r="I794" s="18">
        <f>SUM(DataSource!M600)</f>
        <v>0</v>
      </c>
      <c r="J794" s="19"/>
      <c r="K794" s="19"/>
      <c r="L794" s="18">
        <f>SUM(DataSource!K600)</f>
        <v>0</v>
      </c>
      <c r="M794" s="19"/>
      <c r="N794" s="18">
        <f>SUM(DataSource!L600)</f>
        <v>0</v>
      </c>
      <c r="O794" s="19"/>
      <c r="P794" s="18">
        <f>SUM(DataSource!N600)</f>
        <v>0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17" t="s">
        <v>1351</v>
      </c>
      <c r="B795" t="s">
        <v>1352</v>
      </c>
      <c r="C795" s="18">
        <f>SUM(DataSource!J601)</f>
        <v>0</v>
      </c>
      <c r="D795" s="19"/>
      <c r="E795" s="18">
        <f>SUM(DataSource!I601)</f>
        <v>0</v>
      </c>
      <c r="F795" s="19"/>
      <c r="G795" s="18">
        <f>SUM(DataSource!E601)</f>
        <v>0</v>
      </c>
      <c r="H795" s="19"/>
      <c r="I795" s="18">
        <f>SUM(DataSource!M601)</f>
        <v>0</v>
      </c>
      <c r="J795" s="19"/>
      <c r="K795" s="19"/>
      <c r="L795" s="18">
        <f>SUM(DataSource!K601)</f>
        <v>0</v>
      </c>
      <c r="M795" s="19"/>
      <c r="N795" s="18">
        <f>SUM(DataSource!L601)</f>
        <v>0</v>
      </c>
      <c r="O795" s="19"/>
      <c r="P795" s="18">
        <f>SUM(DataSource!N601)</f>
        <v>0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17" t="s">
        <v>1353</v>
      </c>
      <c r="B796" t="s">
        <v>1354</v>
      </c>
      <c r="C796" s="18">
        <f>SUM(DataSource!J602)</f>
        <v>0</v>
      </c>
      <c r="D796" s="19"/>
      <c r="E796" s="18">
        <f>SUM(DataSource!I602)</f>
        <v>0</v>
      </c>
      <c r="F796" s="19"/>
      <c r="G796" s="18">
        <f>SUM(DataSource!E602)</f>
        <v>0</v>
      </c>
      <c r="H796" s="19"/>
      <c r="I796" s="18">
        <f>SUM(DataSource!M602)</f>
        <v>0</v>
      </c>
      <c r="J796" s="19"/>
      <c r="K796" s="19"/>
      <c r="L796" s="18">
        <f>SUM(DataSource!K602)</f>
        <v>0</v>
      </c>
      <c r="M796" s="19"/>
      <c r="N796" s="18">
        <f>SUM(DataSource!L602)</f>
        <v>0</v>
      </c>
      <c r="O796" s="19"/>
      <c r="P796" s="18">
        <f>SUM(DataSource!N602)</f>
        <v>0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17" t="s">
        <v>1355</v>
      </c>
      <c r="B797" t="s">
        <v>1356</v>
      </c>
      <c r="C797" s="18">
        <f>SUM(DataSource!J603)</f>
        <v>0</v>
      </c>
      <c r="D797" s="19"/>
      <c r="E797" s="18">
        <f>SUM(DataSource!I603)</f>
        <v>0</v>
      </c>
      <c r="F797" s="19"/>
      <c r="G797" s="18">
        <f>SUM(DataSource!E603)</f>
        <v>0</v>
      </c>
      <c r="H797" s="19"/>
      <c r="I797" s="18">
        <f>SUM(DataSource!M603)</f>
        <v>0</v>
      </c>
      <c r="J797" s="19"/>
      <c r="K797" s="19"/>
      <c r="L797" s="18">
        <f>SUM(DataSource!K603)</f>
        <v>0</v>
      </c>
      <c r="M797" s="19"/>
      <c r="N797" s="18">
        <f>SUM(DataSource!L603)</f>
        <v>0</v>
      </c>
      <c r="O797" s="19"/>
      <c r="P797" s="18">
        <f>SUM(DataSource!N603)</f>
        <v>0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17" t="s">
        <v>1357</v>
      </c>
      <c r="B798" t="s">
        <v>1358</v>
      </c>
      <c r="C798" s="18">
        <f>SUM(DataSource!J604)</f>
        <v>0</v>
      </c>
      <c r="D798" s="19"/>
      <c r="E798" s="18">
        <f>SUM(DataSource!I604)</f>
        <v>0</v>
      </c>
      <c r="F798" s="19"/>
      <c r="G798" s="18">
        <f>SUM(DataSource!E604)</f>
        <v>0</v>
      </c>
      <c r="H798" s="19"/>
      <c r="I798" s="18">
        <f>SUM(DataSource!M604)</f>
        <v>0</v>
      </c>
      <c r="J798" s="19"/>
      <c r="K798" s="19"/>
      <c r="L798" s="18">
        <f>SUM(DataSource!K604)</f>
        <v>0</v>
      </c>
      <c r="M798" s="19"/>
      <c r="N798" s="18">
        <f>SUM(DataSource!L604)</f>
        <v>0</v>
      </c>
      <c r="O798" s="19"/>
      <c r="P798" s="18">
        <f>SUM(DataSource!N604)</f>
        <v>0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17" t="s">
        <v>1359</v>
      </c>
      <c r="B799" t="s">
        <v>1360</v>
      </c>
      <c r="C799" s="18">
        <f>SUM(DataSource!J605)</f>
        <v>0</v>
      </c>
      <c r="D799" s="19"/>
      <c r="E799" s="18">
        <f>SUM(DataSource!I605)</f>
        <v>0</v>
      </c>
      <c r="F799" s="19"/>
      <c r="G799" s="18">
        <f>SUM(DataSource!E605)</f>
        <v>0</v>
      </c>
      <c r="H799" s="19"/>
      <c r="I799" s="18">
        <f>SUM(DataSource!M605)</f>
        <v>0</v>
      </c>
      <c r="J799" s="19"/>
      <c r="K799" s="19"/>
      <c r="L799" s="18">
        <f>SUM(DataSource!K605)</f>
        <v>0</v>
      </c>
      <c r="M799" s="19"/>
      <c r="N799" s="18">
        <f>SUM(DataSource!L605)</f>
        <v>0</v>
      </c>
      <c r="O799" s="19"/>
      <c r="P799" s="18">
        <f>SUM(DataSource!N605)</f>
        <v>0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1" t="s">
        <v>1361</v>
      </c>
      <c r="B800" t="s">
        <v>1362</v>
      </c>
      <c r="C800" s="18">
        <f>SUM(DataSource!J606)</f>
        <v>0</v>
      </c>
      <c r="D800" s="19"/>
      <c r="E800" s="18">
        <f>SUM(DataSource!I606)</f>
        <v>0</v>
      </c>
      <c r="F800" s="19"/>
      <c r="G800" s="18">
        <f>SUM(DataSource!E606)</f>
        <v>0</v>
      </c>
      <c r="H800" s="19"/>
      <c r="I800" s="18">
        <f>SUM(DataSource!M606)</f>
        <v>0</v>
      </c>
      <c r="J800" s="19"/>
      <c r="K800" s="19"/>
      <c r="L800" s="18">
        <f>SUM(DataSource!K606)</f>
        <v>0</v>
      </c>
      <c r="M800" s="19"/>
      <c r="N800" s="18">
        <f>SUM(DataSource!L606)</f>
        <v>0</v>
      </c>
      <c r="O800" s="19"/>
      <c r="P800" s="18">
        <f>SUM(DataSource!N606)</f>
        <v>0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542" t="s">
        <v>1363</v>
      </c>
      <c r="B801" s="543"/>
      <c r="C801" s="45">
        <f>SUM(C780:D800)</f>
        <v>0</v>
      </c>
      <c r="D801" s="46"/>
      <c r="E801" s="45">
        <f t="shared" ref="E801:J801" si="59">SUM(E780:F800)</f>
        <v>0</v>
      </c>
      <c r="F801" s="45">
        <f t="shared" si="59"/>
        <v>0</v>
      </c>
      <c r="G801" s="45">
        <f t="shared" si="59"/>
        <v>0</v>
      </c>
      <c r="H801" s="45">
        <f t="shared" si="59"/>
        <v>0</v>
      </c>
      <c r="I801" s="45">
        <f t="shared" si="59"/>
        <v>0</v>
      </c>
      <c r="J801" s="45">
        <f t="shared" si="59"/>
        <v>0</v>
      </c>
      <c r="K801" s="45"/>
      <c r="L801" s="45">
        <f>SUM(L780:M800)</f>
        <v>0</v>
      </c>
      <c r="M801" s="45"/>
      <c r="N801" s="45">
        <f>SUM(N780:O800)</f>
        <v>0</v>
      </c>
      <c r="O801" s="45">
        <f>SUM(O778:O800)</f>
        <v>0</v>
      </c>
      <c r="P801" s="45">
        <f>SUM(P780:P800)</f>
        <v>0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4"/>
      <c r="B802" s="25"/>
      <c r="C802" s="18"/>
      <c r="D802" s="19"/>
      <c r="E802" s="18"/>
      <c r="F802" s="19"/>
      <c r="G802" s="18"/>
      <c r="H802" s="19"/>
      <c r="I802" s="18"/>
      <c r="J802" s="19"/>
      <c r="K802" s="19"/>
      <c r="L802" s="18"/>
      <c r="M802" s="19"/>
      <c r="N802" s="18"/>
      <c r="O802" s="19"/>
      <c r="P802" s="18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6" t="s">
        <v>1364</v>
      </c>
      <c r="B803" t="s">
        <v>1365</v>
      </c>
      <c r="C803" s="18">
        <f>SUM(DataSource!J607)</f>
        <v>0</v>
      </c>
      <c r="D803" s="19"/>
      <c r="E803" s="18">
        <f>SUM(DataSource!I607)</f>
        <v>0</v>
      </c>
      <c r="F803" s="19"/>
      <c r="G803" s="18">
        <f>SUM(DataSource!E607)</f>
        <v>0</v>
      </c>
      <c r="H803" s="19"/>
      <c r="I803" s="18">
        <f>SUM(DataSource!M607)</f>
        <v>0</v>
      </c>
      <c r="J803" s="19"/>
      <c r="K803" s="19"/>
      <c r="L803" s="18">
        <f>SUM(DataSource!K607)</f>
        <v>0</v>
      </c>
      <c r="M803" s="19"/>
      <c r="N803" s="18">
        <f>SUM(DataSource!L607)</f>
        <v>0</v>
      </c>
      <c r="O803" s="19"/>
      <c r="P803" s="18">
        <f>SUM(DataSource!N607)</f>
        <v>0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17" t="s">
        <v>1366</v>
      </c>
      <c r="B804" t="s">
        <v>1367</v>
      </c>
      <c r="C804" s="18">
        <f>SUM(DataSource!J608)</f>
        <v>0</v>
      </c>
      <c r="D804" s="19"/>
      <c r="E804" s="18">
        <f>SUM(DataSource!I608)</f>
        <v>0</v>
      </c>
      <c r="F804" s="19"/>
      <c r="G804" s="18">
        <f>SUM(DataSource!E608)</f>
        <v>0</v>
      </c>
      <c r="H804" s="19"/>
      <c r="I804" s="18">
        <f>SUM(DataSource!M608)</f>
        <v>0</v>
      </c>
      <c r="J804" s="19"/>
      <c r="K804" s="19"/>
      <c r="L804" s="18">
        <f>SUM(DataSource!K608)</f>
        <v>0</v>
      </c>
      <c r="M804" s="19"/>
      <c r="N804" s="18">
        <f>SUM(DataSource!L608)</f>
        <v>0</v>
      </c>
      <c r="O804" s="19"/>
      <c r="P804" s="18">
        <f>SUM(DataSource!N608)</f>
        <v>0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17" t="s">
        <v>1368</v>
      </c>
      <c r="B805" t="s">
        <v>1369</v>
      </c>
      <c r="C805" s="18">
        <f>SUM(DataSource!J609)</f>
        <v>0</v>
      </c>
      <c r="D805" s="19"/>
      <c r="E805" s="18">
        <f>SUM(DataSource!I609)</f>
        <v>0</v>
      </c>
      <c r="F805" s="19"/>
      <c r="G805" s="18">
        <f>SUM(DataSource!E609)</f>
        <v>0</v>
      </c>
      <c r="H805" s="19"/>
      <c r="I805" s="18">
        <f>SUM(DataSource!M609)</f>
        <v>0</v>
      </c>
      <c r="J805" s="19"/>
      <c r="K805" s="19"/>
      <c r="L805" s="18">
        <f>SUM(DataSource!K609)</f>
        <v>0</v>
      </c>
      <c r="M805" s="19"/>
      <c r="N805" s="18">
        <f>SUM(DataSource!L609)</f>
        <v>0</v>
      </c>
      <c r="O805" s="19"/>
      <c r="P805" s="18">
        <f>SUM(DataSource!N609)</f>
        <v>0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17" t="s">
        <v>1370</v>
      </c>
      <c r="B806" t="s">
        <v>1371</v>
      </c>
      <c r="C806" s="18">
        <f>SUM(DataSource!J610)</f>
        <v>0</v>
      </c>
      <c r="D806" s="19"/>
      <c r="E806" s="18">
        <f>SUM(DataSource!I610)</f>
        <v>0</v>
      </c>
      <c r="F806" s="19"/>
      <c r="G806" s="18">
        <f>SUM(DataSource!E610)</f>
        <v>0</v>
      </c>
      <c r="H806" s="19"/>
      <c r="I806" s="18">
        <f>SUM(DataSource!M610)</f>
        <v>0</v>
      </c>
      <c r="J806" s="19"/>
      <c r="K806" s="19"/>
      <c r="L806" s="18">
        <f>SUM(DataSource!K610)</f>
        <v>0</v>
      </c>
      <c r="M806" s="19"/>
      <c r="N806" s="18">
        <f>SUM(DataSource!L610)</f>
        <v>0</v>
      </c>
      <c r="O806" s="19"/>
      <c r="P806" s="18">
        <f>SUM(DataSource!N610)</f>
        <v>0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17" t="s">
        <v>1372</v>
      </c>
      <c r="B807" t="s">
        <v>1373</v>
      </c>
      <c r="C807" s="18">
        <f>SUM(DataSource!J611)</f>
        <v>0</v>
      </c>
      <c r="D807" s="19"/>
      <c r="E807" s="18">
        <f>SUM(DataSource!I611)</f>
        <v>0</v>
      </c>
      <c r="F807" s="19"/>
      <c r="G807" s="18">
        <f>SUM(DataSource!E611)</f>
        <v>0</v>
      </c>
      <c r="H807" s="19"/>
      <c r="I807" s="18">
        <f>SUM(DataSource!M611)</f>
        <v>0</v>
      </c>
      <c r="J807" s="19"/>
      <c r="K807" s="19"/>
      <c r="L807" s="18">
        <f>SUM(DataSource!K611)</f>
        <v>0</v>
      </c>
      <c r="M807" s="19"/>
      <c r="N807" s="18">
        <f>SUM(DataSource!L611)</f>
        <v>0</v>
      </c>
      <c r="O807" s="19"/>
      <c r="P807" s="18">
        <f>SUM(DataSource!N611)</f>
        <v>0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17" t="s">
        <v>1374</v>
      </c>
      <c r="B808" t="s">
        <v>1375</v>
      </c>
      <c r="C808" s="18">
        <f>SUM(DataSource!J612)</f>
        <v>0</v>
      </c>
      <c r="D808" s="19"/>
      <c r="E808" s="18">
        <f>SUM(DataSource!I612)</f>
        <v>0</v>
      </c>
      <c r="F808" s="19"/>
      <c r="G808" s="18">
        <f>SUM(DataSource!E612)</f>
        <v>0</v>
      </c>
      <c r="H808" s="19"/>
      <c r="I808" s="18">
        <f>SUM(DataSource!M612)</f>
        <v>0</v>
      </c>
      <c r="J808" s="19"/>
      <c r="K808" s="19"/>
      <c r="L808" s="18">
        <f>SUM(DataSource!K612)</f>
        <v>0</v>
      </c>
      <c r="M808" s="19"/>
      <c r="N808" s="18">
        <f>SUM(DataSource!L612)</f>
        <v>0</v>
      </c>
      <c r="O808" s="19"/>
      <c r="P808" s="18">
        <f>SUM(DataSource!N612)</f>
        <v>0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17" t="s">
        <v>1376</v>
      </c>
      <c r="B809" t="s">
        <v>1377</v>
      </c>
      <c r="C809" s="18">
        <f>SUM(DataSource!J613)</f>
        <v>0</v>
      </c>
      <c r="D809" s="19"/>
      <c r="E809" s="18">
        <f>SUM(DataSource!I613)</f>
        <v>0</v>
      </c>
      <c r="F809" s="19"/>
      <c r="G809" s="18">
        <f>SUM(DataSource!E613)</f>
        <v>0</v>
      </c>
      <c r="H809" s="19"/>
      <c r="I809" s="18">
        <f>SUM(DataSource!M613)</f>
        <v>0</v>
      </c>
      <c r="J809" s="19"/>
      <c r="K809" s="19"/>
      <c r="L809" s="18">
        <f>SUM(DataSource!K613)</f>
        <v>0</v>
      </c>
      <c r="M809" s="19"/>
      <c r="N809" s="18">
        <f>SUM(DataSource!L613)</f>
        <v>0</v>
      </c>
      <c r="O809" s="19"/>
      <c r="P809" s="18">
        <f>SUM(DataSource!N613)</f>
        <v>0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17" t="s">
        <v>1378</v>
      </c>
      <c r="B810" t="s">
        <v>1379</v>
      </c>
      <c r="C810" s="18">
        <f>SUM(DataSource!J614)</f>
        <v>0</v>
      </c>
      <c r="D810" s="19"/>
      <c r="E810" s="18">
        <f>SUM(DataSource!I614)</f>
        <v>0</v>
      </c>
      <c r="F810" s="19"/>
      <c r="G810" s="18">
        <f>SUM(DataSource!E614)</f>
        <v>0</v>
      </c>
      <c r="H810" s="19"/>
      <c r="I810" s="18">
        <f>SUM(DataSource!M614)</f>
        <v>0</v>
      </c>
      <c r="J810" s="19"/>
      <c r="K810" s="19"/>
      <c r="L810" s="18">
        <f>SUM(DataSource!K614)</f>
        <v>0</v>
      </c>
      <c r="M810" s="19"/>
      <c r="N810" s="18">
        <f>SUM(DataSource!L614)</f>
        <v>0</v>
      </c>
      <c r="O810" s="19"/>
      <c r="P810" s="18">
        <f>SUM(DataSource!N614)</f>
        <v>0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17" t="s">
        <v>1380</v>
      </c>
      <c r="B811" t="s">
        <v>1381</v>
      </c>
      <c r="C811" s="18">
        <f>SUM(DataSource!J615)</f>
        <v>0</v>
      </c>
      <c r="D811" s="19"/>
      <c r="E811" s="18">
        <f>SUM(DataSource!I615)</f>
        <v>0</v>
      </c>
      <c r="F811" s="19"/>
      <c r="G811" s="18">
        <f>SUM(DataSource!E615)</f>
        <v>0</v>
      </c>
      <c r="H811" s="19"/>
      <c r="I811" s="18">
        <f>SUM(DataSource!M615)</f>
        <v>0</v>
      </c>
      <c r="J811" s="19"/>
      <c r="K811" s="19"/>
      <c r="L811" s="18">
        <f>SUM(DataSource!K615)</f>
        <v>0</v>
      </c>
      <c r="M811" s="19"/>
      <c r="N811" s="18">
        <f>SUM(DataSource!L615)</f>
        <v>0</v>
      </c>
      <c r="O811" s="19"/>
      <c r="P811" s="18">
        <f>SUM(DataSource!N615)</f>
        <v>0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17" t="s">
        <v>1382</v>
      </c>
      <c r="B812" t="s">
        <v>1383</v>
      </c>
      <c r="C812" s="18">
        <f>SUM(DataSource!J616)</f>
        <v>0</v>
      </c>
      <c r="D812" s="19"/>
      <c r="E812" s="18">
        <f>SUM(DataSource!I616)</f>
        <v>0</v>
      </c>
      <c r="F812" s="19"/>
      <c r="G812" s="18">
        <f>SUM(DataSource!E616)</f>
        <v>0</v>
      </c>
      <c r="H812" s="19"/>
      <c r="I812" s="18">
        <f>SUM(DataSource!M616)</f>
        <v>0</v>
      </c>
      <c r="J812" s="19"/>
      <c r="K812" s="19"/>
      <c r="L812" s="18">
        <f>SUM(DataSource!K616)</f>
        <v>0</v>
      </c>
      <c r="M812" s="19"/>
      <c r="N812" s="18">
        <f>SUM(DataSource!L616)</f>
        <v>0</v>
      </c>
      <c r="O812" s="19"/>
      <c r="P812" s="18">
        <f>SUM(DataSource!N616)</f>
        <v>0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17" t="s">
        <v>1384</v>
      </c>
      <c r="B813" t="s">
        <v>1385</v>
      </c>
      <c r="C813" s="18">
        <f>SUM(DataSource!J617)</f>
        <v>0</v>
      </c>
      <c r="D813" s="19"/>
      <c r="E813" s="18">
        <f>SUM(DataSource!I617)</f>
        <v>0</v>
      </c>
      <c r="F813" s="19"/>
      <c r="G813" s="18">
        <f>SUM(DataSource!E617)</f>
        <v>0</v>
      </c>
      <c r="H813" s="19"/>
      <c r="I813" s="18">
        <f>SUM(DataSource!M617)</f>
        <v>0</v>
      </c>
      <c r="J813" s="19"/>
      <c r="K813" s="19"/>
      <c r="L813" s="18">
        <f>SUM(DataSource!K617)</f>
        <v>0</v>
      </c>
      <c r="M813" s="19"/>
      <c r="N813" s="18">
        <f>SUM(DataSource!L617)</f>
        <v>0</v>
      </c>
      <c r="O813" s="19"/>
      <c r="P813" s="18">
        <f>SUM(DataSource!N617)</f>
        <v>0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17" t="s">
        <v>1386</v>
      </c>
      <c r="B814" t="s">
        <v>1387</v>
      </c>
      <c r="C814" s="18">
        <f>SUM(DataSource!J618)</f>
        <v>0</v>
      </c>
      <c r="D814" s="19"/>
      <c r="E814" s="18">
        <f>SUM(DataSource!I618)</f>
        <v>0</v>
      </c>
      <c r="F814" s="19"/>
      <c r="G814" s="18">
        <f>SUM(DataSource!E618)</f>
        <v>0</v>
      </c>
      <c r="H814" s="19"/>
      <c r="I814" s="18">
        <f>SUM(DataSource!M618)</f>
        <v>0</v>
      </c>
      <c r="J814" s="19"/>
      <c r="K814" s="19"/>
      <c r="L814" s="18">
        <f>SUM(DataSource!K618)</f>
        <v>0</v>
      </c>
      <c r="M814" s="19"/>
      <c r="N814" s="18">
        <f>SUM(DataSource!L618)</f>
        <v>0</v>
      </c>
      <c r="O814" s="19"/>
      <c r="P814" s="18">
        <f>SUM(DataSource!N618)</f>
        <v>0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17" t="s">
        <v>1388</v>
      </c>
      <c r="B815" t="s">
        <v>1389</v>
      </c>
      <c r="C815" s="18">
        <f>SUM(DataSource!J619)</f>
        <v>0</v>
      </c>
      <c r="D815" s="19"/>
      <c r="E815" s="18">
        <f>SUM(DataSource!I619)</f>
        <v>0</v>
      </c>
      <c r="F815" s="19"/>
      <c r="G815" s="18">
        <f>SUM(DataSource!E619)</f>
        <v>0</v>
      </c>
      <c r="H815" s="19"/>
      <c r="I815" s="18">
        <f>SUM(DataSource!M619)</f>
        <v>0</v>
      </c>
      <c r="J815" s="19"/>
      <c r="K815" s="19"/>
      <c r="L815" s="18">
        <f>SUM(DataSource!K619)</f>
        <v>0</v>
      </c>
      <c r="M815" s="19"/>
      <c r="N815" s="18">
        <f>SUM(DataSource!L619)</f>
        <v>0</v>
      </c>
      <c r="O815" s="19"/>
      <c r="P815" s="18">
        <f>SUM(DataSource!N619)</f>
        <v>0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17" t="s">
        <v>1390</v>
      </c>
      <c r="B816" t="s">
        <v>1391</v>
      </c>
      <c r="C816" s="18">
        <f>SUM(DataSource!J620)</f>
        <v>0</v>
      </c>
      <c r="D816" s="19"/>
      <c r="E816" s="18">
        <f>SUM(DataSource!I620)</f>
        <v>0</v>
      </c>
      <c r="F816" s="19"/>
      <c r="G816" s="18">
        <f>SUM(DataSource!E620)</f>
        <v>0</v>
      </c>
      <c r="H816" s="19"/>
      <c r="I816" s="18">
        <f>SUM(DataSource!M620)</f>
        <v>0</v>
      </c>
      <c r="J816" s="19"/>
      <c r="K816" s="19"/>
      <c r="L816" s="18">
        <f>SUM(DataSource!K620)</f>
        <v>0</v>
      </c>
      <c r="M816" s="19"/>
      <c r="N816" s="18">
        <f>SUM(DataSource!L620)</f>
        <v>0</v>
      </c>
      <c r="O816" s="19"/>
      <c r="P816" s="18">
        <f>SUM(DataSource!N620)</f>
        <v>0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1" t="s">
        <v>1392</v>
      </c>
      <c r="B817" t="s">
        <v>1393</v>
      </c>
      <c r="C817" s="18">
        <f>SUM(DataSource!J621)</f>
        <v>0</v>
      </c>
      <c r="D817" s="19"/>
      <c r="E817" s="18">
        <f>SUM(DataSource!I621)</f>
        <v>0</v>
      </c>
      <c r="F817" s="19"/>
      <c r="G817" s="18">
        <f>SUM(DataSource!E621)</f>
        <v>0</v>
      </c>
      <c r="H817" s="19"/>
      <c r="I817" s="18">
        <f>SUM(DataSource!M621)</f>
        <v>0</v>
      </c>
      <c r="J817" s="19"/>
      <c r="K817" s="19"/>
      <c r="L817" s="18">
        <f>SUM(DataSource!K621)</f>
        <v>0</v>
      </c>
      <c r="M817" s="19"/>
      <c r="N817" s="18">
        <f>SUM(DataSource!L621)</f>
        <v>0</v>
      </c>
      <c r="O817" s="19"/>
      <c r="P817" s="18">
        <f>SUM(DataSource!N621)</f>
        <v>0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542" t="s">
        <v>1394</v>
      </c>
      <c r="B818" s="543"/>
      <c r="C818" s="45">
        <f>SUM(C802:C817)</f>
        <v>0</v>
      </c>
      <c r="D818" s="46"/>
      <c r="E818" s="45">
        <f t="shared" ref="E818:J818" si="60">SUM(E802:E817)</f>
        <v>0</v>
      </c>
      <c r="F818" s="45">
        <f t="shared" si="60"/>
        <v>0</v>
      </c>
      <c r="G818" s="45">
        <f t="shared" si="60"/>
        <v>0</v>
      </c>
      <c r="H818" s="45">
        <f t="shared" si="60"/>
        <v>0</v>
      </c>
      <c r="I818" s="45">
        <f t="shared" si="60"/>
        <v>0</v>
      </c>
      <c r="J818" s="45">
        <f t="shared" si="60"/>
        <v>0</v>
      </c>
      <c r="K818" s="45"/>
      <c r="L818" s="45">
        <f>SUM(L802:L817)</f>
        <v>0</v>
      </c>
      <c r="M818" s="45"/>
      <c r="N818" s="45">
        <f>SUM(N802:N817)</f>
        <v>0</v>
      </c>
      <c r="O818" s="45">
        <f>SUM(O802:O817)</f>
        <v>0</v>
      </c>
      <c r="P818" s="45">
        <f>SUM(P802:P817)</f>
        <v>0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4"/>
      <c r="B819" s="25"/>
      <c r="C819" s="18"/>
      <c r="D819" s="19"/>
      <c r="E819" s="18"/>
      <c r="F819" s="19"/>
      <c r="G819" s="18"/>
      <c r="H819" s="19"/>
      <c r="I819" s="18"/>
      <c r="J819" s="19"/>
      <c r="K819" s="19"/>
      <c r="L819" s="18"/>
      <c r="M819" s="19"/>
      <c r="N819" s="18"/>
      <c r="O819" s="19"/>
      <c r="P819" s="18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6" t="s">
        <v>1395</v>
      </c>
      <c r="B820" t="s">
        <v>1396</v>
      </c>
      <c r="C820" s="18">
        <f>SUM(DataSource!J622)</f>
        <v>0</v>
      </c>
      <c r="D820" s="19"/>
      <c r="E820" s="18">
        <f>SUM(DataSource!I622)</f>
        <v>0</v>
      </c>
      <c r="F820" s="19"/>
      <c r="G820" s="18">
        <f>SUM(DataSource!E622)</f>
        <v>0</v>
      </c>
      <c r="H820" s="19"/>
      <c r="I820" s="18">
        <f>SUM(DataSource!M622)</f>
        <v>0</v>
      </c>
      <c r="J820" s="19"/>
      <c r="K820" s="19"/>
      <c r="L820" s="18">
        <f>SUM(DataSource!K622)</f>
        <v>0</v>
      </c>
      <c r="M820" s="19"/>
      <c r="N820" s="18">
        <f>SUM(DataSource!L622)</f>
        <v>0</v>
      </c>
      <c r="O820" s="19"/>
      <c r="P820" s="18">
        <f>SUM(DataSource!N622)</f>
        <v>0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17" t="s">
        <v>1397</v>
      </c>
      <c r="B821" t="s">
        <v>1398</v>
      </c>
      <c r="C821" s="18">
        <f>SUM(DataSource!J623)</f>
        <v>0</v>
      </c>
      <c r="D821" s="19"/>
      <c r="E821" s="18">
        <f>SUM(DataSource!I623)</f>
        <v>0</v>
      </c>
      <c r="F821" s="19"/>
      <c r="G821" s="18">
        <f>SUM(DataSource!E623)</f>
        <v>0</v>
      </c>
      <c r="H821" s="19"/>
      <c r="I821" s="18">
        <f>SUM(DataSource!M623)</f>
        <v>0</v>
      </c>
      <c r="J821" s="19"/>
      <c r="K821" s="19"/>
      <c r="L821" s="18">
        <f>SUM(DataSource!K623)</f>
        <v>0</v>
      </c>
      <c r="M821" s="19"/>
      <c r="N821" s="18">
        <f>SUM(DataSource!L623)</f>
        <v>0</v>
      </c>
      <c r="O821" s="19"/>
      <c r="P821" s="18">
        <f>SUM(DataSource!N623)</f>
        <v>0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17" t="s">
        <v>1399</v>
      </c>
      <c r="B822" t="s">
        <v>1400</v>
      </c>
      <c r="C822" s="18">
        <f>SUM(DataSource!J624)</f>
        <v>0</v>
      </c>
      <c r="D822" s="19"/>
      <c r="E822" s="18">
        <f>SUM(DataSource!I624)</f>
        <v>0</v>
      </c>
      <c r="F822" s="19"/>
      <c r="G822" s="18">
        <f>SUM(DataSource!E624)</f>
        <v>0</v>
      </c>
      <c r="H822" s="19"/>
      <c r="I822" s="18">
        <f>SUM(DataSource!M624)</f>
        <v>0</v>
      </c>
      <c r="J822" s="19"/>
      <c r="K822" s="19"/>
      <c r="L822" s="18">
        <f>SUM(DataSource!K624)</f>
        <v>0</v>
      </c>
      <c r="M822" s="19"/>
      <c r="N822" s="18">
        <f>SUM(DataSource!L624)</f>
        <v>0</v>
      </c>
      <c r="O822" s="19"/>
      <c r="P822" s="18">
        <f>SUM(DataSource!N624)</f>
        <v>0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17" t="s">
        <v>1401</v>
      </c>
      <c r="B823" t="s">
        <v>1402</v>
      </c>
      <c r="C823" s="18">
        <f>SUM(DataSource!J625)</f>
        <v>0</v>
      </c>
      <c r="D823" s="19"/>
      <c r="E823" s="18">
        <f>SUM(DataSource!I625)</f>
        <v>0</v>
      </c>
      <c r="F823" s="19"/>
      <c r="G823" s="18">
        <f>SUM(DataSource!E625)</f>
        <v>0</v>
      </c>
      <c r="H823" s="19"/>
      <c r="I823" s="18">
        <f>SUM(DataSource!M625)</f>
        <v>0</v>
      </c>
      <c r="J823" s="19"/>
      <c r="K823" s="19"/>
      <c r="L823" s="18">
        <f>SUM(DataSource!K625)</f>
        <v>0</v>
      </c>
      <c r="M823" s="19"/>
      <c r="N823" s="18">
        <f>SUM(DataSource!L625)</f>
        <v>0</v>
      </c>
      <c r="O823" s="19"/>
      <c r="P823" s="18">
        <f>SUM(DataSource!N625)</f>
        <v>0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17" t="s">
        <v>1403</v>
      </c>
      <c r="B824" t="s">
        <v>1404</v>
      </c>
      <c r="C824" s="18">
        <f>SUM(DataSource!J626)</f>
        <v>0</v>
      </c>
      <c r="D824" s="19"/>
      <c r="E824" s="18">
        <f>SUM(DataSource!I626)</f>
        <v>0</v>
      </c>
      <c r="F824" s="19"/>
      <c r="G824" s="18">
        <f>SUM(DataSource!E626)</f>
        <v>0</v>
      </c>
      <c r="H824" s="19"/>
      <c r="I824" s="18">
        <f>SUM(DataSource!M626)</f>
        <v>0</v>
      </c>
      <c r="J824" s="19"/>
      <c r="K824" s="19"/>
      <c r="L824" s="18">
        <f>SUM(DataSource!K626)</f>
        <v>0</v>
      </c>
      <c r="M824" s="19"/>
      <c r="N824" s="18">
        <f>SUM(DataSource!L626)</f>
        <v>0</v>
      </c>
      <c r="O824" s="19"/>
      <c r="P824" s="18">
        <f>SUM(DataSource!N626)</f>
        <v>0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17" t="s">
        <v>1405</v>
      </c>
      <c r="B825" t="s">
        <v>1406</v>
      </c>
      <c r="C825" s="18">
        <f>SUM(DataSource!J627)</f>
        <v>0</v>
      </c>
      <c r="D825" s="19"/>
      <c r="E825" s="18">
        <f>SUM(DataSource!I627)</f>
        <v>0</v>
      </c>
      <c r="F825" s="19"/>
      <c r="G825" s="18">
        <f>SUM(DataSource!E627)</f>
        <v>0</v>
      </c>
      <c r="H825" s="19"/>
      <c r="I825" s="18">
        <f>SUM(DataSource!M627)</f>
        <v>0</v>
      </c>
      <c r="J825" s="19"/>
      <c r="K825" s="19"/>
      <c r="L825" s="18">
        <f>SUM(DataSource!K627)</f>
        <v>0</v>
      </c>
      <c r="M825" s="19"/>
      <c r="N825" s="18">
        <f>SUM(DataSource!L627)</f>
        <v>0</v>
      </c>
      <c r="O825" s="19"/>
      <c r="P825" s="18">
        <f>SUM(DataSource!N627)</f>
        <v>0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17" t="s">
        <v>1407</v>
      </c>
      <c r="B826" t="s">
        <v>1408</v>
      </c>
      <c r="C826" s="18">
        <f>SUM(DataSource!J628)</f>
        <v>0</v>
      </c>
      <c r="D826" s="19"/>
      <c r="E826" s="18">
        <f>SUM(DataSource!I628)</f>
        <v>0</v>
      </c>
      <c r="F826" s="19"/>
      <c r="G826" s="18">
        <f>SUM(DataSource!E628)</f>
        <v>0</v>
      </c>
      <c r="H826" s="19"/>
      <c r="I826" s="18">
        <f>SUM(DataSource!M628)</f>
        <v>0</v>
      </c>
      <c r="J826" s="19"/>
      <c r="K826" s="19"/>
      <c r="L826" s="18">
        <f>SUM(DataSource!K628)</f>
        <v>0</v>
      </c>
      <c r="M826" s="19"/>
      <c r="N826" s="18">
        <f>SUM(DataSource!L628)</f>
        <v>0</v>
      </c>
      <c r="O826" s="19"/>
      <c r="P826" s="18">
        <f>SUM(DataSource!N628)</f>
        <v>0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17" t="s">
        <v>1409</v>
      </c>
      <c r="B827" t="s">
        <v>1410</v>
      </c>
      <c r="C827" s="18">
        <f>SUM(DataSource!J629)</f>
        <v>0</v>
      </c>
      <c r="D827" s="19"/>
      <c r="E827" s="18">
        <f>SUM(DataSource!I629)</f>
        <v>0</v>
      </c>
      <c r="F827" s="19"/>
      <c r="G827" s="18">
        <f>SUM(DataSource!E629)</f>
        <v>0</v>
      </c>
      <c r="H827" s="19"/>
      <c r="I827" s="18">
        <f>SUM(DataSource!M629)</f>
        <v>0</v>
      </c>
      <c r="J827" s="19"/>
      <c r="K827" s="19"/>
      <c r="L827" s="18">
        <f>SUM(DataSource!K629)</f>
        <v>0</v>
      </c>
      <c r="M827" s="19"/>
      <c r="N827" s="18">
        <f>SUM(DataSource!L629)</f>
        <v>0</v>
      </c>
      <c r="O827" s="19"/>
      <c r="P827" s="18">
        <f>SUM(DataSource!N629)</f>
        <v>0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17" t="s">
        <v>1411</v>
      </c>
      <c r="B828" t="s">
        <v>1412</v>
      </c>
      <c r="C828" s="18">
        <f>SUM(DataSource!J630)</f>
        <v>0</v>
      </c>
      <c r="D828" s="19"/>
      <c r="E828" s="18">
        <f>SUM(DataSource!I630)</f>
        <v>0</v>
      </c>
      <c r="F828" s="19"/>
      <c r="G828" s="18">
        <f>SUM(DataSource!E630)</f>
        <v>0</v>
      </c>
      <c r="H828" s="19"/>
      <c r="I828" s="18">
        <f>SUM(DataSource!M630)</f>
        <v>0</v>
      </c>
      <c r="J828" s="19"/>
      <c r="K828" s="19"/>
      <c r="L828" s="18">
        <f>SUM(DataSource!K630)</f>
        <v>0</v>
      </c>
      <c r="M828" s="19"/>
      <c r="N828" s="18">
        <f>SUM(DataSource!L630)</f>
        <v>0</v>
      </c>
      <c r="O828" s="19"/>
      <c r="P828" s="18">
        <f>SUM(DataSource!N630)</f>
        <v>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17" t="s">
        <v>1413</v>
      </c>
      <c r="B829" t="s">
        <v>1414</v>
      </c>
      <c r="C829" s="18">
        <f>SUM(DataSource!J631)</f>
        <v>0</v>
      </c>
      <c r="D829" s="19"/>
      <c r="E829" s="18">
        <f>SUM(DataSource!I631)</f>
        <v>0</v>
      </c>
      <c r="F829" s="19"/>
      <c r="G829" s="18">
        <f>SUM(DataSource!E631)</f>
        <v>0</v>
      </c>
      <c r="H829" s="19"/>
      <c r="I829" s="18">
        <f>SUM(DataSource!M631)</f>
        <v>0</v>
      </c>
      <c r="J829" s="19"/>
      <c r="K829" s="19"/>
      <c r="L829" s="18">
        <f>SUM(DataSource!K631)</f>
        <v>0</v>
      </c>
      <c r="M829" s="19"/>
      <c r="N829" s="18">
        <f>SUM(DataSource!L631)</f>
        <v>0</v>
      </c>
      <c r="O829" s="19"/>
      <c r="P829" s="18">
        <f>SUM(DataSource!N631)</f>
        <v>0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17" t="s">
        <v>1415</v>
      </c>
      <c r="B830" t="s">
        <v>1416</v>
      </c>
      <c r="C830" s="18">
        <f>SUM(DataSource!J632)</f>
        <v>0</v>
      </c>
      <c r="D830" s="19"/>
      <c r="E830" s="18">
        <f>SUM(DataSource!I632)</f>
        <v>0</v>
      </c>
      <c r="F830" s="19"/>
      <c r="G830" s="18">
        <f>SUM(DataSource!E632)</f>
        <v>0</v>
      </c>
      <c r="H830" s="19"/>
      <c r="I830" s="18">
        <f>SUM(DataSource!M632)</f>
        <v>0</v>
      </c>
      <c r="J830" s="19"/>
      <c r="K830" s="19"/>
      <c r="L830" s="18">
        <f>SUM(DataSource!K632)</f>
        <v>0</v>
      </c>
      <c r="M830" s="19"/>
      <c r="N830" s="18">
        <f>SUM(DataSource!L632)</f>
        <v>0</v>
      </c>
      <c r="O830" s="19"/>
      <c r="P830" s="18">
        <f>SUM(DataSource!N632)</f>
        <v>0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17" t="s">
        <v>1417</v>
      </c>
      <c r="B831" t="s">
        <v>1418</v>
      </c>
      <c r="C831" s="18">
        <f>SUM(DataSource!J633)</f>
        <v>0</v>
      </c>
      <c r="D831" s="19"/>
      <c r="E831" s="18">
        <f>SUM(DataSource!I633)</f>
        <v>0</v>
      </c>
      <c r="F831" s="19"/>
      <c r="G831" s="18">
        <f>SUM(DataSource!E633)</f>
        <v>0</v>
      </c>
      <c r="H831" s="19"/>
      <c r="I831" s="18">
        <f>SUM(DataSource!M633)</f>
        <v>0</v>
      </c>
      <c r="J831" s="19"/>
      <c r="K831" s="19"/>
      <c r="L831" s="18">
        <f>SUM(DataSource!K633)</f>
        <v>0</v>
      </c>
      <c r="M831" s="19"/>
      <c r="N831" s="18">
        <f>SUM(DataSource!L633)</f>
        <v>0</v>
      </c>
      <c r="O831" s="19"/>
      <c r="P831" s="18">
        <f>SUM(DataSource!N633)</f>
        <v>0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17" t="s">
        <v>1419</v>
      </c>
      <c r="B832" t="s">
        <v>1420</v>
      </c>
      <c r="C832" s="18">
        <f>SUM(DataSource!J634)</f>
        <v>0</v>
      </c>
      <c r="D832" s="19"/>
      <c r="E832" s="18">
        <f>SUM(DataSource!I634)</f>
        <v>0</v>
      </c>
      <c r="F832" s="19"/>
      <c r="G832" s="18">
        <f>SUM(DataSource!E634)</f>
        <v>0</v>
      </c>
      <c r="H832" s="19"/>
      <c r="I832" s="18">
        <f>SUM(DataSource!M634)</f>
        <v>0</v>
      </c>
      <c r="J832" s="19"/>
      <c r="K832" s="19"/>
      <c r="L832" s="18">
        <f>SUM(DataSource!K634)</f>
        <v>0</v>
      </c>
      <c r="M832" s="19"/>
      <c r="N832" s="18">
        <f>SUM(DataSource!L634)</f>
        <v>0</v>
      </c>
      <c r="O832" s="19"/>
      <c r="P832" s="18">
        <f>SUM(DataSource!N634)</f>
        <v>0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17" t="s">
        <v>1421</v>
      </c>
      <c r="B833" t="s">
        <v>1422</v>
      </c>
      <c r="C833" s="18">
        <f>SUM(DataSource!J635)</f>
        <v>0</v>
      </c>
      <c r="D833" s="19"/>
      <c r="E833" s="18">
        <f>SUM(DataSource!I635)</f>
        <v>0</v>
      </c>
      <c r="F833" s="19"/>
      <c r="G833" s="18">
        <f>SUM(DataSource!E635)</f>
        <v>0</v>
      </c>
      <c r="H833" s="19"/>
      <c r="I833" s="18">
        <f>SUM(DataSource!M635)</f>
        <v>0</v>
      </c>
      <c r="J833" s="19"/>
      <c r="K833" s="19"/>
      <c r="L833" s="18">
        <f>SUM(DataSource!K635)</f>
        <v>0</v>
      </c>
      <c r="M833" s="19"/>
      <c r="N833" s="18">
        <f>SUM(DataSource!L635)</f>
        <v>0</v>
      </c>
      <c r="O833" s="19"/>
      <c r="P833" s="18">
        <f>SUM(DataSource!N635)</f>
        <v>0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17" t="s">
        <v>1423</v>
      </c>
      <c r="B834" t="s">
        <v>1424</v>
      </c>
      <c r="C834" s="18">
        <f>SUM(DataSource!J636)</f>
        <v>0</v>
      </c>
      <c r="D834" s="19"/>
      <c r="E834" s="18">
        <f>SUM(DataSource!I636)</f>
        <v>0</v>
      </c>
      <c r="F834" s="19"/>
      <c r="G834" s="18">
        <f>SUM(DataSource!E636)</f>
        <v>0</v>
      </c>
      <c r="H834" s="19"/>
      <c r="I834" s="18">
        <f>SUM(DataSource!M636)</f>
        <v>0</v>
      </c>
      <c r="J834" s="19"/>
      <c r="K834" s="19"/>
      <c r="L834" s="18">
        <f>SUM(DataSource!K636)</f>
        <v>0</v>
      </c>
      <c r="M834" s="19"/>
      <c r="N834" s="18">
        <f>SUM(DataSource!L636)</f>
        <v>0</v>
      </c>
      <c r="O834" s="19"/>
      <c r="P834" s="18">
        <f>SUM(DataSource!N636)</f>
        <v>0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17" t="s">
        <v>1425</v>
      </c>
      <c r="B835" t="s">
        <v>1426</v>
      </c>
      <c r="C835" s="18">
        <f>SUM(DataSource!J637)</f>
        <v>0</v>
      </c>
      <c r="D835" s="19"/>
      <c r="E835" s="18">
        <f>SUM(DataSource!I637)</f>
        <v>0</v>
      </c>
      <c r="F835" s="19"/>
      <c r="G835" s="18">
        <f>SUM(DataSource!E637)</f>
        <v>0</v>
      </c>
      <c r="H835" s="19"/>
      <c r="I835" s="18">
        <f>SUM(DataSource!M637)</f>
        <v>0</v>
      </c>
      <c r="J835" s="19"/>
      <c r="K835" s="19"/>
      <c r="L835" s="18">
        <f>SUM(DataSource!K637)</f>
        <v>0</v>
      </c>
      <c r="M835" s="19"/>
      <c r="N835" s="18">
        <f>SUM(DataSource!L637)</f>
        <v>0</v>
      </c>
      <c r="O835" s="19"/>
      <c r="P835" s="18">
        <f>SUM(DataSource!N637)</f>
        <v>0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17" t="s">
        <v>1427</v>
      </c>
      <c r="B836" t="s">
        <v>1428</v>
      </c>
      <c r="C836" s="18">
        <f>SUM(DataSource!J638)</f>
        <v>0</v>
      </c>
      <c r="D836" s="19"/>
      <c r="E836" s="18">
        <f>SUM(DataSource!I638)</f>
        <v>0</v>
      </c>
      <c r="F836" s="19"/>
      <c r="G836" s="18">
        <f>SUM(DataSource!E638)</f>
        <v>0</v>
      </c>
      <c r="H836" s="19"/>
      <c r="I836" s="18">
        <f>SUM(DataSource!M638)</f>
        <v>0</v>
      </c>
      <c r="J836" s="19"/>
      <c r="K836" s="19"/>
      <c r="L836" s="18">
        <f>SUM(DataSource!K638)</f>
        <v>0</v>
      </c>
      <c r="M836" s="19"/>
      <c r="N836" s="18">
        <f>SUM(DataSource!L638)</f>
        <v>0</v>
      </c>
      <c r="O836" s="19"/>
      <c r="P836" s="18">
        <f>SUM(DataSource!N638)</f>
        <v>0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17" t="s">
        <v>1429</v>
      </c>
      <c r="B837" t="s">
        <v>1430</v>
      </c>
      <c r="C837" s="18">
        <f>SUM(DataSource!J639)</f>
        <v>0</v>
      </c>
      <c r="D837" s="19"/>
      <c r="E837" s="18">
        <f>SUM(DataSource!I639)</f>
        <v>0</v>
      </c>
      <c r="F837" s="19"/>
      <c r="G837" s="18">
        <f>SUM(DataSource!E639)</f>
        <v>0</v>
      </c>
      <c r="H837" s="19"/>
      <c r="I837" s="18">
        <f>SUM(DataSource!M639)</f>
        <v>0</v>
      </c>
      <c r="J837" s="19"/>
      <c r="K837" s="19"/>
      <c r="L837" s="18">
        <f>SUM(DataSource!K639)</f>
        <v>0</v>
      </c>
      <c r="M837" s="19"/>
      <c r="N837" s="18">
        <f>SUM(DataSource!L639)</f>
        <v>0</v>
      </c>
      <c r="O837" s="19"/>
      <c r="P837" s="18">
        <f>SUM(DataSource!N639)</f>
        <v>0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17" t="s">
        <v>1431</v>
      </c>
      <c r="B838" t="s">
        <v>1432</v>
      </c>
      <c r="C838" s="18">
        <f>SUM(DataSource!J640)</f>
        <v>0</v>
      </c>
      <c r="D838" s="19"/>
      <c r="E838" s="18">
        <f>SUM(DataSource!I640)</f>
        <v>0</v>
      </c>
      <c r="F838" s="19"/>
      <c r="G838" s="18">
        <f>SUM(DataSource!E640)</f>
        <v>0</v>
      </c>
      <c r="H838" s="19"/>
      <c r="I838" s="18">
        <f>SUM(DataSource!M640)</f>
        <v>0</v>
      </c>
      <c r="J838" s="19"/>
      <c r="K838" s="19"/>
      <c r="L838" s="18">
        <f>SUM(DataSource!K640)</f>
        <v>0</v>
      </c>
      <c r="M838" s="19"/>
      <c r="N838" s="18">
        <f>SUM(DataSource!L640)</f>
        <v>0</v>
      </c>
      <c r="O838" s="19"/>
      <c r="P838" s="18">
        <f>SUM(DataSource!N640)</f>
        <v>0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17" t="s">
        <v>1433</v>
      </c>
      <c r="B839" t="s">
        <v>1434</v>
      </c>
      <c r="C839" s="18">
        <f>SUM(DataSource!J641)</f>
        <v>0</v>
      </c>
      <c r="D839" s="19"/>
      <c r="E839" s="18">
        <f>SUM(DataSource!I641)</f>
        <v>0</v>
      </c>
      <c r="F839" s="19"/>
      <c r="G839" s="18">
        <f>SUM(DataSource!E641)</f>
        <v>0</v>
      </c>
      <c r="H839" s="19"/>
      <c r="I839" s="18">
        <f>SUM(DataSource!M641)</f>
        <v>0</v>
      </c>
      <c r="J839" s="19"/>
      <c r="K839" s="19"/>
      <c r="L839" s="18">
        <f>SUM(DataSource!K641)</f>
        <v>0</v>
      </c>
      <c r="M839" s="19"/>
      <c r="N839" s="18">
        <f>SUM(DataSource!L641)</f>
        <v>0</v>
      </c>
      <c r="O839" s="19"/>
      <c r="P839" s="18">
        <f>SUM(DataSource!N641)</f>
        <v>0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1" t="s">
        <v>1435</v>
      </c>
      <c r="B840" t="s">
        <v>1436</v>
      </c>
      <c r="C840" s="18">
        <f>SUM(DataSource!J642)</f>
        <v>0</v>
      </c>
      <c r="D840" s="19"/>
      <c r="E840" s="18">
        <f>SUM(DataSource!I642)</f>
        <v>0</v>
      </c>
      <c r="F840" s="19"/>
      <c r="G840" s="18">
        <f>SUM(DataSource!E642)</f>
        <v>0</v>
      </c>
      <c r="H840" s="19"/>
      <c r="I840" s="18">
        <f>SUM(DataSource!M642)</f>
        <v>0</v>
      </c>
      <c r="J840" s="19"/>
      <c r="K840" s="19"/>
      <c r="L840" s="18">
        <f>SUM(DataSource!K642)</f>
        <v>0</v>
      </c>
      <c r="M840" s="19"/>
      <c r="N840" s="18">
        <f>SUM(DataSource!L642)</f>
        <v>0</v>
      </c>
      <c r="O840" s="19"/>
      <c r="P840" s="18">
        <f>SUM(DataSource!N642)</f>
        <v>0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542" t="s">
        <v>1437</v>
      </c>
      <c r="B841" s="543"/>
      <c r="C841" s="45">
        <f>SUM(C819:C840)</f>
        <v>0</v>
      </c>
      <c r="D841" s="46"/>
      <c r="E841" s="45">
        <f t="shared" ref="E841:J841" si="61">SUM(E819:E840)</f>
        <v>0</v>
      </c>
      <c r="F841" s="45">
        <f t="shared" si="61"/>
        <v>0</v>
      </c>
      <c r="G841" s="45">
        <f t="shared" si="61"/>
        <v>0</v>
      </c>
      <c r="H841" s="45">
        <f t="shared" si="61"/>
        <v>0</v>
      </c>
      <c r="I841" s="45">
        <f t="shared" si="61"/>
        <v>0</v>
      </c>
      <c r="J841" s="45">
        <f t="shared" si="61"/>
        <v>0</v>
      </c>
      <c r="K841" s="45"/>
      <c r="L841" s="45">
        <f>SUM(L819:L840)</f>
        <v>0</v>
      </c>
      <c r="M841" s="45"/>
      <c r="N841" s="45">
        <f>SUM(N819:N840)</f>
        <v>0</v>
      </c>
      <c r="O841" s="45">
        <f>SUM(O819:O840)</f>
        <v>0</v>
      </c>
      <c r="P841" s="45">
        <f>SUM(P819:P840)</f>
        <v>0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4"/>
      <c r="B842" s="25"/>
      <c r="C842" s="18"/>
      <c r="D842" s="19"/>
      <c r="E842" s="18"/>
      <c r="F842" s="19"/>
      <c r="G842" s="18"/>
      <c r="H842" s="19"/>
      <c r="I842" s="18"/>
      <c r="J842" s="19"/>
      <c r="K842" s="19"/>
      <c r="L842" s="18"/>
      <c r="M842" s="19"/>
      <c r="N842" s="18"/>
      <c r="O842" s="19"/>
      <c r="P842" s="18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6" t="s">
        <v>1438</v>
      </c>
      <c r="B843" t="s">
        <v>1439</v>
      </c>
      <c r="C843" s="18">
        <f>SUM(DataSource!J643)</f>
        <v>0</v>
      </c>
      <c r="D843" s="19"/>
      <c r="E843" s="18">
        <f>SUM(DataSource!I643)</f>
        <v>0</v>
      </c>
      <c r="F843" s="19"/>
      <c r="G843" s="18">
        <f>SUM(DataSource!E643)</f>
        <v>0</v>
      </c>
      <c r="H843" s="19"/>
      <c r="I843" s="18">
        <f>SUM(DataSource!M643)</f>
        <v>0</v>
      </c>
      <c r="J843" s="19"/>
      <c r="K843" s="19"/>
      <c r="L843" s="18">
        <f>SUM(DataSource!K643)</f>
        <v>0</v>
      </c>
      <c r="M843" s="19"/>
      <c r="N843" s="18">
        <f>SUM(DataSource!L643)</f>
        <v>0</v>
      </c>
      <c r="O843" s="19"/>
      <c r="P843" s="18">
        <f>SUM(DataSource!N643)</f>
        <v>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17" t="s">
        <v>1440</v>
      </c>
      <c r="B844" t="s">
        <v>1441</v>
      </c>
      <c r="C844" s="18">
        <f>SUM(DataSource!J644)</f>
        <v>0</v>
      </c>
      <c r="D844" s="19"/>
      <c r="E844" s="18">
        <f>SUM(DataSource!I644)</f>
        <v>0</v>
      </c>
      <c r="F844" s="19"/>
      <c r="G844" s="18">
        <f>SUM(DataSource!E644)</f>
        <v>0</v>
      </c>
      <c r="H844" s="19"/>
      <c r="I844" s="18">
        <f>SUM(DataSource!M644)</f>
        <v>0</v>
      </c>
      <c r="J844" s="19"/>
      <c r="K844" s="19"/>
      <c r="L844" s="18">
        <f>SUM(DataSource!K644)</f>
        <v>0</v>
      </c>
      <c r="M844" s="19"/>
      <c r="N844" s="18">
        <f>SUM(DataSource!L644)</f>
        <v>0</v>
      </c>
      <c r="O844" s="19"/>
      <c r="P844" s="18">
        <f>SUM(DataSource!N644)</f>
        <v>0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17" t="s">
        <v>1442</v>
      </c>
      <c r="B845" t="s">
        <v>1443</v>
      </c>
      <c r="C845" s="18">
        <f>SUM(DataSource!J645)</f>
        <v>0</v>
      </c>
      <c r="D845" s="19"/>
      <c r="E845" s="18">
        <f>SUM(DataSource!I645)</f>
        <v>0</v>
      </c>
      <c r="F845" s="19"/>
      <c r="G845" s="18">
        <f>SUM(DataSource!E645)</f>
        <v>0</v>
      </c>
      <c r="H845" s="19"/>
      <c r="I845" s="18">
        <f>SUM(DataSource!M645)</f>
        <v>0</v>
      </c>
      <c r="J845" s="19"/>
      <c r="K845" s="19"/>
      <c r="L845" s="18">
        <f>SUM(DataSource!K645)</f>
        <v>0</v>
      </c>
      <c r="M845" s="19"/>
      <c r="N845" s="18">
        <f>SUM(DataSource!L645)</f>
        <v>0</v>
      </c>
      <c r="O845" s="19"/>
      <c r="P845" s="18">
        <f>SUM(DataSource!N645)</f>
        <v>0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17" t="s">
        <v>1444</v>
      </c>
      <c r="B846" t="s">
        <v>1445</v>
      </c>
      <c r="C846" s="18">
        <f>SUM(DataSource!J646)</f>
        <v>0</v>
      </c>
      <c r="D846" s="19"/>
      <c r="E846" s="18">
        <f>SUM(DataSource!I646)</f>
        <v>0</v>
      </c>
      <c r="F846" s="19"/>
      <c r="G846" s="18">
        <f>SUM(DataSource!E646)</f>
        <v>0</v>
      </c>
      <c r="H846" s="19"/>
      <c r="I846" s="18">
        <f>SUM(DataSource!M646)</f>
        <v>0</v>
      </c>
      <c r="J846" s="19"/>
      <c r="K846" s="19"/>
      <c r="L846" s="18">
        <f>SUM(DataSource!K646)</f>
        <v>0</v>
      </c>
      <c r="M846" s="19"/>
      <c r="N846" s="18">
        <f>SUM(DataSource!L646)</f>
        <v>0</v>
      </c>
      <c r="O846" s="19"/>
      <c r="P846" s="18">
        <f>SUM(DataSource!N646)</f>
        <v>0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17" t="s">
        <v>1446</v>
      </c>
      <c r="B847" t="s">
        <v>1447</v>
      </c>
      <c r="C847" s="18">
        <f>SUM(DataSource!J647)</f>
        <v>0</v>
      </c>
      <c r="D847" s="19"/>
      <c r="E847" s="18">
        <f>SUM(DataSource!I647)</f>
        <v>0</v>
      </c>
      <c r="F847" s="19"/>
      <c r="G847" s="18">
        <f>SUM(DataSource!E647)</f>
        <v>0</v>
      </c>
      <c r="H847" s="19"/>
      <c r="I847" s="18">
        <f>SUM(DataSource!M647)</f>
        <v>0</v>
      </c>
      <c r="J847" s="19"/>
      <c r="K847" s="19"/>
      <c r="L847" s="18">
        <f>SUM(DataSource!K647)</f>
        <v>0</v>
      </c>
      <c r="M847" s="19"/>
      <c r="N847" s="18">
        <f>SUM(DataSource!L647)</f>
        <v>0</v>
      </c>
      <c r="O847" s="19"/>
      <c r="P847" s="18">
        <f>SUM(DataSource!N647)</f>
        <v>0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17" t="s">
        <v>1448</v>
      </c>
      <c r="B848" t="s">
        <v>1449</v>
      </c>
      <c r="C848" s="18">
        <f>SUM(DataSource!J648)</f>
        <v>0</v>
      </c>
      <c r="D848" s="19"/>
      <c r="E848" s="18">
        <f>SUM(DataSource!I648)</f>
        <v>0</v>
      </c>
      <c r="F848" s="19"/>
      <c r="G848" s="18">
        <f>SUM(DataSource!E648)</f>
        <v>0</v>
      </c>
      <c r="H848" s="19"/>
      <c r="I848" s="18">
        <f>SUM(DataSource!M648)</f>
        <v>0</v>
      </c>
      <c r="J848" s="19"/>
      <c r="K848" s="19"/>
      <c r="L848" s="18">
        <f>SUM(DataSource!K648)</f>
        <v>0</v>
      </c>
      <c r="M848" s="19"/>
      <c r="N848" s="18">
        <f>SUM(DataSource!L648)</f>
        <v>0</v>
      </c>
      <c r="O848" s="19"/>
      <c r="P848" s="18">
        <f>SUM(DataSource!N648)</f>
        <v>0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17" t="s">
        <v>1450</v>
      </c>
      <c r="B849" t="s">
        <v>1451</v>
      </c>
      <c r="C849" s="18">
        <f>SUM(DataSource!J649)</f>
        <v>0</v>
      </c>
      <c r="D849" s="19"/>
      <c r="E849" s="18">
        <f>SUM(DataSource!I649)</f>
        <v>0</v>
      </c>
      <c r="F849" s="19"/>
      <c r="G849" s="18">
        <f>SUM(DataSource!E649)</f>
        <v>0</v>
      </c>
      <c r="H849" s="19"/>
      <c r="I849" s="18">
        <f>SUM(DataSource!M649)</f>
        <v>0</v>
      </c>
      <c r="J849" s="19"/>
      <c r="K849" s="19"/>
      <c r="L849" s="18">
        <f>SUM(DataSource!K649)</f>
        <v>0</v>
      </c>
      <c r="M849" s="19"/>
      <c r="N849" s="18">
        <f>SUM(DataSource!L649)</f>
        <v>0</v>
      </c>
      <c r="O849" s="19"/>
      <c r="P849" s="18">
        <f>SUM(DataSource!N649)</f>
        <v>0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17" t="s">
        <v>1452</v>
      </c>
      <c r="B850" t="s">
        <v>1453</v>
      </c>
      <c r="C850" s="18">
        <f>SUM(DataSource!J650)</f>
        <v>0</v>
      </c>
      <c r="D850" s="19"/>
      <c r="E850" s="18">
        <f>SUM(DataSource!I650)</f>
        <v>0</v>
      </c>
      <c r="F850" s="19"/>
      <c r="G850" s="18">
        <f>SUM(DataSource!E650)</f>
        <v>0</v>
      </c>
      <c r="H850" s="19"/>
      <c r="I850" s="18">
        <f>SUM(DataSource!M650)</f>
        <v>0</v>
      </c>
      <c r="J850" s="19"/>
      <c r="K850" s="19"/>
      <c r="L850" s="18">
        <f>SUM(DataSource!K650)</f>
        <v>0</v>
      </c>
      <c r="M850" s="19"/>
      <c r="N850" s="18">
        <f>SUM(DataSource!L650)</f>
        <v>0</v>
      </c>
      <c r="O850" s="19"/>
      <c r="P850" s="18">
        <f>SUM(DataSource!N650)</f>
        <v>0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17" t="s">
        <v>1454</v>
      </c>
      <c r="B851" t="s">
        <v>1455</v>
      </c>
      <c r="C851" s="18">
        <f>SUM(DataSource!J651)</f>
        <v>0</v>
      </c>
      <c r="D851" s="19"/>
      <c r="E851" s="18">
        <f>SUM(DataSource!I651)</f>
        <v>0</v>
      </c>
      <c r="F851" s="19"/>
      <c r="G851" s="18">
        <f>SUM(DataSource!E651)</f>
        <v>0</v>
      </c>
      <c r="H851" s="19"/>
      <c r="I851" s="18">
        <f>SUM(DataSource!M651)</f>
        <v>0</v>
      </c>
      <c r="J851" s="19"/>
      <c r="K851" s="19"/>
      <c r="L851" s="18">
        <f>SUM(DataSource!K651)</f>
        <v>0</v>
      </c>
      <c r="M851" s="19"/>
      <c r="N851" s="18">
        <f>SUM(DataSource!L651)</f>
        <v>0</v>
      </c>
      <c r="O851" s="19"/>
      <c r="P851" s="18">
        <f>SUM(DataSource!N651)</f>
        <v>0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17" t="s">
        <v>1456</v>
      </c>
      <c r="B852" t="s">
        <v>1457</v>
      </c>
      <c r="C852" s="18">
        <f>SUM(DataSource!J652)</f>
        <v>0</v>
      </c>
      <c r="D852" s="19"/>
      <c r="E852" s="18">
        <f>SUM(DataSource!I652)</f>
        <v>0</v>
      </c>
      <c r="F852" s="19"/>
      <c r="G852" s="18">
        <f>SUM(DataSource!E652)</f>
        <v>0</v>
      </c>
      <c r="H852" s="19"/>
      <c r="I852" s="18">
        <f>SUM(DataSource!M652)</f>
        <v>0</v>
      </c>
      <c r="J852" s="19"/>
      <c r="K852" s="19"/>
      <c r="L852" s="18">
        <f>SUM(DataSource!K652)</f>
        <v>0</v>
      </c>
      <c r="M852" s="19"/>
      <c r="N852" s="18">
        <f>SUM(DataSource!L652)</f>
        <v>0</v>
      </c>
      <c r="O852" s="19"/>
      <c r="P852" s="18">
        <f>SUM(DataSource!N652)</f>
        <v>0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17" t="s">
        <v>1458</v>
      </c>
      <c r="B853" t="s">
        <v>1459</v>
      </c>
      <c r="C853" s="18">
        <f>SUM(DataSource!J653)</f>
        <v>0</v>
      </c>
      <c r="D853" s="19"/>
      <c r="E853" s="18">
        <f>SUM(DataSource!I653)</f>
        <v>0</v>
      </c>
      <c r="F853" s="19"/>
      <c r="G853" s="18">
        <f>SUM(DataSource!E653)</f>
        <v>0</v>
      </c>
      <c r="H853" s="19"/>
      <c r="I853" s="18">
        <f>SUM(DataSource!M653)</f>
        <v>0</v>
      </c>
      <c r="J853" s="19"/>
      <c r="K853" s="19"/>
      <c r="L853" s="18">
        <f>SUM(DataSource!K653)</f>
        <v>0</v>
      </c>
      <c r="M853" s="19"/>
      <c r="N853" s="18">
        <f>SUM(DataSource!L653)</f>
        <v>0</v>
      </c>
      <c r="O853" s="19"/>
      <c r="P853" s="18">
        <f>SUM(DataSource!N653)</f>
        <v>0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17" t="s">
        <v>1460</v>
      </c>
      <c r="B854" t="s">
        <v>1461</v>
      </c>
      <c r="C854" s="18">
        <f>SUM(DataSource!J654)</f>
        <v>0</v>
      </c>
      <c r="D854" s="19"/>
      <c r="E854" s="18">
        <f>SUM(DataSource!I654)</f>
        <v>0</v>
      </c>
      <c r="F854" s="19"/>
      <c r="G854" s="18">
        <f>SUM(DataSource!E654)</f>
        <v>0</v>
      </c>
      <c r="H854" s="19"/>
      <c r="I854" s="18">
        <f>SUM(DataSource!M654)</f>
        <v>0</v>
      </c>
      <c r="J854" s="19"/>
      <c r="K854" s="19"/>
      <c r="L854" s="18">
        <f>SUM(DataSource!K654)</f>
        <v>0</v>
      </c>
      <c r="M854" s="19"/>
      <c r="N854" s="18">
        <f>SUM(DataSource!L654)</f>
        <v>0</v>
      </c>
      <c r="O854" s="19"/>
      <c r="P854" s="18">
        <f>SUM(DataSource!N654)</f>
        <v>0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17" t="s">
        <v>1462</v>
      </c>
      <c r="B855" t="s">
        <v>1463</v>
      </c>
      <c r="C855" s="18">
        <f>SUM(DataSource!J655)</f>
        <v>0</v>
      </c>
      <c r="D855" s="19"/>
      <c r="E855" s="18">
        <f>SUM(DataSource!I655)</f>
        <v>0</v>
      </c>
      <c r="F855" s="19"/>
      <c r="G855" s="18">
        <f>SUM(DataSource!E655)</f>
        <v>0</v>
      </c>
      <c r="H855" s="19"/>
      <c r="I855" s="18">
        <f>SUM(DataSource!M655)</f>
        <v>0</v>
      </c>
      <c r="J855" s="19"/>
      <c r="K855" s="19"/>
      <c r="L855" s="18">
        <f>SUM(DataSource!K655)</f>
        <v>0</v>
      </c>
      <c r="M855" s="19"/>
      <c r="N855" s="18">
        <f>SUM(DataSource!L655)</f>
        <v>0</v>
      </c>
      <c r="O855" s="19"/>
      <c r="P855" s="18">
        <f>SUM(DataSource!N655)</f>
        <v>0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17" t="s">
        <v>1464</v>
      </c>
      <c r="B856" t="s">
        <v>1465</v>
      </c>
      <c r="C856" s="18">
        <f>SUM(DataSource!J656)</f>
        <v>0</v>
      </c>
      <c r="D856" s="19"/>
      <c r="E856" s="18">
        <f>SUM(DataSource!I656)</f>
        <v>0</v>
      </c>
      <c r="F856" s="19"/>
      <c r="G856" s="18">
        <f>SUM(DataSource!E656)</f>
        <v>0</v>
      </c>
      <c r="H856" s="19"/>
      <c r="I856" s="18">
        <f>SUM(DataSource!M656)</f>
        <v>0</v>
      </c>
      <c r="J856" s="19"/>
      <c r="K856" s="19"/>
      <c r="L856" s="18">
        <f>SUM(DataSource!K656)</f>
        <v>0</v>
      </c>
      <c r="M856" s="19"/>
      <c r="N856" s="18">
        <f>SUM(DataSource!L656)</f>
        <v>0</v>
      </c>
      <c r="O856" s="19"/>
      <c r="P856" s="18">
        <f>SUM(DataSource!N656)</f>
        <v>0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17" t="s">
        <v>1466</v>
      </c>
      <c r="B857" t="s">
        <v>1467</v>
      </c>
      <c r="C857" s="18">
        <f>SUM(DataSource!J657)</f>
        <v>0</v>
      </c>
      <c r="D857" s="19"/>
      <c r="E857" s="18">
        <f>SUM(DataSource!I657)</f>
        <v>0</v>
      </c>
      <c r="F857" s="19"/>
      <c r="G857" s="18">
        <f>SUM(DataSource!E657)</f>
        <v>0</v>
      </c>
      <c r="H857" s="19"/>
      <c r="I857" s="18">
        <f>SUM(DataSource!M657)</f>
        <v>0</v>
      </c>
      <c r="J857" s="19"/>
      <c r="K857" s="19"/>
      <c r="L857" s="18">
        <f>SUM(DataSource!K657)</f>
        <v>0</v>
      </c>
      <c r="M857" s="19"/>
      <c r="N857" s="18">
        <f>SUM(DataSource!L657)</f>
        <v>0</v>
      </c>
      <c r="O857" s="19"/>
      <c r="P857" s="18">
        <f>SUM(DataSource!N657)</f>
        <v>0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17" t="s">
        <v>1468</v>
      </c>
      <c r="B858" t="s">
        <v>1469</v>
      </c>
      <c r="C858" s="18">
        <f>SUM(DataSource!J658)</f>
        <v>0</v>
      </c>
      <c r="D858" s="19"/>
      <c r="E858" s="18">
        <f>SUM(DataSource!I658)</f>
        <v>0</v>
      </c>
      <c r="F858" s="19"/>
      <c r="G858" s="18">
        <f>SUM(DataSource!E658)</f>
        <v>0</v>
      </c>
      <c r="H858" s="19"/>
      <c r="I858" s="18">
        <f>SUM(DataSource!M658)</f>
        <v>0</v>
      </c>
      <c r="J858" s="19"/>
      <c r="K858" s="19"/>
      <c r="L858" s="18">
        <f>SUM(DataSource!K658)</f>
        <v>0</v>
      </c>
      <c r="M858" s="19"/>
      <c r="N858" s="18">
        <f>SUM(DataSource!L658)</f>
        <v>0</v>
      </c>
      <c r="O858" s="19"/>
      <c r="P858" s="18">
        <f>SUM(DataSource!N658)</f>
        <v>0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17" t="s">
        <v>1470</v>
      </c>
      <c r="B859" t="s">
        <v>1471</v>
      </c>
      <c r="C859" s="18">
        <f>SUM(DataSource!J659)</f>
        <v>0</v>
      </c>
      <c r="D859" s="19"/>
      <c r="E859" s="18">
        <f>SUM(DataSource!I659)</f>
        <v>0</v>
      </c>
      <c r="F859" s="19"/>
      <c r="G859" s="18">
        <f>SUM(DataSource!E659)</f>
        <v>0</v>
      </c>
      <c r="H859" s="19"/>
      <c r="I859" s="18">
        <f>SUM(DataSource!M659)</f>
        <v>0</v>
      </c>
      <c r="J859" s="19"/>
      <c r="K859" s="19"/>
      <c r="L859" s="18">
        <f>SUM(DataSource!K659)</f>
        <v>0</v>
      </c>
      <c r="M859" s="19"/>
      <c r="N859" s="18">
        <f>SUM(DataSource!L659)</f>
        <v>0</v>
      </c>
      <c r="O859" s="19"/>
      <c r="P859" s="18">
        <f>SUM(DataSource!N659)</f>
        <v>0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17" t="s">
        <v>1472</v>
      </c>
      <c r="B860" t="s">
        <v>1473</v>
      </c>
      <c r="C860" s="18">
        <f>SUM(DataSource!J660)</f>
        <v>0</v>
      </c>
      <c r="D860" s="19"/>
      <c r="E860" s="18">
        <f>SUM(DataSource!I660)</f>
        <v>0</v>
      </c>
      <c r="F860" s="19"/>
      <c r="G860" s="18">
        <f>SUM(DataSource!E660)</f>
        <v>0</v>
      </c>
      <c r="H860" s="19"/>
      <c r="I860" s="18">
        <f>SUM(DataSource!M660)</f>
        <v>0</v>
      </c>
      <c r="J860" s="19"/>
      <c r="K860" s="19"/>
      <c r="L860" s="18">
        <f>SUM(DataSource!K660)</f>
        <v>0</v>
      </c>
      <c r="M860" s="19"/>
      <c r="N860" s="18">
        <f>SUM(DataSource!L660)</f>
        <v>0</v>
      </c>
      <c r="O860" s="19"/>
      <c r="P860" s="18">
        <f>SUM(DataSource!N660)</f>
        <v>0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17" t="s">
        <v>1474</v>
      </c>
      <c r="B861" t="s">
        <v>1475</v>
      </c>
      <c r="C861" s="18">
        <f>SUM(DataSource!J661)</f>
        <v>0</v>
      </c>
      <c r="D861" s="19"/>
      <c r="E861" s="18">
        <f>SUM(DataSource!I661)</f>
        <v>0</v>
      </c>
      <c r="F861" s="19"/>
      <c r="G861" s="18">
        <f>SUM(DataSource!E661)</f>
        <v>0</v>
      </c>
      <c r="H861" s="19"/>
      <c r="I861" s="18">
        <f>SUM(DataSource!M661)</f>
        <v>0</v>
      </c>
      <c r="J861" s="19"/>
      <c r="K861" s="19"/>
      <c r="L861" s="18">
        <f>SUM(DataSource!K661)</f>
        <v>0</v>
      </c>
      <c r="M861" s="19"/>
      <c r="N861" s="18">
        <f>SUM(DataSource!L661)</f>
        <v>0</v>
      </c>
      <c r="O861" s="19"/>
      <c r="P861" s="18">
        <f>SUM(DataSource!N661)</f>
        <v>0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1" t="s">
        <v>1476</v>
      </c>
      <c r="B862" t="s">
        <v>1477</v>
      </c>
      <c r="C862" s="18">
        <f>SUM(DataSource!J662)</f>
        <v>0</v>
      </c>
      <c r="D862" s="19"/>
      <c r="E862" s="18">
        <f>SUM(DataSource!I662)</f>
        <v>0</v>
      </c>
      <c r="F862" s="19"/>
      <c r="G862" s="18">
        <f>SUM(DataSource!E662)</f>
        <v>0</v>
      </c>
      <c r="H862" s="19"/>
      <c r="I862" s="18">
        <f>SUM(DataSource!M662)</f>
        <v>0</v>
      </c>
      <c r="J862" s="19"/>
      <c r="K862" s="19"/>
      <c r="L862" s="18">
        <f>SUM(DataSource!K662)</f>
        <v>0</v>
      </c>
      <c r="M862" s="19"/>
      <c r="N862" s="18">
        <f>SUM(DataSource!L662)</f>
        <v>0</v>
      </c>
      <c r="O862" s="19"/>
      <c r="P862" s="18">
        <f>SUM(DataSource!N662)</f>
        <v>0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542" t="s">
        <v>1478</v>
      </c>
      <c r="B863" s="543"/>
      <c r="C863" s="45">
        <f>SUM(C843:C862)</f>
        <v>0</v>
      </c>
      <c r="D863" s="46"/>
      <c r="E863" s="45">
        <f t="shared" ref="E863:J863" si="62">SUM(E843:E862)</f>
        <v>0</v>
      </c>
      <c r="F863" s="45">
        <f t="shared" si="62"/>
        <v>0</v>
      </c>
      <c r="G863" s="45">
        <f t="shared" si="62"/>
        <v>0</v>
      </c>
      <c r="H863" s="45">
        <f t="shared" si="62"/>
        <v>0</v>
      </c>
      <c r="I863" s="45">
        <f t="shared" si="62"/>
        <v>0</v>
      </c>
      <c r="J863" s="45">
        <f t="shared" si="62"/>
        <v>0</v>
      </c>
      <c r="K863" s="45"/>
      <c r="L863" s="45">
        <f>SUM(L843:L862)</f>
        <v>0</v>
      </c>
      <c r="M863" s="45"/>
      <c r="N863" s="45">
        <f>SUM(N843:N862)</f>
        <v>0</v>
      </c>
      <c r="O863" s="45">
        <f>SUM(O843:O862)</f>
        <v>0</v>
      </c>
      <c r="P863" s="45">
        <f>SUM(P843:P862)</f>
        <v>0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4"/>
      <c r="B864" s="25"/>
      <c r="C864" s="18"/>
      <c r="D864" s="19"/>
      <c r="E864" s="18"/>
      <c r="F864" s="19"/>
      <c r="G864" s="18"/>
      <c r="H864" s="19"/>
      <c r="I864" s="18"/>
      <c r="J864" s="19"/>
      <c r="K864" s="19"/>
      <c r="L864" s="18"/>
      <c r="M864" s="19"/>
      <c r="N864" s="18"/>
      <c r="O864" s="19"/>
      <c r="P864" s="18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6" t="s">
        <v>1479</v>
      </c>
      <c r="B865" t="s">
        <v>1480</v>
      </c>
      <c r="C865" s="18">
        <f>SUM(DataSource!J663)</f>
        <v>0</v>
      </c>
      <c r="D865" s="19"/>
      <c r="E865" s="18">
        <f>SUM(DataSource!I663)</f>
        <v>0</v>
      </c>
      <c r="F865" s="19"/>
      <c r="G865" s="18">
        <f>SUM(DataSource!E663)</f>
        <v>0</v>
      </c>
      <c r="H865" s="19"/>
      <c r="I865" s="18">
        <f>SUM(DataSource!M663)</f>
        <v>0</v>
      </c>
      <c r="J865" s="19"/>
      <c r="K865" s="19"/>
      <c r="L865" s="18">
        <f>SUM(DataSource!K663)</f>
        <v>0</v>
      </c>
      <c r="M865" s="19"/>
      <c r="N865" s="18">
        <f>SUM(DataSource!L663)</f>
        <v>0</v>
      </c>
      <c r="O865" s="19"/>
      <c r="P865" s="18">
        <f>SUM(DataSource!N663)</f>
        <v>0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17" t="s">
        <v>1481</v>
      </c>
      <c r="B866" t="s">
        <v>1482</v>
      </c>
      <c r="C866" s="18">
        <f>SUM(DataSource!J664)</f>
        <v>0</v>
      </c>
      <c r="D866" s="19"/>
      <c r="E866" s="18">
        <f>SUM(DataSource!I664)</f>
        <v>0</v>
      </c>
      <c r="F866" s="19"/>
      <c r="G866" s="18">
        <f>SUM(DataSource!E664)</f>
        <v>0</v>
      </c>
      <c r="H866" s="19"/>
      <c r="I866" s="18">
        <f>SUM(DataSource!M664)</f>
        <v>0</v>
      </c>
      <c r="J866" s="19"/>
      <c r="K866" s="19"/>
      <c r="L866" s="18">
        <f>SUM(DataSource!K664)</f>
        <v>0</v>
      </c>
      <c r="M866" s="19"/>
      <c r="N866" s="18">
        <f>SUM(DataSource!L664)</f>
        <v>0</v>
      </c>
      <c r="O866" s="19"/>
      <c r="P866" s="18">
        <f>SUM(DataSource!N664)</f>
        <v>0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17" t="s">
        <v>1483</v>
      </c>
      <c r="B867" t="s">
        <v>1484</v>
      </c>
      <c r="C867" s="18">
        <f>SUM(DataSource!J665)</f>
        <v>0</v>
      </c>
      <c r="D867" s="19"/>
      <c r="E867" s="18">
        <f>SUM(DataSource!I665)</f>
        <v>0</v>
      </c>
      <c r="F867" s="19"/>
      <c r="G867" s="18">
        <f>SUM(DataSource!E665)</f>
        <v>0</v>
      </c>
      <c r="H867" s="19"/>
      <c r="I867" s="18">
        <f>SUM(DataSource!M665)</f>
        <v>0</v>
      </c>
      <c r="J867" s="19"/>
      <c r="K867" s="19"/>
      <c r="L867" s="18">
        <f>SUM(DataSource!K665)</f>
        <v>0</v>
      </c>
      <c r="M867" s="19"/>
      <c r="N867" s="18">
        <f>SUM(DataSource!L665)</f>
        <v>0</v>
      </c>
      <c r="O867" s="19"/>
      <c r="P867" s="18">
        <f>SUM(DataSource!N665)</f>
        <v>0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17" t="s">
        <v>1485</v>
      </c>
      <c r="B868" t="s">
        <v>1486</v>
      </c>
      <c r="C868" s="18">
        <f>SUM(DataSource!J666)</f>
        <v>0</v>
      </c>
      <c r="D868" s="19"/>
      <c r="E868" s="18">
        <f>SUM(DataSource!I666)</f>
        <v>0</v>
      </c>
      <c r="F868" s="19"/>
      <c r="G868" s="18">
        <f>SUM(DataSource!E666)</f>
        <v>0</v>
      </c>
      <c r="H868" s="19"/>
      <c r="I868" s="18">
        <f>SUM(DataSource!M666)</f>
        <v>0</v>
      </c>
      <c r="J868" s="19"/>
      <c r="K868" s="19"/>
      <c r="L868" s="18">
        <f>SUM(DataSource!K666)</f>
        <v>0</v>
      </c>
      <c r="M868" s="19"/>
      <c r="N868" s="18">
        <f>SUM(DataSource!L666)</f>
        <v>0</v>
      </c>
      <c r="O868" s="19"/>
      <c r="P868" s="18">
        <f>SUM(DataSource!N666)</f>
        <v>0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17" t="s">
        <v>1487</v>
      </c>
      <c r="B869" t="s">
        <v>1488</v>
      </c>
      <c r="C869" s="18">
        <f>SUM(DataSource!J667)</f>
        <v>0</v>
      </c>
      <c r="D869" s="19"/>
      <c r="E869" s="18">
        <f>SUM(DataSource!I667)</f>
        <v>0</v>
      </c>
      <c r="F869" s="19"/>
      <c r="G869" s="18">
        <f>SUM(DataSource!E667)</f>
        <v>0</v>
      </c>
      <c r="H869" s="19"/>
      <c r="I869" s="18">
        <f>SUM(DataSource!M667)</f>
        <v>0</v>
      </c>
      <c r="J869" s="19"/>
      <c r="K869" s="19"/>
      <c r="L869" s="18">
        <f>SUM(DataSource!K667)</f>
        <v>0</v>
      </c>
      <c r="M869" s="19"/>
      <c r="N869" s="18">
        <f>SUM(DataSource!L667)</f>
        <v>0</v>
      </c>
      <c r="O869" s="19"/>
      <c r="P869" s="18">
        <f>SUM(DataSource!N667)</f>
        <v>0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17" t="s">
        <v>1489</v>
      </c>
      <c r="B870" t="s">
        <v>1490</v>
      </c>
      <c r="C870" s="18">
        <f>SUM(DataSource!J668)</f>
        <v>0</v>
      </c>
      <c r="D870" s="19"/>
      <c r="E870" s="18">
        <f>SUM(DataSource!I668)</f>
        <v>0</v>
      </c>
      <c r="F870" s="19"/>
      <c r="G870" s="18">
        <f>SUM(DataSource!E668)</f>
        <v>0</v>
      </c>
      <c r="H870" s="19"/>
      <c r="I870" s="18">
        <f>SUM(DataSource!M668)</f>
        <v>0</v>
      </c>
      <c r="J870" s="19"/>
      <c r="K870" s="19"/>
      <c r="L870" s="18">
        <f>SUM(DataSource!K668)</f>
        <v>0</v>
      </c>
      <c r="M870" s="19"/>
      <c r="N870" s="18">
        <f>SUM(DataSource!L668)</f>
        <v>0</v>
      </c>
      <c r="O870" s="19"/>
      <c r="P870" s="18">
        <f>SUM(DataSource!N668)</f>
        <v>0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17" t="s">
        <v>1491</v>
      </c>
      <c r="B871" t="s">
        <v>1492</v>
      </c>
      <c r="C871" s="18">
        <f>SUM(DataSource!J669)</f>
        <v>0</v>
      </c>
      <c r="D871" s="19"/>
      <c r="E871" s="18">
        <f>SUM(DataSource!I669)</f>
        <v>0</v>
      </c>
      <c r="F871" s="19"/>
      <c r="G871" s="18">
        <f>SUM(DataSource!E669)</f>
        <v>0</v>
      </c>
      <c r="H871" s="19"/>
      <c r="I871" s="18">
        <f>SUM(DataSource!M669)</f>
        <v>0</v>
      </c>
      <c r="J871" s="19"/>
      <c r="K871" s="19"/>
      <c r="L871" s="18">
        <f>SUM(DataSource!K669)</f>
        <v>0</v>
      </c>
      <c r="M871" s="19"/>
      <c r="N871" s="18">
        <f>SUM(DataSource!L669)</f>
        <v>0</v>
      </c>
      <c r="O871" s="19"/>
      <c r="P871" s="18">
        <f>SUM(DataSource!N669)</f>
        <v>0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17" t="s">
        <v>1493</v>
      </c>
      <c r="B872" t="s">
        <v>1494</v>
      </c>
      <c r="C872" s="18">
        <f>SUM(DataSource!J670)</f>
        <v>0</v>
      </c>
      <c r="D872" s="19"/>
      <c r="E872" s="18">
        <f>SUM(DataSource!I670)</f>
        <v>0</v>
      </c>
      <c r="F872" s="19"/>
      <c r="G872" s="18">
        <f>SUM(DataSource!E670)</f>
        <v>0</v>
      </c>
      <c r="H872" s="19"/>
      <c r="I872" s="18">
        <f>SUM(DataSource!M670)</f>
        <v>0</v>
      </c>
      <c r="J872" s="19"/>
      <c r="K872" s="19"/>
      <c r="L872" s="18">
        <f>SUM(DataSource!K670)</f>
        <v>0</v>
      </c>
      <c r="M872" s="19"/>
      <c r="N872" s="18">
        <f>SUM(DataSource!L670)</f>
        <v>0</v>
      </c>
      <c r="O872" s="19"/>
      <c r="P872" s="18">
        <f>SUM(DataSource!N670)</f>
        <v>0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17" t="s">
        <v>1495</v>
      </c>
      <c r="B873" t="s">
        <v>1496</v>
      </c>
      <c r="C873" s="18">
        <f>SUM(DataSource!J671)</f>
        <v>0</v>
      </c>
      <c r="D873" s="19"/>
      <c r="E873" s="18">
        <f>SUM(DataSource!I671)</f>
        <v>0</v>
      </c>
      <c r="F873" s="19"/>
      <c r="G873" s="18">
        <f>SUM(DataSource!E671)</f>
        <v>0</v>
      </c>
      <c r="H873" s="19"/>
      <c r="I873" s="18">
        <f>SUM(DataSource!M671)</f>
        <v>0</v>
      </c>
      <c r="J873" s="19"/>
      <c r="K873" s="19"/>
      <c r="L873" s="18">
        <f>SUM(DataSource!K671)</f>
        <v>0</v>
      </c>
      <c r="M873" s="19"/>
      <c r="N873" s="18">
        <f>SUM(DataSource!L671)</f>
        <v>0</v>
      </c>
      <c r="O873" s="19"/>
      <c r="P873" s="18">
        <f>SUM(DataSource!N671)</f>
        <v>0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17" t="s">
        <v>1497</v>
      </c>
      <c r="B874" t="s">
        <v>1498</v>
      </c>
      <c r="C874" s="18">
        <f>SUM(DataSource!J672)</f>
        <v>0</v>
      </c>
      <c r="D874" s="19"/>
      <c r="E874" s="18">
        <f>SUM(DataSource!I672)</f>
        <v>0</v>
      </c>
      <c r="F874" s="19"/>
      <c r="G874" s="18">
        <f>SUM(DataSource!E672)</f>
        <v>0</v>
      </c>
      <c r="H874" s="19"/>
      <c r="I874" s="18">
        <f>SUM(DataSource!M672)</f>
        <v>0</v>
      </c>
      <c r="J874" s="19"/>
      <c r="K874" s="19"/>
      <c r="L874" s="18">
        <f>SUM(DataSource!K672)</f>
        <v>0</v>
      </c>
      <c r="M874" s="19"/>
      <c r="N874" s="18">
        <f>SUM(DataSource!L672)</f>
        <v>0</v>
      </c>
      <c r="O874" s="19"/>
      <c r="P874" s="18">
        <f>SUM(DataSource!N672)</f>
        <v>0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17" t="s">
        <v>1499</v>
      </c>
      <c r="B875" t="s">
        <v>1500</v>
      </c>
      <c r="C875" s="18">
        <f>SUM(DataSource!J673)</f>
        <v>0</v>
      </c>
      <c r="D875" s="19"/>
      <c r="E875" s="18">
        <f>SUM(DataSource!I673)</f>
        <v>0</v>
      </c>
      <c r="F875" s="19"/>
      <c r="G875" s="18">
        <f>SUM(DataSource!E673)</f>
        <v>0</v>
      </c>
      <c r="H875" s="19"/>
      <c r="I875" s="18">
        <f>SUM(DataSource!M673)</f>
        <v>0</v>
      </c>
      <c r="J875" s="19"/>
      <c r="K875" s="19"/>
      <c r="L875" s="18">
        <f>SUM(DataSource!K673)</f>
        <v>0</v>
      </c>
      <c r="M875" s="19"/>
      <c r="N875" s="18">
        <f>SUM(DataSource!L673)</f>
        <v>0</v>
      </c>
      <c r="O875" s="19"/>
      <c r="P875" s="18">
        <f>SUM(DataSource!N673)</f>
        <v>0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17" t="s">
        <v>1501</v>
      </c>
      <c r="B876" t="s">
        <v>1502</v>
      </c>
      <c r="C876" s="18">
        <f>SUM(DataSource!J674)</f>
        <v>0</v>
      </c>
      <c r="D876" s="19"/>
      <c r="E876" s="18">
        <f>SUM(DataSource!I674)</f>
        <v>0</v>
      </c>
      <c r="F876" s="19"/>
      <c r="G876" s="18">
        <f>SUM(DataSource!E674)</f>
        <v>0</v>
      </c>
      <c r="H876" s="19"/>
      <c r="I876" s="18">
        <f>SUM(DataSource!M674)</f>
        <v>0</v>
      </c>
      <c r="J876" s="19"/>
      <c r="K876" s="19"/>
      <c r="L876" s="18">
        <f>SUM(DataSource!K674)</f>
        <v>0</v>
      </c>
      <c r="M876" s="19"/>
      <c r="N876" s="18">
        <f>SUM(DataSource!L674)</f>
        <v>0</v>
      </c>
      <c r="O876" s="19"/>
      <c r="P876" s="18">
        <f>SUM(DataSource!N674)</f>
        <v>0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17" t="s">
        <v>1503</v>
      </c>
      <c r="B877" t="s">
        <v>1504</v>
      </c>
      <c r="C877" s="18">
        <f>SUM(DataSource!J675)</f>
        <v>0</v>
      </c>
      <c r="D877" s="19"/>
      <c r="E877" s="18">
        <f>SUM(DataSource!I675)</f>
        <v>0</v>
      </c>
      <c r="F877" s="19"/>
      <c r="G877" s="18">
        <f>SUM(DataSource!E675)</f>
        <v>0</v>
      </c>
      <c r="H877" s="19"/>
      <c r="I877" s="18">
        <f>SUM(DataSource!M675)</f>
        <v>0</v>
      </c>
      <c r="J877" s="19"/>
      <c r="K877" s="19"/>
      <c r="L877" s="18">
        <f>SUM(DataSource!K675)</f>
        <v>0</v>
      </c>
      <c r="M877" s="19"/>
      <c r="N877" s="18">
        <f>SUM(DataSource!L675)</f>
        <v>0</v>
      </c>
      <c r="O877" s="19"/>
      <c r="P877" s="18">
        <f>SUM(DataSource!N675)</f>
        <v>0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17" t="s">
        <v>1505</v>
      </c>
      <c r="B878" t="s">
        <v>1506</v>
      </c>
      <c r="C878" s="18">
        <f>SUM(DataSource!J676)</f>
        <v>0</v>
      </c>
      <c r="D878" s="19"/>
      <c r="E878" s="18">
        <f>SUM(DataSource!I676)</f>
        <v>0</v>
      </c>
      <c r="F878" s="19"/>
      <c r="G878" s="18">
        <f>SUM(DataSource!E676)</f>
        <v>0</v>
      </c>
      <c r="H878" s="19"/>
      <c r="I878" s="18">
        <f>SUM(DataSource!M676)</f>
        <v>0</v>
      </c>
      <c r="J878" s="19"/>
      <c r="K878" s="19"/>
      <c r="L878" s="18">
        <f>SUM(DataSource!K676)</f>
        <v>0</v>
      </c>
      <c r="M878" s="19"/>
      <c r="N878" s="18">
        <f>SUM(DataSource!L676)</f>
        <v>0</v>
      </c>
      <c r="O878" s="19"/>
      <c r="P878" s="18">
        <f>SUM(DataSource!N676)</f>
        <v>0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17" t="s">
        <v>1507</v>
      </c>
      <c r="B879" t="s">
        <v>1508</v>
      </c>
      <c r="C879" s="18">
        <f>SUM(DataSource!J677)</f>
        <v>0</v>
      </c>
      <c r="D879" s="19"/>
      <c r="E879" s="18">
        <f>SUM(DataSource!I677)</f>
        <v>0</v>
      </c>
      <c r="F879" s="19"/>
      <c r="G879" s="18">
        <f>SUM(DataSource!E677)</f>
        <v>0</v>
      </c>
      <c r="H879" s="19"/>
      <c r="I879" s="18">
        <f>SUM(DataSource!M677)</f>
        <v>0</v>
      </c>
      <c r="J879" s="19"/>
      <c r="K879" s="19"/>
      <c r="L879" s="18">
        <f>SUM(DataSource!K677)</f>
        <v>0</v>
      </c>
      <c r="M879" s="19"/>
      <c r="N879" s="18">
        <f>SUM(DataSource!L677)</f>
        <v>0</v>
      </c>
      <c r="O879" s="19"/>
      <c r="P879" s="18">
        <f>SUM(DataSource!N677)</f>
        <v>0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17" t="s">
        <v>1509</v>
      </c>
      <c r="B880" t="s">
        <v>1510</v>
      </c>
      <c r="C880" s="18">
        <f>SUM(DataSource!J678)</f>
        <v>0</v>
      </c>
      <c r="D880" s="19"/>
      <c r="E880" s="18">
        <f>SUM(DataSource!I678)</f>
        <v>0</v>
      </c>
      <c r="F880" s="19"/>
      <c r="G880" s="18">
        <f>SUM(DataSource!E678)</f>
        <v>0</v>
      </c>
      <c r="H880" s="19"/>
      <c r="I880" s="18">
        <f>SUM(DataSource!M678)</f>
        <v>0</v>
      </c>
      <c r="J880" s="19"/>
      <c r="K880" s="19"/>
      <c r="L880" s="18">
        <f>SUM(DataSource!K678)</f>
        <v>0</v>
      </c>
      <c r="M880" s="19"/>
      <c r="N880" s="18">
        <f>SUM(DataSource!L678)</f>
        <v>0</v>
      </c>
      <c r="O880" s="19"/>
      <c r="P880" s="18">
        <f>SUM(DataSource!N678)</f>
        <v>0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17" t="s">
        <v>1511</v>
      </c>
      <c r="B881" t="s">
        <v>1512</v>
      </c>
      <c r="C881" s="18">
        <f>SUM(DataSource!J679)</f>
        <v>0</v>
      </c>
      <c r="D881" s="19"/>
      <c r="E881" s="18">
        <f>SUM(DataSource!I679)</f>
        <v>0</v>
      </c>
      <c r="F881" s="19"/>
      <c r="G881" s="18">
        <f>SUM(DataSource!E679)</f>
        <v>0</v>
      </c>
      <c r="H881" s="19"/>
      <c r="I881" s="18">
        <f>SUM(DataSource!M679)</f>
        <v>0</v>
      </c>
      <c r="J881" s="19"/>
      <c r="K881" s="19"/>
      <c r="L881" s="18">
        <f>SUM(DataSource!K679)</f>
        <v>0</v>
      </c>
      <c r="M881" s="19"/>
      <c r="N881" s="18">
        <f>SUM(DataSource!L679)</f>
        <v>0</v>
      </c>
      <c r="O881" s="19"/>
      <c r="P881" s="18">
        <f>SUM(DataSource!N679)</f>
        <v>0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17" t="s">
        <v>1513</v>
      </c>
      <c r="B882" t="s">
        <v>1514</v>
      </c>
      <c r="C882" s="18">
        <f>SUM(DataSource!J680)</f>
        <v>0</v>
      </c>
      <c r="D882" s="19"/>
      <c r="E882" s="18">
        <f>SUM(DataSource!I680)</f>
        <v>0</v>
      </c>
      <c r="F882" s="19"/>
      <c r="G882" s="18">
        <f>SUM(DataSource!E680)</f>
        <v>0</v>
      </c>
      <c r="H882" s="19"/>
      <c r="I882" s="18">
        <f>SUM(DataSource!M680)</f>
        <v>0</v>
      </c>
      <c r="J882" s="19"/>
      <c r="K882" s="19"/>
      <c r="L882" s="18">
        <f>SUM(DataSource!K680)</f>
        <v>0</v>
      </c>
      <c r="M882" s="19"/>
      <c r="N882" s="18">
        <f>SUM(DataSource!L680)</f>
        <v>0</v>
      </c>
      <c r="O882" s="19"/>
      <c r="P882" s="18">
        <f>SUM(DataSource!N680)</f>
        <v>0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17" t="s">
        <v>1515</v>
      </c>
      <c r="B883" t="s">
        <v>1516</v>
      </c>
      <c r="C883" s="18">
        <f>SUM(DataSource!J681)</f>
        <v>0</v>
      </c>
      <c r="D883" s="19"/>
      <c r="E883" s="18">
        <f>SUM(DataSource!I681)</f>
        <v>0</v>
      </c>
      <c r="F883" s="19"/>
      <c r="G883" s="18">
        <f>SUM(DataSource!E681)</f>
        <v>0</v>
      </c>
      <c r="H883" s="19"/>
      <c r="I883" s="18">
        <f>SUM(DataSource!M681)</f>
        <v>0</v>
      </c>
      <c r="J883" s="19"/>
      <c r="K883" s="19"/>
      <c r="L883" s="18">
        <f>SUM(DataSource!K681)</f>
        <v>0</v>
      </c>
      <c r="M883" s="19"/>
      <c r="N883" s="18">
        <f>SUM(DataSource!L681)</f>
        <v>0</v>
      </c>
      <c r="O883" s="19"/>
      <c r="P883" s="18">
        <f>SUM(DataSource!N681)</f>
        <v>0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17" t="s">
        <v>1517</v>
      </c>
      <c r="B884" t="s">
        <v>1518</v>
      </c>
      <c r="C884" s="18">
        <f>SUM(DataSource!J682)</f>
        <v>0</v>
      </c>
      <c r="D884" s="19"/>
      <c r="E884" s="18">
        <f>SUM(DataSource!I682)</f>
        <v>0</v>
      </c>
      <c r="F884" s="19"/>
      <c r="G884" s="18">
        <f>SUM(DataSource!E682)</f>
        <v>0</v>
      </c>
      <c r="H884" s="19"/>
      <c r="I884" s="18">
        <f>SUM(DataSource!M682)</f>
        <v>0</v>
      </c>
      <c r="J884" s="19"/>
      <c r="K884" s="19"/>
      <c r="L884" s="18">
        <f>SUM(DataSource!K682)</f>
        <v>0</v>
      </c>
      <c r="M884" s="19"/>
      <c r="N884" s="18">
        <f>SUM(DataSource!L682)</f>
        <v>0</v>
      </c>
      <c r="O884" s="19"/>
      <c r="P884" s="18">
        <f>SUM(DataSource!N682)</f>
        <v>0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17" t="s">
        <v>1519</v>
      </c>
      <c r="B885" t="s">
        <v>1520</v>
      </c>
      <c r="C885" s="18">
        <f>SUM(DataSource!J683)</f>
        <v>0</v>
      </c>
      <c r="D885" s="19"/>
      <c r="E885" s="18">
        <f>SUM(DataSource!I683)</f>
        <v>0</v>
      </c>
      <c r="F885" s="19"/>
      <c r="G885" s="18">
        <f>SUM(DataSource!E683)</f>
        <v>0</v>
      </c>
      <c r="H885" s="19"/>
      <c r="I885" s="18">
        <f>SUM(DataSource!M683)</f>
        <v>0</v>
      </c>
      <c r="J885" s="19"/>
      <c r="K885" s="19"/>
      <c r="L885" s="18">
        <f>SUM(DataSource!K683)</f>
        <v>0</v>
      </c>
      <c r="M885" s="19"/>
      <c r="N885" s="18">
        <f>SUM(DataSource!L683)</f>
        <v>0</v>
      </c>
      <c r="O885" s="19"/>
      <c r="P885" s="18">
        <f>SUM(DataSource!N683)</f>
        <v>0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17" t="s">
        <v>1521</v>
      </c>
      <c r="B886" t="s">
        <v>1522</v>
      </c>
      <c r="C886" s="18">
        <f>SUM(DataSource!J684)</f>
        <v>0</v>
      </c>
      <c r="D886" s="19"/>
      <c r="E886" s="18">
        <f>SUM(DataSource!I684)</f>
        <v>0</v>
      </c>
      <c r="F886" s="19"/>
      <c r="G886" s="18">
        <f>SUM(DataSource!E684)</f>
        <v>0</v>
      </c>
      <c r="H886" s="19"/>
      <c r="I886" s="18">
        <f>SUM(DataSource!M684)</f>
        <v>0</v>
      </c>
      <c r="J886" s="19"/>
      <c r="K886" s="19"/>
      <c r="L886" s="18">
        <f>SUM(DataSource!K684)</f>
        <v>0</v>
      </c>
      <c r="M886" s="19"/>
      <c r="N886" s="18">
        <f>SUM(DataSource!L684)</f>
        <v>0</v>
      </c>
      <c r="O886" s="19"/>
      <c r="P886" s="18">
        <f>SUM(DataSource!N684)</f>
        <v>0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17" t="s">
        <v>1523</v>
      </c>
      <c r="B887" t="s">
        <v>1524</v>
      </c>
      <c r="C887" s="18">
        <f>SUM(DataSource!J685)</f>
        <v>0</v>
      </c>
      <c r="D887" s="19"/>
      <c r="E887" s="18">
        <f>SUM(DataSource!I685)</f>
        <v>0</v>
      </c>
      <c r="F887" s="19"/>
      <c r="G887" s="18">
        <f>SUM(DataSource!E685)</f>
        <v>0</v>
      </c>
      <c r="H887" s="19"/>
      <c r="I887" s="18">
        <f>SUM(DataSource!M685)</f>
        <v>0</v>
      </c>
      <c r="J887" s="19"/>
      <c r="K887" s="19"/>
      <c r="L887" s="18">
        <f>SUM(DataSource!K685)</f>
        <v>0</v>
      </c>
      <c r="M887" s="19"/>
      <c r="N887" s="18">
        <f>SUM(DataSource!L685)</f>
        <v>0</v>
      </c>
      <c r="O887" s="19"/>
      <c r="P887" s="18">
        <f>SUM(DataSource!N685)</f>
        <v>0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17" t="s">
        <v>1525</v>
      </c>
      <c r="B888" t="s">
        <v>1526</v>
      </c>
      <c r="C888" s="18">
        <f>SUM(DataSource!J686)</f>
        <v>0</v>
      </c>
      <c r="D888" s="19"/>
      <c r="E888" s="18">
        <f>SUM(DataSource!I686)</f>
        <v>0</v>
      </c>
      <c r="F888" s="19"/>
      <c r="G888" s="18">
        <f>SUM(DataSource!E686)</f>
        <v>0</v>
      </c>
      <c r="H888" s="19"/>
      <c r="I888" s="18">
        <f>SUM(DataSource!M686)</f>
        <v>0</v>
      </c>
      <c r="J888" s="19"/>
      <c r="K888" s="19"/>
      <c r="L888" s="18">
        <f>SUM(DataSource!K686)</f>
        <v>0</v>
      </c>
      <c r="M888" s="19"/>
      <c r="N888" s="18">
        <f>SUM(DataSource!L686)</f>
        <v>0</v>
      </c>
      <c r="O888" s="19"/>
      <c r="P888" s="18">
        <f>SUM(DataSource!N686)</f>
        <v>0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17" t="s">
        <v>1527</v>
      </c>
      <c r="B889" t="s">
        <v>1528</v>
      </c>
      <c r="C889" s="18">
        <f>SUM(DataSource!J687)</f>
        <v>0</v>
      </c>
      <c r="D889" s="19"/>
      <c r="E889" s="18">
        <f>SUM(DataSource!I687)</f>
        <v>0</v>
      </c>
      <c r="F889" s="19"/>
      <c r="G889" s="18">
        <f>SUM(DataSource!E687)</f>
        <v>0</v>
      </c>
      <c r="H889" s="19"/>
      <c r="I889" s="18">
        <f>SUM(DataSource!M687)</f>
        <v>0</v>
      </c>
      <c r="J889" s="19"/>
      <c r="K889" s="19"/>
      <c r="L889" s="18">
        <f>SUM(DataSource!K687)</f>
        <v>0</v>
      </c>
      <c r="M889" s="19"/>
      <c r="N889" s="18">
        <f>SUM(DataSource!L687)</f>
        <v>0</v>
      </c>
      <c r="O889" s="19"/>
      <c r="P889" s="18">
        <f>SUM(DataSource!N687)</f>
        <v>0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17" t="s">
        <v>1529</v>
      </c>
      <c r="B890" t="s">
        <v>1530</v>
      </c>
      <c r="C890" s="18">
        <f>SUM(DataSource!J688)</f>
        <v>0</v>
      </c>
      <c r="D890" s="19"/>
      <c r="E890" s="18">
        <f>SUM(DataSource!I688)</f>
        <v>0</v>
      </c>
      <c r="F890" s="19"/>
      <c r="G890" s="18">
        <f>SUM(DataSource!E688)</f>
        <v>0</v>
      </c>
      <c r="H890" s="19"/>
      <c r="I890" s="18">
        <f>SUM(DataSource!M688)</f>
        <v>0</v>
      </c>
      <c r="J890" s="19"/>
      <c r="K890" s="19"/>
      <c r="L890" s="18">
        <f>SUM(DataSource!K688)</f>
        <v>0</v>
      </c>
      <c r="M890" s="19"/>
      <c r="N890" s="18">
        <f>SUM(DataSource!L688)</f>
        <v>0</v>
      </c>
      <c r="O890" s="19"/>
      <c r="P890" s="18">
        <f>SUM(DataSource!N688)</f>
        <v>0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17" t="s">
        <v>1531</v>
      </c>
      <c r="B891" t="s">
        <v>1532</v>
      </c>
      <c r="C891" s="18">
        <f>SUM(DataSource!J689)</f>
        <v>0</v>
      </c>
      <c r="D891" s="19"/>
      <c r="E891" s="18">
        <f>SUM(DataSource!I689)</f>
        <v>0</v>
      </c>
      <c r="F891" s="19"/>
      <c r="G891" s="18">
        <f>SUM(DataSource!E689)</f>
        <v>0</v>
      </c>
      <c r="H891" s="19"/>
      <c r="I891" s="18">
        <f>SUM(DataSource!M689)</f>
        <v>0</v>
      </c>
      <c r="J891" s="19"/>
      <c r="K891" s="19"/>
      <c r="L891" s="18">
        <f>SUM(DataSource!K689)</f>
        <v>0</v>
      </c>
      <c r="M891" s="19"/>
      <c r="N891" s="18">
        <f>SUM(DataSource!L689)</f>
        <v>0</v>
      </c>
      <c r="O891" s="19"/>
      <c r="P891" s="18">
        <f>SUM(DataSource!N689)</f>
        <v>0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17" t="s">
        <v>1533</v>
      </c>
      <c r="B892" t="s">
        <v>1534</v>
      </c>
      <c r="C892" s="18">
        <f>SUM(DataSource!J690)</f>
        <v>0</v>
      </c>
      <c r="D892" s="19"/>
      <c r="E892" s="18">
        <f>SUM(DataSource!I690)</f>
        <v>0</v>
      </c>
      <c r="F892" s="19"/>
      <c r="G892" s="18">
        <f>SUM(DataSource!E690)</f>
        <v>0</v>
      </c>
      <c r="H892" s="19"/>
      <c r="I892" s="18">
        <f>SUM(DataSource!M690)</f>
        <v>0</v>
      </c>
      <c r="J892" s="19"/>
      <c r="K892" s="19"/>
      <c r="L892" s="18">
        <f>SUM(DataSource!K690)</f>
        <v>0</v>
      </c>
      <c r="M892" s="19"/>
      <c r="N892" s="18">
        <f>SUM(DataSource!L690)</f>
        <v>0</v>
      </c>
      <c r="O892" s="19"/>
      <c r="P892" s="18">
        <f>SUM(DataSource!N690)</f>
        <v>0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17" t="s">
        <v>1535</v>
      </c>
      <c r="B893" t="s">
        <v>1536</v>
      </c>
      <c r="C893" s="18">
        <f>SUM(DataSource!J691)</f>
        <v>0</v>
      </c>
      <c r="D893" s="19"/>
      <c r="E893" s="18">
        <f>SUM(DataSource!I691)</f>
        <v>0</v>
      </c>
      <c r="F893" s="19"/>
      <c r="G893" s="18">
        <f>SUM(DataSource!E691)</f>
        <v>0</v>
      </c>
      <c r="H893" s="19"/>
      <c r="I893" s="18">
        <f>SUM(DataSource!M691)</f>
        <v>0</v>
      </c>
      <c r="J893" s="19"/>
      <c r="K893" s="19"/>
      <c r="L893" s="18">
        <f>SUM(DataSource!K691)</f>
        <v>0</v>
      </c>
      <c r="M893" s="19"/>
      <c r="N893" s="18">
        <f>SUM(DataSource!L691)</f>
        <v>0</v>
      </c>
      <c r="O893" s="19"/>
      <c r="P893" s="18">
        <f>SUM(DataSource!N691)</f>
        <v>0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17" t="s">
        <v>1537</v>
      </c>
      <c r="B894" t="s">
        <v>1538</v>
      </c>
      <c r="C894" s="18">
        <f>SUM(DataSource!J692)</f>
        <v>0</v>
      </c>
      <c r="D894" s="19"/>
      <c r="E894" s="18">
        <f>SUM(DataSource!I692)</f>
        <v>0</v>
      </c>
      <c r="F894" s="19"/>
      <c r="G894" s="18">
        <f>SUM(DataSource!E692)</f>
        <v>0</v>
      </c>
      <c r="H894" s="19"/>
      <c r="I894" s="18">
        <f>SUM(DataSource!M692)</f>
        <v>0</v>
      </c>
      <c r="J894" s="19"/>
      <c r="K894" s="19"/>
      <c r="L894" s="18">
        <f>SUM(DataSource!K692)</f>
        <v>0</v>
      </c>
      <c r="M894" s="19"/>
      <c r="N894" s="18">
        <f>SUM(DataSource!L692)</f>
        <v>0</v>
      </c>
      <c r="O894" s="19"/>
      <c r="P894" s="18">
        <f>SUM(DataSource!N692)</f>
        <v>0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17" t="s">
        <v>1539</v>
      </c>
      <c r="B895" t="s">
        <v>1540</v>
      </c>
      <c r="C895" s="18">
        <f>SUM(DataSource!J693)</f>
        <v>0</v>
      </c>
      <c r="D895" s="19"/>
      <c r="E895" s="18">
        <f>SUM(DataSource!I693)</f>
        <v>0</v>
      </c>
      <c r="F895" s="19"/>
      <c r="G895" s="18">
        <f>SUM(DataSource!E693)</f>
        <v>0</v>
      </c>
      <c r="H895" s="19"/>
      <c r="I895" s="18">
        <f>SUM(DataSource!M693)</f>
        <v>0</v>
      </c>
      <c r="J895" s="19"/>
      <c r="K895" s="19"/>
      <c r="L895" s="18">
        <f>SUM(DataSource!K693)</f>
        <v>0</v>
      </c>
      <c r="M895" s="19"/>
      <c r="N895" s="18">
        <f>SUM(DataSource!L693)</f>
        <v>0</v>
      </c>
      <c r="O895" s="19"/>
      <c r="P895" s="18">
        <f>SUM(DataSource!N693)</f>
        <v>0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17" t="s">
        <v>1541</v>
      </c>
      <c r="B896" t="s">
        <v>1542</v>
      </c>
      <c r="C896" s="18">
        <f>SUM(DataSource!J694)</f>
        <v>0</v>
      </c>
      <c r="D896" s="19"/>
      <c r="E896" s="18">
        <f>SUM(DataSource!I694)</f>
        <v>0</v>
      </c>
      <c r="F896" s="19"/>
      <c r="G896" s="18">
        <f>SUM(DataSource!E694)</f>
        <v>0</v>
      </c>
      <c r="H896" s="19"/>
      <c r="I896" s="18">
        <f>SUM(DataSource!M694)</f>
        <v>0</v>
      </c>
      <c r="J896" s="19"/>
      <c r="K896" s="19"/>
      <c r="L896" s="18">
        <f>SUM(DataSource!K694)</f>
        <v>0</v>
      </c>
      <c r="M896" s="19"/>
      <c r="N896" s="18">
        <f>SUM(DataSource!L694)</f>
        <v>0</v>
      </c>
      <c r="O896" s="19"/>
      <c r="P896" s="18">
        <f>SUM(DataSource!N694)</f>
        <v>0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17" t="s">
        <v>1543</v>
      </c>
      <c r="B897" t="s">
        <v>1544</v>
      </c>
      <c r="C897" s="18">
        <f>SUM(DataSource!J695)</f>
        <v>0</v>
      </c>
      <c r="D897" s="19"/>
      <c r="E897" s="18">
        <f>SUM(DataSource!I695)</f>
        <v>0</v>
      </c>
      <c r="F897" s="19"/>
      <c r="G897" s="18">
        <f>SUM(DataSource!E695)</f>
        <v>0</v>
      </c>
      <c r="H897" s="19"/>
      <c r="I897" s="18">
        <f>SUM(DataSource!M695)</f>
        <v>0</v>
      </c>
      <c r="J897" s="19"/>
      <c r="K897" s="19"/>
      <c r="L897" s="18">
        <f>SUM(DataSource!K695)</f>
        <v>0</v>
      </c>
      <c r="M897" s="19"/>
      <c r="N897" s="18">
        <f>SUM(DataSource!L695)</f>
        <v>0</v>
      </c>
      <c r="O897" s="19"/>
      <c r="P897" s="18">
        <f>SUM(DataSource!N695)</f>
        <v>0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17" t="s">
        <v>1545</v>
      </c>
      <c r="B898" t="s">
        <v>1546</v>
      </c>
      <c r="C898" s="18">
        <f>SUM(DataSource!J696)</f>
        <v>0</v>
      </c>
      <c r="D898" s="19"/>
      <c r="E898" s="18">
        <f>SUM(DataSource!I696)</f>
        <v>0</v>
      </c>
      <c r="F898" s="19"/>
      <c r="G898" s="18">
        <f>SUM(DataSource!E696)</f>
        <v>0</v>
      </c>
      <c r="H898" s="19"/>
      <c r="I898" s="18">
        <f>SUM(DataSource!M696)</f>
        <v>0</v>
      </c>
      <c r="J898" s="19"/>
      <c r="K898" s="19"/>
      <c r="L898" s="18">
        <f>SUM(DataSource!K696)</f>
        <v>0</v>
      </c>
      <c r="M898" s="19"/>
      <c r="N898" s="18">
        <f>SUM(DataSource!L696)</f>
        <v>0</v>
      </c>
      <c r="O898" s="19"/>
      <c r="P898" s="18">
        <f>SUM(DataSource!N696)</f>
        <v>0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17" t="s">
        <v>1547</v>
      </c>
      <c r="B899" t="s">
        <v>1548</v>
      </c>
      <c r="C899" s="18">
        <f>SUM(DataSource!J697)</f>
        <v>0</v>
      </c>
      <c r="D899" s="19"/>
      <c r="E899" s="18">
        <f>SUM(DataSource!I697)</f>
        <v>0</v>
      </c>
      <c r="F899" s="19"/>
      <c r="G899" s="18">
        <f>SUM(DataSource!E697)</f>
        <v>0</v>
      </c>
      <c r="H899" s="19"/>
      <c r="I899" s="18">
        <f>SUM(DataSource!M697)</f>
        <v>0</v>
      </c>
      <c r="J899" s="19"/>
      <c r="K899" s="19"/>
      <c r="L899" s="18">
        <f>SUM(DataSource!K697)</f>
        <v>0</v>
      </c>
      <c r="M899" s="19"/>
      <c r="N899" s="18">
        <f>SUM(DataSource!L697)</f>
        <v>0</v>
      </c>
      <c r="O899" s="19"/>
      <c r="P899" s="18">
        <f>SUM(DataSource!N697)</f>
        <v>0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17" t="s">
        <v>1549</v>
      </c>
      <c r="B900" t="s">
        <v>1550</v>
      </c>
      <c r="C900" s="18">
        <f>SUM(DataSource!J698)</f>
        <v>0</v>
      </c>
      <c r="D900" s="19"/>
      <c r="E900" s="18">
        <f>SUM(DataSource!I698)</f>
        <v>0</v>
      </c>
      <c r="F900" s="19"/>
      <c r="G900" s="18">
        <f>SUM(DataSource!E698)</f>
        <v>0</v>
      </c>
      <c r="H900" s="19"/>
      <c r="I900" s="18">
        <f>SUM(DataSource!M698)</f>
        <v>0</v>
      </c>
      <c r="J900" s="19"/>
      <c r="K900" s="19"/>
      <c r="L900" s="18">
        <f>SUM(DataSource!K698)</f>
        <v>0</v>
      </c>
      <c r="M900" s="19"/>
      <c r="N900" s="18">
        <f>SUM(DataSource!L698)</f>
        <v>0</v>
      </c>
      <c r="O900" s="19"/>
      <c r="P900" s="18">
        <f>SUM(DataSource!N698)</f>
        <v>0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17" t="s">
        <v>1551</v>
      </c>
      <c r="B901" t="s">
        <v>1552</v>
      </c>
      <c r="C901" s="18">
        <f>SUM(DataSource!J699)</f>
        <v>0</v>
      </c>
      <c r="D901" s="19"/>
      <c r="E901" s="18">
        <f>SUM(DataSource!I699)</f>
        <v>0</v>
      </c>
      <c r="F901" s="19"/>
      <c r="G901" s="18">
        <f>SUM(DataSource!E699)</f>
        <v>0</v>
      </c>
      <c r="H901" s="19"/>
      <c r="I901" s="18">
        <f>SUM(DataSource!M699)</f>
        <v>0</v>
      </c>
      <c r="J901" s="19"/>
      <c r="K901" s="19"/>
      <c r="L901" s="18">
        <f>SUM(DataSource!K699)</f>
        <v>0</v>
      </c>
      <c r="M901" s="19"/>
      <c r="N901" s="18">
        <f>SUM(DataSource!L699)</f>
        <v>0</v>
      </c>
      <c r="O901" s="19"/>
      <c r="P901" s="18">
        <f>SUM(DataSource!N699)</f>
        <v>0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17" t="s">
        <v>1553</v>
      </c>
      <c r="B902" t="s">
        <v>1554</v>
      </c>
      <c r="C902" s="18">
        <f>SUM(DataSource!J700)</f>
        <v>0</v>
      </c>
      <c r="D902" s="19"/>
      <c r="E902" s="18">
        <f>SUM(DataSource!I700)</f>
        <v>0</v>
      </c>
      <c r="F902" s="19"/>
      <c r="G902" s="18">
        <f>SUM(DataSource!E700)</f>
        <v>0</v>
      </c>
      <c r="H902" s="19"/>
      <c r="I902" s="18">
        <f>SUM(DataSource!M700)</f>
        <v>0</v>
      </c>
      <c r="J902" s="19"/>
      <c r="K902" s="19"/>
      <c r="L902" s="18">
        <f>SUM(DataSource!K700)</f>
        <v>0</v>
      </c>
      <c r="M902" s="19"/>
      <c r="N902" s="18">
        <f>SUM(DataSource!L700)</f>
        <v>0</v>
      </c>
      <c r="O902" s="19"/>
      <c r="P902" s="18">
        <f>SUM(DataSource!N700)</f>
        <v>0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17" t="s">
        <v>1555</v>
      </c>
      <c r="B903" t="s">
        <v>1556</v>
      </c>
      <c r="C903" s="18">
        <f>SUM(DataSource!J701)</f>
        <v>0</v>
      </c>
      <c r="D903" s="19"/>
      <c r="E903" s="18">
        <f>SUM(DataSource!I701)</f>
        <v>0</v>
      </c>
      <c r="F903" s="19"/>
      <c r="G903" s="18">
        <f>SUM(DataSource!E701)</f>
        <v>0</v>
      </c>
      <c r="H903" s="19"/>
      <c r="I903" s="18">
        <f>SUM(DataSource!M701)</f>
        <v>0</v>
      </c>
      <c r="J903" s="19"/>
      <c r="K903" s="19"/>
      <c r="L903" s="18">
        <f>SUM(DataSource!K701)</f>
        <v>0</v>
      </c>
      <c r="M903" s="19"/>
      <c r="N903" s="18">
        <f>SUM(DataSource!L701)</f>
        <v>0</v>
      </c>
      <c r="O903" s="19"/>
      <c r="P903" s="18">
        <f>SUM(DataSource!N701)</f>
        <v>0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17" t="s">
        <v>1557</v>
      </c>
      <c r="B904" t="s">
        <v>1558</v>
      </c>
      <c r="C904" s="18">
        <f>SUM(DataSource!J702)</f>
        <v>0</v>
      </c>
      <c r="D904" s="19"/>
      <c r="E904" s="18">
        <f>SUM(DataSource!I702)</f>
        <v>0</v>
      </c>
      <c r="F904" s="19"/>
      <c r="G904" s="18">
        <f>SUM(DataSource!E702)</f>
        <v>0</v>
      </c>
      <c r="H904" s="19"/>
      <c r="I904" s="18">
        <f>SUM(DataSource!M702)</f>
        <v>0</v>
      </c>
      <c r="J904" s="19"/>
      <c r="K904" s="19"/>
      <c r="L904" s="18">
        <f>SUM(DataSource!K702)</f>
        <v>0</v>
      </c>
      <c r="M904" s="19"/>
      <c r="N904" s="18">
        <f>SUM(DataSource!L702)</f>
        <v>0</v>
      </c>
      <c r="O904" s="19"/>
      <c r="P904" s="18">
        <f>SUM(DataSource!N702)</f>
        <v>0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17" t="s">
        <v>1559</v>
      </c>
      <c r="B905" t="s">
        <v>1560</v>
      </c>
      <c r="C905" s="18">
        <f>SUM(DataSource!J703)</f>
        <v>0</v>
      </c>
      <c r="D905" s="19"/>
      <c r="E905" s="18">
        <f>SUM(DataSource!I703)</f>
        <v>0</v>
      </c>
      <c r="F905" s="19"/>
      <c r="G905" s="18">
        <f>SUM(DataSource!E703)</f>
        <v>0</v>
      </c>
      <c r="H905" s="19"/>
      <c r="I905" s="18">
        <f>SUM(DataSource!M703)</f>
        <v>0</v>
      </c>
      <c r="J905" s="19"/>
      <c r="K905" s="19"/>
      <c r="L905" s="18">
        <f>SUM(DataSource!K703)</f>
        <v>0</v>
      </c>
      <c r="M905" s="19"/>
      <c r="N905" s="18">
        <f>SUM(DataSource!L703)</f>
        <v>0</v>
      </c>
      <c r="O905" s="19"/>
      <c r="P905" s="18">
        <f>SUM(DataSource!N703)</f>
        <v>0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1" t="s">
        <v>1561</v>
      </c>
      <c r="B906" t="s">
        <v>1562</v>
      </c>
      <c r="C906" s="18">
        <f>SUM(DataSource!J704)</f>
        <v>0</v>
      </c>
      <c r="D906" s="19"/>
      <c r="E906" s="18">
        <f>SUM(DataSource!I704)</f>
        <v>0</v>
      </c>
      <c r="F906" s="19"/>
      <c r="G906" s="18">
        <f>SUM(DataSource!E704)</f>
        <v>0</v>
      </c>
      <c r="H906" s="19"/>
      <c r="I906" s="18">
        <f>SUM(DataSource!M704)</f>
        <v>0</v>
      </c>
      <c r="J906" s="19"/>
      <c r="K906" s="19"/>
      <c r="L906" s="18">
        <f>SUM(DataSource!K704)</f>
        <v>0</v>
      </c>
      <c r="M906" s="19"/>
      <c r="N906" s="18">
        <f>SUM(DataSource!L704)</f>
        <v>0</v>
      </c>
      <c r="O906" s="19"/>
      <c r="P906" s="18">
        <f>SUM(DataSource!N704)</f>
        <v>0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542" t="s">
        <v>1563</v>
      </c>
      <c r="B907" s="543"/>
      <c r="C907" s="45">
        <f>SUM(C865:D906)</f>
        <v>0</v>
      </c>
      <c r="D907" s="46"/>
      <c r="E907" s="45">
        <f t="shared" ref="E907:J907" si="63">SUM(E865:F906)</f>
        <v>0</v>
      </c>
      <c r="F907" s="45">
        <f t="shared" si="63"/>
        <v>0</v>
      </c>
      <c r="G907" s="45">
        <f t="shared" si="63"/>
        <v>0</v>
      </c>
      <c r="H907" s="45">
        <f t="shared" si="63"/>
        <v>0</v>
      </c>
      <c r="I907" s="45">
        <f t="shared" si="63"/>
        <v>0</v>
      </c>
      <c r="J907" s="45">
        <f t="shared" si="63"/>
        <v>0</v>
      </c>
      <c r="K907" s="45"/>
      <c r="L907" s="45">
        <f>SUM(L865:M906)</f>
        <v>0</v>
      </c>
      <c r="M907" s="45"/>
      <c r="N907" s="45">
        <f>SUM(N865:O906)</f>
        <v>0</v>
      </c>
      <c r="O907" s="45">
        <f>SUM(O865:P906)</f>
        <v>0</v>
      </c>
      <c r="P907" s="45">
        <f>SUM(P865:Q906)</f>
        <v>0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4"/>
      <c r="B908" s="25"/>
      <c r="C908" s="18"/>
      <c r="D908" s="19"/>
      <c r="E908" s="18"/>
      <c r="F908" s="19"/>
      <c r="G908" s="18"/>
      <c r="H908" s="19"/>
      <c r="I908" s="18"/>
      <c r="J908" s="19"/>
      <c r="K908" s="19"/>
      <c r="L908" s="18"/>
      <c r="M908" s="19"/>
      <c r="N908" s="18"/>
      <c r="O908" s="19"/>
      <c r="P908" s="18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6" t="s">
        <v>1564</v>
      </c>
      <c r="B909" t="s">
        <v>1565</v>
      </c>
      <c r="C909" s="18">
        <f>SUM(DataSource!J765)</f>
        <v>0</v>
      </c>
      <c r="D909" s="19"/>
      <c r="E909" s="18">
        <f>SUM(DataSource!I765)</f>
        <v>0</v>
      </c>
      <c r="F909" s="19"/>
      <c r="G909" s="18">
        <f>SUM(DataSource!E765)</f>
        <v>0</v>
      </c>
      <c r="H909" s="19"/>
      <c r="I909" s="18">
        <f>SUM(DataSource!M765)</f>
        <v>0</v>
      </c>
      <c r="J909" s="19"/>
      <c r="K909" s="19"/>
      <c r="L909" s="18">
        <f>SUM(DataSource!K765)</f>
        <v>0</v>
      </c>
      <c r="M909" s="19"/>
      <c r="N909" s="18">
        <f>SUM(DataSource!L765)</f>
        <v>0</v>
      </c>
      <c r="O909" s="19"/>
      <c r="P909" s="18">
        <f>SUM(DataSource!N765)</f>
        <v>0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17" t="s">
        <v>1566</v>
      </c>
      <c r="B910" t="s">
        <v>1567</v>
      </c>
      <c r="C910" s="18">
        <f>SUM(DataSource!J766)</f>
        <v>0</v>
      </c>
      <c r="D910" s="19"/>
      <c r="E910" s="18">
        <f>SUM(DataSource!I766)</f>
        <v>0</v>
      </c>
      <c r="F910" s="19"/>
      <c r="G910" s="18">
        <f>SUM(DataSource!E766)</f>
        <v>0</v>
      </c>
      <c r="H910" s="19"/>
      <c r="I910" s="18">
        <f>SUM(DataSource!M766)</f>
        <v>0</v>
      </c>
      <c r="J910" s="19"/>
      <c r="K910" s="19"/>
      <c r="L910" s="18">
        <f>SUM(DataSource!K766)</f>
        <v>0</v>
      </c>
      <c r="M910" s="19"/>
      <c r="N910" s="18">
        <f>SUM(DataSource!L766)</f>
        <v>0</v>
      </c>
      <c r="O910" s="19"/>
      <c r="P910" s="18">
        <f>SUM(DataSource!N766)</f>
        <v>0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1" t="s">
        <v>1568</v>
      </c>
      <c r="B911" t="s">
        <v>1569</v>
      </c>
      <c r="C911" s="18">
        <f>SUM(DataSource!J767)</f>
        <v>0</v>
      </c>
      <c r="D911" s="19"/>
      <c r="E911" s="18">
        <f>SUM(DataSource!I767)</f>
        <v>0</v>
      </c>
      <c r="F911" s="19"/>
      <c r="G911" s="18">
        <f>SUM(DataSource!E767)</f>
        <v>0</v>
      </c>
      <c r="H911" s="19"/>
      <c r="I911" s="18">
        <f>SUM(DataSource!M767)</f>
        <v>0</v>
      </c>
      <c r="J911" s="19"/>
      <c r="K911" s="19"/>
      <c r="L911" s="18">
        <f>SUM(DataSource!K767)</f>
        <v>0</v>
      </c>
      <c r="M911" s="19"/>
      <c r="N911" s="18">
        <f>SUM(DataSource!L767)</f>
        <v>0</v>
      </c>
      <c r="O911" s="19"/>
      <c r="P911" s="18">
        <f>SUM(DataSource!N767)</f>
        <v>0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545" t="s">
        <v>1570</v>
      </c>
      <c r="B912" s="543"/>
      <c r="C912" s="47">
        <f>SUM(C909:C911)</f>
        <v>0</v>
      </c>
      <c r="D912" s="48"/>
      <c r="E912" s="47">
        <f t="shared" ref="E912:J912" si="64">SUM(E909:E911)</f>
        <v>0</v>
      </c>
      <c r="F912" s="47">
        <f t="shared" si="64"/>
        <v>0</v>
      </c>
      <c r="G912" s="47">
        <f t="shared" si="64"/>
        <v>0</v>
      </c>
      <c r="H912" s="47">
        <f t="shared" si="64"/>
        <v>0</v>
      </c>
      <c r="I912" s="47">
        <f t="shared" si="64"/>
        <v>0</v>
      </c>
      <c r="J912" s="47">
        <f t="shared" si="64"/>
        <v>0</v>
      </c>
      <c r="K912" s="47"/>
      <c r="L912" s="47">
        <f>SUM(L909:L911)</f>
        <v>0</v>
      </c>
      <c r="M912" s="47"/>
      <c r="N912" s="47">
        <f>SUM(N909:N911)</f>
        <v>0</v>
      </c>
      <c r="O912" s="47">
        <f>SUM(O909:O911)</f>
        <v>0</v>
      </c>
      <c r="P912" s="47">
        <f>SUM(P909:P911)</f>
        <v>0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4"/>
      <c r="B913" s="25"/>
      <c r="C913" s="18"/>
      <c r="D913" s="19"/>
      <c r="E913" s="18"/>
      <c r="F913" s="19"/>
      <c r="G913" s="18"/>
      <c r="H913" s="19"/>
      <c r="I913" s="18"/>
      <c r="J913" s="19"/>
      <c r="K913" s="19"/>
      <c r="L913" s="18"/>
      <c r="M913" s="19"/>
      <c r="N913" s="18"/>
      <c r="O913" s="19"/>
      <c r="P913" s="18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6" t="s">
        <v>1571</v>
      </c>
      <c r="B914" t="s">
        <v>1572</v>
      </c>
      <c r="C914" s="18">
        <f>SUM(DataSource!J768)</f>
        <v>0</v>
      </c>
      <c r="D914" s="19"/>
      <c r="E914" s="18">
        <f>SUM(DataSource!I768)</f>
        <v>0</v>
      </c>
      <c r="F914" s="19"/>
      <c r="G914" s="18">
        <f>SUM(DataSource!E768)</f>
        <v>0</v>
      </c>
      <c r="H914" s="19"/>
      <c r="I914" s="18">
        <f>SUM(DataSource!M768)</f>
        <v>0</v>
      </c>
      <c r="J914" s="19"/>
      <c r="K914" s="19"/>
      <c r="L914" s="18">
        <f>SUM(DataSource!K768)</f>
        <v>0</v>
      </c>
      <c r="M914" s="19"/>
      <c r="N914" s="18">
        <f>SUM(DataSource!L768)</f>
        <v>0</v>
      </c>
      <c r="O914" s="19"/>
      <c r="P914" s="18">
        <f>SUM(DataSource!N768)</f>
        <v>0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17" t="s">
        <v>1573</v>
      </c>
      <c r="B915" t="s">
        <v>1574</v>
      </c>
      <c r="C915" s="18">
        <f>SUM(DataSource!J769)</f>
        <v>0</v>
      </c>
      <c r="D915" s="19"/>
      <c r="E915" s="18">
        <f>SUM(DataSource!I769)</f>
        <v>0</v>
      </c>
      <c r="F915" s="19"/>
      <c r="G915" s="18">
        <f>SUM(DataSource!E769)</f>
        <v>0</v>
      </c>
      <c r="H915" s="19"/>
      <c r="I915" s="18">
        <f>SUM(DataSource!M769)</f>
        <v>0</v>
      </c>
      <c r="J915" s="19"/>
      <c r="K915" s="19"/>
      <c r="L915" s="18">
        <f>SUM(DataSource!K769)</f>
        <v>0</v>
      </c>
      <c r="M915" s="19"/>
      <c r="N915" s="18">
        <f>SUM(DataSource!L769)</f>
        <v>0</v>
      </c>
      <c r="O915" s="19"/>
      <c r="P915" s="18">
        <f>SUM(DataSource!N769)</f>
        <v>0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17" t="s">
        <v>1575</v>
      </c>
      <c r="B916" t="s">
        <v>1576</v>
      </c>
      <c r="C916" s="18">
        <f>SUM(DataSource!J770)</f>
        <v>0</v>
      </c>
      <c r="D916" s="19"/>
      <c r="E916" s="18">
        <f>SUM(DataSource!I770)</f>
        <v>0</v>
      </c>
      <c r="F916" s="19"/>
      <c r="G916" s="18">
        <f>SUM(DataSource!E770)</f>
        <v>0</v>
      </c>
      <c r="H916" s="19"/>
      <c r="I916" s="18">
        <f>SUM(DataSource!M770)</f>
        <v>0</v>
      </c>
      <c r="J916" s="19"/>
      <c r="K916" s="19"/>
      <c r="L916" s="18">
        <f>SUM(DataSource!K770)</f>
        <v>0</v>
      </c>
      <c r="M916" s="19"/>
      <c r="N916" s="18">
        <f>SUM(DataSource!L770)</f>
        <v>0</v>
      </c>
      <c r="O916" s="19"/>
      <c r="P916" s="18">
        <f>SUM(DataSource!N770)</f>
        <v>0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17" t="s">
        <v>1577</v>
      </c>
      <c r="B917" t="s">
        <v>1578</v>
      </c>
      <c r="C917" s="18">
        <f>SUM(DataSource!J771)</f>
        <v>0</v>
      </c>
      <c r="D917" s="19"/>
      <c r="E917" s="18">
        <f>SUM(DataSource!I771)</f>
        <v>0</v>
      </c>
      <c r="F917" s="19"/>
      <c r="G917" s="18">
        <f>SUM(DataSource!E771)</f>
        <v>0</v>
      </c>
      <c r="H917" s="19"/>
      <c r="I917" s="18">
        <f>SUM(DataSource!M771)</f>
        <v>0</v>
      </c>
      <c r="J917" s="19"/>
      <c r="K917" s="19"/>
      <c r="L917" s="18">
        <f>SUM(DataSource!K771)</f>
        <v>0</v>
      </c>
      <c r="M917" s="19"/>
      <c r="N917" s="18">
        <f>SUM(DataSource!L771)</f>
        <v>0</v>
      </c>
      <c r="O917" s="19"/>
      <c r="P917" s="18">
        <f>SUM(DataSource!N771)</f>
        <v>0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17" t="s">
        <v>1579</v>
      </c>
      <c r="B918" t="s">
        <v>1580</v>
      </c>
      <c r="C918" s="18">
        <f>SUM(DataSource!J772)</f>
        <v>0</v>
      </c>
      <c r="D918" s="19"/>
      <c r="E918" s="18">
        <f>SUM(DataSource!I772)</f>
        <v>0</v>
      </c>
      <c r="F918" s="19"/>
      <c r="G918" s="18">
        <f>SUM(DataSource!E772)</f>
        <v>0</v>
      </c>
      <c r="H918" s="19"/>
      <c r="I918" s="18">
        <f>SUM(DataSource!M772)</f>
        <v>0</v>
      </c>
      <c r="J918" s="19"/>
      <c r="K918" s="19"/>
      <c r="L918" s="18">
        <f>SUM(DataSource!K772)</f>
        <v>0</v>
      </c>
      <c r="M918" s="19"/>
      <c r="N918" s="18">
        <f>SUM(DataSource!L772)</f>
        <v>0</v>
      </c>
      <c r="O918" s="19"/>
      <c r="P918" s="18">
        <f>SUM(DataSource!N772)</f>
        <v>0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17" t="s">
        <v>1581</v>
      </c>
      <c r="B919" t="s">
        <v>1582</v>
      </c>
      <c r="C919" s="18">
        <f>SUM(DataSource!J773)</f>
        <v>0</v>
      </c>
      <c r="D919" s="19"/>
      <c r="E919" s="18">
        <f>SUM(DataSource!I773)</f>
        <v>0</v>
      </c>
      <c r="F919" s="19"/>
      <c r="G919" s="18">
        <f>SUM(DataSource!E773)</f>
        <v>0</v>
      </c>
      <c r="H919" s="19"/>
      <c r="I919" s="18">
        <f>SUM(DataSource!M773)</f>
        <v>0</v>
      </c>
      <c r="J919" s="19"/>
      <c r="K919" s="19"/>
      <c r="L919" s="18">
        <f>SUM(DataSource!K773)</f>
        <v>0</v>
      </c>
      <c r="M919" s="19"/>
      <c r="N919" s="18">
        <f>SUM(DataSource!L773)</f>
        <v>0</v>
      </c>
      <c r="O919" s="19"/>
      <c r="P919" s="18">
        <f>SUM(DataSource!N773)</f>
        <v>0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17" t="s">
        <v>1583</v>
      </c>
      <c r="B920" t="s">
        <v>1584</v>
      </c>
      <c r="C920" s="18">
        <f>SUM(DataSource!J774)</f>
        <v>0</v>
      </c>
      <c r="D920" s="19"/>
      <c r="E920" s="18">
        <f>SUM(DataSource!I774)</f>
        <v>0</v>
      </c>
      <c r="F920" s="19"/>
      <c r="G920" s="18">
        <f>SUM(DataSource!E774)</f>
        <v>0</v>
      </c>
      <c r="H920" s="19"/>
      <c r="I920" s="18">
        <f>SUM(DataSource!M774)</f>
        <v>0</v>
      </c>
      <c r="J920" s="19"/>
      <c r="K920" s="19"/>
      <c r="L920" s="18">
        <f>SUM(DataSource!K774)</f>
        <v>0</v>
      </c>
      <c r="M920" s="19"/>
      <c r="N920" s="18">
        <f>SUM(DataSource!L774)</f>
        <v>0</v>
      </c>
      <c r="O920" s="19"/>
      <c r="P920" s="18">
        <f>SUM(DataSource!N774)</f>
        <v>0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17" t="s">
        <v>1585</v>
      </c>
      <c r="B921" t="s">
        <v>1586</v>
      </c>
      <c r="C921" s="18">
        <f>SUM(DataSource!J775)</f>
        <v>0</v>
      </c>
      <c r="D921" s="19"/>
      <c r="E921" s="18">
        <f>SUM(DataSource!I775)</f>
        <v>0</v>
      </c>
      <c r="F921" s="19"/>
      <c r="G921" s="18">
        <f>SUM(DataSource!E775)</f>
        <v>0</v>
      </c>
      <c r="H921" s="19"/>
      <c r="I921" s="18">
        <f>SUM(DataSource!M775)</f>
        <v>0</v>
      </c>
      <c r="J921" s="19"/>
      <c r="K921" s="19"/>
      <c r="L921" s="18">
        <f>SUM(DataSource!K775)</f>
        <v>0</v>
      </c>
      <c r="M921" s="19"/>
      <c r="N921" s="18">
        <f>SUM(DataSource!L775)</f>
        <v>0</v>
      </c>
      <c r="O921" s="19"/>
      <c r="P921" s="18">
        <f>SUM(DataSource!N775)</f>
        <v>0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17" t="s">
        <v>1587</v>
      </c>
      <c r="B922" t="s">
        <v>1588</v>
      </c>
      <c r="C922" s="18">
        <v>0</v>
      </c>
      <c r="D922" s="19"/>
      <c r="E922" s="18">
        <f>SUM(DataSource!I776)</f>
        <v>0</v>
      </c>
      <c r="F922" s="19"/>
      <c r="G922" s="18">
        <f>SUM(DataSource!E776)</f>
        <v>0</v>
      </c>
      <c r="H922" s="19"/>
      <c r="I922" s="18">
        <f>SUM(DataSource!M776)</f>
        <v>0</v>
      </c>
      <c r="J922" s="19"/>
      <c r="K922" s="19"/>
      <c r="L922" s="18">
        <v>0</v>
      </c>
      <c r="M922" s="19"/>
      <c r="N922" s="18">
        <f>SUM(DataSource!L776)</f>
        <v>0</v>
      </c>
      <c r="O922" s="19"/>
      <c r="P922" s="18">
        <f>SUM(DataSource!N776)</f>
        <v>0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17" t="s">
        <v>1589</v>
      </c>
      <c r="B923" t="s">
        <v>1590</v>
      </c>
      <c r="C923" s="18">
        <f>SUM(DataSource!J777)</f>
        <v>0</v>
      </c>
      <c r="D923" s="19"/>
      <c r="E923" s="18">
        <f>SUM(DataSource!I777)</f>
        <v>0</v>
      </c>
      <c r="F923" s="19"/>
      <c r="G923" s="18">
        <f>SUM(DataSource!E777)</f>
        <v>0</v>
      </c>
      <c r="H923" s="19"/>
      <c r="I923" s="18">
        <f>SUM(DataSource!M777)</f>
        <v>0</v>
      </c>
      <c r="J923" s="19"/>
      <c r="K923" s="19"/>
      <c r="L923" s="18">
        <f>SUM(DataSource!K777)</f>
        <v>0</v>
      </c>
      <c r="M923" s="19"/>
      <c r="N923" s="18">
        <f>SUM(DataSource!L777)</f>
        <v>0</v>
      </c>
      <c r="O923" s="19"/>
      <c r="P923" s="18">
        <f>SUM(DataSource!N777)</f>
        <v>0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17" t="s">
        <v>1591</v>
      </c>
      <c r="B924" t="s">
        <v>1592</v>
      </c>
      <c r="C924" s="18">
        <f>SUM(DataSource!J778)</f>
        <v>0</v>
      </c>
      <c r="D924" s="19"/>
      <c r="E924" s="18">
        <f>SUM(DataSource!I778)</f>
        <v>0</v>
      </c>
      <c r="F924" s="19"/>
      <c r="G924" s="18">
        <f>SUM(DataSource!E778)</f>
        <v>0</v>
      </c>
      <c r="H924" s="19"/>
      <c r="I924" s="18">
        <f>SUM(DataSource!M778)</f>
        <v>0</v>
      </c>
      <c r="J924" s="19"/>
      <c r="K924" s="19"/>
      <c r="L924" s="18">
        <f>SUM(DataSource!K778)</f>
        <v>0</v>
      </c>
      <c r="M924" s="19"/>
      <c r="N924" s="18">
        <f>SUM(DataSource!L778)</f>
        <v>0</v>
      </c>
      <c r="O924" s="19"/>
      <c r="P924" s="18">
        <f>SUM(DataSource!N778)</f>
        <v>0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17" t="s">
        <v>1593</v>
      </c>
      <c r="B925" t="s">
        <v>1594</v>
      </c>
      <c r="C925" s="18">
        <f>SUM(DataSource!J779)</f>
        <v>0</v>
      </c>
      <c r="D925" s="19"/>
      <c r="E925" s="18">
        <f>SUM(DataSource!I779)</f>
        <v>0</v>
      </c>
      <c r="F925" s="19"/>
      <c r="G925" s="18">
        <f>SUM(DataSource!E779)</f>
        <v>0</v>
      </c>
      <c r="H925" s="19"/>
      <c r="I925" s="18">
        <f>SUM(DataSource!M779)</f>
        <v>0</v>
      </c>
      <c r="J925" s="19"/>
      <c r="K925" s="19"/>
      <c r="L925" s="18">
        <f>SUM(DataSource!K779)</f>
        <v>0</v>
      </c>
      <c r="M925" s="19"/>
      <c r="N925" s="18">
        <f>SUM(DataSource!L779)</f>
        <v>0</v>
      </c>
      <c r="O925" s="19"/>
      <c r="P925" s="18">
        <f>SUM(DataSource!N779)</f>
        <v>0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17" t="s">
        <v>1595</v>
      </c>
      <c r="B926" t="s">
        <v>1596</v>
      </c>
      <c r="C926" s="18">
        <f>SUM(DataSource!J780)</f>
        <v>0</v>
      </c>
      <c r="D926" s="19"/>
      <c r="E926" s="18">
        <f>SUM(DataSource!I780)</f>
        <v>0</v>
      </c>
      <c r="F926" s="19"/>
      <c r="G926" s="18">
        <f>SUM(DataSource!E780)</f>
        <v>0</v>
      </c>
      <c r="H926" s="19"/>
      <c r="I926" s="18">
        <f>SUM(DataSource!M780)</f>
        <v>0</v>
      </c>
      <c r="J926" s="19"/>
      <c r="K926" s="19"/>
      <c r="L926" s="18">
        <f>SUM(DataSource!K780)</f>
        <v>0</v>
      </c>
      <c r="M926" s="19"/>
      <c r="N926" s="18">
        <f>SUM(DataSource!L780)</f>
        <v>0</v>
      </c>
      <c r="O926" s="19"/>
      <c r="P926" s="18">
        <f>SUM(DataSource!N780)</f>
        <v>0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17" t="s">
        <v>1597</v>
      </c>
      <c r="B927" t="s">
        <v>1598</v>
      </c>
      <c r="C927" s="18">
        <f>SUM(DataSource!J781)</f>
        <v>0</v>
      </c>
      <c r="D927" s="19"/>
      <c r="E927" s="18">
        <f>SUM(DataSource!I781)</f>
        <v>0</v>
      </c>
      <c r="F927" s="19"/>
      <c r="G927" s="18">
        <f>SUM(DataSource!E781)</f>
        <v>0</v>
      </c>
      <c r="H927" s="19"/>
      <c r="I927" s="18">
        <f>SUM(DataSource!M781)</f>
        <v>0</v>
      </c>
      <c r="J927" s="19"/>
      <c r="K927" s="19"/>
      <c r="L927" s="18">
        <f>SUM(DataSource!K781)</f>
        <v>0</v>
      </c>
      <c r="M927" s="19"/>
      <c r="N927" s="18">
        <f>SUM(DataSource!L781)</f>
        <v>0</v>
      </c>
      <c r="O927" s="19"/>
      <c r="P927" s="18">
        <f>SUM(DataSource!N781)</f>
        <v>0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17" t="s">
        <v>1599</v>
      </c>
      <c r="B928" t="s">
        <v>1600</v>
      </c>
      <c r="C928" s="18">
        <f>SUM(DataSource!J782)</f>
        <v>0</v>
      </c>
      <c r="D928" s="19"/>
      <c r="E928" s="18">
        <f>SUM(DataSource!I782)</f>
        <v>0</v>
      </c>
      <c r="F928" s="19"/>
      <c r="G928" s="18">
        <f>SUM(DataSource!E782)</f>
        <v>0</v>
      </c>
      <c r="H928" s="19"/>
      <c r="I928" s="18">
        <f>SUM(DataSource!M782)</f>
        <v>0</v>
      </c>
      <c r="J928" s="19"/>
      <c r="K928" s="19"/>
      <c r="L928" s="18">
        <f>SUM(DataSource!K782)</f>
        <v>0</v>
      </c>
      <c r="M928" s="19"/>
      <c r="N928" s="18">
        <f>SUM(DataSource!L782)</f>
        <v>0</v>
      </c>
      <c r="O928" s="19"/>
      <c r="P928" s="18">
        <f>SUM(DataSource!N782)</f>
        <v>0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17" t="s">
        <v>1601</v>
      </c>
      <c r="B929" t="s">
        <v>1602</v>
      </c>
      <c r="C929" s="18">
        <f>SUM(DataSource!J783)</f>
        <v>0</v>
      </c>
      <c r="D929" s="19"/>
      <c r="E929" s="18">
        <f>SUM(DataSource!I783)</f>
        <v>0</v>
      </c>
      <c r="F929" s="19"/>
      <c r="G929" s="18">
        <f>SUM(DataSource!E783)</f>
        <v>0</v>
      </c>
      <c r="H929" s="19"/>
      <c r="I929" s="18">
        <f>SUM(DataSource!M783)</f>
        <v>0</v>
      </c>
      <c r="J929" s="19"/>
      <c r="K929" s="19"/>
      <c r="L929" s="18">
        <f>SUM(DataSource!K783)</f>
        <v>0</v>
      </c>
      <c r="M929" s="19"/>
      <c r="N929" s="18">
        <f>SUM(DataSource!L783)</f>
        <v>0</v>
      </c>
      <c r="O929" s="19"/>
      <c r="P929" s="18">
        <f>SUM(DataSource!N783)</f>
        <v>0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17" t="s">
        <v>1603</v>
      </c>
      <c r="B930" t="s">
        <v>1604</v>
      </c>
      <c r="C930" s="18">
        <f>SUM(DataSource!J784)</f>
        <v>0</v>
      </c>
      <c r="D930" s="19"/>
      <c r="E930" s="18">
        <f>SUM(DataSource!I784)</f>
        <v>0</v>
      </c>
      <c r="F930" s="19"/>
      <c r="G930" s="18">
        <f>SUM(DataSource!E784)</f>
        <v>0</v>
      </c>
      <c r="H930" s="19"/>
      <c r="I930" s="18">
        <f>SUM(DataSource!M784)</f>
        <v>0</v>
      </c>
      <c r="J930" s="19"/>
      <c r="K930" s="19"/>
      <c r="L930" s="18">
        <f>SUM(DataSource!K784)</f>
        <v>0</v>
      </c>
      <c r="M930" s="19"/>
      <c r="N930" s="18">
        <f>SUM(DataSource!L784)</f>
        <v>0</v>
      </c>
      <c r="O930" s="19"/>
      <c r="P930" s="18">
        <f>SUM(DataSource!N784)</f>
        <v>0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17" t="s">
        <v>1605</v>
      </c>
      <c r="B931" t="s">
        <v>1606</v>
      </c>
      <c r="C931" s="18">
        <f>SUM(DataSource!J785)</f>
        <v>0</v>
      </c>
      <c r="D931" s="19"/>
      <c r="E931" s="18">
        <f>SUM(DataSource!I785)</f>
        <v>0</v>
      </c>
      <c r="F931" s="19"/>
      <c r="G931" s="18">
        <f>SUM(DataSource!E785)</f>
        <v>0</v>
      </c>
      <c r="H931" s="19"/>
      <c r="I931" s="18">
        <f>SUM(DataSource!M785)</f>
        <v>0</v>
      </c>
      <c r="J931" s="19"/>
      <c r="K931" s="19"/>
      <c r="L931" s="18">
        <f>SUM(DataSource!K785)</f>
        <v>0</v>
      </c>
      <c r="M931" s="19"/>
      <c r="N931" s="18">
        <f>SUM(DataSource!L785)</f>
        <v>0</v>
      </c>
      <c r="O931" s="19"/>
      <c r="P931" s="18">
        <f>SUM(DataSource!N785)</f>
        <v>0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32" t="s">
        <v>1607</v>
      </c>
      <c r="B932" t="s">
        <v>1608</v>
      </c>
      <c r="C932" s="18">
        <f>SUM(DataSource!J786)</f>
        <v>0</v>
      </c>
      <c r="D932" s="19"/>
      <c r="E932" s="18">
        <f>SUM(DataSource!I786)</f>
        <v>0</v>
      </c>
      <c r="F932" s="19"/>
      <c r="G932" s="18">
        <f>SUM(DataSource!E786)</f>
        <v>0</v>
      </c>
      <c r="H932" s="19"/>
      <c r="I932" s="18">
        <f>SUM(DataSource!M786)</f>
        <v>0</v>
      </c>
      <c r="J932" s="19"/>
      <c r="K932" s="19"/>
      <c r="L932" s="18">
        <f>SUM(DataSource!K786)</f>
        <v>0</v>
      </c>
      <c r="M932" s="19"/>
      <c r="N932" s="18">
        <f>SUM(DataSource!L786)</f>
        <v>0</v>
      </c>
      <c r="O932" s="19"/>
      <c r="P932" s="18">
        <f>SUM(DataSource!N786)</f>
        <v>0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4"/>
      <c r="B933" s="25"/>
      <c r="C933" s="18"/>
      <c r="D933" s="19"/>
      <c r="E933" s="18"/>
      <c r="F933" s="19"/>
      <c r="G933" s="18"/>
      <c r="H933" s="19"/>
      <c r="I933" s="18"/>
      <c r="J933" s="19"/>
      <c r="K933" s="19"/>
      <c r="L933" s="18"/>
      <c r="M933" s="19"/>
      <c r="N933" s="18"/>
      <c r="O933" s="19"/>
      <c r="P933" s="18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546" t="s">
        <v>1609</v>
      </c>
      <c r="B934" s="543"/>
      <c r="C934" s="49">
        <f>SUM(C914:C932)</f>
        <v>0</v>
      </c>
      <c r="D934" s="50"/>
      <c r="E934" s="49">
        <f>SUM(E914:E932)</f>
        <v>0</v>
      </c>
      <c r="F934" s="49">
        <f>SUM(F914:F927)</f>
        <v>0</v>
      </c>
      <c r="G934" s="49">
        <f>SUM(G914:G932)</f>
        <v>0</v>
      </c>
      <c r="H934" s="49">
        <f>SUM(H914:H927)</f>
        <v>0</v>
      </c>
      <c r="I934" s="49">
        <f>SUM(I914:I932)</f>
        <v>0</v>
      </c>
      <c r="J934" s="49">
        <f>SUM(J914:J927)</f>
        <v>0</v>
      </c>
      <c r="K934" s="49"/>
      <c r="L934" s="49">
        <f>SUM(L914:L932)</f>
        <v>0</v>
      </c>
      <c r="M934" s="49"/>
      <c r="N934" s="49">
        <f>SUM(N914:N932)</f>
        <v>0</v>
      </c>
      <c r="O934" s="49">
        <f>SUM(O914:O927)</f>
        <v>0</v>
      </c>
      <c r="P934" s="49">
        <f>SUM(P914:P932)</f>
        <v>0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51"/>
      <c r="B935" s="51"/>
      <c r="C935" s="52"/>
      <c r="D935" s="53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" customHeight="1">
      <c r="A936" s="17" t="s">
        <v>1610</v>
      </c>
      <c r="B936" t="s">
        <v>1611</v>
      </c>
      <c r="C936" s="18">
        <f>SUM(RSActual!E4)</f>
        <v>0</v>
      </c>
      <c r="D936" s="19"/>
      <c r="E936" s="18">
        <f>SUM(RSBudget!E3)</f>
        <v>0</v>
      </c>
      <c r="F936" s="19"/>
      <c r="G936" s="18">
        <f>SUM(RSActual!F4)</f>
        <v>0</v>
      </c>
      <c r="H936" s="19"/>
      <c r="I936" s="18">
        <f>SUM(RSActual!G4)</f>
        <v>0</v>
      </c>
      <c r="J936" s="19"/>
      <c r="K936" s="19"/>
      <c r="L936" s="18">
        <f>SUM(RSActual!H4)</f>
        <v>0</v>
      </c>
      <c r="M936" s="19"/>
      <c r="N936" s="18">
        <f>SUM(RSBudget!G3)</f>
        <v>0</v>
      </c>
      <c r="O936" s="19"/>
      <c r="P936" s="18">
        <f>SUM(RSActual!I4)</f>
        <v>0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17" t="s">
        <v>1612</v>
      </c>
      <c r="B937" t="s">
        <v>1613</v>
      </c>
      <c r="C937" s="18">
        <v>0</v>
      </c>
      <c r="D937" s="19"/>
      <c r="E937" s="18">
        <v>0</v>
      </c>
      <c r="F937" s="19"/>
      <c r="G937" s="18">
        <v>0</v>
      </c>
      <c r="H937" s="19"/>
      <c r="I937" s="18">
        <v>0</v>
      </c>
      <c r="J937" s="19"/>
      <c r="K937" s="19"/>
      <c r="L937" s="18">
        <v>0</v>
      </c>
      <c r="M937" s="19"/>
      <c r="N937" s="18"/>
      <c r="O937" s="19"/>
      <c r="P937" s="18">
        <v>0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17" t="s">
        <v>1614</v>
      </c>
      <c r="B938" t="s">
        <v>1615</v>
      </c>
      <c r="C938" s="18">
        <f>SUM(RSActual!E10+RSActual!E11)</f>
        <v>0</v>
      </c>
      <c r="D938" s="19"/>
      <c r="E938" s="18">
        <f>SUM(RSBudget!E9+RSBudget!E10)</f>
        <v>0</v>
      </c>
      <c r="F938" s="19"/>
      <c r="G938" s="18">
        <f>SUM(RSActual!F10:F11)</f>
        <v>0</v>
      </c>
      <c r="H938" s="19"/>
      <c r="I938" s="18">
        <f>SUM(RSActual!G10:G11)</f>
        <v>0</v>
      </c>
      <c r="J938" s="19"/>
      <c r="K938" s="19"/>
      <c r="L938" s="18">
        <f>SUM(RSActual!H10:H11)</f>
        <v>0</v>
      </c>
      <c r="M938" s="19"/>
      <c r="N938" s="18">
        <f>SUM(RSBudget!G9:G10)</f>
        <v>0</v>
      </c>
      <c r="O938" s="19"/>
      <c r="P938" s="18">
        <f>SUM(RSActual!I10:I11)</f>
        <v>0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17" t="s">
        <v>1616</v>
      </c>
      <c r="B939" t="s">
        <v>1617</v>
      </c>
      <c r="C939" s="18">
        <f>+C938+C940</f>
        <v>0</v>
      </c>
      <c r="D939" s="19"/>
      <c r="E939" s="18">
        <f>SUM(RSBudget!E7:E10)</f>
        <v>0</v>
      </c>
      <c r="F939" s="19"/>
      <c r="G939" s="18">
        <f>SUM(RSActual!F8:F11)</f>
        <v>0</v>
      </c>
      <c r="H939" s="19"/>
      <c r="I939" s="18">
        <f>SUM(RSActual!G8:G11)</f>
        <v>0</v>
      </c>
      <c r="J939" s="19"/>
      <c r="K939" s="19"/>
      <c r="L939" s="18">
        <f>SUM(RSActual!H8:H11)</f>
        <v>0</v>
      </c>
      <c r="M939" s="19"/>
      <c r="N939" s="18">
        <f>SUM(RSBudget!G7:G10)</f>
        <v>0</v>
      </c>
      <c r="O939" s="19"/>
      <c r="P939" s="18">
        <f>SUM(RSActual!I8:I11)</f>
        <v>0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17" t="s">
        <v>1618</v>
      </c>
      <c r="B940" t="s">
        <v>1619</v>
      </c>
      <c r="C940" s="18">
        <f>SUM(RSActual!E8)</f>
        <v>0</v>
      </c>
      <c r="D940" s="19"/>
      <c r="E940" s="18">
        <f>SUM(RSBudget!E7)</f>
        <v>0</v>
      </c>
      <c r="F940" s="19"/>
      <c r="G940" s="18">
        <f>SUM(RSActual!F8)</f>
        <v>0</v>
      </c>
      <c r="H940" s="19"/>
      <c r="I940" s="18">
        <f>SUM(RSActual!G8)</f>
        <v>0</v>
      </c>
      <c r="J940" s="19"/>
      <c r="K940" s="19"/>
      <c r="L940" s="18">
        <f>SUM(RSActual!H8)</f>
        <v>0</v>
      </c>
      <c r="M940" s="19"/>
      <c r="N940" s="18">
        <f>SUM(RSBudget!G7)</f>
        <v>0</v>
      </c>
      <c r="O940" s="19"/>
      <c r="P940" s="18">
        <f>SUM(RSActual!I8)</f>
        <v>0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17" t="s">
        <v>1620</v>
      </c>
      <c r="B941" t="s">
        <v>1621</v>
      </c>
      <c r="C941" s="18">
        <f>SUM(RSActual!E9)</f>
        <v>0</v>
      </c>
      <c r="D941" s="19"/>
      <c r="E941" s="18">
        <f>SUM(RSBudget!E8)</f>
        <v>0</v>
      </c>
      <c r="F941" s="19"/>
      <c r="G941" s="18">
        <f>SUM(RSActual!F9)</f>
        <v>0</v>
      </c>
      <c r="H941" s="19"/>
      <c r="I941" s="18">
        <f>SUM(RSActual!G9)</f>
        <v>0</v>
      </c>
      <c r="J941" s="19"/>
      <c r="K941" s="19"/>
      <c r="L941" s="18">
        <f>SUM(RSActual!H9)</f>
        <v>0</v>
      </c>
      <c r="M941" s="19"/>
      <c r="N941" s="18">
        <f>SUM(RSBudget!G8)</f>
        <v>0</v>
      </c>
      <c r="O941" s="19"/>
      <c r="P941" s="18">
        <f>SUM(RSActual!I9)</f>
        <v>0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17" t="s">
        <v>1622</v>
      </c>
      <c r="B942" t="s">
        <v>1623</v>
      </c>
      <c r="C942" s="18">
        <f>SUM(RSActual!E5+RSActual!E6+RSActual!E7)</f>
        <v>0</v>
      </c>
      <c r="D942" s="19"/>
      <c r="E942" s="18">
        <f>SUM(RSBudget!E4:E6)</f>
        <v>0</v>
      </c>
      <c r="F942" s="19"/>
      <c r="G942" s="18">
        <f>SUM(RSActual!F5:F7)</f>
        <v>0</v>
      </c>
      <c r="H942" s="19"/>
      <c r="I942" s="18">
        <f>SUM(RSActual!G5:G7)</f>
        <v>0</v>
      </c>
      <c r="J942" s="19"/>
      <c r="K942" s="19"/>
      <c r="L942" s="18">
        <f>SUM(RSActual!H5:H7)</f>
        <v>0</v>
      </c>
      <c r="M942" s="19"/>
      <c r="N942" s="18">
        <f>SUM(RSBudget!G4:G6)</f>
        <v>0</v>
      </c>
      <c r="O942" s="19"/>
      <c r="P942" s="18">
        <f>SUM(RSActual!I5:I7)</f>
        <v>0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17" t="s">
        <v>1624</v>
      </c>
      <c r="B943" t="s">
        <v>1625</v>
      </c>
      <c r="C943" s="18">
        <f>SUM(RSActual!E3)</f>
        <v>0</v>
      </c>
      <c r="D943" s="19"/>
      <c r="E943" s="18">
        <f>SUM(RSActual!E3)</f>
        <v>0</v>
      </c>
      <c r="F943" s="19"/>
      <c r="G943" s="18">
        <f>SUM(RSActual!F3)</f>
        <v>0</v>
      </c>
      <c r="H943" s="19"/>
      <c r="I943" s="18">
        <f>SUM(RSActual!G3)</f>
        <v>0</v>
      </c>
      <c r="J943" s="19"/>
      <c r="K943" s="19"/>
      <c r="L943" s="18">
        <f>SUM(RSActual!H3)</f>
        <v>0</v>
      </c>
      <c r="M943" s="19"/>
      <c r="N943" s="18">
        <f>SUM(L943)</f>
        <v>0</v>
      </c>
      <c r="O943" s="19"/>
      <c r="P943" s="18">
        <f>SUM(RSActual!I3)</f>
        <v>0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17" t="s">
        <v>1626</v>
      </c>
      <c r="B944" t="s">
        <v>1627</v>
      </c>
      <c r="C944" s="18">
        <f>SUM(RSActual!E18:E25)</f>
        <v>0</v>
      </c>
      <c r="D944" s="19"/>
      <c r="E944" s="18">
        <f>SUM(RSBudget!E28:E35)</f>
        <v>0</v>
      </c>
      <c r="F944" s="19"/>
      <c r="G944" s="18">
        <f>SUM(RSActual!F18:F25)</f>
        <v>0</v>
      </c>
      <c r="H944" s="19"/>
      <c r="I944" s="18">
        <f>SUM(RSActual!G18:G25)</f>
        <v>0</v>
      </c>
      <c r="J944" s="19"/>
      <c r="K944" s="19"/>
      <c r="L944" s="18">
        <f>SUM(RSActual!H18:H25)</f>
        <v>0</v>
      </c>
      <c r="M944" s="19"/>
      <c r="N944" s="18">
        <f>SUM(RSBudget!G28:G35)</f>
        <v>0</v>
      </c>
      <c r="O944" s="19"/>
      <c r="P944" s="18">
        <f>SUM(RSActual!I18:I25)</f>
        <v>0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17" t="s">
        <v>1628</v>
      </c>
      <c r="B945" t="s">
        <v>1629</v>
      </c>
      <c r="C945" s="18" t="e">
        <f>SUM(RSActual!E15/MACRO!C938)</f>
        <v>#DIV/0!</v>
      </c>
      <c r="D945" s="19"/>
      <c r="E945" s="18" t="e">
        <f>SUM(RSBudget!E24/MACRO!E938)</f>
        <v>#DIV/0!</v>
      </c>
      <c r="F945" s="19"/>
      <c r="G945" s="18" t="e">
        <f>SUM(RSActual!F15/MACRO!G938)</f>
        <v>#DIV/0!</v>
      </c>
      <c r="H945" s="19"/>
      <c r="I945" s="534" t="e">
        <f>SUM(RSActual!G15/MACRO!I938)</f>
        <v>#DIV/0!</v>
      </c>
      <c r="J945" s="19"/>
      <c r="K945" s="19"/>
      <c r="L945" s="18" t="e">
        <f>SUM(RSActual!H15/MACRO!L938)</f>
        <v>#DIV/0!</v>
      </c>
      <c r="M945" s="19"/>
      <c r="N945" s="18" t="e">
        <f>SUM(RSBudget!G24/MACRO!N938)</f>
        <v>#DIV/0!</v>
      </c>
      <c r="O945" s="19"/>
      <c r="P945" s="18" t="e">
        <f>SUM(RSActual!I15/MACRO!P938)</f>
        <v>#DIV/0!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55"/>
      <c r="B946" s="2"/>
      <c r="C946" s="56"/>
      <c r="D946" s="57"/>
      <c r="E946" s="56"/>
      <c r="F946" s="57"/>
      <c r="G946" s="56"/>
      <c r="H946" s="57"/>
      <c r="I946" s="56"/>
      <c r="J946" s="57"/>
      <c r="K946" s="57"/>
      <c r="L946" s="56"/>
      <c r="M946" s="57"/>
      <c r="N946" s="56"/>
      <c r="O946" s="57"/>
      <c r="P946" s="56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17" t="s">
        <v>1630</v>
      </c>
      <c r="B947" t="s">
        <v>1631</v>
      </c>
      <c r="C947" s="18">
        <f>SUM(RSActual!E43)</f>
        <v>0</v>
      </c>
      <c r="D947" s="19"/>
      <c r="E947" s="18">
        <f>SUM(RSBudget!E45)</f>
        <v>0</v>
      </c>
      <c r="F947" s="19"/>
      <c r="G947" s="18">
        <f>SUM(RSActual!F43)</f>
        <v>0</v>
      </c>
      <c r="H947" s="19"/>
      <c r="I947" s="18">
        <f>SUM(RSActual!G43)</f>
        <v>0</v>
      </c>
      <c r="J947" s="19"/>
      <c r="K947" s="19"/>
      <c r="L947" s="18">
        <f>SUM(RSActual!H43)</f>
        <v>0</v>
      </c>
      <c r="M947" s="19"/>
      <c r="N947" s="18">
        <f>SUM(RSBudget!G45)</f>
        <v>0</v>
      </c>
      <c r="O947" s="19"/>
      <c r="P947" s="18">
        <f>SUM(RSActual!I43)</f>
        <v>0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17" t="s">
        <v>1632</v>
      </c>
      <c r="B948" t="s">
        <v>1633</v>
      </c>
      <c r="C948" s="18">
        <f>SUM(C323)</f>
        <v>0</v>
      </c>
      <c r="D948" s="19"/>
      <c r="E948" s="18">
        <v>0</v>
      </c>
      <c r="F948" s="19"/>
      <c r="G948" s="18">
        <v>0</v>
      </c>
      <c r="H948" s="19"/>
      <c r="I948" s="18">
        <v>0</v>
      </c>
      <c r="J948" s="19"/>
      <c r="K948" s="19"/>
      <c r="L948" s="18">
        <v>0</v>
      </c>
      <c r="M948" s="19"/>
      <c r="N948" s="18">
        <v>0</v>
      </c>
      <c r="O948" s="19"/>
      <c r="P948" s="18">
        <v>0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17" t="s">
        <v>1634</v>
      </c>
      <c r="B949" t="s">
        <v>1635</v>
      </c>
      <c r="C949" s="18">
        <v>0</v>
      </c>
      <c r="D949" s="19"/>
      <c r="E949" s="18">
        <v>0</v>
      </c>
      <c r="F949" s="19"/>
      <c r="G949" s="18">
        <v>0</v>
      </c>
      <c r="H949" s="19"/>
      <c r="I949" s="18">
        <v>0</v>
      </c>
      <c r="J949" s="19"/>
      <c r="K949" s="19"/>
      <c r="L949" s="18">
        <v>0</v>
      </c>
      <c r="M949" s="19"/>
      <c r="N949" s="18">
        <v>0</v>
      </c>
      <c r="O949" s="19"/>
      <c r="P949" s="18">
        <v>0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17" t="s">
        <v>1636</v>
      </c>
      <c r="B950" t="s">
        <v>1635</v>
      </c>
      <c r="C950" s="18">
        <v>0</v>
      </c>
      <c r="D950" s="19"/>
      <c r="E950" s="18">
        <v>0</v>
      </c>
      <c r="F950" s="19"/>
      <c r="G950" s="18">
        <v>0</v>
      </c>
      <c r="H950" s="19"/>
      <c r="I950" s="18">
        <v>0</v>
      </c>
      <c r="J950" s="19"/>
      <c r="K950" s="19"/>
      <c r="L950" s="18">
        <v>0</v>
      </c>
      <c r="M950" s="19"/>
      <c r="N950" s="18">
        <v>0</v>
      </c>
      <c r="O950" s="19"/>
      <c r="P950" s="18">
        <v>0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17" t="s">
        <v>1637</v>
      </c>
      <c r="B951" t="s">
        <v>1635</v>
      </c>
      <c r="C951" s="18">
        <v>0</v>
      </c>
      <c r="D951" s="19"/>
      <c r="E951" s="18">
        <v>0</v>
      </c>
      <c r="F951" s="19"/>
      <c r="G951" s="18">
        <v>0</v>
      </c>
      <c r="H951" s="19"/>
      <c r="I951" s="18">
        <v>0</v>
      </c>
      <c r="J951" s="19"/>
      <c r="K951" s="19"/>
      <c r="L951" s="18">
        <v>0</v>
      </c>
      <c r="M951" s="19"/>
      <c r="N951" s="18">
        <v>0</v>
      </c>
      <c r="O951" s="19"/>
      <c r="P951" s="18">
        <v>0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17" t="s">
        <v>1638</v>
      </c>
      <c r="B952" t="s">
        <v>1635</v>
      </c>
      <c r="C952" s="18">
        <v>0</v>
      </c>
      <c r="D952" s="19"/>
      <c r="E952" s="18">
        <v>0</v>
      </c>
      <c r="F952" s="19"/>
      <c r="G952" s="18">
        <v>0</v>
      </c>
      <c r="H952" s="19"/>
      <c r="I952" s="18">
        <v>0</v>
      </c>
      <c r="J952" s="19"/>
      <c r="K952" s="19"/>
      <c r="L952" s="18">
        <v>0</v>
      </c>
      <c r="M952" s="19"/>
      <c r="N952" s="18">
        <v>0</v>
      </c>
      <c r="O952" s="19"/>
      <c r="P952" s="18">
        <v>0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17" t="s">
        <v>1639</v>
      </c>
      <c r="B953" t="s">
        <v>1635</v>
      </c>
      <c r="C953" s="18">
        <v>0</v>
      </c>
      <c r="D953" s="19"/>
      <c r="E953" s="18">
        <v>0</v>
      </c>
      <c r="F953" s="19"/>
      <c r="G953" s="18">
        <v>0</v>
      </c>
      <c r="H953" s="19"/>
      <c r="I953" s="18">
        <v>0</v>
      </c>
      <c r="J953" s="19"/>
      <c r="K953" s="19"/>
      <c r="L953" s="18">
        <v>0</v>
      </c>
      <c r="M953" s="19"/>
      <c r="N953" s="18">
        <v>0</v>
      </c>
      <c r="O953" s="19"/>
      <c r="P953" s="18">
        <v>0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17" t="s">
        <v>1640</v>
      </c>
      <c r="B954" t="s">
        <v>1635</v>
      </c>
      <c r="C954" s="18">
        <v>0</v>
      </c>
      <c r="D954" s="19"/>
      <c r="E954" s="18">
        <v>0</v>
      </c>
      <c r="F954" s="19"/>
      <c r="G954" s="18">
        <v>0</v>
      </c>
      <c r="H954" s="19"/>
      <c r="I954" s="18">
        <v>0</v>
      </c>
      <c r="J954" s="19"/>
      <c r="K954" s="19"/>
      <c r="L954" s="18">
        <v>0</v>
      </c>
      <c r="M954" s="19"/>
      <c r="N954" s="18">
        <v>0</v>
      </c>
      <c r="O954" s="19"/>
      <c r="P954" s="18">
        <v>0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17" t="s">
        <v>1641</v>
      </c>
      <c r="B955" t="s">
        <v>1635</v>
      </c>
      <c r="C955" s="18">
        <v>0</v>
      </c>
      <c r="D955" s="19"/>
      <c r="E955" s="18">
        <v>0</v>
      </c>
      <c r="F955" s="19"/>
      <c r="G955" s="18">
        <v>0</v>
      </c>
      <c r="H955" s="19"/>
      <c r="I955" s="18">
        <v>0</v>
      </c>
      <c r="J955" s="19"/>
      <c r="K955" s="19"/>
      <c r="L955" s="18">
        <v>0</v>
      </c>
      <c r="M955" s="19"/>
      <c r="N955" s="18">
        <v>0</v>
      </c>
      <c r="O955" s="19"/>
      <c r="P955" s="18">
        <v>0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17" t="s">
        <v>1642</v>
      </c>
      <c r="B956" t="s">
        <v>1635</v>
      </c>
      <c r="C956" s="18">
        <v>0</v>
      </c>
      <c r="D956" s="19"/>
      <c r="E956" s="18">
        <v>0</v>
      </c>
      <c r="F956" s="19"/>
      <c r="G956" s="18">
        <v>0</v>
      </c>
      <c r="H956" s="19"/>
      <c r="I956" s="18">
        <v>0</v>
      </c>
      <c r="J956" s="19"/>
      <c r="K956" s="19"/>
      <c r="L956" s="18">
        <v>0</v>
      </c>
      <c r="M956" s="19"/>
      <c r="N956" s="18">
        <v>0</v>
      </c>
      <c r="O956" s="19"/>
      <c r="P956" s="18">
        <v>0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17" t="s">
        <v>1643</v>
      </c>
      <c r="B957" t="s">
        <v>1635</v>
      </c>
      <c r="C957" s="18">
        <v>0</v>
      </c>
      <c r="D957" s="19"/>
      <c r="E957" s="18">
        <v>0</v>
      </c>
      <c r="F957" s="19"/>
      <c r="G957" s="18">
        <v>0</v>
      </c>
      <c r="H957" s="19"/>
      <c r="I957" s="18">
        <v>0</v>
      </c>
      <c r="J957" s="19"/>
      <c r="K957" s="19"/>
      <c r="L957" s="18">
        <v>0</v>
      </c>
      <c r="M957" s="19"/>
      <c r="N957" s="18">
        <v>0</v>
      </c>
      <c r="O957" s="19"/>
      <c r="P957" s="18">
        <v>0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17" t="s">
        <v>1644</v>
      </c>
      <c r="B958" t="s">
        <v>1645</v>
      </c>
      <c r="C958" s="18">
        <f>SUM(RSActual!E45)</f>
        <v>0</v>
      </c>
      <c r="D958" s="19"/>
      <c r="E958" s="18">
        <f>SUM(RSBudget!E46)</f>
        <v>0</v>
      </c>
      <c r="F958" s="19"/>
      <c r="G958" s="18">
        <f>SUM(RSActual!F46)</f>
        <v>0</v>
      </c>
      <c r="H958" s="19"/>
      <c r="I958" s="18">
        <f>SUM(RSActual!G46)</f>
        <v>0</v>
      </c>
      <c r="J958" s="19"/>
      <c r="K958" s="19"/>
      <c r="L958" s="18">
        <f>SUM(RSActual!H46)</f>
        <v>0</v>
      </c>
      <c r="M958" s="19"/>
      <c r="N958" s="18">
        <f>SUM(RSBudget!G46)</f>
        <v>0</v>
      </c>
      <c r="O958" s="19"/>
      <c r="P958" s="18">
        <f>SUM(RSActual!I46)</f>
        <v>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17" t="s">
        <v>1646</v>
      </c>
      <c r="B959" t="s">
        <v>1647</v>
      </c>
      <c r="C959" s="18">
        <f>SUM(RSActual!E46)</f>
        <v>0</v>
      </c>
      <c r="D959" s="19"/>
      <c r="E959" s="18">
        <v>0</v>
      </c>
      <c r="F959" s="19"/>
      <c r="G959" s="18">
        <v>0</v>
      </c>
      <c r="H959" s="19"/>
      <c r="I959" s="18">
        <v>0</v>
      </c>
      <c r="J959" s="19"/>
      <c r="K959" s="19"/>
      <c r="L959" s="18">
        <v>0</v>
      </c>
      <c r="M959" s="19"/>
      <c r="N959" s="18">
        <v>0</v>
      </c>
      <c r="O959" s="19"/>
      <c r="P959" s="18">
        <v>0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17" t="s">
        <v>1648</v>
      </c>
      <c r="B960" t="s">
        <v>1649</v>
      </c>
      <c r="C960" s="18">
        <f>SUM(RSActual!E44)</f>
        <v>0</v>
      </c>
      <c r="D960" s="19"/>
      <c r="E960" s="18">
        <f>SUM(RSBudget!E44)</f>
        <v>0</v>
      </c>
      <c r="F960" s="19"/>
      <c r="G960" s="18">
        <f>SUM(RSActual!F44)</f>
        <v>0</v>
      </c>
      <c r="H960" s="19"/>
      <c r="I960" s="18">
        <f>SUM(RSActual!G44)</f>
        <v>0</v>
      </c>
      <c r="J960" s="19"/>
      <c r="K960" s="19"/>
      <c r="L960" s="18">
        <f>SUM(RSActual!H44)</f>
        <v>0</v>
      </c>
      <c r="M960" s="19"/>
      <c r="N960" s="18">
        <f>SUM(RSBudget!G44)</f>
        <v>0</v>
      </c>
      <c r="O960" s="19"/>
      <c r="P960" s="18">
        <v>0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17" t="s">
        <v>1650</v>
      </c>
      <c r="B961" t="s">
        <v>1651</v>
      </c>
      <c r="C961" s="18">
        <v>0</v>
      </c>
      <c r="D961" s="19"/>
      <c r="E961" s="18">
        <v>0</v>
      </c>
      <c r="F961" s="19"/>
      <c r="G961" s="18">
        <v>0</v>
      </c>
      <c r="H961" s="19"/>
      <c r="I961" s="18">
        <v>0</v>
      </c>
      <c r="J961" s="19"/>
      <c r="K961" s="19"/>
      <c r="L961" s="18">
        <v>0</v>
      </c>
      <c r="M961" s="19"/>
      <c r="N961" s="18">
        <v>0</v>
      </c>
      <c r="O961" s="19"/>
      <c r="P961" s="18">
        <v>0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17" t="s">
        <v>1652</v>
      </c>
      <c r="B962" t="s">
        <v>1653</v>
      </c>
      <c r="C962" s="18">
        <v>0</v>
      </c>
      <c r="D962" s="19"/>
      <c r="E962" s="18">
        <v>0</v>
      </c>
      <c r="F962" s="19"/>
      <c r="G962" s="18">
        <v>0</v>
      </c>
      <c r="H962" s="19"/>
      <c r="I962" s="18">
        <v>0</v>
      </c>
      <c r="J962" s="19"/>
      <c r="K962" s="19"/>
      <c r="L962" s="18">
        <v>0</v>
      </c>
      <c r="M962" s="19"/>
      <c r="N962" s="18">
        <v>0</v>
      </c>
      <c r="O962" s="19"/>
      <c r="P962" s="18">
        <v>0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17" t="s">
        <v>1654</v>
      </c>
      <c r="B963" t="s">
        <v>1653</v>
      </c>
      <c r="C963" s="18">
        <v>0</v>
      </c>
      <c r="D963" s="19"/>
      <c r="E963" s="18">
        <v>0</v>
      </c>
      <c r="F963" s="19"/>
      <c r="G963" s="18">
        <v>0</v>
      </c>
      <c r="H963" s="19"/>
      <c r="I963" s="18">
        <v>0</v>
      </c>
      <c r="J963" s="19"/>
      <c r="K963" s="19"/>
      <c r="L963" s="18">
        <v>0</v>
      </c>
      <c r="M963" s="19"/>
      <c r="N963" s="18">
        <v>0</v>
      </c>
      <c r="O963" s="19"/>
      <c r="P963" s="18">
        <v>0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17" t="s">
        <v>1655</v>
      </c>
      <c r="B964" t="s">
        <v>1653</v>
      </c>
      <c r="C964" s="18">
        <v>0</v>
      </c>
      <c r="D964" s="19"/>
      <c r="E964" s="18">
        <v>0</v>
      </c>
      <c r="F964" s="19"/>
      <c r="G964" s="18">
        <v>0</v>
      </c>
      <c r="H964" s="19"/>
      <c r="I964" s="18">
        <v>0</v>
      </c>
      <c r="J964" s="19"/>
      <c r="K964" s="19"/>
      <c r="L964" s="18">
        <v>0</v>
      </c>
      <c r="M964" s="19"/>
      <c r="N964" s="18">
        <v>0</v>
      </c>
      <c r="O964" s="19"/>
      <c r="P964" s="18">
        <v>0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17" t="s">
        <v>1656</v>
      </c>
      <c r="B965" t="s">
        <v>1653</v>
      </c>
      <c r="C965" s="18">
        <v>0</v>
      </c>
      <c r="D965" s="19"/>
      <c r="E965" s="18">
        <v>0</v>
      </c>
      <c r="F965" s="19"/>
      <c r="G965" s="18">
        <v>0</v>
      </c>
      <c r="H965" s="19"/>
      <c r="I965" s="18">
        <v>0</v>
      </c>
      <c r="J965" s="19"/>
      <c r="K965" s="19"/>
      <c r="L965" s="18">
        <v>0</v>
      </c>
      <c r="M965" s="19"/>
      <c r="N965" s="18">
        <v>0</v>
      </c>
      <c r="O965" s="19"/>
      <c r="P965" s="18">
        <v>0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17" t="s">
        <v>1657</v>
      </c>
      <c r="B966" t="s">
        <v>1653</v>
      </c>
      <c r="C966" s="18">
        <v>0</v>
      </c>
      <c r="D966" s="19"/>
      <c r="E966" s="18">
        <v>0</v>
      </c>
      <c r="F966" s="19"/>
      <c r="G966" s="18">
        <v>0</v>
      </c>
      <c r="H966" s="19"/>
      <c r="I966" s="18">
        <v>0</v>
      </c>
      <c r="J966" s="19"/>
      <c r="K966" s="19"/>
      <c r="L966" s="18">
        <v>0</v>
      </c>
      <c r="M966" s="19"/>
      <c r="N966" s="18">
        <v>0</v>
      </c>
      <c r="O966" s="19"/>
      <c r="P966" s="18">
        <v>0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17" t="s">
        <v>1658</v>
      </c>
      <c r="B967" t="s">
        <v>1653</v>
      </c>
      <c r="C967" s="18">
        <v>0</v>
      </c>
      <c r="D967" s="19"/>
      <c r="E967" s="18">
        <v>0</v>
      </c>
      <c r="F967" s="19"/>
      <c r="G967" s="18">
        <v>0</v>
      </c>
      <c r="H967" s="19"/>
      <c r="I967" s="18">
        <v>0</v>
      </c>
      <c r="J967" s="19"/>
      <c r="K967" s="19"/>
      <c r="L967" s="18">
        <v>0</v>
      </c>
      <c r="M967" s="19"/>
      <c r="N967" s="18">
        <v>0</v>
      </c>
      <c r="O967" s="19"/>
      <c r="P967" s="18">
        <v>0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17" t="s">
        <v>1659</v>
      </c>
      <c r="B968" t="s">
        <v>1653</v>
      </c>
      <c r="C968" s="18">
        <v>0</v>
      </c>
      <c r="D968" s="19"/>
      <c r="E968" s="18">
        <v>0</v>
      </c>
      <c r="F968" s="19"/>
      <c r="G968" s="18">
        <v>0</v>
      </c>
      <c r="H968" s="19"/>
      <c r="I968" s="18">
        <v>0</v>
      </c>
      <c r="J968" s="19"/>
      <c r="K968" s="19"/>
      <c r="L968" s="18">
        <v>0</v>
      </c>
      <c r="M968" s="19"/>
      <c r="N968" s="18">
        <v>0</v>
      </c>
      <c r="O968" s="19"/>
      <c r="P968" s="18">
        <v>0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17" t="s">
        <v>1660</v>
      </c>
      <c r="B969" t="s">
        <v>1653</v>
      </c>
      <c r="C969" s="18">
        <v>0</v>
      </c>
      <c r="D969" s="19"/>
      <c r="E969" s="18">
        <v>0</v>
      </c>
      <c r="F969" s="19"/>
      <c r="G969" s="18">
        <v>0</v>
      </c>
      <c r="H969" s="19"/>
      <c r="I969" s="18">
        <v>0</v>
      </c>
      <c r="J969" s="19"/>
      <c r="K969" s="19"/>
      <c r="L969" s="18">
        <v>0</v>
      </c>
      <c r="M969" s="19"/>
      <c r="N969" s="18">
        <v>0</v>
      </c>
      <c r="O969" s="19"/>
      <c r="P969" s="18">
        <v>0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17" t="s">
        <v>1661</v>
      </c>
      <c r="B970" t="s">
        <v>1653</v>
      </c>
      <c r="C970" s="18">
        <v>0</v>
      </c>
      <c r="D970" s="19"/>
      <c r="E970" s="18">
        <v>0</v>
      </c>
      <c r="F970" s="19"/>
      <c r="G970" s="18">
        <v>0</v>
      </c>
      <c r="H970" s="19"/>
      <c r="I970" s="18">
        <v>0</v>
      </c>
      <c r="J970" s="19"/>
      <c r="K970" s="19"/>
      <c r="L970" s="18">
        <v>0</v>
      </c>
      <c r="M970" s="19"/>
      <c r="N970" s="18">
        <v>0</v>
      </c>
      <c r="O970" s="19"/>
      <c r="P970" s="18">
        <v>0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17" t="s">
        <v>1662</v>
      </c>
      <c r="B971" t="s">
        <v>1663</v>
      </c>
      <c r="C971" s="18"/>
      <c r="D971" s="19"/>
      <c r="E971" s="18">
        <v>0</v>
      </c>
      <c r="F971" s="19"/>
      <c r="G971" s="18">
        <v>0</v>
      </c>
      <c r="H971" s="19"/>
      <c r="I971" s="18">
        <v>0</v>
      </c>
      <c r="J971" s="19"/>
      <c r="K971" s="19"/>
      <c r="L971" s="18">
        <v>0</v>
      </c>
      <c r="M971" s="19"/>
      <c r="N971" s="18">
        <f>SUM(RSBudget!G44)</f>
        <v>0</v>
      </c>
      <c r="O971" s="19"/>
      <c r="P971" s="18">
        <f>SUM(RSActual!I44)</f>
        <v>0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17" t="s">
        <v>1664</v>
      </c>
      <c r="B972" t="s">
        <v>1665</v>
      </c>
      <c r="C972" s="18">
        <v>0</v>
      </c>
      <c r="D972" s="19"/>
      <c r="E972" s="18">
        <v>0</v>
      </c>
      <c r="F972" s="19"/>
      <c r="G972" s="18">
        <v>0</v>
      </c>
      <c r="H972" s="19"/>
      <c r="I972" s="18">
        <v>0</v>
      </c>
      <c r="J972" s="19"/>
      <c r="K972" s="19"/>
      <c r="L972" s="18">
        <v>0</v>
      </c>
      <c r="M972" s="19"/>
      <c r="N972" s="18">
        <v>0</v>
      </c>
      <c r="O972" s="19"/>
      <c r="P972" s="18">
        <v>0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1" t="s">
        <v>1666</v>
      </c>
      <c r="B973" t="s">
        <v>1667</v>
      </c>
      <c r="C973" s="18">
        <v>-206200</v>
      </c>
      <c r="D973" s="19"/>
      <c r="E973" s="18">
        <v>0</v>
      </c>
      <c r="F973" s="19"/>
      <c r="G973" s="18">
        <v>0</v>
      </c>
      <c r="H973" s="19"/>
      <c r="I973" s="18">
        <v>0</v>
      </c>
      <c r="J973" s="19"/>
      <c r="K973" s="19"/>
      <c r="L973" s="18">
        <v>-206200</v>
      </c>
      <c r="M973" s="19"/>
      <c r="N973" s="18">
        <v>0</v>
      </c>
      <c r="O973" s="19"/>
      <c r="P973" s="18">
        <v>0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547" t="s">
        <v>1668</v>
      </c>
      <c r="B974" s="543"/>
      <c r="C974" s="58" t="e">
        <f>SUM(C936:C973)</f>
        <v>#DIV/0!</v>
      </c>
      <c r="D974" s="59"/>
      <c r="E974" s="58" t="e">
        <f t="shared" ref="E974:P974" si="65">SUM(E936:E973)</f>
        <v>#DIV/0!</v>
      </c>
      <c r="F974" s="58">
        <f t="shared" si="65"/>
        <v>0</v>
      </c>
      <c r="G974" s="58" t="e">
        <f t="shared" si="65"/>
        <v>#DIV/0!</v>
      </c>
      <c r="H974" s="58">
        <f t="shared" si="65"/>
        <v>0</v>
      </c>
      <c r="I974" s="58" t="e">
        <f t="shared" si="65"/>
        <v>#DIV/0!</v>
      </c>
      <c r="J974" s="58">
        <f t="shared" si="65"/>
        <v>0</v>
      </c>
      <c r="K974" s="58">
        <f t="shared" si="65"/>
        <v>0</v>
      </c>
      <c r="L974" s="58" t="e">
        <f t="shared" si="65"/>
        <v>#DIV/0!</v>
      </c>
      <c r="M974" s="58">
        <f t="shared" si="65"/>
        <v>0</v>
      </c>
      <c r="N974" s="58" t="e">
        <f t="shared" si="65"/>
        <v>#DIV/0!</v>
      </c>
      <c r="O974" s="58">
        <f t="shared" si="65"/>
        <v>0</v>
      </c>
      <c r="P974" s="58" t="e">
        <f t="shared" si="65"/>
        <v>#DIV/0!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55"/>
      <c r="B975" s="2"/>
      <c r="C975" s="56"/>
      <c r="D975" s="57"/>
      <c r="E975" s="56"/>
      <c r="F975" s="57"/>
      <c r="G975" s="56"/>
      <c r="H975" s="57"/>
      <c r="I975" s="56"/>
      <c r="J975" s="57"/>
      <c r="K975" s="57"/>
      <c r="L975" s="56"/>
      <c r="M975" s="57"/>
      <c r="N975" s="56"/>
      <c r="O975" s="57"/>
      <c r="P975" s="56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55"/>
      <c r="B976" s="2"/>
      <c r="C976" s="56"/>
      <c r="D976" s="57"/>
      <c r="E976" s="56"/>
      <c r="F976" s="57"/>
      <c r="G976" s="56"/>
      <c r="H976" s="57"/>
      <c r="I976" s="56"/>
      <c r="J976" s="57"/>
      <c r="K976" s="57"/>
      <c r="L976" s="56"/>
      <c r="M976" s="57"/>
      <c r="N976" s="56"/>
      <c r="O976" s="57"/>
      <c r="P976" s="56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548"/>
      <c r="B977" s="549"/>
      <c r="C977" s="56"/>
      <c r="D977" s="57"/>
      <c r="E977" s="56"/>
      <c r="F977" s="57"/>
      <c r="G977" s="56"/>
      <c r="H977" s="57"/>
      <c r="I977" s="56"/>
      <c r="J977" s="57"/>
      <c r="K977" s="57"/>
      <c r="L977" s="56"/>
      <c r="M977" s="57"/>
      <c r="N977" s="56"/>
      <c r="O977" s="57"/>
      <c r="P977" s="56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548"/>
      <c r="B978" s="549"/>
      <c r="C978" s="56"/>
      <c r="D978" s="57"/>
      <c r="E978" s="56"/>
      <c r="F978" s="57"/>
      <c r="G978" s="56"/>
      <c r="H978" s="57"/>
      <c r="I978" s="56"/>
      <c r="J978" s="57"/>
      <c r="K978" s="57"/>
      <c r="L978" s="56"/>
      <c r="M978" s="57"/>
      <c r="N978" s="56"/>
      <c r="O978" s="57"/>
      <c r="P978" s="56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55"/>
      <c r="B979" s="2"/>
      <c r="C979" s="56"/>
      <c r="D979" s="57"/>
      <c r="E979" s="56"/>
      <c r="F979" s="57"/>
      <c r="G979" s="56"/>
      <c r="H979" s="57"/>
      <c r="I979" s="56"/>
      <c r="J979" s="57"/>
      <c r="K979" s="57"/>
      <c r="L979" s="56"/>
      <c r="M979" s="57"/>
      <c r="N979" s="56"/>
      <c r="O979" s="57"/>
      <c r="P979" s="56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550" t="s">
        <v>1669</v>
      </c>
      <c r="B980" s="543"/>
      <c r="C980" s="60">
        <f>SUM(C320,C329,C337,C343,C349,C354)</f>
        <v>0</v>
      </c>
      <c r="D980" s="61"/>
      <c r="E980" s="60">
        <f>SUM(E320,E329,E337,E343,E349,E354)</f>
        <v>0</v>
      </c>
      <c r="F980" s="61"/>
      <c r="G980" s="60">
        <f>SUM(G320,G329,G337,G343,G349,G354)</f>
        <v>0</v>
      </c>
      <c r="H980" s="61"/>
      <c r="I980" s="60">
        <f>SUM(I320,I329,I337,I343,I349,I354)</f>
        <v>0</v>
      </c>
      <c r="J980" s="61"/>
      <c r="K980" s="60"/>
      <c r="L980" s="60">
        <f>SUM(L320,L329,L337,L343,L349,L354)</f>
        <v>0</v>
      </c>
      <c r="M980" s="60"/>
      <c r="N980" s="60">
        <f>SUM(N320,N329,N337,N343,N349,N354)</f>
        <v>0</v>
      </c>
      <c r="O980" s="60"/>
      <c r="P980" s="60">
        <f>SUM(P320,P329,P337,P343,P349,P354)</f>
        <v>0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548"/>
      <c r="B981" s="549"/>
      <c r="C981" s="56"/>
      <c r="D981" s="57"/>
      <c r="E981" s="56"/>
      <c r="F981" s="57"/>
      <c r="G981" s="56"/>
      <c r="H981" s="57"/>
      <c r="I981" s="56"/>
      <c r="J981" s="57"/>
      <c r="K981" s="57"/>
      <c r="L981" s="56"/>
      <c r="M981" s="57"/>
      <c r="N981" s="56"/>
      <c r="O981" s="57"/>
      <c r="P981" s="56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544" t="s">
        <v>1670</v>
      </c>
      <c r="B982" s="543"/>
      <c r="C982" s="62">
        <f>SUM(C406,C421,C436,C481,C496,C511,C526,C556,C571,C451,C466)</f>
        <v>0</v>
      </c>
      <c r="D982" s="63"/>
      <c r="E982" s="62">
        <f t="shared" ref="E982:P982" si="66">SUM(E406,E421,E436,E481,E496,E511,E526,E556,E571,E451,E466)</f>
        <v>0</v>
      </c>
      <c r="F982" s="62">
        <f t="shared" si="66"/>
        <v>0</v>
      </c>
      <c r="G982" s="62">
        <f t="shared" si="66"/>
        <v>0</v>
      </c>
      <c r="H982" s="62">
        <f t="shared" si="66"/>
        <v>0</v>
      </c>
      <c r="I982" s="62">
        <f t="shared" si="66"/>
        <v>0</v>
      </c>
      <c r="J982" s="62">
        <f t="shared" si="66"/>
        <v>0</v>
      </c>
      <c r="K982" s="62">
        <f t="shared" si="66"/>
        <v>0</v>
      </c>
      <c r="L982" s="62">
        <f t="shared" si="66"/>
        <v>0</v>
      </c>
      <c r="M982" s="62">
        <f t="shared" si="66"/>
        <v>0</v>
      </c>
      <c r="N982" s="62">
        <f t="shared" si="66"/>
        <v>0</v>
      </c>
      <c r="O982" s="62">
        <f t="shared" si="66"/>
        <v>0</v>
      </c>
      <c r="P982" s="62">
        <f t="shared" si="66"/>
        <v>0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542" t="s">
        <v>1671</v>
      </c>
      <c r="B983" s="543"/>
      <c r="C983" s="64">
        <f>SUM(C597,C627,C660,C692,C751,C778,C801,C818,C907,C863,C841,C724)</f>
        <v>0</v>
      </c>
      <c r="D983" s="64">
        <f>SUM(D597,D627,D660,D751,D778,D801,D818,D907,D863)</f>
        <v>0</v>
      </c>
      <c r="E983" s="64">
        <f t="shared" ref="E983:P983" si="67">SUM(E597,E627,E660,E692,E751,E778,E801,E818,E907,E863,E841,E724)</f>
        <v>0</v>
      </c>
      <c r="F983" s="64">
        <f t="shared" si="67"/>
        <v>0</v>
      </c>
      <c r="G983" s="64">
        <f t="shared" si="67"/>
        <v>0</v>
      </c>
      <c r="H983" s="64">
        <f t="shared" si="67"/>
        <v>0</v>
      </c>
      <c r="I983" s="64">
        <f t="shared" si="67"/>
        <v>0</v>
      </c>
      <c r="J983" s="64">
        <f t="shared" si="67"/>
        <v>0</v>
      </c>
      <c r="K983" s="64">
        <f t="shared" si="67"/>
        <v>0</v>
      </c>
      <c r="L983" s="64">
        <f t="shared" si="67"/>
        <v>0</v>
      </c>
      <c r="M983" s="64">
        <f t="shared" si="67"/>
        <v>0</v>
      </c>
      <c r="N983" s="64">
        <f t="shared" si="67"/>
        <v>0</v>
      </c>
      <c r="O983" s="64">
        <f t="shared" si="67"/>
        <v>0</v>
      </c>
      <c r="P983" s="64">
        <f t="shared" si="67"/>
        <v>0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65"/>
      <c r="B984" s="66" t="s">
        <v>1672</v>
      </c>
      <c r="C984" s="67">
        <f>C980-C981-C982-C983</f>
        <v>0</v>
      </c>
      <c r="D984" s="67">
        <f>D982-D983</f>
        <v>0</v>
      </c>
      <c r="E984" s="67">
        <f t="shared" ref="E984:P984" si="68">E980-E981-E982-E983</f>
        <v>0</v>
      </c>
      <c r="F984" s="67">
        <f t="shared" si="68"/>
        <v>0</v>
      </c>
      <c r="G984" s="67">
        <f t="shared" si="68"/>
        <v>0</v>
      </c>
      <c r="H984" s="67">
        <f t="shared" si="68"/>
        <v>0</v>
      </c>
      <c r="I984" s="67">
        <f t="shared" si="68"/>
        <v>0</v>
      </c>
      <c r="J984" s="67">
        <f t="shared" si="68"/>
        <v>0</v>
      </c>
      <c r="K984" s="67">
        <f t="shared" si="68"/>
        <v>0</v>
      </c>
      <c r="L984" s="67">
        <f t="shared" si="68"/>
        <v>0</v>
      </c>
      <c r="M984" s="67">
        <f t="shared" si="68"/>
        <v>0</v>
      </c>
      <c r="N984" s="67">
        <f t="shared" si="68"/>
        <v>0</v>
      </c>
      <c r="O984" s="67">
        <f t="shared" si="68"/>
        <v>0</v>
      </c>
      <c r="P984" s="67">
        <f t="shared" si="68"/>
        <v>0</v>
      </c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  <row r="985" spans="1:26" ht="15" customHeight="1">
      <c r="A985" s="545" t="s">
        <v>1570</v>
      </c>
      <c r="B985" s="543"/>
      <c r="C985" s="69">
        <f>SUM(C912)</f>
        <v>0</v>
      </c>
      <c r="D985" s="70"/>
      <c r="E985" s="69">
        <f>SUM(E912)</f>
        <v>0</v>
      </c>
      <c r="F985" s="70"/>
      <c r="G985" s="69">
        <f>SUM(G912)</f>
        <v>0</v>
      </c>
      <c r="H985" s="70"/>
      <c r="I985" s="69">
        <f>SUM(I912)</f>
        <v>0</v>
      </c>
      <c r="J985" s="70"/>
      <c r="K985" s="69"/>
      <c r="L985" s="69">
        <f>SUM(L912)</f>
        <v>0</v>
      </c>
      <c r="M985" s="69"/>
      <c r="N985" s="69">
        <f>SUM(N912)</f>
        <v>0</v>
      </c>
      <c r="O985" s="69"/>
      <c r="P985" s="69">
        <f>SUM(P912)</f>
        <v>0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546" t="s">
        <v>1609</v>
      </c>
      <c r="B986" s="543"/>
      <c r="C986" s="71">
        <f>SUM(C934)</f>
        <v>0</v>
      </c>
      <c r="D986" s="72"/>
      <c r="E986" s="71">
        <f>SUM(E934)</f>
        <v>0</v>
      </c>
      <c r="F986" s="72"/>
      <c r="G986" s="71">
        <f>SUM(G934)</f>
        <v>0</v>
      </c>
      <c r="H986" s="72"/>
      <c r="I986" s="71">
        <f>SUM(I934)</f>
        <v>0</v>
      </c>
      <c r="J986" s="72"/>
      <c r="K986" s="71"/>
      <c r="L986" s="71">
        <f>SUM(L934)</f>
        <v>0</v>
      </c>
      <c r="M986" s="71"/>
      <c r="N986" s="71">
        <f>SUM(N934)</f>
        <v>0</v>
      </c>
      <c r="O986" s="71"/>
      <c r="P986" s="71">
        <f>SUM(P934)</f>
        <v>0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8" customHeight="1">
      <c r="A987" s="55"/>
      <c r="B987" s="73" t="s">
        <v>1673</v>
      </c>
      <c r="C987" s="74">
        <f>C984-C985-C986</f>
        <v>0</v>
      </c>
      <c r="D987" s="74">
        <f>D985-D986</f>
        <v>0</v>
      </c>
      <c r="E987" s="74">
        <f t="shared" ref="E987:P987" si="69">E984-E985-E986</f>
        <v>0</v>
      </c>
      <c r="F987" s="74">
        <f t="shared" si="69"/>
        <v>0</v>
      </c>
      <c r="G987" s="74">
        <f t="shared" si="69"/>
        <v>0</v>
      </c>
      <c r="H987" s="74">
        <f t="shared" si="69"/>
        <v>0</v>
      </c>
      <c r="I987" s="74">
        <f t="shared" si="69"/>
        <v>0</v>
      </c>
      <c r="J987" s="74">
        <f t="shared" si="69"/>
        <v>0</v>
      </c>
      <c r="K987" s="74">
        <f t="shared" si="69"/>
        <v>0</v>
      </c>
      <c r="L987" s="74">
        <f t="shared" si="69"/>
        <v>0</v>
      </c>
      <c r="M987" s="74">
        <f t="shared" si="69"/>
        <v>0</v>
      </c>
      <c r="N987" s="74">
        <f t="shared" si="69"/>
        <v>0</v>
      </c>
      <c r="O987" s="74">
        <f t="shared" si="69"/>
        <v>0</v>
      </c>
      <c r="P987" s="74">
        <f t="shared" si="69"/>
        <v>0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547" t="s">
        <v>1668</v>
      </c>
      <c r="B988" s="543"/>
      <c r="C988" s="75" t="e">
        <f>SUM(C974)</f>
        <v>#DIV/0!</v>
      </c>
      <c r="D988" s="76"/>
      <c r="E988" s="75" t="e">
        <f>SUM(E974)</f>
        <v>#DIV/0!</v>
      </c>
      <c r="F988" s="76"/>
      <c r="G988" s="75" t="e">
        <f>SUM(G974)</f>
        <v>#DIV/0!</v>
      </c>
      <c r="H988" s="76"/>
      <c r="I988" s="75" t="e">
        <f>SUM(I974)</f>
        <v>#DIV/0!</v>
      </c>
      <c r="J988" s="76"/>
      <c r="K988" s="75"/>
      <c r="L988" s="75" t="e">
        <f>SUM(L974)</f>
        <v>#DIV/0!</v>
      </c>
      <c r="M988" s="75"/>
      <c r="N988" s="75" t="e">
        <f>SUM(N974)</f>
        <v>#DIV/0!</v>
      </c>
      <c r="O988" s="75"/>
      <c r="P988" s="75" t="e">
        <f>SUM(P974)</f>
        <v>#DIV/0!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55"/>
      <c r="B989" s="2"/>
      <c r="C989" s="56"/>
      <c r="D989" s="57"/>
      <c r="E989" s="56"/>
      <c r="F989" s="57"/>
      <c r="G989" s="56"/>
      <c r="H989" s="57"/>
      <c r="I989" s="56"/>
      <c r="J989" s="57"/>
      <c r="K989" s="57"/>
      <c r="L989" s="56"/>
      <c r="M989" s="57"/>
      <c r="N989" s="56"/>
      <c r="O989" s="57"/>
      <c r="P989" s="56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55"/>
      <c r="B990" s="2"/>
      <c r="C990" s="56"/>
      <c r="D990" s="57"/>
      <c r="E990" s="56"/>
      <c r="F990" s="57"/>
      <c r="G990" s="56"/>
      <c r="H990" s="57"/>
      <c r="I990" s="56"/>
      <c r="J990" s="57"/>
      <c r="K990" s="57"/>
      <c r="L990" s="56"/>
      <c r="M990" s="57"/>
      <c r="N990" s="56"/>
      <c r="O990" s="57"/>
      <c r="P990" s="56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55"/>
      <c r="B991" s="2"/>
      <c r="C991" s="56"/>
      <c r="D991" s="57"/>
      <c r="E991" s="56"/>
      <c r="F991" s="57"/>
      <c r="G991" s="56"/>
      <c r="H991" s="57"/>
      <c r="I991" s="56"/>
      <c r="J991" s="57"/>
      <c r="K991" s="57"/>
      <c r="L991" s="56"/>
      <c r="M991" s="57"/>
      <c r="N991" s="56"/>
      <c r="O991" s="57"/>
      <c r="P991" s="56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55"/>
      <c r="B992" s="2"/>
      <c r="C992" s="56"/>
      <c r="D992" s="57"/>
      <c r="E992" s="56"/>
      <c r="F992" s="57"/>
      <c r="G992" s="56"/>
      <c r="H992" s="57"/>
      <c r="I992" s="56"/>
      <c r="J992" s="57"/>
      <c r="K992" s="57"/>
      <c r="L992" s="56"/>
      <c r="M992" s="57"/>
      <c r="N992" s="56"/>
      <c r="O992" s="57"/>
      <c r="P992" s="56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55"/>
      <c r="B993" s="2"/>
      <c r="C993" s="56"/>
      <c r="D993" s="57"/>
      <c r="E993" s="56"/>
      <c r="F993" s="57"/>
      <c r="G993" s="56"/>
      <c r="H993" s="57"/>
      <c r="I993" s="56"/>
      <c r="J993" s="57"/>
      <c r="K993" s="57"/>
      <c r="L993" s="56"/>
      <c r="M993" s="57"/>
      <c r="N993" s="56"/>
      <c r="O993" s="57"/>
      <c r="P993" s="56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55"/>
      <c r="B994" s="2"/>
      <c r="C994" s="56"/>
      <c r="D994" s="57"/>
      <c r="E994" s="56"/>
      <c r="F994" s="57"/>
      <c r="G994" s="56"/>
      <c r="H994" s="57"/>
      <c r="I994" s="56"/>
      <c r="J994" s="57"/>
      <c r="K994" s="57"/>
      <c r="L994" s="56"/>
      <c r="M994" s="57"/>
      <c r="N994" s="56"/>
      <c r="O994" s="57"/>
      <c r="P994" s="56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55"/>
      <c r="B995" s="2"/>
      <c r="C995" s="56"/>
      <c r="D995" s="57"/>
      <c r="E995" s="56"/>
      <c r="F995" s="57"/>
      <c r="G995" s="56"/>
      <c r="H995" s="57"/>
      <c r="I995" s="56"/>
      <c r="J995" s="57"/>
      <c r="K995" s="57"/>
      <c r="L995" s="56"/>
      <c r="M995" s="57"/>
      <c r="N995" s="56"/>
      <c r="O995" s="57"/>
      <c r="P995" s="56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55"/>
      <c r="B996" s="2"/>
      <c r="C996" s="56"/>
      <c r="D996" s="57"/>
      <c r="E996" s="56"/>
      <c r="F996" s="57"/>
      <c r="G996" s="56"/>
      <c r="H996" s="57"/>
      <c r="I996" s="56"/>
      <c r="J996" s="57"/>
      <c r="K996" s="57"/>
      <c r="L996" s="56"/>
      <c r="M996" s="57"/>
      <c r="N996" s="56"/>
      <c r="O996" s="57"/>
      <c r="P996" s="56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55"/>
      <c r="B997" s="2"/>
      <c r="C997" s="56"/>
      <c r="D997" s="57"/>
      <c r="E997" s="56"/>
      <c r="F997" s="57"/>
      <c r="G997" s="56"/>
      <c r="H997" s="57"/>
      <c r="I997" s="56"/>
      <c r="J997" s="57"/>
      <c r="K997" s="57"/>
      <c r="L997" s="56"/>
      <c r="M997" s="57"/>
      <c r="N997" s="56"/>
      <c r="O997" s="57"/>
      <c r="P997" s="56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55"/>
      <c r="B998" s="2"/>
      <c r="C998" s="56"/>
      <c r="D998" s="57"/>
      <c r="E998" s="56"/>
      <c r="F998" s="57"/>
      <c r="G998" s="56"/>
      <c r="H998" s="57"/>
      <c r="I998" s="56"/>
      <c r="J998" s="57"/>
      <c r="K998" s="57"/>
      <c r="L998" s="56"/>
      <c r="M998" s="57"/>
      <c r="N998" s="56"/>
      <c r="O998" s="57"/>
      <c r="P998" s="56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55"/>
      <c r="B999" s="2"/>
      <c r="C999" s="56"/>
      <c r="D999" s="57"/>
      <c r="E999" s="56"/>
      <c r="F999" s="57"/>
      <c r="G999" s="56"/>
      <c r="H999" s="57"/>
      <c r="I999" s="56"/>
      <c r="J999" s="57"/>
      <c r="K999" s="57"/>
      <c r="L999" s="56"/>
      <c r="M999" s="57"/>
      <c r="N999" s="56"/>
      <c r="O999" s="57"/>
      <c r="P999" s="56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55"/>
      <c r="B1000" s="2"/>
      <c r="C1000" s="56"/>
      <c r="D1000" s="57"/>
      <c r="E1000" s="56"/>
      <c r="F1000" s="57"/>
      <c r="G1000" s="56"/>
      <c r="H1000" s="57"/>
      <c r="I1000" s="56"/>
      <c r="J1000" s="57"/>
      <c r="K1000" s="57"/>
      <c r="L1000" s="56"/>
      <c r="M1000" s="57"/>
      <c r="N1000" s="56"/>
      <c r="O1000" s="57"/>
      <c r="P1000" s="56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1">
    <mergeCell ref="A406:B406"/>
    <mergeCell ref="A421:B421"/>
    <mergeCell ref="A436:B436"/>
    <mergeCell ref="A451:B451"/>
    <mergeCell ref="A366:B366"/>
    <mergeCell ref="A374:B374"/>
    <mergeCell ref="A380:B380"/>
    <mergeCell ref="A386:B386"/>
    <mergeCell ref="A391:B391"/>
    <mergeCell ref="A337:B337"/>
    <mergeCell ref="A343:B343"/>
    <mergeCell ref="A349:B349"/>
    <mergeCell ref="A354:B354"/>
    <mergeCell ref="A357:B357"/>
    <mergeCell ref="A306:B306"/>
    <mergeCell ref="A310:B310"/>
    <mergeCell ref="A316:B316"/>
    <mergeCell ref="A320:B320"/>
    <mergeCell ref="A329:B329"/>
    <mergeCell ref="A255:B255"/>
    <mergeCell ref="A258:B258"/>
    <mergeCell ref="A275:B275"/>
    <mergeCell ref="A278:B278"/>
    <mergeCell ref="A291:B291"/>
    <mergeCell ref="A228:B228"/>
    <mergeCell ref="A234:B234"/>
    <mergeCell ref="A239:B239"/>
    <mergeCell ref="A243:B243"/>
    <mergeCell ref="A249:B249"/>
    <mergeCell ref="A193:B193"/>
    <mergeCell ref="A198:B198"/>
    <mergeCell ref="A206:B206"/>
    <mergeCell ref="A210:B210"/>
    <mergeCell ref="A224:B224"/>
    <mergeCell ref="A119:B119"/>
    <mergeCell ref="A142:B142"/>
    <mergeCell ref="A165:B165"/>
    <mergeCell ref="A175:B175"/>
    <mergeCell ref="A181:B181"/>
    <mergeCell ref="A77:B77"/>
    <mergeCell ref="A83:B83"/>
    <mergeCell ref="A87:B87"/>
    <mergeCell ref="A108:B108"/>
    <mergeCell ref="A115:B115"/>
    <mergeCell ref="A1:P1"/>
    <mergeCell ref="A3:P3"/>
    <mergeCell ref="A34:B34"/>
    <mergeCell ref="A48:B48"/>
    <mergeCell ref="A55:B55"/>
    <mergeCell ref="A983:B983"/>
    <mergeCell ref="A985:B985"/>
    <mergeCell ref="A986:B986"/>
    <mergeCell ref="A988:B988"/>
    <mergeCell ref="A934:B934"/>
    <mergeCell ref="A974:B974"/>
    <mergeCell ref="A977:B977"/>
    <mergeCell ref="A978:B978"/>
    <mergeCell ref="A980:B980"/>
    <mergeCell ref="A981:B981"/>
    <mergeCell ref="A982:B982"/>
    <mergeCell ref="A912:B912"/>
    <mergeCell ref="A692:B692"/>
    <mergeCell ref="A724:B724"/>
    <mergeCell ref="A751:B751"/>
    <mergeCell ref="A778:B778"/>
    <mergeCell ref="A801:B801"/>
    <mergeCell ref="A818:B818"/>
    <mergeCell ref="A841:B841"/>
    <mergeCell ref="A863:B863"/>
    <mergeCell ref="A907:B907"/>
    <mergeCell ref="A660:B660"/>
    <mergeCell ref="A466:B466"/>
    <mergeCell ref="A481:B481"/>
    <mergeCell ref="A496:B496"/>
    <mergeCell ref="A511:B511"/>
    <mergeCell ref="A526:B526"/>
    <mergeCell ref="A541:B541"/>
    <mergeCell ref="A556:B556"/>
    <mergeCell ref="A571:B571"/>
    <mergeCell ref="A597:B597"/>
    <mergeCell ref="A627:B627"/>
  </mergeCells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00"/>
  <sheetViews>
    <sheetView workbookViewId="0">
      <selection activeCell="F18" sqref="F18"/>
    </sheetView>
  </sheetViews>
  <sheetFormatPr defaultColWidth="14.42578125" defaultRowHeight="15" customHeight="1"/>
  <cols>
    <col min="1" max="1" width="2" customWidth="1"/>
    <col min="2" max="8" width="8.7109375" customWidth="1"/>
    <col min="9" max="9" width="11.28515625" customWidth="1"/>
    <col min="10" max="10" width="12.7109375" customWidth="1"/>
    <col min="11" max="11" width="10.28515625" customWidth="1"/>
    <col min="12" max="12" width="5.7109375" customWidth="1"/>
    <col min="13" max="13" width="12.28515625" customWidth="1"/>
    <col min="14" max="26" width="8.7109375" customWidth="1"/>
  </cols>
  <sheetData>
    <row r="1" spans="1:13">
      <c r="A1" s="54"/>
      <c r="B1" s="77"/>
      <c r="C1" s="77"/>
      <c r="D1" s="77"/>
      <c r="E1" s="77"/>
      <c r="F1" s="78"/>
      <c r="G1" s="77"/>
      <c r="H1" s="78"/>
      <c r="I1" s="77"/>
      <c r="J1" s="77"/>
      <c r="K1" s="79"/>
      <c r="L1" s="77"/>
      <c r="M1" s="77"/>
    </row>
    <row r="2" spans="1:13" ht="18">
      <c r="A2" s="54"/>
      <c r="B2" s="80" t="s">
        <v>1674</v>
      </c>
      <c r="C2" s="81"/>
      <c r="D2" s="81"/>
      <c r="E2" s="81"/>
      <c r="F2" s="77"/>
      <c r="G2" s="77"/>
      <c r="H2" s="78"/>
      <c r="I2" s="77"/>
      <c r="J2" s="77"/>
      <c r="K2" s="82"/>
      <c r="L2" s="77"/>
      <c r="M2" s="77"/>
    </row>
    <row r="3" spans="1:13">
      <c r="A3" s="54"/>
      <c r="B3" s="83" t="str">
        <f>MACRO!P4</f>
        <v>Accounting Period: March 2024</v>
      </c>
      <c r="C3" s="77"/>
      <c r="D3" s="77"/>
      <c r="E3" s="77"/>
      <c r="F3" s="78"/>
      <c r="G3" s="77"/>
      <c r="H3" s="78"/>
      <c r="I3" s="77"/>
      <c r="J3" s="77"/>
      <c r="K3" s="79"/>
      <c r="L3" s="77"/>
      <c r="M3" s="77"/>
    </row>
    <row r="4" spans="1:13">
      <c r="A4" s="54"/>
      <c r="B4" s="79"/>
      <c r="C4" s="79"/>
      <c r="D4" s="79"/>
      <c r="E4" s="79"/>
      <c r="F4" s="84"/>
      <c r="G4" s="79"/>
      <c r="H4" s="84"/>
      <c r="I4" s="79"/>
      <c r="J4" s="79"/>
      <c r="K4" s="79"/>
      <c r="L4" s="79"/>
      <c r="M4" s="79"/>
    </row>
    <row r="5" spans="1:13">
      <c r="A5" s="54"/>
      <c r="B5" s="85"/>
      <c r="C5" s="86"/>
      <c r="D5" s="86"/>
      <c r="E5" s="86"/>
      <c r="F5" s="87"/>
      <c r="G5" s="86"/>
      <c r="H5" s="87"/>
      <c r="I5" s="86"/>
      <c r="J5" s="86"/>
      <c r="K5" s="88"/>
      <c r="L5" s="89"/>
      <c r="M5" s="77"/>
    </row>
    <row r="6" spans="1:13" ht="15.75">
      <c r="A6" s="54"/>
      <c r="B6" s="90"/>
      <c r="C6" s="91" t="s">
        <v>1675</v>
      </c>
      <c r="D6" s="92"/>
      <c r="E6" s="92"/>
      <c r="F6" s="93"/>
      <c r="G6" s="92"/>
      <c r="H6" s="93"/>
      <c r="I6" s="92"/>
      <c r="J6" s="92"/>
      <c r="K6" s="94"/>
      <c r="L6" s="95"/>
      <c r="M6" s="77"/>
    </row>
    <row r="7" spans="1:13" ht="15.75">
      <c r="A7" s="54"/>
      <c r="B7" s="90"/>
      <c r="C7" s="91"/>
      <c r="D7" s="92"/>
      <c r="E7" s="92"/>
      <c r="F7" s="93"/>
      <c r="G7" s="92"/>
      <c r="H7" s="93"/>
      <c r="I7" s="92"/>
      <c r="J7" s="92"/>
      <c r="K7" s="94"/>
      <c r="L7" s="95"/>
      <c r="M7" s="77"/>
    </row>
    <row r="8" spans="1:13" ht="15.75">
      <c r="A8" s="54"/>
      <c r="B8" s="96"/>
      <c r="C8" s="91" t="s">
        <v>1676</v>
      </c>
      <c r="D8" s="97"/>
      <c r="E8" s="97"/>
      <c r="F8" s="98"/>
      <c r="G8" s="97"/>
      <c r="H8" s="99" t="s">
        <v>1677</v>
      </c>
      <c r="I8" s="92"/>
      <c r="J8" s="92"/>
      <c r="K8" s="100"/>
      <c r="L8" s="101"/>
      <c r="M8" s="102"/>
    </row>
    <row r="9" spans="1:13" ht="15.75">
      <c r="A9" s="54"/>
      <c r="B9" s="96"/>
      <c r="C9" s="97"/>
      <c r="D9" s="103" t="s">
        <v>1678</v>
      </c>
      <c r="E9" s="97"/>
      <c r="F9" s="98"/>
      <c r="G9" s="97"/>
      <c r="H9" s="103" t="s">
        <v>1678</v>
      </c>
      <c r="I9" s="92"/>
      <c r="J9" s="92"/>
      <c r="K9" s="100"/>
      <c r="L9" s="101"/>
      <c r="M9" s="102"/>
    </row>
    <row r="10" spans="1:13" ht="15.75">
      <c r="A10" s="54"/>
      <c r="B10" s="96"/>
      <c r="C10" s="97"/>
      <c r="D10" s="103" t="s">
        <v>1678</v>
      </c>
      <c r="E10" s="97"/>
      <c r="F10" s="98"/>
      <c r="G10" s="97"/>
      <c r="H10" s="103" t="s">
        <v>1678</v>
      </c>
      <c r="I10" s="92"/>
      <c r="J10" s="92"/>
      <c r="K10" s="100"/>
      <c r="L10" s="101"/>
      <c r="M10" s="102"/>
    </row>
    <row r="11" spans="1:13" ht="15.75">
      <c r="A11" s="54"/>
      <c r="B11" s="96"/>
      <c r="C11" s="97"/>
      <c r="D11" s="103" t="s">
        <v>1678</v>
      </c>
      <c r="E11" s="97"/>
      <c r="F11" s="98"/>
      <c r="G11" s="97"/>
      <c r="H11" s="103" t="s">
        <v>1678</v>
      </c>
      <c r="I11" s="92"/>
      <c r="J11" s="92"/>
      <c r="K11" s="100"/>
      <c r="L11" s="101"/>
      <c r="M11" s="102"/>
    </row>
    <row r="12" spans="1:13" ht="15.75">
      <c r="A12" s="54"/>
      <c r="B12" s="96"/>
      <c r="C12" s="97"/>
      <c r="D12" s="103" t="s">
        <v>1678</v>
      </c>
      <c r="E12" s="97"/>
      <c r="F12" s="98"/>
      <c r="G12" s="97"/>
      <c r="H12" s="103" t="s">
        <v>1678</v>
      </c>
      <c r="I12" s="92"/>
      <c r="J12" s="92"/>
      <c r="K12" s="100"/>
      <c r="L12" s="101"/>
      <c r="M12" s="102"/>
    </row>
    <row r="13" spans="1:13" ht="15.75">
      <c r="A13" s="54"/>
      <c r="B13" s="104"/>
      <c r="C13" s="105"/>
      <c r="D13" s="105"/>
      <c r="E13" s="105"/>
      <c r="F13" s="106"/>
      <c r="G13" s="105"/>
      <c r="H13" s="106"/>
      <c r="I13" s="105"/>
      <c r="J13" s="105"/>
      <c r="K13" s="107"/>
      <c r="L13" s="108"/>
      <c r="M13" s="102"/>
    </row>
    <row r="14" spans="1:13">
      <c r="A14" s="54"/>
      <c r="B14" s="77"/>
      <c r="C14" s="77"/>
      <c r="D14" s="77"/>
      <c r="E14" s="77"/>
      <c r="F14" s="78"/>
      <c r="G14" s="77"/>
      <c r="H14" s="78"/>
      <c r="I14" s="77"/>
      <c r="J14" s="77"/>
      <c r="K14" s="79"/>
      <c r="L14" s="77"/>
      <c r="M14" s="77"/>
    </row>
    <row r="15" spans="1:13">
      <c r="A15" s="54"/>
      <c r="B15" s="85"/>
      <c r="C15" s="86"/>
      <c r="D15" s="86"/>
      <c r="E15" s="86"/>
      <c r="F15" s="87"/>
      <c r="G15" s="86"/>
      <c r="H15" s="87"/>
      <c r="I15" s="86"/>
      <c r="J15" s="86"/>
      <c r="K15" s="88"/>
      <c r="L15" s="89"/>
      <c r="M15" s="77"/>
    </row>
    <row r="16" spans="1:13" ht="15.75">
      <c r="A16" s="54"/>
      <c r="B16" s="90"/>
      <c r="C16" s="91" t="s">
        <v>1679</v>
      </c>
      <c r="D16" s="92"/>
      <c r="E16" s="92"/>
      <c r="F16" s="93"/>
      <c r="G16" s="92"/>
      <c r="H16" s="93"/>
      <c r="I16" s="92"/>
      <c r="J16" s="92"/>
      <c r="K16" s="94"/>
      <c r="L16" s="95"/>
      <c r="M16" s="77"/>
    </row>
    <row r="17" spans="1:13">
      <c r="A17" s="54"/>
      <c r="B17" s="90"/>
      <c r="C17" s="92"/>
      <c r="D17" s="92"/>
      <c r="E17" s="92"/>
      <c r="F17" s="93"/>
      <c r="G17" s="92"/>
      <c r="H17" s="93"/>
      <c r="I17" s="92"/>
      <c r="J17" s="92"/>
      <c r="K17" s="94"/>
      <c r="L17" s="95"/>
      <c r="M17" s="77"/>
    </row>
    <row r="18" spans="1:13" ht="15.75">
      <c r="A18" s="54"/>
      <c r="B18" s="109"/>
      <c r="C18" s="91"/>
      <c r="D18" s="91" t="s">
        <v>1680</v>
      </c>
      <c r="E18" s="91"/>
      <c r="F18" s="110">
        <f>'PL CONSOLIDATE'!B11</f>
        <v>0</v>
      </c>
      <c r="G18" s="111"/>
      <c r="H18" s="112"/>
      <c r="I18" s="91"/>
      <c r="J18" s="91"/>
      <c r="K18" s="113"/>
      <c r="L18" s="95"/>
      <c r="M18" s="77"/>
    </row>
    <row r="19" spans="1:13" ht="15.75">
      <c r="A19" s="54"/>
      <c r="B19" s="109"/>
      <c r="C19" s="91"/>
      <c r="D19" s="91"/>
      <c r="E19" s="91"/>
      <c r="F19" s="112"/>
      <c r="G19" s="91"/>
      <c r="H19" s="112"/>
      <c r="I19" s="91"/>
      <c r="J19" s="91"/>
      <c r="K19" s="113"/>
      <c r="L19" s="95"/>
      <c r="M19" s="77"/>
    </row>
    <row r="20" spans="1:13" ht="15.75">
      <c r="A20" s="54"/>
      <c r="B20" s="109"/>
      <c r="C20" s="91"/>
      <c r="D20" s="91" t="s">
        <v>1615</v>
      </c>
      <c r="E20" s="91"/>
      <c r="F20" s="110">
        <f>'PL CONSOLIDATE'!B13</f>
        <v>0</v>
      </c>
      <c r="G20" s="111"/>
      <c r="H20" s="112"/>
      <c r="I20" s="91"/>
      <c r="J20" s="91"/>
      <c r="K20" s="113"/>
      <c r="L20" s="95"/>
      <c r="M20" s="77"/>
    </row>
    <row r="21" spans="1:13" ht="15.75" customHeight="1">
      <c r="A21" s="54"/>
      <c r="B21" s="109"/>
      <c r="C21" s="91"/>
      <c r="D21" s="91"/>
      <c r="E21" s="91"/>
      <c r="F21" s="112"/>
      <c r="G21" s="91"/>
      <c r="H21" s="112"/>
      <c r="I21" s="91"/>
      <c r="J21" s="91"/>
      <c r="K21" s="113"/>
      <c r="L21" s="95"/>
      <c r="M21" s="77"/>
    </row>
    <row r="22" spans="1:13" ht="15.75" customHeight="1">
      <c r="A22" s="54"/>
      <c r="B22" s="109"/>
      <c r="C22" s="91"/>
      <c r="D22" s="91" t="s">
        <v>1681</v>
      </c>
      <c r="E22" s="91"/>
      <c r="F22" s="114">
        <f>'PL CONSOLIDATE'!B14</f>
        <v>0</v>
      </c>
      <c r="G22" s="115"/>
      <c r="H22" s="112"/>
      <c r="I22" s="91"/>
      <c r="J22" s="91"/>
      <c r="K22" s="113"/>
      <c r="L22" s="95"/>
      <c r="M22" s="77"/>
    </row>
    <row r="23" spans="1:13" ht="15.75" customHeight="1">
      <c r="A23" s="54"/>
      <c r="B23" s="109"/>
      <c r="C23" s="91"/>
      <c r="D23" s="91"/>
      <c r="E23" s="91"/>
      <c r="F23" s="112"/>
      <c r="G23" s="91"/>
      <c r="H23" s="112"/>
      <c r="I23" s="91"/>
      <c r="J23" s="91"/>
      <c r="K23" s="113"/>
      <c r="L23" s="95"/>
      <c r="M23" s="77"/>
    </row>
    <row r="24" spans="1:13" ht="15.75" customHeight="1">
      <c r="A24" s="54"/>
      <c r="B24" s="109"/>
      <c r="C24" s="91"/>
      <c r="D24" s="91" t="s">
        <v>1629</v>
      </c>
      <c r="E24" s="91"/>
      <c r="F24" s="112" t="s">
        <v>1682</v>
      </c>
      <c r="G24" s="111" t="e">
        <f>'PL CONSOLIDATE'!B15</f>
        <v>#DIV/0!</v>
      </c>
      <c r="H24" s="112"/>
      <c r="I24" s="91"/>
      <c r="J24" s="91"/>
      <c r="K24" s="113"/>
      <c r="L24" s="95"/>
      <c r="M24" s="77"/>
    </row>
    <row r="25" spans="1:13" ht="15.75" customHeight="1">
      <c r="A25" s="54"/>
      <c r="B25" s="109"/>
      <c r="C25" s="91"/>
      <c r="D25" s="91"/>
      <c r="E25" s="91"/>
      <c r="F25" s="112"/>
      <c r="G25" s="91"/>
      <c r="H25" s="112"/>
      <c r="I25" s="91"/>
      <c r="J25" s="91"/>
      <c r="K25" s="113"/>
      <c r="L25" s="95"/>
      <c r="M25" s="77"/>
    </row>
    <row r="26" spans="1:13" ht="15.75" customHeight="1">
      <c r="A26" s="54"/>
      <c r="B26" s="109"/>
      <c r="C26" s="91"/>
      <c r="D26" s="91" t="s">
        <v>1683</v>
      </c>
      <c r="E26" s="91"/>
      <c r="F26" s="112" t="s">
        <v>1682</v>
      </c>
      <c r="G26" s="111">
        <f>'PL CONSOLIDATE'!B16</f>
        <v>0</v>
      </c>
      <c r="H26" s="112"/>
      <c r="I26" s="91"/>
      <c r="J26" s="91"/>
      <c r="K26" s="113"/>
      <c r="L26" s="95"/>
      <c r="M26" s="77"/>
    </row>
    <row r="27" spans="1:13" ht="15.75" customHeight="1">
      <c r="A27" s="54"/>
      <c r="B27" s="109"/>
      <c r="C27" s="91"/>
      <c r="D27" s="91"/>
      <c r="E27" s="91"/>
      <c r="F27" s="112"/>
      <c r="G27" s="91"/>
      <c r="H27" s="112"/>
      <c r="I27" s="91"/>
      <c r="J27" s="91"/>
      <c r="K27" s="113"/>
      <c r="L27" s="95"/>
      <c r="M27" s="77"/>
    </row>
    <row r="28" spans="1:13" ht="15.75" customHeight="1">
      <c r="A28" s="54"/>
      <c r="B28" s="109"/>
      <c r="C28" s="91"/>
      <c r="D28" s="91" t="s">
        <v>1684</v>
      </c>
      <c r="E28" s="91"/>
      <c r="F28" s="112" t="s">
        <v>1682</v>
      </c>
      <c r="G28" s="111">
        <f>'PL CONSOLIDATE'!B21</f>
        <v>0</v>
      </c>
      <c r="H28" s="112"/>
      <c r="I28" s="91"/>
      <c r="J28" s="91"/>
      <c r="K28" s="113"/>
      <c r="L28" s="95"/>
      <c r="M28" s="77"/>
    </row>
    <row r="29" spans="1:13" ht="15.75" customHeight="1">
      <c r="A29" s="54"/>
      <c r="B29" s="109"/>
      <c r="C29" s="91"/>
      <c r="D29" s="91"/>
      <c r="E29" s="91"/>
      <c r="F29" s="112"/>
      <c r="G29" s="91"/>
      <c r="H29" s="112"/>
      <c r="I29" s="91"/>
      <c r="J29" s="91"/>
      <c r="K29" s="113"/>
      <c r="L29" s="95"/>
      <c r="M29" s="77"/>
    </row>
    <row r="30" spans="1:13" ht="15.75" customHeight="1">
      <c r="A30" s="54"/>
      <c r="B30" s="109"/>
      <c r="C30" s="91"/>
      <c r="D30" s="91" t="s">
        <v>1685</v>
      </c>
      <c r="E30" s="91"/>
      <c r="F30" s="112"/>
      <c r="G30" s="111">
        <f>'PL CONSOLIDATE'!B20</f>
        <v>0</v>
      </c>
      <c r="H30" s="112"/>
      <c r="I30" s="91"/>
      <c r="J30" s="91"/>
      <c r="K30" s="113"/>
      <c r="L30" s="95"/>
      <c r="M30" s="77"/>
    </row>
    <row r="31" spans="1:13" ht="15.75" customHeight="1">
      <c r="A31" s="54"/>
      <c r="B31" s="109"/>
      <c r="C31" s="91"/>
      <c r="D31" s="91"/>
      <c r="E31" s="91"/>
      <c r="F31" s="112"/>
      <c r="G31" s="91"/>
      <c r="H31" s="112"/>
      <c r="I31" s="91"/>
      <c r="J31" s="91"/>
      <c r="K31" s="113"/>
      <c r="L31" s="95"/>
      <c r="M31" s="77"/>
    </row>
    <row r="32" spans="1:13" ht="15.75" customHeight="1">
      <c r="A32" s="54"/>
      <c r="B32" s="90"/>
      <c r="C32" s="91" t="s">
        <v>1686</v>
      </c>
      <c r="D32" s="92"/>
      <c r="E32" s="92"/>
      <c r="F32" s="93"/>
      <c r="G32" s="92"/>
      <c r="H32" s="93"/>
      <c r="I32" s="92"/>
      <c r="J32" s="92"/>
      <c r="K32" s="94"/>
      <c r="L32" s="95"/>
      <c r="M32" s="77"/>
    </row>
    <row r="33" spans="1:13" ht="15.75" customHeight="1">
      <c r="A33" s="54"/>
      <c r="B33" s="109"/>
      <c r="C33" s="91"/>
      <c r="D33" s="91" t="s">
        <v>1687</v>
      </c>
      <c r="E33" s="91"/>
      <c r="F33" s="112"/>
      <c r="G33" s="91"/>
      <c r="H33" s="112"/>
      <c r="I33" s="91"/>
      <c r="J33" s="91"/>
      <c r="K33" s="113"/>
      <c r="L33" s="95"/>
      <c r="M33" s="77"/>
    </row>
    <row r="34" spans="1:13" ht="15.75" customHeight="1">
      <c r="A34" s="54"/>
      <c r="B34" s="109"/>
      <c r="C34" s="91"/>
      <c r="D34" s="91"/>
      <c r="E34" s="91" t="s">
        <v>1688</v>
      </c>
      <c r="F34" s="112"/>
      <c r="G34" s="91"/>
      <c r="H34" s="112" t="s">
        <v>1682</v>
      </c>
      <c r="I34" s="111">
        <f>'PL CONSOLIDATE'!B24</f>
        <v>0</v>
      </c>
      <c r="J34" s="91"/>
      <c r="K34" s="113"/>
      <c r="L34" s="95"/>
      <c r="M34" s="77"/>
    </row>
    <row r="35" spans="1:13" ht="15.75" customHeight="1">
      <c r="A35" s="54"/>
      <c r="B35" s="109"/>
      <c r="C35" s="91"/>
      <c r="D35" s="91"/>
      <c r="E35" s="91"/>
      <c r="F35" s="112"/>
      <c r="G35" s="91"/>
      <c r="H35" s="112"/>
      <c r="I35" s="91"/>
      <c r="J35" s="111">
        <f>SUM(I34)</f>
        <v>0</v>
      </c>
      <c r="K35" s="116">
        <f>IF(J35=0,0,J35/J46)</f>
        <v>0</v>
      </c>
      <c r="L35" s="95"/>
      <c r="M35" s="77"/>
    </row>
    <row r="36" spans="1:13" ht="15.75" customHeight="1">
      <c r="A36" s="54"/>
      <c r="B36" s="109"/>
      <c r="C36" s="91"/>
      <c r="D36" s="91" t="s">
        <v>1689</v>
      </c>
      <c r="E36" s="91"/>
      <c r="F36" s="112"/>
      <c r="G36" s="91"/>
      <c r="H36" s="112"/>
      <c r="I36" s="91"/>
      <c r="J36" s="91"/>
      <c r="K36" s="113"/>
      <c r="L36" s="95"/>
      <c r="M36" s="77"/>
    </row>
    <row r="37" spans="1:13" ht="15.75" customHeight="1">
      <c r="A37" s="54"/>
      <c r="B37" s="109"/>
      <c r="C37" s="91"/>
      <c r="D37" s="91"/>
      <c r="E37" s="91" t="s">
        <v>1690</v>
      </c>
      <c r="F37" s="112"/>
      <c r="G37" s="91"/>
      <c r="H37" s="112" t="s">
        <v>1682</v>
      </c>
      <c r="I37" s="111">
        <f>'FB DIV'!C15</f>
        <v>0</v>
      </c>
      <c r="J37" s="91"/>
      <c r="K37" s="113"/>
      <c r="L37" s="95"/>
      <c r="M37" s="77"/>
    </row>
    <row r="38" spans="1:13" ht="15.75" customHeight="1">
      <c r="A38" s="54"/>
      <c r="B38" s="109"/>
      <c r="C38" s="91"/>
      <c r="D38" s="91"/>
      <c r="E38" s="91" t="s">
        <v>1691</v>
      </c>
      <c r="F38" s="112"/>
      <c r="G38" s="91"/>
      <c r="H38" s="112" t="s">
        <v>1682</v>
      </c>
      <c r="I38" s="111">
        <f>'FB DIV'!C23</f>
        <v>0</v>
      </c>
      <c r="J38" s="91"/>
      <c r="K38" s="113"/>
      <c r="L38" s="95"/>
      <c r="M38" s="77"/>
    </row>
    <row r="39" spans="1:13" ht="15.75" customHeight="1">
      <c r="A39" s="54"/>
      <c r="B39" s="109"/>
      <c r="C39" s="91"/>
      <c r="D39" s="91"/>
      <c r="E39" s="91"/>
      <c r="F39" s="112"/>
      <c r="G39" s="91"/>
      <c r="H39" s="112"/>
      <c r="I39" s="91"/>
      <c r="J39" s="111">
        <f>SUM(I37:I38)</f>
        <v>0</v>
      </c>
      <c r="K39" s="116">
        <f>IF(J39=0,0,J39/$J$46)</f>
        <v>0</v>
      </c>
      <c r="L39" s="95"/>
      <c r="M39" s="77"/>
    </row>
    <row r="40" spans="1:13" ht="15.75" customHeight="1">
      <c r="A40" s="54"/>
      <c r="B40" s="109"/>
      <c r="C40" s="91"/>
      <c r="D40" s="91" t="s">
        <v>1692</v>
      </c>
      <c r="E40" s="91"/>
      <c r="F40" s="112"/>
      <c r="G40" s="91"/>
      <c r="H40" s="112"/>
      <c r="I40" s="91"/>
      <c r="J40" s="91"/>
      <c r="K40" s="113"/>
      <c r="L40" s="95"/>
      <c r="M40" s="77"/>
    </row>
    <row r="41" spans="1:13" ht="15.75" customHeight="1">
      <c r="A41" s="54"/>
      <c r="B41" s="109"/>
      <c r="C41" s="91"/>
      <c r="D41" s="91"/>
      <c r="E41" s="91" t="s">
        <v>1693</v>
      </c>
      <c r="F41" s="112"/>
      <c r="G41" s="91"/>
      <c r="H41" s="112" t="s">
        <v>1682</v>
      </c>
      <c r="I41" s="111">
        <f>MOD!B12</f>
        <v>0</v>
      </c>
      <c r="J41" s="91"/>
      <c r="K41" s="113"/>
      <c r="L41" s="95"/>
      <c r="M41" s="77"/>
    </row>
    <row r="42" spans="1:13" ht="15.75" customHeight="1">
      <c r="A42" s="54"/>
      <c r="B42" s="109"/>
      <c r="C42" s="91"/>
      <c r="D42" s="91"/>
      <c r="E42" s="91" t="s">
        <v>1694</v>
      </c>
      <c r="F42" s="112"/>
      <c r="G42" s="91"/>
      <c r="H42" s="112" t="s">
        <v>1682</v>
      </c>
      <c r="I42" s="111">
        <f>MOD!B18</f>
        <v>0</v>
      </c>
      <c r="J42" s="91"/>
      <c r="K42" s="113"/>
      <c r="L42" s="95"/>
      <c r="M42" s="77"/>
    </row>
    <row r="43" spans="1:13" ht="15.75" customHeight="1">
      <c r="A43" s="54"/>
      <c r="B43" s="109"/>
      <c r="C43" s="91"/>
      <c r="D43" s="91"/>
      <c r="E43" s="91" t="s">
        <v>1695</v>
      </c>
      <c r="F43" s="112"/>
      <c r="G43" s="91"/>
      <c r="H43" s="112" t="s">
        <v>1682</v>
      </c>
      <c r="I43" s="111">
        <f>SUM(MOD!B20:B22)</f>
        <v>0</v>
      </c>
      <c r="J43" s="91"/>
      <c r="K43" s="113"/>
      <c r="L43" s="95"/>
      <c r="M43" s="77"/>
    </row>
    <row r="44" spans="1:13" ht="15.75" customHeight="1">
      <c r="A44" s="54"/>
      <c r="B44" s="109"/>
      <c r="C44" s="91"/>
      <c r="D44" s="91"/>
      <c r="E44" s="91"/>
      <c r="F44" s="112"/>
      <c r="G44" s="91"/>
      <c r="H44" s="112"/>
      <c r="I44" s="91"/>
      <c r="J44" s="111">
        <f>SUM(I41:I43)</f>
        <v>0</v>
      </c>
      <c r="K44" s="116">
        <f>IF(J44=0,0,J44/$J$46)</f>
        <v>0</v>
      </c>
      <c r="L44" s="95"/>
      <c r="M44" s="77"/>
    </row>
    <row r="45" spans="1:13" ht="15.75" customHeight="1">
      <c r="A45" s="54"/>
      <c r="B45" s="109"/>
      <c r="C45" s="91"/>
      <c r="D45" s="91"/>
      <c r="E45" s="91"/>
      <c r="F45" s="112"/>
      <c r="G45" s="91"/>
      <c r="H45" s="112"/>
      <c r="I45" s="91"/>
      <c r="J45" s="91"/>
      <c r="K45" s="113"/>
      <c r="L45" s="95"/>
      <c r="M45" s="77"/>
    </row>
    <row r="46" spans="1:13" ht="15.75" customHeight="1">
      <c r="A46" s="54"/>
      <c r="B46" s="117"/>
      <c r="C46" s="118" t="s">
        <v>1696</v>
      </c>
      <c r="D46" s="118"/>
      <c r="E46" s="118"/>
      <c r="F46" s="119"/>
      <c r="G46" s="118"/>
      <c r="H46" s="119"/>
      <c r="I46" s="119" t="s">
        <v>1697</v>
      </c>
      <c r="J46" s="120">
        <f>J35+J39+J44</f>
        <v>0</v>
      </c>
      <c r="K46" s="121">
        <f>IF(J46=0,0,J46/$J$46)</f>
        <v>0</v>
      </c>
      <c r="L46" s="122"/>
      <c r="M46" s="77"/>
    </row>
    <row r="47" spans="1:13" ht="15.75" customHeight="1">
      <c r="A47" s="54"/>
      <c r="B47" s="77"/>
      <c r="C47" s="77"/>
      <c r="D47" s="77"/>
      <c r="E47" s="77"/>
      <c r="F47" s="78"/>
      <c r="G47" s="77"/>
      <c r="H47" s="78"/>
      <c r="I47" s="77"/>
      <c r="J47" s="77"/>
      <c r="K47" s="79"/>
      <c r="L47" s="77"/>
      <c r="M47" s="77"/>
    </row>
    <row r="48" spans="1:13" ht="15.75" customHeight="1">
      <c r="A48" s="54"/>
      <c r="B48" s="85"/>
      <c r="C48" s="86"/>
      <c r="D48" s="86"/>
      <c r="E48" s="86"/>
      <c r="F48" s="87"/>
      <c r="G48" s="86"/>
      <c r="H48" s="87"/>
      <c r="I48" s="86"/>
      <c r="J48" s="86"/>
      <c r="K48" s="88"/>
      <c r="L48" s="89"/>
      <c r="M48" s="77"/>
    </row>
    <row r="49" spans="1:13" ht="15.75" customHeight="1">
      <c r="A49" s="54"/>
      <c r="B49" s="109"/>
      <c r="C49" s="91" t="s">
        <v>1698</v>
      </c>
      <c r="D49" s="91"/>
      <c r="E49" s="91"/>
      <c r="F49" s="112"/>
      <c r="G49" s="91"/>
      <c r="H49" s="112"/>
      <c r="I49" s="91"/>
      <c r="J49" s="91"/>
      <c r="K49" s="113"/>
      <c r="L49" s="95"/>
      <c r="M49" s="77"/>
    </row>
    <row r="50" spans="1:13" ht="15.75" customHeight="1">
      <c r="A50" s="54"/>
      <c r="B50" s="109"/>
      <c r="C50" s="91"/>
      <c r="D50" s="91" t="s">
        <v>1699</v>
      </c>
      <c r="E50" s="91"/>
      <c r="F50" s="112"/>
      <c r="G50" s="91"/>
      <c r="H50" s="112"/>
      <c r="I50" s="112" t="s">
        <v>1697</v>
      </c>
      <c r="J50" s="111">
        <f>PNL!C57</f>
        <v>0</v>
      </c>
      <c r="K50" s="116">
        <f>IF(J50=0,0,J50/$J$46)</f>
        <v>0</v>
      </c>
      <c r="L50" s="95"/>
      <c r="M50" s="77"/>
    </row>
    <row r="51" spans="1:13" ht="15.75" customHeight="1">
      <c r="A51" s="54"/>
      <c r="B51" s="109"/>
      <c r="C51" s="91"/>
      <c r="D51" s="91" t="s">
        <v>1700</v>
      </c>
      <c r="E51" s="91"/>
      <c r="F51" s="112"/>
      <c r="G51" s="91"/>
      <c r="H51" s="112"/>
      <c r="I51" s="112" t="s">
        <v>1697</v>
      </c>
      <c r="J51" s="111">
        <f>PNL!C66</f>
        <v>0</v>
      </c>
      <c r="K51" s="116">
        <f>IF(J51=0,0,J51/$J$46)</f>
        <v>0</v>
      </c>
      <c r="L51" s="95"/>
      <c r="M51" s="77"/>
    </row>
    <row r="52" spans="1:13" ht="15.75" customHeight="1">
      <c r="A52" s="54"/>
      <c r="B52" s="109"/>
      <c r="C52" s="91"/>
      <c r="D52" s="91" t="s">
        <v>1701</v>
      </c>
      <c r="E52" s="91"/>
      <c r="F52" s="112"/>
      <c r="G52" s="91"/>
      <c r="H52" s="112"/>
      <c r="I52" s="112" t="s">
        <v>1697</v>
      </c>
      <c r="J52" s="111">
        <f>PNL!C31</f>
        <v>0</v>
      </c>
      <c r="K52" s="116">
        <f>IF(J52=0,0,J52/$J$46)</f>
        <v>0</v>
      </c>
      <c r="L52" s="95"/>
      <c r="M52" s="77"/>
    </row>
    <row r="53" spans="1:13" ht="15.75" customHeight="1">
      <c r="A53" s="54"/>
      <c r="B53" s="109"/>
      <c r="C53" s="91"/>
      <c r="D53" s="91" t="s">
        <v>1702</v>
      </c>
      <c r="E53" s="91"/>
      <c r="F53" s="112"/>
      <c r="G53" s="91"/>
      <c r="H53" s="112"/>
      <c r="I53" s="112" t="s">
        <v>1697</v>
      </c>
      <c r="J53" s="115">
        <f>SUM(PNL!C35,PNL!C39)</f>
        <v>0</v>
      </c>
      <c r="K53" s="116">
        <f>IF(J53=0,0,J53/$J$46)</f>
        <v>0</v>
      </c>
      <c r="L53" s="95"/>
      <c r="M53" s="77"/>
    </row>
    <row r="54" spans="1:13" ht="15.75" customHeight="1">
      <c r="A54" s="54"/>
      <c r="B54" s="109"/>
      <c r="C54" s="91"/>
      <c r="D54" s="91"/>
      <c r="E54" s="91"/>
      <c r="F54" s="112"/>
      <c r="G54" s="91"/>
      <c r="H54" s="112"/>
      <c r="I54" s="91"/>
      <c r="J54" s="91"/>
      <c r="K54" s="116"/>
      <c r="L54" s="95"/>
      <c r="M54" s="77"/>
    </row>
    <row r="55" spans="1:13" ht="15.75" customHeight="1">
      <c r="A55" s="54"/>
      <c r="B55" s="117"/>
      <c r="C55" s="118" t="s">
        <v>1671</v>
      </c>
      <c r="D55" s="118"/>
      <c r="E55" s="118"/>
      <c r="F55" s="119"/>
      <c r="G55" s="118"/>
      <c r="H55" s="119"/>
      <c r="I55" s="119" t="s">
        <v>1697</v>
      </c>
      <c r="J55" s="120">
        <f>SUM(J50:J53)</f>
        <v>0</v>
      </c>
      <c r="K55" s="121">
        <f>IF(J55=0,0,J55/$J$46)</f>
        <v>0</v>
      </c>
      <c r="L55" s="122"/>
      <c r="M55" s="77"/>
    </row>
    <row r="56" spans="1:13" ht="15.75" customHeight="1">
      <c r="A56" s="54"/>
      <c r="B56" s="77"/>
      <c r="C56" s="77"/>
      <c r="D56" s="77"/>
      <c r="E56" s="77"/>
      <c r="F56" s="78"/>
      <c r="G56" s="77"/>
      <c r="H56" s="78"/>
      <c r="I56" s="77"/>
      <c r="J56" s="77"/>
      <c r="K56" s="123"/>
      <c r="L56" s="77"/>
      <c r="M56" s="77"/>
    </row>
    <row r="57" spans="1:13" ht="15.75" customHeight="1">
      <c r="A57" s="54"/>
      <c r="B57" s="117"/>
      <c r="C57" s="118" t="s">
        <v>1703</v>
      </c>
      <c r="D57" s="118"/>
      <c r="E57" s="118"/>
      <c r="F57" s="119"/>
      <c r="G57" s="118"/>
      <c r="H57" s="119"/>
      <c r="I57" s="119" t="s">
        <v>1697</v>
      </c>
      <c r="J57" s="120">
        <f>J46-J55</f>
        <v>0</v>
      </c>
      <c r="K57" s="121">
        <f>IF(J57=0,0,J57/$J$46)</f>
        <v>0</v>
      </c>
      <c r="L57" s="122"/>
      <c r="M57" s="77"/>
    </row>
    <row r="58" spans="1:13" ht="15.75" customHeight="1">
      <c r="A58" s="54"/>
      <c r="B58" s="124" t="s">
        <v>1704</v>
      </c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</row>
    <row r="59" spans="1:13" ht="15.75" customHeight="1">
      <c r="A59" s="54"/>
      <c r="B59" s="124" t="s">
        <v>1705</v>
      </c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</row>
    <row r="60" spans="1:13" ht="15.75" customHeight="1">
      <c r="A60" s="54"/>
      <c r="B60" s="125"/>
      <c r="C60" s="102"/>
      <c r="D60" s="102"/>
      <c r="E60" s="102"/>
      <c r="F60" s="126"/>
      <c r="G60" s="102"/>
      <c r="H60" s="126"/>
      <c r="I60" s="102"/>
      <c r="J60" s="102"/>
      <c r="K60" s="127"/>
      <c r="L60" s="77"/>
      <c r="M60" s="128"/>
    </row>
    <row r="61" spans="1:13" ht="15.75" customHeight="1">
      <c r="A61" s="54"/>
      <c r="B61" s="125"/>
      <c r="C61" s="102"/>
      <c r="D61" s="102"/>
      <c r="E61" s="102"/>
      <c r="F61" s="126"/>
      <c r="G61" s="102"/>
      <c r="H61" s="126"/>
      <c r="I61" s="102"/>
      <c r="J61" s="102"/>
      <c r="K61" s="127"/>
      <c r="L61" s="77"/>
      <c r="M61" s="128"/>
    </row>
    <row r="62" spans="1:13" ht="15.75" customHeight="1">
      <c r="A62" s="54"/>
      <c r="B62" s="102"/>
      <c r="C62" s="102" t="s">
        <v>1706</v>
      </c>
      <c r="D62" s="102"/>
      <c r="E62" s="102"/>
      <c r="F62" s="126"/>
      <c r="G62" s="102"/>
      <c r="H62" s="126"/>
      <c r="I62" s="102"/>
      <c r="J62" s="102"/>
      <c r="K62" s="127"/>
      <c r="L62" s="77"/>
      <c r="M62" s="128"/>
    </row>
    <row r="63" spans="1:13" ht="15.75" customHeight="1">
      <c r="A63" s="54"/>
      <c r="B63" s="77"/>
      <c r="C63" s="129"/>
      <c r="D63" s="129"/>
      <c r="E63" s="129"/>
      <c r="F63" s="130"/>
      <c r="G63" s="131"/>
      <c r="H63" s="130"/>
      <c r="I63" s="131"/>
      <c r="J63" s="131"/>
      <c r="K63" s="132"/>
      <c r="L63" s="77"/>
      <c r="M63" s="128"/>
    </row>
    <row r="64" spans="1:13" ht="15.75" customHeight="1">
      <c r="A64" s="54"/>
      <c r="B64" s="131"/>
      <c r="C64" s="131"/>
      <c r="D64" s="131"/>
      <c r="E64" s="131"/>
      <c r="F64" s="130"/>
      <c r="G64" s="131"/>
      <c r="H64" s="130"/>
      <c r="I64" s="131"/>
      <c r="J64" s="131"/>
      <c r="K64" s="132"/>
      <c r="L64" s="77"/>
      <c r="M64" s="128"/>
    </row>
    <row r="65" spans="1:13" ht="15.75" customHeight="1">
      <c r="A65" s="54"/>
      <c r="B65" s="128"/>
      <c r="C65" s="133"/>
      <c r="D65" s="133"/>
      <c r="E65" s="133"/>
      <c r="F65" s="134"/>
      <c r="G65" s="135"/>
      <c r="H65" s="134"/>
      <c r="I65" s="135"/>
      <c r="J65" s="135"/>
      <c r="K65" s="136"/>
      <c r="L65" s="128"/>
      <c r="M65" s="128"/>
    </row>
    <row r="66" spans="1:13" ht="15.75" customHeight="1">
      <c r="A66" s="54"/>
      <c r="B66" s="135"/>
      <c r="C66" s="135"/>
      <c r="D66" s="135"/>
      <c r="E66" s="135"/>
      <c r="F66" s="134"/>
      <c r="G66" s="135"/>
      <c r="H66" s="134"/>
      <c r="I66" s="135"/>
      <c r="J66" s="135"/>
      <c r="K66" s="136"/>
      <c r="L66" s="128"/>
      <c r="M66" s="128"/>
    </row>
    <row r="67" spans="1:13" ht="15.75" customHeight="1">
      <c r="A67" s="54"/>
      <c r="B67" s="135"/>
      <c r="C67" s="135"/>
      <c r="D67" s="135"/>
      <c r="E67" s="135"/>
      <c r="F67" s="134"/>
      <c r="G67" s="135"/>
      <c r="H67" s="134"/>
      <c r="I67" s="135"/>
      <c r="J67" s="135"/>
      <c r="K67" s="136"/>
      <c r="L67" s="128"/>
      <c r="M67" s="128"/>
    </row>
    <row r="68" spans="1:13" ht="15.75" customHeight="1">
      <c r="A68" s="54"/>
      <c r="B68" s="135"/>
      <c r="C68" s="135" t="s">
        <v>1707</v>
      </c>
      <c r="D68" s="135"/>
      <c r="E68" s="135"/>
      <c r="F68" s="134"/>
      <c r="G68" s="135"/>
      <c r="H68" s="134"/>
      <c r="I68" s="135" t="s">
        <v>1708</v>
      </c>
      <c r="J68" s="135"/>
      <c r="K68" s="136"/>
      <c r="L68" s="128"/>
      <c r="M68" s="128"/>
    </row>
    <row r="69" spans="1:13" ht="15.75" customHeight="1">
      <c r="A69" s="54"/>
      <c r="B69" s="135"/>
      <c r="C69" s="135"/>
      <c r="D69" s="135"/>
      <c r="E69" s="135"/>
      <c r="F69" s="134"/>
      <c r="G69" s="135"/>
      <c r="H69" s="134"/>
      <c r="I69" s="135"/>
      <c r="J69" s="135"/>
      <c r="K69" s="136"/>
      <c r="L69" s="128"/>
      <c r="M69" s="128"/>
    </row>
    <row r="70" spans="1:13" ht="15.75" customHeight="1"/>
    <row r="71" spans="1:13" ht="15.75" customHeight="1"/>
    <row r="72" spans="1:13" ht="15.75" customHeight="1"/>
    <row r="73" spans="1:13" ht="15.75" customHeight="1"/>
    <row r="74" spans="1:13" ht="15.75" customHeight="1"/>
    <row r="75" spans="1:13" ht="15.75" customHeight="1"/>
    <row r="76" spans="1:13" ht="15.75" customHeight="1"/>
    <row r="77" spans="1:13" ht="15.75" customHeight="1"/>
    <row r="78" spans="1:13" ht="15.75" customHeight="1"/>
    <row r="79" spans="1:13" ht="15.75" customHeight="1"/>
    <row r="80" spans="1:13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scale="67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A5" sqref="A5"/>
    </sheetView>
  </sheetViews>
  <sheetFormatPr defaultColWidth="14.42578125" defaultRowHeight="15" customHeight="1"/>
  <cols>
    <col min="1" max="1" width="36.42578125" customWidth="1"/>
    <col min="2" max="2" width="24.7109375" customWidth="1"/>
    <col min="3" max="3" width="11.140625" customWidth="1"/>
    <col min="4" max="4" width="24.7109375" customWidth="1"/>
    <col min="5" max="5" width="11.140625" customWidth="1"/>
    <col min="6" max="6" width="24.7109375" customWidth="1"/>
    <col min="7" max="7" width="11.140625" customWidth="1"/>
    <col min="8" max="8" width="24.7109375" customWidth="1"/>
    <col min="9" max="9" width="11.140625" customWidth="1"/>
    <col min="10" max="10" width="24.7109375" customWidth="1"/>
    <col min="11" max="11" width="8.42578125" customWidth="1"/>
    <col min="12" max="12" width="11.42578125" customWidth="1"/>
    <col min="13" max="13" width="10.85546875" customWidth="1"/>
    <col min="14" max="14" width="5.140625" customWidth="1"/>
    <col min="15" max="15" width="5" customWidth="1"/>
    <col min="16" max="16" width="8.7109375" customWidth="1"/>
    <col min="17" max="17" width="3.7109375" customWidth="1"/>
    <col min="18" max="18" width="5" customWidth="1"/>
    <col min="19" max="19" width="5.85546875" customWidth="1"/>
    <col min="20" max="20" width="3.85546875" customWidth="1"/>
    <col min="21" max="21" width="11.7109375" customWidth="1"/>
    <col min="22" max="26" width="6.28515625" customWidth="1"/>
  </cols>
  <sheetData>
    <row r="1" spans="1:26" ht="15" customHeight="1">
      <c r="A1" s="137"/>
      <c r="B1" s="137"/>
      <c r="C1" s="137"/>
      <c r="D1" s="137"/>
      <c r="E1" s="137"/>
      <c r="F1" s="137"/>
      <c r="G1" s="137"/>
      <c r="H1" s="138"/>
      <c r="I1" s="137"/>
      <c r="J1" s="137"/>
      <c r="K1" s="81"/>
      <c r="L1" s="139"/>
      <c r="M1" s="140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</row>
    <row r="2" spans="1:26" ht="15" customHeight="1">
      <c r="A2" s="565" t="str">
        <f>HotelInformation!$B$2</f>
        <v>SHORE AMORA CANGGU</v>
      </c>
      <c r="B2" s="549"/>
      <c r="C2" s="549"/>
      <c r="D2" s="549"/>
      <c r="E2" s="549"/>
      <c r="F2" s="549"/>
      <c r="G2" s="549"/>
      <c r="H2" s="549"/>
      <c r="I2" s="549"/>
      <c r="J2" s="549"/>
      <c r="K2" s="549"/>
      <c r="L2" s="139"/>
      <c r="M2" s="140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</row>
    <row r="3" spans="1:26" ht="15" customHeight="1">
      <c r="A3" s="549"/>
      <c r="B3" s="552"/>
      <c r="C3" s="552"/>
      <c r="D3" s="552"/>
      <c r="E3" s="552"/>
      <c r="F3" s="552"/>
      <c r="G3" s="552"/>
      <c r="H3" s="552"/>
      <c r="I3" s="552"/>
      <c r="J3" s="552"/>
      <c r="K3" s="549"/>
      <c r="L3" s="139"/>
      <c r="M3" s="140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</row>
    <row r="4" spans="1:26" ht="15" customHeight="1">
      <c r="A4" s="549"/>
      <c r="B4" s="549"/>
      <c r="C4" s="549"/>
      <c r="D4" s="549"/>
      <c r="E4" s="549"/>
      <c r="F4" s="549"/>
      <c r="G4" s="549"/>
      <c r="H4" s="549"/>
      <c r="I4" s="549"/>
      <c r="J4" s="549"/>
      <c r="K4" s="549"/>
      <c r="L4" s="139"/>
      <c r="M4" s="140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</row>
    <row r="5" spans="1:26" ht="15" customHeight="1">
      <c r="A5" s="137"/>
      <c r="B5" s="137"/>
      <c r="C5" s="137"/>
      <c r="D5" s="137"/>
      <c r="E5" s="137"/>
      <c r="F5" s="137"/>
      <c r="G5" s="137"/>
      <c r="H5" s="138"/>
      <c r="I5" s="137"/>
      <c r="J5" s="137"/>
      <c r="K5" s="81"/>
      <c r="L5" s="139"/>
      <c r="M5" s="140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</row>
    <row r="6" spans="1:26" ht="15" customHeight="1">
      <c r="A6" s="137"/>
      <c r="B6" s="137"/>
      <c r="C6" s="137"/>
      <c r="D6" s="137"/>
      <c r="E6" s="137"/>
      <c r="F6" s="137"/>
      <c r="G6" s="137"/>
      <c r="H6" s="138"/>
      <c r="I6" s="137"/>
      <c r="J6" s="137"/>
      <c r="K6" s="81"/>
      <c r="L6" s="139"/>
      <c r="M6" s="140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</row>
    <row r="7" spans="1:26" ht="15" customHeight="1">
      <c r="A7" s="137"/>
      <c r="B7" s="137"/>
      <c r="C7" s="137"/>
      <c r="D7" s="137"/>
      <c r="E7" s="137"/>
      <c r="F7" s="137"/>
      <c r="G7" s="137"/>
      <c r="H7" s="138"/>
      <c r="I7" s="137"/>
      <c r="J7" s="137"/>
      <c r="K7" s="81"/>
      <c r="L7" s="139"/>
      <c r="M7" s="140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</row>
    <row r="8" spans="1:26" ht="15" customHeight="1">
      <c r="A8" s="137"/>
      <c r="B8" s="137"/>
      <c r="C8" s="137"/>
      <c r="D8" s="137"/>
      <c r="E8" s="137"/>
      <c r="F8" s="137"/>
      <c r="G8" s="137"/>
      <c r="H8" s="138"/>
      <c r="I8" s="137"/>
      <c r="J8" s="137"/>
      <c r="K8" s="81"/>
      <c r="L8" s="139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</row>
    <row r="9" spans="1:26" ht="15" customHeight="1">
      <c r="A9" s="139"/>
      <c r="B9" s="142"/>
      <c r="C9" s="137"/>
      <c r="D9" s="139"/>
      <c r="E9" s="143"/>
      <c r="F9" s="143"/>
      <c r="G9" s="137"/>
      <c r="H9" s="138"/>
      <c r="I9" s="137"/>
      <c r="J9" s="137"/>
      <c r="K9" s="81"/>
      <c r="L9" s="139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</row>
    <row r="10" spans="1:26" ht="15" customHeight="1">
      <c r="A10" s="144" t="s">
        <v>1709</v>
      </c>
      <c r="B10" s="566" t="s">
        <v>1710</v>
      </c>
      <c r="C10" s="567"/>
      <c r="D10" s="567"/>
      <c r="E10" s="567"/>
      <c r="F10" s="567"/>
      <c r="G10" s="567"/>
      <c r="H10" s="567"/>
      <c r="I10" s="567"/>
      <c r="J10" s="567"/>
      <c r="K10" s="145"/>
      <c r="L10" s="146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</row>
    <row r="11" spans="1:26" ht="15" customHeight="1">
      <c r="A11" s="147"/>
      <c r="B11" s="148" t="s">
        <v>1711</v>
      </c>
      <c r="C11" s="149" t="s">
        <v>1712</v>
      </c>
      <c r="D11" s="148" t="s">
        <v>1713</v>
      </c>
      <c r="E11" s="149" t="s">
        <v>1712</v>
      </c>
      <c r="F11" s="568" t="s">
        <v>1714</v>
      </c>
      <c r="G11" s="543"/>
      <c r="H11" s="150" t="s">
        <v>1715</v>
      </c>
      <c r="I11" s="149" t="s">
        <v>1712</v>
      </c>
      <c r="J11" s="568" t="s">
        <v>1714</v>
      </c>
      <c r="K11" s="543"/>
      <c r="L11" s="139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</row>
    <row r="12" spans="1:26" ht="15" customHeight="1">
      <c r="A12" s="151"/>
      <c r="B12" s="148" t="s">
        <v>1716</v>
      </c>
      <c r="C12" s="152" t="s">
        <v>1717</v>
      </c>
      <c r="D12" s="148" t="s">
        <v>1716</v>
      </c>
      <c r="E12" s="152" t="s">
        <v>1717</v>
      </c>
      <c r="F12" s="149" t="s">
        <v>1716</v>
      </c>
      <c r="G12" s="152" t="s">
        <v>1717</v>
      </c>
      <c r="H12" s="150" t="s">
        <v>1716</v>
      </c>
      <c r="I12" s="152" t="s">
        <v>1717</v>
      </c>
      <c r="J12" s="149" t="s">
        <v>1716</v>
      </c>
      <c r="K12" s="152" t="s">
        <v>1717</v>
      </c>
      <c r="L12" s="139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</row>
    <row r="13" spans="1:26" ht="15" customHeight="1">
      <c r="A13" s="151" t="s">
        <v>1718</v>
      </c>
      <c r="B13" s="153"/>
      <c r="C13" s="154"/>
      <c r="D13" s="153"/>
      <c r="E13" s="154"/>
      <c r="F13" s="155"/>
      <c r="G13" s="154"/>
      <c r="H13" s="156"/>
      <c r="I13" s="154"/>
      <c r="J13" s="155"/>
      <c r="K13" s="154"/>
      <c r="L13" s="139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</row>
    <row r="14" spans="1:26" ht="15" customHeight="1">
      <c r="A14" s="157" t="s">
        <v>1719</v>
      </c>
      <c r="B14" s="158">
        <f>'PL CONSOLIDATE'!B11</f>
        <v>0</v>
      </c>
      <c r="C14" s="159"/>
      <c r="D14" s="158">
        <f>'PL CONSOLIDATE'!D11</f>
        <v>0</v>
      </c>
      <c r="E14" s="159"/>
      <c r="F14" s="160">
        <f>B14-D14</f>
        <v>0</v>
      </c>
      <c r="G14" s="159"/>
      <c r="H14" s="158">
        <f>'PL CONSOLIDATE'!L11</f>
        <v>0</v>
      </c>
      <c r="I14" s="159"/>
      <c r="J14" s="160">
        <f>F14-H14</f>
        <v>0</v>
      </c>
      <c r="K14" s="159"/>
      <c r="L14" s="139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</row>
    <row r="15" spans="1:26" ht="15" customHeight="1">
      <c r="A15" s="157" t="s">
        <v>1720</v>
      </c>
      <c r="B15" s="158">
        <f>'PL CONSOLIDATE'!B13</f>
        <v>0</v>
      </c>
      <c r="C15" s="159"/>
      <c r="D15" s="158">
        <f>'PL CONSOLIDATE'!D13</f>
        <v>0</v>
      </c>
      <c r="E15" s="159"/>
      <c r="F15" s="160">
        <f>B15-D15</f>
        <v>0</v>
      </c>
      <c r="G15" s="159"/>
      <c r="H15" s="158">
        <f>'PL CONSOLIDATE'!L13</f>
        <v>0</v>
      </c>
      <c r="I15" s="159"/>
      <c r="J15" s="160">
        <f>F15-H15</f>
        <v>0</v>
      </c>
      <c r="K15" s="159"/>
      <c r="L15" s="139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</row>
    <row r="16" spans="1:26" ht="15" customHeight="1">
      <c r="A16" s="157" t="s">
        <v>1721</v>
      </c>
      <c r="B16" s="161">
        <f>'PL CONSOLIDATE'!B14</f>
        <v>0</v>
      </c>
      <c r="C16" s="159"/>
      <c r="D16" s="161">
        <f>'PL CONSOLIDATE'!D14</f>
        <v>0</v>
      </c>
      <c r="E16" s="159"/>
      <c r="F16" s="162">
        <f>B16-D16</f>
        <v>0</v>
      </c>
      <c r="G16" s="159"/>
      <c r="H16" s="161">
        <f>'PL CONSOLIDATE'!L14</f>
        <v>0</v>
      </c>
      <c r="I16" s="159"/>
      <c r="J16" s="162">
        <f>F16-H16</f>
        <v>0</v>
      </c>
      <c r="K16" s="159"/>
      <c r="L16" s="139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</row>
    <row r="17" spans="1:26" ht="15" customHeight="1">
      <c r="A17" s="157" t="s">
        <v>1722</v>
      </c>
      <c r="B17" s="158" t="e">
        <f>'PL CONSOLIDATE'!B15</f>
        <v>#DIV/0!</v>
      </c>
      <c r="C17" s="159"/>
      <c r="D17" s="158" t="e">
        <f>'PL CONSOLIDATE'!D15</f>
        <v>#DIV/0!</v>
      </c>
      <c r="E17" s="159"/>
      <c r="F17" s="160" t="e">
        <f>B17-D17</f>
        <v>#DIV/0!</v>
      </c>
      <c r="G17" s="159"/>
      <c r="H17" s="158" t="e">
        <f>'PL CONSOLIDATE'!L15</f>
        <v>#DIV/0!</v>
      </c>
      <c r="I17" s="159"/>
      <c r="J17" s="160" t="e">
        <f>F17-H17</f>
        <v>#DIV/0!</v>
      </c>
      <c r="K17" s="159"/>
      <c r="L17" s="139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</row>
    <row r="18" spans="1:26" ht="15" customHeight="1">
      <c r="A18" s="157" t="s">
        <v>1723</v>
      </c>
      <c r="B18" s="158">
        <f>'PL CONSOLIDATE'!B16</f>
        <v>0</v>
      </c>
      <c r="C18" s="159"/>
      <c r="D18" s="158">
        <f>'PL CONSOLIDATE'!D16</f>
        <v>0</v>
      </c>
      <c r="E18" s="159"/>
      <c r="F18" s="160">
        <f>B18-D18</f>
        <v>0</v>
      </c>
      <c r="G18" s="159"/>
      <c r="H18" s="158">
        <f>'PL CONSOLIDATE'!L16</f>
        <v>0</v>
      </c>
      <c r="I18" s="159"/>
      <c r="J18" s="160">
        <f>F18-H18</f>
        <v>0</v>
      </c>
      <c r="K18" s="159"/>
      <c r="L18" s="139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</row>
    <row r="19" spans="1:26" ht="15" customHeight="1">
      <c r="A19" s="151"/>
      <c r="B19" s="158"/>
      <c r="C19" s="159"/>
      <c r="D19" s="158"/>
      <c r="E19" s="159"/>
      <c r="F19" s="159"/>
      <c r="G19" s="159"/>
      <c r="H19" s="158"/>
      <c r="I19" s="159"/>
      <c r="J19" s="159"/>
      <c r="K19" s="159"/>
      <c r="L19" s="139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</row>
    <row r="20" spans="1:26" ht="15" customHeight="1">
      <c r="A20" s="151" t="s">
        <v>1724</v>
      </c>
      <c r="B20" s="158"/>
      <c r="C20" s="159"/>
      <c r="D20" s="158"/>
      <c r="E20" s="159"/>
      <c r="F20" s="159"/>
      <c r="G20" s="159"/>
      <c r="H20" s="158"/>
      <c r="I20" s="159"/>
      <c r="J20" s="159"/>
      <c r="K20" s="159"/>
      <c r="L20" s="139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</row>
    <row r="21" spans="1:26" ht="15" customHeight="1">
      <c r="A21" s="147" t="s">
        <v>1725</v>
      </c>
      <c r="B21" s="163">
        <f>PNL!C17</f>
        <v>0</v>
      </c>
      <c r="C21" s="162">
        <f>IF(B21=0,0,(B21/B$26))</f>
        <v>0</v>
      </c>
      <c r="D21" s="163">
        <f>PNL!E17</f>
        <v>0</v>
      </c>
      <c r="E21" s="162">
        <f>IF(D21=0,0,(D21/D$26))</f>
        <v>0</v>
      </c>
      <c r="F21" s="160">
        <f t="shared" ref="F21:F27" si="0">B21-D21</f>
        <v>0</v>
      </c>
      <c r="G21" s="162">
        <f>IF(F21=0,0,(F21/F$26))</f>
        <v>0</v>
      </c>
      <c r="H21" s="163">
        <f>PNL!I17</f>
        <v>0</v>
      </c>
      <c r="I21" s="162">
        <f>IF(H21=0,0,(H21/H$26))</f>
        <v>0</v>
      </c>
      <c r="J21" s="160">
        <f t="shared" ref="J21:J27" si="1">F21-H21</f>
        <v>0</v>
      </c>
      <c r="K21" s="159">
        <f t="shared" ref="K21:K28" si="2">IFERROR(J21/H21,0)</f>
        <v>0</v>
      </c>
      <c r="L21" s="139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</row>
    <row r="22" spans="1:26" ht="15" customHeight="1">
      <c r="A22" s="157" t="s">
        <v>1726</v>
      </c>
      <c r="B22" s="163">
        <f>SUM(PNL!C20:C21)</f>
        <v>0</v>
      </c>
      <c r="C22" s="162">
        <f>IF(B22=0,0,(B22/B$26))</f>
        <v>0</v>
      </c>
      <c r="D22" s="163">
        <f>SUM(PNL!E20:E21)</f>
        <v>0</v>
      </c>
      <c r="E22" s="162">
        <f>IF(D22=0,0,(D22/D$26))</f>
        <v>0</v>
      </c>
      <c r="F22" s="160">
        <f t="shared" si="0"/>
        <v>0</v>
      </c>
      <c r="G22" s="162">
        <f>IF(F22=0,0,(F22/F$26))</f>
        <v>0</v>
      </c>
      <c r="H22" s="163">
        <f>SUM(PNL!I20:I21)</f>
        <v>0</v>
      </c>
      <c r="I22" s="162">
        <f>IF(H22=0,0,(H22/H$26))</f>
        <v>0</v>
      </c>
      <c r="J22" s="160">
        <f t="shared" si="1"/>
        <v>0</v>
      </c>
      <c r="K22" s="159">
        <f t="shared" si="2"/>
        <v>0</v>
      </c>
      <c r="L22" s="139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</row>
    <row r="23" spans="1:26" ht="15" customHeight="1">
      <c r="A23" s="147" t="s">
        <v>1727</v>
      </c>
      <c r="B23" s="163">
        <f>PNL!C18</f>
        <v>0</v>
      </c>
      <c r="C23" s="162">
        <f>IF(B23=0,0,(B23/B$26))</f>
        <v>0</v>
      </c>
      <c r="D23" s="163">
        <f>PNL!E18</f>
        <v>0</v>
      </c>
      <c r="E23" s="162">
        <f>IF(D23=0,0,(D23/D$26))</f>
        <v>0</v>
      </c>
      <c r="F23" s="160">
        <f t="shared" si="0"/>
        <v>0</v>
      </c>
      <c r="G23" s="162">
        <f>IF(F23=0,0,(F23/F$26))</f>
        <v>0</v>
      </c>
      <c r="H23" s="163">
        <f>PNL!I18</f>
        <v>0</v>
      </c>
      <c r="I23" s="162">
        <f>IF(H23=0,0,(H23/H$26))</f>
        <v>0</v>
      </c>
      <c r="J23" s="160">
        <f t="shared" si="1"/>
        <v>0</v>
      </c>
      <c r="K23" s="159">
        <f t="shared" si="2"/>
        <v>0</v>
      </c>
      <c r="L23" s="139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</row>
    <row r="24" spans="1:26" ht="15" customHeight="1">
      <c r="A24" s="147" t="s">
        <v>1728</v>
      </c>
      <c r="B24" s="163">
        <f>PNL!C19</f>
        <v>0</v>
      </c>
      <c r="C24" s="162">
        <f>IF(B24=0,0,(B24/B$26))</f>
        <v>0</v>
      </c>
      <c r="D24" s="163">
        <f>PNL!E19</f>
        <v>0</v>
      </c>
      <c r="E24" s="162">
        <f>IF(D24=0,0,(D24/D$26))</f>
        <v>0</v>
      </c>
      <c r="F24" s="160">
        <f t="shared" si="0"/>
        <v>0</v>
      </c>
      <c r="G24" s="162">
        <f>IF(F24=0,0,(F24/F$26))</f>
        <v>0</v>
      </c>
      <c r="H24" s="163">
        <f>PNL!I19</f>
        <v>0</v>
      </c>
      <c r="I24" s="162">
        <f>IF(H24=0,0,(H24/H$26))</f>
        <v>0</v>
      </c>
      <c r="J24" s="160">
        <f t="shared" si="1"/>
        <v>0</v>
      </c>
      <c r="K24" s="159">
        <f t="shared" si="2"/>
        <v>0</v>
      </c>
      <c r="L24" s="139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</row>
    <row r="25" spans="1:26" ht="15" customHeight="1">
      <c r="A25" s="147" t="s">
        <v>1729</v>
      </c>
      <c r="B25" s="164">
        <f>PNL!C22</f>
        <v>0</v>
      </c>
      <c r="C25" s="165">
        <f>IF(B25=0,0,(B25/B$26))</f>
        <v>0</v>
      </c>
      <c r="D25" s="164">
        <f>PNL!E22</f>
        <v>0</v>
      </c>
      <c r="E25" s="165">
        <f>IF(D25=0,0,(D25/D$26))</f>
        <v>0</v>
      </c>
      <c r="F25" s="166">
        <f t="shared" si="0"/>
        <v>0</v>
      </c>
      <c r="G25" s="165">
        <f>IF(F25=0,0,(F25/F$26))</f>
        <v>0</v>
      </c>
      <c r="H25" s="164">
        <f>PNL!I22</f>
        <v>0</v>
      </c>
      <c r="I25" s="165">
        <f>IF(H25=0,0,(H25/H$26))</f>
        <v>0</v>
      </c>
      <c r="J25" s="166">
        <f t="shared" si="1"/>
        <v>0</v>
      </c>
      <c r="K25" s="167">
        <f t="shared" si="2"/>
        <v>0</v>
      </c>
      <c r="L25" s="139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</row>
    <row r="26" spans="1:26" ht="15" customHeight="1">
      <c r="A26" s="151" t="s">
        <v>1730</v>
      </c>
      <c r="B26" s="168">
        <f>SUM(B21:B25)</f>
        <v>0</v>
      </c>
      <c r="C26" s="169">
        <f>SUM(C21:C25)</f>
        <v>0</v>
      </c>
      <c r="D26" s="168">
        <f>SUM(D21:D25)</f>
        <v>0</v>
      </c>
      <c r="E26" s="169">
        <f>SUM(E21:E25)</f>
        <v>0</v>
      </c>
      <c r="F26" s="170">
        <f t="shared" si="0"/>
        <v>0</v>
      </c>
      <c r="G26" s="169">
        <f>SUM(G21:G25)</f>
        <v>0</v>
      </c>
      <c r="H26" s="168">
        <f>SUM(H21:H25)</f>
        <v>0</v>
      </c>
      <c r="I26" s="169">
        <f>SUM(I21:I25)</f>
        <v>0</v>
      </c>
      <c r="J26" s="170">
        <f t="shared" si="1"/>
        <v>0</v>
      </c>
      <c r="K26" s="161">
        <f t="shared" si="2"/>
        <v>0</v>
      </c>
      <c r="L26" s="171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</row>
    <row r="27" spans="1:26" ht="15" customHeight="1">
      <c r="A27" s="173" t="s">
        <v>1731</v>
      </c>
      <c r="B27" s="174">
        <f>PNL!C68</f>
        <v>0</v>
      </c>
      <c r="C27" s="175">
        <f>IF(B27=0,0,(B27/B$26))</f>
        <v>0</v>
      </c>
      <c r="D27" s="174">
        <f>PNL!E68</f>
        <v>0</v>
      </c>
      <c r="E27" s="175">
        <f>IF(D27=0,0,(D27/D$26))</f>
        <v>0</v>
      </c>
      <c r="F27" s="170">
        <f t="shared" si="0"/>
        <v>0</v>
      </c>
      <c r="G27" s="175">
        <f>IF(F27=0,0,(F27/F$26))</f>
        <v>0</v>
      </c>
      <c r="H27" s="174">
        <f>PNL!I68</f>
        <v>0</v>
      </c>
      <c r="I27" s="175">
        <f>IF(H27=0,0,(H27/H$26))</f>
        <v>0</v>
      </c>
      <c r="J27" s="170">
        <f t="shared" si="1"/>
        <v>0</v>
      </c>
      <c r="K27" s="176">
        <f t="shared" si="2"/>
        <v>0</v>
      </c>
      <c r="L27" s="171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</row>
    <row r="28" spans="1:26" ht="15" customHeight="1">
      <c r="A28" s="173" t="s">
        <v>1732</v>
      </c>
      <c r="B28" s="177">
        <f>PNL!C70</f>
        <v>0</v>
      </c>
      <c r="C28" s="169">
        <f>+C26-C27</f>
        <v>0</v>
      </c>
      <c r="D28" s="177">
        <f>PNL!E70</f>
        <v>0</v>
      </c>
      <c r="E28" s="169">
        <f>+E26-E27</f>
        <v>0</v>
      </c>
      <c r="F28" s="178">
        <v>0</v>
      </c>
      <c r="G28" s="169">
        <f>+G26-G27</f>
        <v>0</v>
      </c>
      <c r="H28" s="177">
        <f>PNL!I70</f>
        <v>0</v>
      </c>
      <c r="I28" s="169">
        <f>+I26-I27</f>
        <v>0</v>
      </c>
      <c r="J28" s="178">
        <v>0</v>
      </c>
      <c r="K28" s="161">
        <f t="shared" si="2"/>
        <v>0</v>
      </c>
      <c r="L28" s="171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spans="1:26" ht="15" customHeight="1">
      <c r="A29" s="173"/>
      <c r="B29" s="177"/>
      <c r="C29" s="179"/>
      <c r="D29" s="177"/>
      <c r="E29" s="179"/>
      <c r="F29" s="179"/>
      <c r="G29" s="179"/>
      <c r="H29" s="177"/>
      <c r="I29" s="179"/>
      <c r="J29" s="179"/>
      <c r="K29" s="155"/>
      <c r="L29" s="139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</row>
    <row r="30" spans="1:26" ht="15" customHeight="1">
      <c r="A30" s="147"/>
      <c r="B30" s="168"/>
      <c r="C30" s="169"/>
      <c r="D30" s="168"/>
      <c r="E30" s="169"/>
      <c r="F30" s="169"/>
      <c r="G30" s="169"/>
      <c r="H30" s="168"/>
      <c r="I30" s="169"/>
      <c r="J30" s="169"/>
      <c r="K30" s="161"/>
      <c r="L30" s="139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</row>
    <row r="31" spans="1:26" ht="15" customHeight="1">
      <c r="A31" s="151" t="s">
        <v>1733</v>
      </c>
      <c r="B31" s="168"/>
      <c r="C31" s="169"/>
      <c r="D31" s="168"/>
      <c r="E31" s="169"/>
      <c r="F31" s="169"/>
      <c r="G31" s="169"/>
      <c r="H31" s="168"/>
      <c r="I31" s="169"/>
      <c r="J31" s="169"/>
      <c r="K31" s="161"/>
      <c r="L31" s="139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</row>
    <row r="32" spans="1:26" ht="15" customHeight="1">
      <c r="A32" s="147" t="s">
        <v>1734</v>
      </c>
      <c r="B32" s="163">
        <f>PNL!C31</f>
        <v>0</v>
      </c>
      <c r="C32" s="162">
        <f>IF(B32=0,0,(B32/B$26))</f>
        <v>0</v>
      </c>
      <c r="D32" s="163">
        <f>PNL!E31</f>
        <v>0</v>
      </c>
      <c r="E32" s="162">
        <f>IF(D32=0,0,(D32/D$26))</f>
        <v>0</v>
      </c>
      <c r="F32" s="160">
        <f>B32-D32</f>
        <v>0</v>
      </c>
      <c r="G32" s="162">
        <f>IF(F32=0,0,(F32/F$26))</f>
        <v>0</v>
      </c>
      <c r="H32" s="163">
        <f>PNL!I31</f>
        <v>0</v>
      </c>
      <c r="I32" s="162">
        <f>IF(H32=0,0,(H32/H$26))</f>
        <v>0</v>
      </c>
      <c r="J32" s="160">
        <f>F32-H32</f>
        <v>0</v>
      </c>
      <c r="K32" s="159">
        <f>IF(J32=0,0,(J32/J$26))</f>
        <v>0</v>
      </c>
      <c r="L32" s="139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</row>
    <row r="33" spans="1:26" ht="15" customHeight="1">
      <c r="A33" s="147" t="s">
        <v>1735</v>
      </c>
      <c r="B33" s="180">
        <f>+PNL!C35+PNL!C57</f>
        <v>0</v>
      </c>
      <c r="C33" s="162">
        <f>IF(B33=0,0,(B33/B$26))</f>
        <v>0</v>
      </c>
      <c r="D33" s="180">
        <f>+PNL!E35+PNL!E57</f>
        <v>0</v>
      </c>
      <c r="E33" s="162">
        <f>IF(D33=0,0,(D33/D$26))</f>
        <v>0</v>
      </c>
      <c r="F33" s="160">
        <f>+PNL!G35+PNL!G57</f>
        <v>0</v>
      </c>
      <c r="G33" s="162">
        <f>IF(F33=0,0,(F33/F$26))</f>
        <v>0</v>
      </c>
      <c r="H33" s="180">
        <f>+PNL!I35+PNL!I57</f>
        <v>0</v>
      </c>
      <c r="I33" s="162">
        <f>IF(H33=0,0,(H33/H$26))</f>
        <v>0</v>
      </c>
      <c r="J33" s="160">
        <f>F33-H33</f>
        <v>0</v>
      </c>
      <c r="K33" s="159">
        <f>IF(J33=0,0,(J33/J$26))</f>
        <v>0</v>
      </c>
      <c r="L33" s="139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</row>
    <row r="34" spans="1:26" ht="15" customHeight="1">
      <c r="A34" s="147" t="s">
        <v>1736</v>
      </c>
      <c r="B34" s="163">
        <f>+PNL!C66+PNL!C39</f>
        <v>0</v>
      </c>
      <c r="C34" s="162">
        <f>IF(B34=0,0,(B34/B$26))</f>
        <v>0</v>
      </c>
      <c r="D34" s="163">
        <f>+PNL!E66+PNL!E39</f>
        <v>0</v>
      </c>
      <c r="E34" s="162">
        <f>IF(D34=0,0,(D34/D$26))</f>
        <v>0</v>
      </c>
      <c r="F34" s="160">
        <f>+PNL!G66+PNL!G39</f>
        <v>0</v>
      </c>
      <c r="G34" s="162">
        <f>IF(F34=0,0,(F34/F$26))</f>
        <v>0</v>
      </c>
      <c r="H34" s="163">
        <f>+PNL!I66+PNL!I39</f>
        <v>0</v>
      </c>
      <c r="I34" s="162">
        <f>IF(H34=0,0,(H34/H$26))</f>
        <v>0</v>
      </c>
      <c r="J34" s="160">
        <f>F34-H34</f>
        <v>0</v>
      </c>
      <c r="K34" s="159">
        <f>IF(J34=0,0,(J34/J$26))</f>
        <v>0</v>
      </c>
      <c r="L34" s="139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</row>
    <row r="35" spans="1:26" ht="15" customHeight="1">
      <c r="A35" s="147" t="s">
        <v>1737</v>
      </c>
      <c r="B35" s="164">
        <f>+PMC!B58+PMC!B59+PMC!B64</f>
        <v>0</v>
      </c>
      <c r="C35" s="165">
        <f>IF(B35=0,0,(B35/B$26))</f>
        <v>0</v>
      </c>
      <c r="D35" s="164">
        <f>+PMC!D58+PMC!D59+PMC!D64</f>
        <v>0</v>
      </c>
      <c r="E35" s="165">
        <f>IF(D35=0,0,(D35/D$26))</f>
        <v>0</v>
      </c>
      <c r="F35" s="160">
        <f>+PMC!F58+PMC!F59+PMC!F64</f>
        <v>0</v>
      </c>
      <c r="G35" s="165">
        <f>IF(F35=0,0,(F35/F$26))</f>
        <v>0</v>
      </c>
      <c r="H35" s="164">
        <f>+PMC!H58+PMC!H59+PMC!H64</f>
        <v>0</v>
      </c>
      <c r="I35" s="165">
        <f>IF(H35=0,0,(H35/H$26))</f>
        <v>0</v>
      </c>
      <c r="J35" s="160">
        <f>F35-H35</f>
        <v>0</v>
      </c>
      <c r="K35" s="167">
        <f>IF(J35=0,0,(J35/J$26))</f>
        <v>0</v>
      </c>
      <c r="L35" s="139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</row>
    <row r="36" spans="1:26" ht="15" customHeight="1">
      <c r="A36" s="181"/>
      <c r="B36" s="182">
        <f>SUM(B32:B35)</f>
        <v>0</v>
      </c>
      <c r="C36" s="162">
        <f>IF(B36=0,0,(B36/B$26))</f>
        <v>0</v>
      </c>
      <c r="D36" s="182">
        <f>SUM(D32:D35)</f>
        <v>0</v>
      </c>
      <c r="E36" s="162">
        <f>IF(D36=0,0,(D36/D$26))</f>
        <v>0</v>
      </c>
      <c r="F36" s="182">
        <f>SUM(F32:F35)</f>
        <v>0</v>
      </c>
      <c r="G36" s="162">
        <f>IF(F36=0,0,(F36/F$26))</f>
        <v>0</v>
      </c>
      <c r="H36" s="182">
        <f>SUM(H32:H35)</f>
        <v>0</v>
      </c>
      <c r="I36" s="162">
        <f>IF(H36=0,0,(H36/H$26))</f>
        <v>0</v>
      </c>
      <c r="J36" s="182">
        <f>SUM(J32:J35)</f>
        <v>0</v>
      </c>
      <c r="K36" s="159">
        <f>IF(J36=0,0,(J36/J$26))</f>
        <v>0</v>
      </c>
      <c r="L36" s="139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</row>
    <row r="37" spans="1:26" ht="15" customHeight="1">
      <c r="A37" s="181"/>
      <c r="B37" s="183"/>
      <c r="C37" s="184"/>
      <c r="D37" s="183"/>
      <c r="E37" s="184"/>
      <c r="F37" s="185"/>
      <c r="G37" s="184"/>
      <c r="H37" s="183"/>
      <c r="I37" s="184"/>
      <c r="J37" s="185"/>
      <c r="K37" s="186"/>
      <c r="L37" s="139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</row>
    <row r="38" spans="1:26" ht="15" customHeight="1">
      <c r="A38" s="144"/>
      <c r="B38" s="566" t="s">
        <v>1738</v>
      </c>
      <c r="C38" s="567"/>
      <c r="D38" s="566" t="s">
        <v>1738</v>
      </c>
      <c r="E38" s="567"/>
      <c r="F38" s="567"/>
      <c r="G38" s="567"/>
      <c r="H38" s="566" t="s">
        <v>1738</v>
      </c>
      <c r="I38" s="567"/>
      <c r="J38" s="567"/>
      <c r="K38" s="187"/>
      <c r="L38" s="139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</row>
    <row r="39" spans="1:26" ht="15" customHeight="1">
      <c r="A39" s="147"/>
      <c r="B39" s="148" t="s">
        <v>1711</v>
      </c>
      <c r="C39" s="149" t="s">
        <v>1712</v>
      </c>
      <c r="D39" s="148" t="s">
        <v>1739</v>
      </c>
      <c r="E39" s="149" t="s">
        <v>1712</v>
      </c>
      <c r="F39" s="568" t="s">
        <v>1714</v>
      </c>
      <c r="G39" s="543"/>
      <c r="H39" s="150" t="s">
        <v>1715</v>
      </c>
      <c r="I39" s="149" t="s">
        <v>1712</v>
      </c>
      <c r="J39" s="568" t="s">
        <v>1714</v>
      </c>
      <c r="K39" s="543"/>
      <c r="L39" s="139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</row>
    <row r="40" spans="1:26" ht="15" customHeight="1">
      <c r="A40" s="151"/>
      <c r="B40" s="148" t="s">
        <v>1716</v>
      </c>
      <c r="C40" s="152" t="s">
        <v>1717</v>
      </c>
      <c r="D40" s="148" t="s">
        <v>1716</v>
      </c>
      <c r="E40" s="152" t="s">
        <v>1717</v>
      </c>
      <c r="F40" s="149" t="s">
        <v>1716</v>
      </c>
      <c r="G40" s="152" t="s">
        <v>1717</v>
      </c>
      <c r="H40" s="148" t="s">
        <v>1716</v>
      </c>
      <c r="I40" s="152" t="s">
        <v>1717</v>
      </c>
      <c r="J40" s="149" t="s">
        <v>1716</v>
      </c>
      <c r="K40" s="152" t="s">
        <v>1717</v>
      </c>
      <c r="L40" s="139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</row>
    <row r="41" spans="1:26" ht="15" customHeight="1">
      <c r="A41" s="151" t="s">
        <v>1718</v>
      </c>
      <c r="B41" s="158"/>
      <c r="C41" s="159"/>
      <c r="D41" s="158"/>
      <c r="E41" s="159"/>
      <c r="F41" s="159"/>
      <c r="G41" s="159"/>
      <c r="H41" s="158"/>
      <c r="I41" s="159"/>
      <c r="J41" s="159"/>
      <c r="K41" s="159"/>
      <c r="L41" s="139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</row>
    <row r="42" spans="1:26" ht="15" customHeight="1">
      <c r="A42" s="157" t="s">
        <v>1719</v>
      </c>
      <c r="B42" s="158">
        <f>'PL CONSOLIDATE'!O11</f>
        <v>0</v>
      </c>
      <c r="C42" s="159"/>
      <c r="D42" s="158">
        <f>'PL CONSOLIDATE'!Q11</f>
        <v>0</v>
      </c>
      <c r="E42" s="159"/>
      <c r="F42" s="160">
        <f>B42-D42</f>
        <v>0</v>
      </c>
      <c r="G42" s="159"/>
      <c r="H42" s="158">
        <f>'PL CONSOLIDATE'!U11</f>
        <v>0</v>
      </c>
      <c r="I42" s="159"/>
      <c r="J42" s="160">
        <f>F42-H42</f>
        <v>0</v>
      </c>
      <c r="K42" s="159"/>
      <c r="L42" s="139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</row>
    <row r="43" spans="1:26" ht="15" customHeight="1">
      <c r="A43" s="157" t="s">
        <v>1720</v>
      </c>
      <c r="B43" s="158">
        <f>'PL CONSOLIDATE'!O13</f>
        <v>0</v>
      </c>
      <c r="C43" s="159"/>
      <c r="D43" s="158">
        <f>'PL CONSOLIDATE'!Q13</f>
        <v>0</v>
      </c>
      <c r="E43" s="159"/>
      <c r="F43" s="160">
        <f>B43-D43</f>
        <v>0</v>
      </c>
      <c r="G43" s="159"/>
      <c r="H43" s="158">
        <f>'PL CONSOLIDATE'!U13</f>
        <v>0</v>
      </c>
      <c r="I43" s="159"/>
      <c r="J43" s="160">
        <f>F43-H43</f>
        <v>0</v>
      </c>
      <c r="K43" s="159"/>
      <c r="L43" s="139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</row>
    <row r="44" spans="1:26" ht="15" customHeight="1">
      <c r="A44" s="157" t="s">
        <v>1721</v>
      </c>
      <c r="B44" s="158">
        <f>'PL CONSOLIDATE'!O14</f>
        <v>0</v>
      </c>
      <c r="C44" s="159"/>
      <c r="D44" s="158">
        <f>'PL CONSOLIDATE'!Q14</f>
        <v>0</v>
      </c>
      <c r="E44" s="159"/>
      <c r="F44" s="160">
        <f>B44-D44</f>
        <v>0</v>
      </c>
      <c r="G44" s="159"/>
      <c r="H44" s="158">
        <f>'PL CONSOLIDATE'!U14</f>
        <v>0</v>
      </c>
      <c r="I44" s="159"/>
      <c r="J44" s="160">
        <f>F44-H44</f>
        <v>0</v>
      </c>
      <c r="K44" s="159"/>
      <c r="L44" s="139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</row>
    <row r="45" spans="1:26" ht="15" customHeight="1">
      <c r="A45" s="157" t="s">
        <v>1722</v>
      </c>
      <c r="B45" s="158" t="e">
        <f>'PL CONSOLIDATE'!O15</f>
        <v>#DIV/0!</v>
      </c>
      <c r="C45" s="159"/>
      <c r="D45" s="158" t="e">
        <f>'PL CONSOLIDATE'!Q15</f>
        <v>#DIV/0!</v>
      </c>
      <c r="E45" s="159"/>
      <c r="F45" s="160" t="e">
        <f>B45-D45</f>
        <v>#DIV/0!</v>
      </c>
      <c r="G45" s="159"/>
      <c r="H45" s="158" t="e">
        <f>'PL CONSOLIDATE'!U15</f>
        <v>#DIV/0!</v>
      </c>
      <c r="I45" s="159"/>
      <c r="J45" s="160" t="e">
        <f>F45-H45</f>
        <v>#DIV/0!</v>
      </c>
      <c r="K45" s="159"/>
      <c r="L45" s="139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</row>
    <row r="46" spans="1:26" ht="15" customHeight="1">
      <c r="A46" s="157" t="s">
        <v>1723</v>
      </c>
      <c r="B46" s="158">
        <f>'PL CONSOLIDATE'!O16</f>
        <v>0</v>
      </c>
      <c r="C46" s="159"/>
      <c r="D46" s="158">
        <f>'PL CONSOLIDATE'!Q16</f>
        <v>0</v>
      </c>
      <c r="E46" s="159"/>
      <c r="F46" s="160">
        <f>B46-D46</f>
        <v>0</v>
      </c>
      <c r="G46" s="159"/>
      <c r="H46" s="158">
        <f>'PL CONSOLIDATE'!U16</f>
        <v>0</v>
      </c>
      <c r="I46" s="159"/>
      <c r="J46" s="160">
        <f>F46-H46</f>
        <v>0</v>
      </c>
      <c r="K46" s="159"/>
      <c r="L46" s="139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</row>
    <row r="47" spans="1:26" ht="15" customHeight="1">
      <c r="A47" s="151"/>
      <c r="B47" s="158"/>
      <c r="C47" s="159"/>
      <c r="D47" s="158"/>
      <c r="E47" s="159"/>
      <c r="F47" s="159"/>
      <c r="G47" s="159"/>
      <c r="H47" s="158"/>
      <c r="I47" s="159"/>
      <c r="J47" s="159"/>
      <c r="K47" s="159"/>
      <c r="L47" s="139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</row>
    <row r="48" spans="1:26" ht="15" customHeight="1">
      <c r="A48" s="151" t="s">
        <v>1724</v>
      </c>
      <c r="B48" s="158"/>
      <c r="C48" s="159"/>
      <c r="D48" s="158"/>
      <c r="E48" s="159"/>
      <c r="F48" s="159"/>
      <c r="G48" s="159"/>
      <c r="H48" s="158"/>
      <c r="I48" s="159"/>
      <c r="J48" s="159"/>
      <c r="K48" s="159"/>
      <c r="L48" s="139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</row>
    <row r="49" spans="1:26" ht="15" customHeight="1">
      <c r="A49" s="147" t="s">
        <v>1725</v>
      </c>
      <c r="B49" s="163">
        <f>PNL!L17</f>
        <v>0</v>
      </c>
      <c r="C49" s="162" t="e">
        <f t="shared" ref="C49:C56" si="3">B49/$B$26</f>
        <v>#DIV/0!</v>
      </c>
      <c r="D49" s="163">
        <f>PNL!N17</f>
        <v>0</v>
      </c>
      <c r="E49" s="162" t="e">
        <f t="shared" ref="E49:E56" si="4">D49/$B$26</f>
        <v>#DIV/0!</v>
      </c>
      <c r="F49" s="160">
        <f t="shared" ref="F49:F56" si="5">B49-D49</f>
        <v>0</v>
      </c>
      <c r="G49" s="162" t="e">
        <f t="shared" ref="G49:G56" si="6">F49/$B$26</f>
        <v>#DIV/0!</v>
      </c>
      <c r="H49" s="163">
        <f>PNL!P17</f>
        <v>0</v>
      </c>
      <c r="I49" s="162" t="e">
        <f t="shared" ref="I49:I56" si="7">H49/$B$26</f>
        <v>#DIV/0!</v>
      </c>
      <c r="J49" s="160">
        <f t="shared" ref="J49:J56" si="8">F49-H49</f>
        <v>0</v>
      </c>
      <c r="K49" s="159">
        <f t="shared" ref="K49:K56" si="9">IFERROR(J49/H49,0)</f>
        <v>0</v>
      </c>
      <c r="L49" s="139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</row>
    <row r="50" spans="1:26" ht="15" customHeight="1">
      <c r="A50" s="157" t="s">
        <v>1726</v>
      </c>
      <c r="B50" s="163">
        <f>SUM(PNL!L20:L21)</f>
        <v>0</v>
      </c>
      <c r="C50" s="162" t="e">
        <f t="shared" si="3"/>
        <v>#DIV/0!</v>
      </c>
      <c r="D50" s="163">
        <f>SUM(PNL!N20:N21)</f>
        <v>0</v>
      </c>
      <c r="E50" s="162" t="e">
        <f t="shared" si="4"/>
        <v>#DIV/0!</v>
      </c>
      <c r="F50" s="160">
        <f t="shared" si="5"/>
        <v>0</v>
      </c>
      <c r="G50" s="162" t="e">
        <f t="shared" si="6"/>
        <v>#DIV/0!</v>
      </c>
      <c r="H50" s="163">
        <f>SUM(PNL!P20:P21)</f>
        <v>0</v>
      </c>
      <c r="I50" s="162" t="e">
        <f t="shared" si="7"/>
        <v>#DIV/0!</v>
      </c>
      <c r="J50" s="160">
        <f t="shared" si="8"/>
        <v>0</v>
      </c>
      <c r="K50" s="159">
        <f t="shared" si="9"/>
        <v>0</v>
      </c>
      <c r="L50" s="139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</row>
    <row r="51" spans="1:26" ht="15" customHeight="1">
      <c r="A51" s="147" t="s">
        <v>1727</v>
      </c>
      <c r="B51" s="163">
        <f>PNL!L26</f>
        <v>0</v>
      </c>
      <c r="C51" s="162" t="e">
        <f t="shared" si="3"/>
        <v>#DIV/0!</v>
      </c>
      <c r="D51" s="163">
        <f>PNL!N26</f>
        <v>0</v>
      </c>
      <c r="E51" s="162" t="e">
        <f t="shared" si="4"/>
        <v>#DIV/0!</v>
      </c>
      <c r="F51" s="160">
        <f t="shared" si="5"/>
        <v>0</v>
      </c>
      <c r="G51" s="162" t="e">
        <f t="shared" si="6"/>
        <v>#DIV/0!</v>
      </c>
      <c r="H51" s="163">
        <f>PNL!P26</f>
        <v>0</v>
      </c>
      <c r="I51" s="162" t="e">
        <f t="shared" si="7"/>
        <v>#DIV/0!</v>
      </c>
      <c r="J51" s="160">
        <f t="shared" si="8"/>
        <v>0</v>
      </c>
      <c r="K51" s="159">
        <f t="shared" si="9"/>
        <v>0</v>
      </c>
      <c r="L51" s="139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</row>
    <row r="52" spans="1:26" ht="15" customHeight="1">
      <c r="A52" s="147" t="s">
        <v>1728</v>
      </c>
      <c r="B52" s="163">
        <f>PNL!L27</f>
        <v>0</v>
      </c>
      <c r="C52" s="162" t="e">
        <f t="shared" si="3"/>
        <v>#DIV/0!</v>
      </c>
      <c r="D52" s="163">
        <f>PNL!N27</f>
        <v>0</v>
      </c>
      <c r="E52" s="162" t="e">
        <f t="shared" si="4"/>
        <v>#DIV/0!</v>
      </c>
      <c r="F52" s="160">
        <f t="shared" si="5"/>
        <v>0</v>
      </c>
      <c r="G52" s="162" t="e">
        <f t="shared" si="6"/>
        <v>#DIV/0!</v>
      </c>
      <c r="H52" s="163">
        <f>PNL!P27</f>
        <v>0</v>
      </c>
      <c r="I52" s="162" t="e">
        <f t="shared" si="7"/>
        <v>#DIV/0!</v>
      </c>
      <c r="J52" s="160">
        <f t="shared" si="8"/>
        <v>0</v>
      </c>
      <c r="K52" s="159">
        <f t="shared" si="9"/>
        <v>0</v>
      </c>
      <c r="L52" s="139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</row>
    <row r="53" spans="1:26" ht="15" customHeight="1">
      <c r="A53" s="147" t="s">
        <v>1729</v>
      </c>
      <c r="B53" s="164">
        <f>PNL!L30</f>
        <v>0</v>
      </c>
      <c r="C53" s="165" t="e">
        <f t="shared" si="3"/>
        <v>#DIV/0!</v>
      </c>
      <c r="D53" s="164">
        <f>PNL!N30</f>
        <v>0</v>
      </c>
      <c r="E53" s="165" t="e">
        <f t="shared" si="4"/>
        <v>#DIV/0!</v>
      </c>
      <c r="F53" s="166">
        <f t="shared" si="5"/>
        <v>0</v>
      </c>
      <c r="G53" s="165" t="e">
        <f t="shared" si="6"/>
        <v>#DIV/0!</v>
      </c>
      <c r="H53" s="164">
        <f>PNL!P30</f>
        <v>0</v>
      </c>
      <c r="I53" s="165" t="e">
        <f t="shared" si="7"/>
        <v>#DIV/0!</v>
      </c>
      <c r="J53" s="166">
        <f t="shared" si="8"/>
        <v>0</v>
      </c>
      <c r="K53" s="167">
        <f t="shared" si="9"/>
        <v>0</v>
      </c>
      <c r="L53" s="139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</row>
    <row r="54" spans="1:26" ht="15" customHeight="1">
      <c r="A54" s="151" t="s">
        <v>1730</v>
      </c>
      <c r="B54" s="168">
        <f>SUM(B49:B53)</f>
        <v>0</v>
      </c>
      <c r="C54" s="169" t="e">
        <f t="shared" si="3"/>
        <v>#DIV/0!</v>
      </c>
      <c r="D54" s="168">
        <f>SUM(D49:D53)</f>
        <v>0</v>
      </c>
      <c r="E54" s="169" t="e">
        <f t="shared" si="4"/>
        <v>#DIV/0!</v>
      </c>
      <c r="F54" s="160">
        <f t="shared" si="5"/>
        <v>0</v>
      </c>
      <c r="G54" s="169" t="e">
        <f t="shared" si="6"/>
        <v>#DIV/0!</v>
      </c>
      <c r="H54" s="168">
        <f>SUM(H49:H53)</f>
        <v>0</v>
      </c>
      <c r="I54" s="169" t="e">
        <f t="shared" si="7"/>
        <v>#DIV/0!</v>
      </c>
      <c r="J54" s="160">
        <f t="shared" si="8"/>
        <v>0</v>
      </c>
      <c r="K54" s="161">
        <f t="shared" si="9"/>
        <v>0</v>
      </c>
      <c r="L54" s="139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</row>
    <row r="55" spans="1:26" ht="15" customHeight="1">
      <c r="A55" s="173" t="s">
        <v>1731</v>
      </c>
      <c r="B55" s="174">
        <f>PNL!L68</f>
        <v>0</v>
      </c>
      <c r="C55" s="175" t="e">
        <f t="shared" si="3"/>
        <v>#DIV/0!</v>
      </c>
      <c r="D55" s="174">
        <f>PNL!N68</f>
        <v>0</v>
      </c>
      <c r="E55" s="175" t="e">
        <f t="shared" si="4"/>
        <v>#DIV/0!</v>
      </c>
      <c r="F55" s="166">
        <f t="shared" si="5"/>
        <v>0</v>
      </c>
      <c r="G55" s="175" t="e">
        <f t="shared" si="6"/>
        <v>#DIV/0!</v>
      </c>
      <c r="H55" s="174">
        <f>PNL!P68</f>
        <v>0</v>
      </c>
      <c r="I55" s="175" t="e">
        <f t="shared" si="7"/>
        <v>#DIV/0!</v>
      </c>
      <c r="J55" s="166">
        <f t="shared" si="8"/>
        <v>0</v>
      </c>
      <c r="K55" s="176">
        <f t="shared" si="9"/>
        <v>0</v>
      </c>
      <c r="L55" s="139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</row>
    <row r="56" spans="1:26" ht="15" customHeight="1">
      <c r="A56" s="173" t="s">
        <v>1732</v>
      </c>
      <c r="B56" s="177">
        <f>PNL!L70</f>
        <v>0</v>
      </c>
      <c r="C56" s="169" t="e">
        <f t="shared" si="3"/>
        <v>#DIV/0!</v>
      </c>
      <c r="D56" s="177">
        <f>PNL!N70</f>
        <v>0</v>
      </c>
      <c r="E56" s="169" t="e">
        <f t="shared" si="4"/>
        <v>#DIV/0!</v>
      </c>
      <c r="F56" s="160">
        <f t="shared" si="5"/>
        <v>0</v>
      </c>
      <c r="G56" s="169" t="e">
        <f t="shared" si="6"/>
        <v>#DIV/0!</v>
      </c>
      <c r="H56" s="177">
        <f>PNL!P70</f>
        <v>0</v>
      </c>
      <c r="I56" s="169" t="e">
        <f t="shared" si="7"/>
        <v>#DIV/0!</v>
      </c>
      <c r="J56" s="160">
        <f t="shared" si="8"/>
        <v>0</v>
      </c>
      <c r="K56" s="161">
        <f t="shared" si="9"/>
        <v>0</v>
      </c>
      <c r="L56" s="139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</row>
    <row r="57" spans="1:26" ht="15" customHeight="1">
      <c r="A57" s="173"/>
      <c r="B57" s="177"/>
      <c r="C57" s="179"/>
      <c r="D57" s="177"/>
      <c r="E57" s="179"/>
      <c r="F57" s="179"/>
      <c r="G57" s="179"/>
      <c r="H57" s="177"/>
      <c r="I57" s="179"/>
      <c r="J57" s="179"/>
      <c r="K57" s="155"/>
      <c r="L57" s="139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</row>
    <row r="58" spans="1:26" ht="15" customHeight="1">
      <c r="A58" s="173" t="s">
        <v>1740</v>
      </c>
      <c r="B58" s="168">
        <f>PNL!L75</f>
        <v>0</v>
      </c>
      <c r="C58" s="188" t="e">
        <f>B58/$B$54</f>
        <v>#DIV/0!</v>
      </c>
      <c r="D58" s="168">
        <f>PNL!N75</f>
        <v>0</v>
      </c>
      <c r="E58" s="188" t="e">
        <f>D58/$B$54</f>
        <v>#DIV/0!</v>
      </c>
      <c r="F58" s="160">
        <f>B58-D58</f>
        <v>0</v>
      </c>
      <c r="G58" s="169">
        <f>IFERROR(F58/D58,0)</f>
        <v>0</v>
      </c>
      <c r="H58" s="168">
        <f>PNL!P75</f>
        <v>0</v>
      </c>
      <c r="I58" s="188" t="e">
        <f>H58/$B$54</f>
        <v>#DIV/0!</v>
      </c>
      <c r="J58" s="160">
        <f>F58-H58</f>
        <v>0</v>
      </c>
      <c r="K58" s="169">
        <f>IFERROR(J58/H58,0)</f>
        <v>0</v>
      </c>
      <c r="L58" s="139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</row>
    <row r="59" spans="1:26" ht="15" customHeight="1">
      <c r="A59" s="173"/>
      <c r="B59" s="168"/>
      <c r="C59" s="169"/>
      <c r="D59" s="168"/>
      <c r="E59" s="169"/>
      <c r="F59" s="169"/>
      <c r="G59" s="169"/>
      <c r="H59" s="168"/>
      <c r="I59" s="169"/>
      <c r="J59" s="169"/>
      <c r="K59" s="161"/>
      <c r="L59" s="139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</row>
    <row r="60" spans="1:26" ht="15" customHeight="1">
      <c r="A60" s="173" t="s">
        <v>1741</v>
      </c>
      <c r="B60" s="168"/>
      <c r="C60" s="169"/>
      <c r="D60" s="168"/>
      <c r="E60" s="169"/>
      <c r="F60" s="169"/>
      <c r="G60" s="169"/>
      <c r="H60" s="168"/>
      <c r="I60" s="169"/>
      <c r="J60" s="169"/>
      <c r="K60" s="161"/>
      <c r="L60" s="139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</row>
    <row r="61" spans="1:26" ht="15" customHeight="1">
      <c r="A61" s="147" t="s">
        <v>1742</v>
      </c>
      <c r="B61" s="160">
        <v>0</v>
      </c>
      <c r="C61" s="189" t="e">
        <f t="shared" ref="C61:C68" si="10">B61/$B$54</f>
        <v>#DIV/0!</v>
      </c>
      <c r="D61" s="160">
        <v>0</v>
      </c>
      <c r="E61" s="189" t="e">
        <f t="shared" ref="E61:E68" si="11">D61/$B$54</f>
        <v>#DIV/0!</v>
      </c>
      <c r="F61" s="160">
        <f>B61-D61</f>
        <v>0</v>
      </c>
      <c r="G61" s="189" t="e">
        <f t="shared" ref="G61:G68" si="12">F61/$B$54</f>
        <v>#DIV/0!</v>
      </c>
      <c r="H61" s="160">
        <v>0</v>
      </c>
      <c r="I61" s="189" t="e">
        <f t="shared" ref="I61:I68" si="13">H61/$B$54</f>
        <v>#DIV/0!</v>
      </c>
      <c r="J61" s="160">
        <f>F61-H61</f>
        <v>0</v>
      </c>
      <c r="K61" s="159">
        <f t="shared" ref="K61:K67" si="14">IFERROR(J61/H61,0)</f>
        <v>0</v>
      </c>
      <c r="L61" s="139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</row>
    <row r="62" spans="1:26" ht="15" customHeight="1">
      <c r="A62" s="147" t="s">
        <v>1743</v>
      </c>
      <c r="B62" s="163">
        <v>0</v>
      </c>
      <c r="C62" s="189" t="e">
        <f t="shared" si="10"/>
        <v>#DIV/0!</v>
      </c>
      <c r="D62" s="163">
        <v>0</v>
      </c>
      <c r="E62" s="189" t="e">
        <f t="shared" si="11"/>
        <v>#DIV/0!</v>
      </c>
      <c r="F62" s="160">
        <f>B62-D62</f>
        <v>0</v>
      </c>
      <c r="G62" s="189" t="e">
        <f t="shared" si="12"/>
        <v>#DIV/0!</v>
      </c>
      <c r="H62" s="163">
        <v>0</v>
      </c>
      <c r="I62" s="189" t="e">
        <f t="shared" si="13"/>
        <v>#DIV/0!</v>
      </c>
      <c r="J62" s="160">
        <f>F62-H62</f>
        <v>0</v>
      </c>
      <c r="K62" s="159">
        <f t="shared" si="14"/>
        <v>0</v>
      </c>
      <c r="L62" s="139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</row>
    <row r="63" spans="1:26" ht="15" customHeight="1">
      <c r="A63" s="147" t="s">
        <v>1744</v>
      </c>
      <c r="B63" s="160"/>
      <c r="C63" s="189" t="e">
        <f t="shared" si="10"/>
        <v>#DIV/0!</v>
      </c>
      <c r="D63" s="160"/>
      <c r="E63" s="189" t="e">
        <f t="shared" si="11"/>
        <v>#DIV/0!</v>
      </c>
      <c r="F63" s="160"/>
      <c r="G63" s="189" t="e">
        <f t="shared" si="12"/>
        <v>#DIV/0!</v>
      </c>
      <c r="H63" s="160"/>
      <c r="I63" s="189" t="e">
        <f t="shared" si="13"/>
        <v>#DIV/0!</v>
      </c>
      <c r="J63" s="160"/>
      <c r="K63" s="159">
        <f t="shared" si="14"/>
        <v>0</v>
      </c>
      <c r="L63" s="139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</row>
    <row r="64" spans="1:26" ht="15" customHeight="1">
      <c r="A64" s="147" t="s">
        <v>1745</v>
      </c>
      <c r="B64" s="163">
        <v>0</v>
      </c>
      <c r="C64" s="189" t="e">
        <f t="shared" si="10"/>
        <v>#DIV/0!</v>
      </c>
      <c r="D64" s="163">
        <v>0</v>
      </c>
      <c r="E64" s="189" t="e">
        <f t="shared" si="11"/>
        <v>#DIV/0!</v>
      </c>
      <c r="F64" s="160">
        <f>B64-D64</f>
        <v>0</v>
      </c>
      <c r="G64" s="189" t="e">
        <f t="shared" si="12"/>
        <v>#DIV/0!</v>
      </c>
      <c r="H64" s="163">
        <v>0</v>
      </c>
      <c r="I64" s="189" t="e">
        <f t="shared" si="13"/>
        <v>#DIV/0!</v>
      </c>
      <c r="J64" s="160">
        <f>F64-H64</f>
        <v>0</v>
      </c>
      <c r="K64" s="159">
        <f t="shared" si="14"/>
        <v>0</v>
      </c>
      <c r="L64" s="139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</row>
    <row r="65" spans="1:26" ht="15" customHeight="1">
      <c r="A65" s="147" t="s">
        <v>1744</v>
      </c>
      <c r="B65" s="163">
        <v>0</v>
      </c>
      <c r="C65" s="189" t="e">
        <f t="shared" si="10"/>
        <v>#DIV/0!</v>
      </c>
      <c r="D65" s="163">
        <v>0</v>
      </c>
      <c r="E65" s="189" t="e">
        <f t="shared" si="11"/>
        <v>#DIV/0!</v>
      </c>
      <c r="F65" s="160">
        <f>B65-D65</f>
        <v>0</v>
      </c>
      <c r="G65" s="189" t="e">
        <f t="shared" si="12"/>
        <v>#DIV/0!</v>
      </c>
      <c r="H65" s="163">
        <v>0</v>
      </c>
      <c r="I65" s="189" t="e">
        <f t="shared" si="13"/>
        <v>#DIV/0!</v>
      </c>
      <c r="J65" s="160">
        <f>F65-H65</f>
        <v>0</v>
      </c>
      <c r="K65" s="159">
        <f t="shared" si="14"/>
        <v>0</v>
      </c>
      <c r="L65" s="139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</row>
    <row r="66" spans="1:26" ht="15" customHeight="1">
      <c r="A66" s="147" t="s">
        <v>1746</v>
      </c>
      <c r="B66" s="163">
        <v>0</v>
      </c>
      <c r="C66" s="189" t="e">
        <f t="shared" si="10"/>
        <v>#DIV/0!</v>
      </c>
      <c r="D66" s="163">
        <v>0</v>
      </c>
      <c r="E66" s="189" t="e">
        <f t="shared" si="11"/>
        <v>#DIV/0!</v>
      </c>
      <c r="F66" s="160">
        <f>B66-D66</f>
        <v>0</v>
      </c>
      <c r="G66" s="189" t="e">
        <f t="shared" si="12"/>
        <v>#DIV/0!</v>
      </c>
      <c r="H66" s="163">
        <v>0</v>
      </c>
      <c r="I66" s="189" t="e">
        <f t="shared" si="13"/>
        <v>#DIV/0!</v>
      </c>
      <c r="J66" s="160">
        <f>F66-H66</f>
        <v>0</v>
      </c>
      <c r="K66" s="159">
        <f t="shared" si="14"/>
        <v>0</v>
      </c>
      <c r="L66" s="139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</row>
    <row r="67" spans="1:26" ht="15" customHeight="1">
      <c r="A67" s="147" t="s">
        <v>1747</v>
      </c>
      <c r="B67" s="163">
        <v>0</v>
      </c>
      <c r="C67" s="189" t="e">
        <f t="shared" si="10"/>
        <v>#DIV/0!</v>
      </c>
      <c r="D67" s="163">
        <v>0</v>
      </c>
      <c r="E67" s="189" t="e">
        <f t="shared" si="11"/>
        <v>#DIV/0!</v>
      </c>
      <c r="F67" s="160">
        <f>B67-D67</f>
        <v>0</v>
      </c>
      <c r="G67" s="189" t="e">
        <f t="shared" si="12"/>
        <v>#DIV/0!</v>
      </c>
      <c r="H67" s="163">
        <v>0</v>
      </c>
      <c r="I67" s="189" t="e">
        <f t="shared" si="13"/>
        <v>#DIV/0!</v>
      </c>
      <c r="J67" s="160">
        <f>F67-H67</f>
        <v>0</v>
      </c>
      <c r="K67" s="167">
        <f t="shared" si="14"/>
        <v>0</v>
      </c>
      <c r="L67" s="139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</row>
    <row r="68" spans="1:26" ht="15" customHeight="1">
      <c r="A68" s="147"/>
      <c r="B68" s="177">
        <f>SUM(B61:B67)</f>
        <v>0</v>
      </c>
      <c r="C68" s="179" t="e">
        <f t="shared" si="10"/>
        <v>#DIV/0!</v>
      </c>
      <c r="D68" s="177">
        <f>SUM(D61:D67)</f>
        <v>0</v>
      </c>
      <c r="E68" s="179" t="e">
        <f t="shared" si="11"/>
        <v>#DIV/0!</v>
      </c>
      <c r="F68" s="177">
        <f>SUM(F61:F67)</f>
        <v>0</v>
      </c>
      <c r="G68" s="179" t="e">
        <f t="shared" si="12"/>
        <v>#DIV/0!</v>
      </c>
      <c r="H68" s="177">
        <f>SUM(H61:H67)</f>
        <v>0</v>
      </c>
      <c r="I68" s="179" t="e">
        <f t="shared" si="13"/>
        <v>#DIV/0!</v>
      </c>
      <c r="J68" s="177">
        <f>SUM(J61:J67)</f>
        <v>0</v>
      </c>
      <c r="K68" s="161">
        <f>IFERROR(J61/H61,0)</f>
        <v>0</v>
      </c>
      <c r="L68" s="139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</row>
    <row r="69" spans="1:26" ht="15" customHeight="1">
      <c r="A69" s="147"/>
      <c r="B69" s="177"/>
      <c r="C69" s="179"/>
      <c r="D69" s="177"/>
      <c r="E69" s="179"/>
      <c r="F69" s="179"/>
      <c r="G69" s="179"/>
      <c r="H69" s="177"/>
      <c r="I69" s="179"/>
      <c r="J69" s="179"/>
      <c r="K69" s="149"/>
      <c r="L69" s="139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</row>
    <row r="70" spans="1:26" ht="15" customHeight="1">
      <c r="A70" s="190" t="s">
        <v>1748</v>
      </c>
      <c r="B70" s="182">
        <v>0</v>
      </c>
      <c r="C70" s="191" t="e">
        <f>B70/$B$54</f>
        <v>#DIV/0!</v>
      </c>
      <c r="D70" s="182">
        <v>0</v>
      </c>
      <c r="E70" s="191" t="e">
        <f>D70/$B$54</f>
        <v>#DIV/0!</v>
      </c>
      <c r="F70" s="192">
        <v>0</v>
      </c>
      <c r="G70" s="191" t="e">
        <f>F70/$B$54</f>
        <v>#DIV/0!</v>
      </c>
      <c r="H70" s="182">
        <v>0</v>
      </c>
      <c r="I70" s="191" t="e">
        <f>H70/$B$54</f>
        <v>#DIV/0!</v>
      </c>
      <c r="J70" s="192">
        <v>0</v>
      </c>
      <c r="K70" s="149">
        <f>IFERROR(J61/H61,0)</f>
        <v>0</v>
      </c>
      <c r="L70" s="139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</row>
    <row r="71" spans="1:26" ht="15" customHeight="1">
      <c r="A71" s="147"/>
      <c r="B71" s="168"/>
      <c r="C71" s="169"/>
      <c r="D71" s="168"/>
      <c r="E71" s="169"/>
      <c r="F71" s="168"/>
      <c r="G71" s="169"/>
      <c r="H71" s="168"/>
      <c r="I71" s="169"/>
      <c r="J71" s="168"/>
      <c r="K71" s="161"/>
      <c r="L71" s="139"/>
      <c r="M71" s="140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</row>
    <row r="72" spans="1:26" ht="15" customHeight="1">
      <c r="A72" s="151" t="s">
        <v>1733</v>
      </c>
      <c r="B72" s="168"/>
      <c r="C72" s="169"/>
      <c r="D72" s="168"/>
      <c r="E72" s="169"/>
      <c r="F72" s="169"/>
      <c r="G72" s="169"/>
      <c r="H72" s="168"/>
      <c r="I72" s="169"/>
      <c r="J72" s="169"/>
      <c r="K72" s="161"/>
      <c r="L72" s="139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</row>
    <row r="73" spans="1:26" ht="15" customHeight="1">
      <c r="A73" s="147" t="s">
        <v>1734</v>
      </c>
      <c r="B73" s="163">
        <f>PNL!C31</f>
        <v>0</v>
      </c>
      <c r="C73" s="162" t="e">
        <f>B73/$B$54</f>
        <v>#DIV/0!</v>
      </c>
      <c r="D73" s="163">
        <f>PNL!E31</f>
        <v>0</v>
      </c>
      <c r="E73" s="162" t="e">
        <f>D73/$B$54</f>
        <v>#DIV/0!</v>
      </c>
      <c r="F73" s="160">
        <f>B73-D73</f>
        <v>0</v>
      </c>
      <c r="G73" s="162" t="e">
        <f>F73/$B$54</f>
        <v>#DIV/0!</v>
      </c>
      <c r="H73" s="163">
        <f>PNL!I31</f>
        <v>0</v>
      </c>
      <c r="I73" s="162" t="e">
        <f>H73/$B$54</f>
        <v>#DIV/0!</v>
      </c>
      <c r="J73" s="160">
        <f>F73-H73</f>
        <v>0</v>
      </c>
      <c r="K73" s="159">
        <f>IFERROR(J61/H61,0)</f>
        <v>0</v>
      </c>
      <c r="L73" s="139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</row>
    <row r="74" spans="1:26" ht="15" customHeight="1">
      <c r="A74" s="147" t="s">
        <v>1735</v>
      </c>
      <c r="B74" s="180">
        <v>0</v>
      </c>
      <c r="C74" s="162" t="e">
        <f>B74/$B$54</f>
        <v>#DIV/0!</v>
      </c>
      <c r="D74" s="180">
        <v>0</v>
      </c>
      <c r="E74" s="162" t="e">
        <f>D74/$B$54</f>
        <v>#DIV/0!</v>
      </c>
      <c r="F74" s="160">
        <f>B74-D74</f>
        <v>0</v>
      </c>
      <c r="G74" s="162" t="e">
        <f>F74/$B$54</f>
        <v>#DIV/0!</v>
      </c>
      <c r="H74" s="180">
        <v>0</v>
      </c>
      <c r="I74" s="162" t="e">
        <f>H74/$B$54</f>
        <v>#DIV/0!</v>
      </c>
      <c r="J74" s="160">
        <f>F74-H74</f>
        <v>0</v>
      </c>
      <c r="K74" s="159">
        <f>IFERROR(J62/H62,0)</f>
        <v>0</v>
      </c>
      <c r="L74" s="139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</row>
    <row r="75" spans="1:26" ht="15" customHeight="1">
      <c r="A75" s="147" t="s">
        <v>1736</v>
      </c>
      <c r="B75" s="163">
        <f>PNL!C39</f>
        <v>0</v>
      </c>
      <c r="C75" s="162" t="e">
        <f>B75/$B$54</f>
        <v>#DIV/0!</v>
      </c>
      <c r="D75" s="163">
        <f>PNL!E39</f>
        <v>0</v>
      </c>
      <c r="E75" s="162" t="e">
        <f>D75/$B$54</f>
        <v>#DIV/0!</v>
      </c>
      <c r="F75" s="160">
        <f>B75-D75</f>
        <v>0</v>
      </c>
      <c r="G75" s="162" t="e">
        <f>F75/$B$54</f>
        <v>#DIV/0!</v>
      </c>
      <c r="H75" s="163">
        <f>PNL!I39</f>
        <v>0</v>
      </c>
      <c r="I75" s="162" t="e">
        <f>H75/$B$54</f>
        <v>#DIV/0!</v>
      </c>
      <c r="J75" s="160">
        <f>F75-H75</f>
        <v>0</v>
      </c>
      <c r="K75" s="159">
        <f>IFERROR(J63/H63,0)</f>
        <v>0</v>
      </c>
      <c r="L75" s="139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</row>
    <row r="76" spans="1:26" ht="15" customHeight="1">
      <c r="A76" s="181"/>
      <c r="B76" s="182">
        <f>SUM(B73:B75)</f>
        <v>0</v>
      </c>
      <c r="C76" s="191" t="e">
        <f>B76/$B$54</f>
        <v>#DIV/0!</v>
      </c>
      <c r="D76" s="182">
        <f>SUM(D73:D75)</f>
        <v>0</v>
      </c>
      <c r="E76" s="191" t="e">
        <f>D76/$B$54</f>
        <v>#DIV/0!</v>
      </c>
      <c r="F76" s="166">
        <f>B76-D76</f>
        <v>0</v>
      </c>
      <c r="G76" s="191" t="e">
        <f>F76/$B$54</f>
        <v>#DIV/0!</v>
      </c>
      <c r="H76" s="182">
        <f>SUM(H73:H75)</f>
        <v>0</v>
      </c>
      <c r="I76" s="191" t="e">
        <f>H76/$B$54</f>
        <v>#DIV/0!</v>
      </c>
      <c r="J76" s="166">
        <f>F76-H76</f>
        <v>0</v>
      </c>
      <c r="K76" s="176">
        <f>IFERROR(J61/H61,0)</f>
        <v>0</v>
      </c>
      <c r="L76" s="139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</row>
    <row r="77" spans="1:26" ht="15" customHeight="1">
      <c r="A77" s="193"/>
      <c r="B77" s="171"/>
      <c r="C77" s="194"/>
      <c r="D77" s="171"/>
      <c r="E77" s="194"/>
      <c r="F77" s="194"/>
      <c r="G77" s="194"/>
      <c r="H77" s="195"/>
      <c r="I77" s="194"/>
      <c r="J77" s="194"/>
      <c r="K77" s="196"/>
      <c r="L77" s="139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</row>
    <row r="78" spans="1:26" ht="15" customHeight="1">
      <c r="A78" s="197" t="s">
        <v>1749</v>
      </c>
      <c r="B78" s="198"/>
      <c r="C78" s="194"/>
      <c r="D78" s="198"/>
      <c r="E78" s="194"/>
      <c r="F78" s="194"/>
      <c r="G78" s="194"/>
      <c r="H78" s="199"/>
      <c r="I78" s="194"/>
      <c r="J78" s="194"/>
      <c r="K78" s="196"/>
      <c r="L78" s="139"/>
      <c r="M78" s="140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</row>
    <row r="79" spans="1:26" ht="54" customHeight="1">
      <c r="A79" s="560"/>
      <c r="B79" s="561"/>
      <c r="C79" s="561"/>
      <c r="D79" s="561"/>
      <c r="E79" s="561"/>
      <c r="F79" s="561"/>
      <c r="G79" s="561"/>
      <c r="H79" s="561"/>
      <c r="I79" s="561"/>
      <c r="J79" s="561"/>
      <c r="K79" s="562"/>
      <c r="L79" s="200"/>
      <c r="M79" s="201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</row>
    <row r="80" spans="1:26" ht="51.75" customHeight="1">
      <c r="A80" s="563"/>
      <c r="B80" s="549"/>
      <c r="C80" s="549"/>
      <c r="D80" s="549"/>
      <c r="E80" s="549"/>
      <c r="F80" s="549"/>
      <c r="G80" s="549"/>
      <c r="H80" s="549"/>
      <c r="I80" s="549"/>
      <c r="J80" s="549"/>
      <c r="K80" s="564"/>
      <c r="L80" s="200"/>
      <c r="M80" s="201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</row>
    <row r="81" spans="1:26" ht="13.5" customHeight="1">
      <c r="A81" s="563"/>
      <c r="B81" s="549"/>
      <c r="C81" s="549"/>
      <c r="D81" s="549"/>
      <c r="E81" s="549"/>
      <c r="F81" s="549"/>
      <c r="G81" s="549"/>
      <c r="H81" s="549"/>
      <c r="I81" s="549"/>
      <c r="J81" s="549"/>
      <c r="K81" s="564"/>
      <c r="L81" s="200"/>
      <c r="M81" s="201"/>
      <c r="N81" s="202"/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</row>
    <row r="82" spans="1:26" ht="13.5" customHeight="1">
      <c r="A82" s="203"/>
      <c r="B82" s="204"/>
      <c r="C82" s="204"/>
      <c r="D82" s="204"/>
      <c r="E82" s="204"/>
      <c r="F82" s="204"/>
      <c r="G82" s="204"/>
      <c r="H82" s="204"/>
      <c r="I82" s="204"/>
      <c r="J82" s="204"/>
      <c r="K82" s="205"/>
      <c r="L82" s="200"/>
      <c r="M82" s="201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</row>
    <row r="83" spans="1:26" ht="15" customHeight="1">
      <c r="A83" s="206" t="s">
        <v>1750</v>
      </c>
      <c r="B83" s="207"/>
      <c r="C83" s="208"/>
      <c r="D83" s="207"/>
      <c r="E83" s="208"/>
      <c r="F83" s="208"/>
      <c r="G83" s="208"/>
      <c r="H83" s="209"/>
      <c r="I83" s="208"/>
      <c r="J83" s="208"/>
      <c r="K83" s="210"/>
      <c r="L83" s="139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</row>
    <row r="84" spans="1:26" ht="16.5" customHeight="1">
      <c r="A84" s="569"/>
      <c r="B84" s="561"/>
      <c r="C84" s="561"/>
      <c r="D84" s="561"/>
      <c r="E84" s="561"/>
      <c r="F84" s="561"/>
      <c r="G84" s="561"/>
      <c r="H84" s="561"/>
      <c r="I84" s="561"/>
      <c r="J84" s="561"/>
      <c r="K84" s="562"/>
      <c r="L84" s="139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</row>
    <row r="85" spans="1:26" ht="13.5" customHeight="1">
      <c r="A85" s="557"/>
      <c r="B85" s="558"/>
      <c r="C85" s="558"/>
      <c r="D85" s="558"/>
      <c r="E85" s="558"/>
      <c r="F85" s="558"/>
      <c r="G85" s="558"/>
      <c r="H85" s="558"/>
      <c r="I85" s="558"/>
      <c r="J85" s="558"/>
      <c r="K85" s="559"/>
      <c r="L85" s="139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</row>
    <row r="86" spans="1:26" ht="15" customHeight="1">
      <c r="A86" s="211" t="s">
        <v>1751</v>
      </c>
      <c r="B86" s="212"/>
      <c r="C86" s="212"/>
      <c r="D86" s="212"/>
      <c r="E86" s="212"/>
      <c r="F86" s="212"/>
      <c r="G86" s="212"/>
      <c r="H86" s="213"/>
      <c r="I86" s="212"/>
      <c r="J86" s="212"/>
      <c r="K86" s="214"/>
      <c r="L86" s="139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</row>
    <row r="87" spans="1:26" ht="33" customHeight="1">
      <c r="A87" s="569"/>
      <c r="B87" s="561"/>
      <c r="C87" s="561"/>
      <c r="D87" s="561"/>
      <c r="E87" s="561"/>
      <c r="F87" s="561"/>
      <c r="G87" s="561"/>
      <c r="H87" s="561"/>
      <c r="I87" s="561"/>
      <c r="J87" s="561"/>
      <c r="K87" s="562"/>
      <c r="L87" s="139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</row>
    <row r="88" spans="1:26" ht="13.5" customHeight="1">
      <c r="A88" s="557"/>
      <c r="B88" s="558"/>
      <c r="C88" s="558"/>
      <c r="D88" s="558"/>
      <c r="E88" s="558"/>
      <c r="F88" s="558"/>
      <c r="G88" s="558"/>
      <c r="H88" s="558"/>
      <c r="I88" s="558"/>
      <c r="J88" s="558"/>
      <c r="K88" s="559"/>
      <c r="L88" s="139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</row>
    <row r="89" spans="1:26" ht="15" customHeight="1">
      <c r="A89" s="215"/>
      <c r="B89" s="215"/>
      <c r="C89" s="215"/>
      <c r="D89" s="215"/>
      <c r="E89" s="215"/>
      <c r="F89" s="215"/>
      <c r="G89" s="215"/>
      <c r="H89" s="216"/>
      <c r="I89" s="215"/>
      <c r="J89" s="215"/>
      <c r="K89" s="217"/>
      <c r="L89" s="139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</row>
    <row r="90" spans="1:26" ht="15" customHeight="1">
      <c r="A90" s="144" t="s">
        <v>1752</v>
      </c>
      <c r="B90" s="218"/>
      <c r="C90" s="219"/>
      <c r="D90" s="220" t="s">
        <v>1753</v>
      </c>
      <c r="E90" s="221"/>
      <c r="F90" s="221"/>
      <c r="G90" s="145"/>
      <c r="H90" s="222"/>
      <c r="I90" s="221"/>
      <c r="J90" s="221"/>
      <c r="K90" s="187"/>
      <c r="L90" s="139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</row>
    <row r="91" spans="1:26" ht="15" customHeight="1">
      <c r="A91" s="147"/>
      <c r="B91" s="148" t="s">
        <v>1711</v>
      </c>
      <c r="C91" s="149" t="s">
        <v>1717</v>
      </c>
      <c r="D91" s="148" t="s">
        <v>1713</v>
      </c>
      <c r="E91" s="149" t="s">
        <v>1717</v>
      </c>
      <c r="F91" s="568" t="s">
        <v>1754</v>
      </c>
      <c r="G91" s="543"/>
      <c r="H91" s="150" t="s">
        <v>1715</v>
      </c>
      <c r="I91" s="149" t="s">
        <v>1717</v>
      </c>
      <c r="J91" s="568" t="s">
        <v>1755</v>
      </c>
      <c r="K91" s="543"/>
      <c r="L91" s="139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</row>
    <row r="92" spans="1:26" ht="15" customHeight="1">
      <c r="A92" s="173" t="s">
        <v>1724</v>
      </c>
      <c r="B92" s="148" t="s">
        <v>1756</v>
      </c>
      <c r="C92" s="223"/>
      <c r="D92" s="148" t="s">
        <v>1756</v>
      </c>
      <c r="E92" s="223"/>
      <c r="F92" s="148" t="s">
        <v>1756</v>
      </c>
      <c r="G92" s="149" t="s">
        <v>1717</v>
      </c>
      <c r="H92" s="150" t="s">
        <v>1756</v>
      </c>
      <c r="I92" s="223"/>
      <c r="J92" s="148" t="s">
        <v>1756</v>
      </c>
      <c r="K92" s="149" t="s">
        <v>1717</v>
      </c>
      <c r="L92" s="139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</row>
    <row r="93" spans="1:26" ht="15" customHeight="1">
      <c r="A93" s="224" t="s">
        <v>509</v>
      </c>
      <c r="B93" s="225">
        <f>'ROOM DIV'!C16</f>
        <v>0</v>
      </c>
      <c r="C93" s="162"/>
      <c r="D93" s="225">
        <f>'ROOM DIV'!E16</f>
        <v>0</v>
      </c>
      <c r="E93" s="162"/>
      <c r="F93" s="160">
        <f t="shared" ref="F93:F99" si="15">B93-D93</f>
        <v>0</v>
      </c>
      <c r="G93" s="159" t="e">
        <f t="shared" ref="G93:G99" si="16">F93/B93</f>
        <v>#DIV/0!</v>
      </c>
      <c r="H93" s="225">
        <f>'ROOM DIV'!I16</f>
        <v>0</v>
      </c>
      <c r="I93" s="162"/>
      <c r="J93" s="160">
        <f t="shared" ref="J93:J99" si="17">F93-H93</f>
        <v>0</v>
      </c>
      <c r="K93" s="159" t="e">
        <f t="shared" ref="K93:K99" si="18">J93/H93</f>
        <v>#DIV/0!</v>
      </c>
      <c r="L93" s="139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</row>
    <row r="94" spans="1:26" ht="15" customHeight="1">
      <c r="A94" s="157" t="s">
        <v>1757</v>
      </c>
      <c r="B94" s="225">
        <f>'ROOM DIV'!C75</f>
        <v>0</v>
      </c>
      <c r="C94" s="162"/>
      <c r="D94" s="225">
        <f>'ROOM DIV'!E75</f>
        <v>0</v>
      </c>
      <c r="E94" s="162"/>
      <c r="F94" s="160">
        <f t="shared" si="15"/>
        <v>0</v>
      </c>
      <c r="G94" s="159" t="e">
        <f t="shared" si="16"/>
        <v>#DIV/0!</v>
      </c>
      <c r="H94" s="225">
        <f>'ROOM DIV'!I75</f>
        <v>0</v>
      </c>
      <c r="I94" s="162"/>
      <c r="J94" s="160">
        <f t="shared" si="17"/>
        <v>0</v>
      </c>
      <c r="K94" s="159" t="e">
        <f t="shared" si="18"/>
        <v>#DIV/0!</v>
      </c>
      <c r="L94" s="139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</row>
    <row r="95" spans="1:26" ht="15" customHeight="1">
      <c r="A95" s="226" t="s">
        <v>1758</v>
      </c>
      <c r="B95" s="225">
        <f>B93-B94</f>
        <v>0</v>
      </c>
      <c r="C95" s="162" t="e">
        <f>B95/B93</f>
        <v>#DIV/0!</v>
      </c>
      <c r="D95" s="225">
        <f>D93-D94</f>
        <v>0</v>
      </c>
      <c r="E95" s="162" t="e">
        <f>D95/D93</f>
        <v>#DIV/0!</v>
      </c>
      <c r="F95" s="160">
        <f t="shared" si="15"/>
        <v>0</v>
      </c>
      <c r="G95" s="159" t="e">
        <f t="shared" si="16"/>
        <v>#DIV/0!</v>
      </c>
      <c r="H95" s="225">
        <f>H93-H94</f>
        <v>0</v>
      </c>
      <c r="I95" s="162" t="e">
        <f>H95/H93</f>
        <v>#DIV/0!</v>
      </c>
      <c r="J95" s="160">
        <f t="shared" si="17"/>
        <v>0</v>
      </c>
      <c r="K95" s="159" t="e">
        <f t="shared" si="18"/>
        <v>#DIV/0!</v>
      </c>
      <c r="L95" s="139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</row>
    <row r="96" spans="1:26" ht="15" customHeight="1">
      <c r="A96" s="147" t="s">
        <v>1759</v>
      </c>
      <c r="B96" s="227">
        <f>'PL CONSOLIDATE'!B14</f>
        <v>0</v>
      </c>
      <c r="C96" s="162"/>
      <c r="D96" s="227">
        <f>'PL CONSOLIDATE'!D14</f>
        <v>0</v>
      </c>
      <c r="E96" s="162"/>
      <c r="F96" s="160">
        <f t="shared" si="15"/>
        <v>0</v>
      </c>
      <c r="G96" s="159" t="e">
        <f t="shared" si="16"/>
        <v>#DIV/0!</v>
      </c>
      <c r="H96" s="227">
        <f>'PL CONSOLIDATE'!L14</f>
        <v>0</v>
      </c>
      <c r="I96" s="162"/>
      <c r="J96" s="160">
        <f t="shared" si="17"/>
        <v>0</v>
      </c>
      <c r="K96" s="159" t="e">
        <f t="shared" si="18"/>
        <v>#DIV/0!</v>
      </c>
      <c r="L96" s="139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</row>
    <row r="97" spans="1:26" ht="15" customHeight="1">
      <c r="A97" s="147" t="s">
        <v>1760</v>
      </c>
      <c r="B97" s="228" t="e">
        <f>'PL CONSOLIDATE'!B15</f>
        <v>#DIV/0!</v>
      </c>
      <c r="C97" s="162"/>
      <c r="D97" s="228" t="e">
        <f>'PL CONSOLIDATE'!D15</f>
        <v>#DIV/0!</v>
      </c>
      <c r="E97" s="162"/>
      <c r="F97" s="160" t="e">
        <f t="shared" si="15"/>
        <v>#DIV/0!</v>
      </c>
      <c r="G97" s="159" t="e">
        <f t="shared" si="16"/>
        <v>#DIV/0!</v>
      </c>
      <c r="H97" s="228" t="e">
        <f>'PL CONSOLIDATE'!L15</f>
        <v>#DIV/0!</v>
      </c>
      <c r="I97" s="162"/>
      <c r="J97" s="160" t="e">
        <f t="shared" si="17"/>
        <v>#DIV/0!</v>
      </c>
      <c r="K97" s="159" t="e">
        <f t="shared" si="18"/>
        <v>#DIV/0!</v>
      </c>
      <c r="L97" s="139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</row>
    <row r="98" spans="1:26" ht="15" customHeight="1">
      <c r="A98" s="147" t="s">
        <v>1615</v>
      </c>
      <c r="B98" s="228">
        <f>'PL CONSOLIDATE'!B11</f>
        <v>0</v>
      </c>
      <c r="C98" s="162"/>
      <c r="D98" s="228">
        <f>'PL CONSOLIDATE'!D11</f>
        <v>0</v>
      </c>
      <c r="E98" s="162"/>
      <c r="F98" s="160">
        <f t="shared" si="15"/>
        <v>0</v>
      </c>
      <c r="G98" s="159" t="e">
        <f t="shared" si="16"/>
        <v>#DIV/0!</v>
      </c>
      <c r="H98" s="228">
        <f>'PL CONSOLIDATE'!L11</f>
        <v>0</v>
      </c>
      <c r="I98" s="162"/>
      <c r="J98" s="160">
        <f t="shared" si="17"/>
        <v>0</v>
      </c>
      <c r="K98" s="159" t="e">
        <f t="shared" si="18"/>
        <v>#DIV/0!</v>
      </c>
      <c r="L98" s="139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</row>
    <row r="99" spans="1:26" ht="15" customHeight="1">
      <c r="A99" s="137" t="s">
        <v>1761</v>
      </c>
      <c r="B99" s="229">
        <f>'PL CONSOLIDATE'!B16</f>
        <v>0</v>
      </c>
      <c r="C99" s="164"/>
      <c r="D99" s="229">
        <f>'PL CONSOLIDATE'!D16</f>
        <v>0</v>
      </c>
      <c r="E99" s="164"/>
      <c r="F99" s="160">
        <f t="shared" si="15"/>
        <v>0</v>
      </c>
      <c r="G99" s="159" t="e">
        <f t="shared" si="16"/>
        <v>#DIV/0!</v>
      </c>
      <c r="H99" s="229">
        <f>'PL CONSOLIDATE'!L16</f>
        <v>0</v>
      </c>
      <c r="I99" s="164"/>
      <c r="J99" s="160">
        <f t="shared" si="17"/>
        <v>0</v>
      </c>
      <c r="K99" s="159" t="e">
        <f t="shared" si="18"/>
        <v>#DIV/0!</v>
      </c>
      <c r="L99" s="139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</row>
    <row r="100" spans="1:26" ht="15" customHeight="1">
      <c r="A100" s="144"/>
      <c r="B100" s="218"/>
      <c r="C100" s="219"/>
      <c r="D100" s="218"/>
      <c r="E100" s="221"/>
      <c r="F100" s="221"/>
      <c r="G100" s="145"/>
      <c r="H100" s="218"/>
      <c r="I100" s="221"/>
      <c r="J100" s="221"/>
      <c r="K100" s="187"/>
      <c r="L100" s="139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</row>
    <row r="101" spans="1:26" ht="15" customHeight="1">
      <c r="A101" s="147"/>
      <c r="B101" s="148" t="s">
        <v>1711</v>
      </c>
      <c r="C101" s="149" t="s">
        <v>1717</v>
      </c>
      <c r="D101" s="148" t="s">
        <v>1711</v>
      </c>
      <c r="E101" s="149" t="s">
        <v>1717</v>
      </c>
      <c r="F101" s="568" t="s">
        <v>1762</v>
      </c>
      <c r="G101" s="543"/>
      <c r="H101" s="148" t="s">
        <v>1711</v>
      </c>
      <c r="I101" s="149" t="s">
        <v>1717</v>
      </c>
      <c r="J101" s="568" t="s">
        <v>1763</v>
      </c>
      <c r="K101" s="543"/>
      <c r="L101" s="139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</row>
    <row r="102" spans="1:26" ht="15" customHeight="1">
      <c r="A102" s="173" t="s">
        <v>1724</v>
      </c>
      <c r="B102" s="148" t="s">
        <v>1756</v>
      </c>
      <c r="C102" s="223"/>
      <c r="D102" s="148" t="s">
        <v>1756</v>
      </c>
      <c r="E102" s="223"/>
      <c r="F102" s="148" t="s">
        <v>1756</v>
      </c>
      <c r="G102" s="149" t="s">
        <v>1717</v>
      </c>
      <c r="H102" s="148" t="s">
        <v>1756</v>
      </c>
      <c r="I102" s="223"/>
      <c r="J102" s="148" t="s">
        <v>1756</v>
      </c>
      <c r="K102" s="149" t="s">
        <v>1717</v>
      </c>
      <c r="L102" s="139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</row>
    <row r="103" spans="1:26" ht="15" customHeight="1">
      <c r="A103" s="224" t="s">
        <v>509</v>
      </c>
      <c r="B103" s="225">
        <f>'ROOM DIV'!L16</f>
        <v>0</v>
      </c>
      <c r="C103" s="230"/>
      <c r="D103" s="225">
        <f>'ROOM DIV'!N16</f>
        <v>0</v>
      </c>
      <c r="E103" s="230"/>
      <c r="F103" s="160">
        <f t="shared" ref="F103:F109" si="19">B103-D103</f>
        <v>0</v>
      </c>
      <c r="G103" s="159" t="e">
        <f t="shared" ref="G103:G109" si="20">F103/B103</f>
        <v>#DIV/0!</v>
      </c>
      <c r="H103" s="225">
        <f>'ROOM DIV'!L16</f>
        <v>0</v>
      </c>
      <c r="I103" s="162"/>
      <c r="J103" s="160">
        <f t="shared" ref="J103:J109" si="21">F103-H103</f>
        <v>0</v>
      </c>
      <c r="K103" s="159" t="e">
        <f t="shared" ref="K103:K109" si="22">J103/H103</f>
        <v>#DIV/0!</v>
      </c>
      <c r="L103" s="139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</row>
    <row r="104" spans="1:26" ht="15" customHeight="1">
      <c r="A104" s="157" t="s">
        <v>1757</v>
      </c>
      <c r="B104" s="225">
        <f>'ROOM DIV'!L75</f>
        <v>0</v>
      </c>
      <c r="C104" s="162"/>
      <c r="D104" s="225">
        <f>'ROOM DIV'!N75</f>
        <v>0</v>
      </c>
      <c r="E104" s="162"/>
      <c r="F104" s="160">
        <f t="shared" si="19"/>
        <v>0</v>
      </c>
      <c r="G104" s="159" t="e">
        <f t="shared" si="20"/>
        <v>#DIV/0!</v>
      </c>
      <c r="H104" s="225">
        <f>'ROOM DIV'!L75</f>
        <v>0</v>
      </c>
      <c r="I104" s="162"/>
      <c r="J104" s="160">
        <f t="shared" si="21"/>
        <v>0</v>
      </c>
      <c r="K104" s="159" t="e">
        <f t="shared" si="22"/>
        <v>#DIV/0!</v>
      </c>
      <c r="L104" s="139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</row>
    <row r="105" spans="1:26" ht="15" customHeight="1">
      <c r="A105" s="226" t="s">
        <v>1758</v>
      </c>
      <c r="B105" s="225">
        <f>B103-B104</f>
        <v>0</v>
      </c>
      <c r="C105" s="162" t="e">
        <f>B105/B103</f>
        <v>#DIV/0!</v>
      </c>
      <c r="D105" s="225">
        <f>D103-D104</f>
        <v>0</v>
      </c>
      <c r="E105" s="162" t="e">
        <f>D105/D103</f>
        <v>#DIV/0!</v>
      </c>
      <c r="F105" s="160">
        <f t="shared" si="19"/>
        <v>0</v>
      </c>
      <c r="G105" s="159" t="e">
        <f t="shared" si="20"/>
        <v>#DIV/0!</v>
      </c>
      <c r="H105" s="225">
        <f>H103-H104</f>
        <v>0</v>
      </c>
      <c r="I105" s="162" t="e">
        <f>H105/H103</f>
        <v>#DIV/0!</v>
      </c>
      <c r="J105" s="160">
        <f t="shared" si="21"/>
        <v>0</v>
      </c>
      <c r="K105" s="159" t="e">
        <f t="shared" si="22"/>
        <v>#DIV/0!</v>
      </c>
      <c r="L105" s="139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</row>
    <row r="106" spans="1:26" ht="15" customHeight="1">
      <c r="A106" s="147" t="s">
        <v>1759</v>
      </c>
      <c r="B106" s="227">
        <f>'PL CONSOLIDATE'!O14</f>
        <v>0</v>
      </c>
      <c r="C106" s="162"/>
      <c r="D106" s="227">
        <f>'PL CONSOLIDATE'!Q14</f>
        <v>0</v>
      </c>
      <c r="E106" s="162"/>
      <c r="F106" s="160">
        <f t="shared" si="19"/>
        <v>0</v>
      </c>
      <c r="G106" s="159" t="e">
        <f t="shared" si="20"/>
        <v>#DIV/0!</v>
      </c>
      <c r="H106" s="227">
        <f>'PL CONSOLIDATE'!O14</f>
        <v>0</v>
      </c>
      <c r="I106" s="162"/>
      <c r="J106" s="160">
        <f t="shared" si="21"/>
        <v>0</v>
      </c>
      <c r="K106" s="159" t="e">
        <f t="shared" si="22"/>
        <v>#DIV/0!</v>
      </c>
      <c r="L106" s="139"/>
      <c r="M106" s="140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</row>
    <row r="107" spans="1:26" ht="15" customHeight="1">
      <c r="A107" s="147" t="s">
        <v>1760</v>
      </c>
      <c r="B107" s="228" t="e">
        <f>'PL CONSOLIDATE'!O15</f>
        <v>#DIV/0!</v>
      </c>
      <c r="C107" s="162"/>
      <c r="D107" s="228" t="e">
        <f>'PL CONSOLIDATE'!Q15</f>
        <v>#DIV/0!</v>
      </c>
      <c r="E107" s="162"/>
      <c r="F107" s="160" t="e">
        <f t="shared" si="19"/>
        <v>#DIV/0!</v>
      </c>
      <c r="G107" s="159" t="e">
        <f t="shared" si="20"/>
        <v>#DIV/0!</v>
      </c>
      <c r="H107" s="228" t="e">
        <f>'PL CONSOLIDATE'!O15</f>
        <v>#DIV/0!</v>
      </c>
      <c r="I107" s="162"/>
      <c r="J107" s="160" t="e">
        <f t="shared" si="21"/>
        <v>#DIV/0!</v>
      </c>
      <c r="K107" s="159" t="e">
        <f t="shared" si="22"/>
        <v>#DIV/0!</v>
      </c>
      <c r="L107" s="139"/>
      <c r="M107" s="140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</row>
    <row r="108" spans="1:26" ht="15" customHeight="1">
      <c r="A108" s="147" t="s">
        <v>1615</v>
      </c>
      <c r="B108" s="228">
        <f>'PL CONSOLIDATE'!O11</f>
        <v>0</v>
      </c>
      <c r="C108" s="162"/>
      <c r="D108" s="228">
        <f>'PL CONSOLIDATE'!Q11</f>
        <v>0</v>
      </c>
      <c r="E108" s="162"/>
      <c r="F108" s="160">
        <f t="shared" si="19"/>
        <v>0</v>
      </c>
      <c r="G108" s="159" t="e">
        <f t="shared" si="20"/>
        <v>#DIV/0!</v>
      </c>
      <c r="H108" s="228">
        <f>'PL CONSOLIDATE'!O11</f>
        <v>0</v>
      </c>
      <c r="I108" s="162"/>
      <c r="J108" s="160">
        <f t="shared" si="21"/>
        <v>0</v>
      </c>
      <c r="K108" s="159" t="e">
        <f t="shared" si="22"/>
        <v>#DIV/0!</v>
      </c>
      <c r="L108" s="139"/>
      <c r="M108" s="140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</row>
    <row r="109" spans="1:26" ht="15" customHeight="1">
      <c r="A109" s="137" t="s">
        <v>1761</v>
      </c>
      <c r="B109" s="229">
        <f>'PL CONSOLIDATE'!O16</f>
        <v>0</v>
      </c>
      <c r="C109" s="164"/>
      <c r="D109" s="229">
        <f>'PL CONSOLIDATE'!Q16</f>
        <v>0</v>
      </c>
      <c r="E109" s="164"/>
      <c r="F109" s="166">
        <f t="shared" si="19"/>
        <v>0</v>
      </c>
      <c r="G109" s="167" t="e">
        <f t="shared" si="20"/>
        <v>#DIV/0!</v>
      </c>
      <c r="H109" s="229">
        <f>'PL CONSOLIDATE'!O16</f>
        <v>0</v>
      </c>
      <c r="I109" s="164"/>
      <c r="J109" s="166">
        <f t="shared" si="21"/>
        <v>0</v>
      </c>
      <c r="K109" s="167" t="e">
        <f t="shared" si="22"/>
        <v>#DIV/0!</v>
      </c>
      <c r="L109" s="139"/>
      <c r="M109" s="140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</row>
    <row r="110" spans="1:26" ht="15" customHeight="1">
      <c r="A110" s="137"/>
      <c r="B110" s="139"/>
      <c r="C110" s="142"/>
      <c r="D110" s="139"/>
      <c r="E110" s="142"/>
      <c r="F110" s="142"/>
      <c r="G110" s="137"/>
      <c r="H110" s="138"/>
      <c r="I110" s="137"/>
      <c r="J110" s="137"/>
      <c r="K110" s="81"/>
      <c r="L110" s="139"/>
      <c r="M110" s="140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</row>
    <row r="111" spans="1:26" ht="15" customHeight="1">
      <c r="A111" s="231" t="s">
        <v>1749</v>
      </c>
      <c r="B111" s="232"/>
      <c r="C111" s="233"/>
      <c r="D111" s="232"/>
      <c r="E111" s="233" t="s">
        <v>1717</v>
      </c>
      <c r="F111" s="233"/>
      <c r="G111" s="147"/>
      <c r="H111" s="234"/>
      <c r="I111" s="147"/>
      <c r="J111" s="147"/>
      <c r="K111" s="235"/>
      <c r="L111" s="139"/>
      <c r="M111" s="140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</row>
    <row r="112" spans="1:26" ht="39" customHeight="1">
      <c r="A112" s="570"/>
      <c r="B112" s="561"/>
      <c r="C112" s="561"/>
      <c r="D112" s="561"/>
      <c r="E112" s="561"/>
      <c r="F112" s="561"/>
      <c r="G112" s="561"/>
      <c r="H112" s="561"/>
      <c r="I112" s="561"/>
      <c r="J112" s="561"/>
      <c r="K112" s="562"/>
      <c r="L112" s="139"/>
      <c r="M112" s="140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</row>
    <row r="113" spans="1:26" ht="30" customHeight="1">
      <c r="A113" s="571"/>
      <c r="B113" s="552"/>
      <c r="C113" s="552"/>
      <c r="D113" s="552"/>
      <c r="E113" s="552"/>
      <c r="F113" s="552"/>
      <c r="G113" s="552"/>
      <c r="H113" s="552"/>
      <c r="I113" s="552"/>
      <c r="J113" s="552"/>
      <c r="K113" s="564"/>
      <c r="L113" s="139"/>
      <c r="M113" s="140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</row>
    <row r="114" spans="1:26" ht="30" customHeight="1">
      <c r="A114" s="571"/>
      <c r="B114" s="552"/>
      <c r="C114" s="552"/>
      <c r="D114" s="552"/>
      <c r="E114" s="552"/>
      <c r="F114" s="552"/>
      <c r="G114" s="552"/>
      <c r="H114" s="552"/>
      <c r="I114" s="552"/>
      <c r="J114" s="552"/>
      <c r="K114" s="564"/>
      <c r="L114" s="139"/>
      <c r="M114" s="140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</row>
    <row r="115" spans="1:26" ht="91.5" customHeight="1">
      <c r="A115" s="572"/>
      <c r="B115" s="558"/>
      <c r="C115" s="558"/>
      <c r="D115" s="558"/>
      <c r="E115" s="558"/>
      <c r="F115" s="558"/>
      <c r="G115" s="558"/>
      <c r="H115" s="558"/>
      <c r="I115" s="558"/>
      <c r="J115" s="558"/>
      <c r="K115" s="559"/>
      <c r="L115" s="139"/>
      <c r="M115" s="140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</row>
    <row r="116" spans="1:26" ht="15" customHeight="1">
      <c r="A116" s="206" t="s">
        <v>1750</v>
      </c>
      <c r="B116" s="157"/>
      <c r="C116" s="157"/>
      <c r="D116" s="157"/>
      <c r="E116" s="157"/>
      <c r="F116" s="157"/>
      <c r="G116" s="157"/>
      <c r="H116" s="236"/>
      <c r="I116" s="157"/>
      <c r="J116" s="157"/>
      <c r="K116" s="235"/>
      <c r="L116" s="139"/>
      <c r="M116" s="140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</row>
    <row r="117" spans="1:26" ht="35.25" customHeight="1">
      <c r="A117" s="560"/>
      <c r="B117" s="561"/>
      <c r="C117" s="561"/>
      <c r="D117" s="561"/>
      <c r="E117" s="561"/>
      <c r="F117" s="561"/>
      <c r="G117" s="561"/>
      <c r="H117" s="561"/>
      <c r="I117" s="561"/>
      <c r="J117" s="561"/>
      <c r="K117" s="562"/>
      <c r="L117" s="139"/>
      <c r="M117" s="140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</row>
    <row r="118" spans="1:26" ht="37.5" customHeight="1">
      <c r="A118" s="573"/>
      <c r="B118" s="558"/>
      <c r="C118" s="558"/>
      <c r="D118" s="558"/>
      <c r="E118" s="558"/>
      <c r="F118" s="558"/>
      <c r="G118" s="558"/>
      <c r="H118" s="558"/>
      <c r="I118" s="558"/>
      <c r="J118" s="558"/>
      <c r="K118" s="559"/>
      <c r="L118" s="139"/>
      <c r="M118" s="140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</row>
    <row r="119" spans="1:26" ht="15" customHeight="1">
      <c r="A119" s="147"/>
      <c r="B119" s="232"/>
      <c r="C119" s="233"/>
      <c r="D119" s="232"/>
      <c r="E119" s="237"/>
      <c r="F119" s="237"/>
      <c r="G119" s="147"/>
      <c r="H119" s="234"/>
      <c r="I119" s="147"/>
      <c r="J119" s="147"/>
      <c r="K119" s="235"/>
      <c r="L119" s="139"/>
      <c r="M119" s="140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</row>
    <row r="120" spans="1:26" ht="15" customHeight="1">
      <c r="A120" s="144" t="s">
        <v>1764</v>
      </c>
      <c r="B120" s="566" t="s">
        <v>1710</v>
      </c>
      <c r="C120" s="567"/>
      <c r="D120" s="567"/>
      <c r="E120" s="567"/>
      <c r="F120" s="567"/>
      <c r="G120" s="567"/>
      <c r="H120" s="567"/>
      <c r="I120" s="567"/>
      <c r="J120" s="567"/>
      <c r="K120" s="187"/>
      <c r="L120" s="139"/>
      <c r="M120" s="140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</row>
    <row r="121" spans="1:26" ht="15" customHeight="1">
      <c r="A121" s="147"/>
      <c r="B121" s="148" t="s">
        <v>1711</v>
      </c>
      <c r="C121" s="149" t="s">
        <v>1717</v>
      </c>
      <c r="D121" s="148" t="s">
        <v>1713</v>
      </c>
      <c r="E121" s="149" t="s">
        <v>1717</v>
      </c>
      <c r="F121" s="568" t="s">
        <v>1765</v>
      </c>
      <c r="G121" s="543"/>
      <c r="H121" s="150" t="s">
        <v>1715</v>
      </c>
      <c r="I121" s="149" t="s">
        <v>1717</v>
      </c>
      <c r="J121" s="568" t="s">
        <v>1766</v>
      </c>
      <c r="K121" s="543"/>
      <c r="L121" s="139"/>
      <c r="M121" s="140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</row>
    <row r="122" spans="1:26" ht="15" customHeight="1">
      <c r="A122" s="173" t="s">
        <v>1724</v>
      </c>
      <c r="B122" s="148" t="s">
        <v>1756</v>
      </c>
      <c r="C122" s="223"/>
      <c r="D122" s="148" t="s">
        <v>1756</v>
      </c>
      <c r="E122" s="223"/>
      <c r="F122" s="148" t="s">
        <v>1756</v>
      </c>
      <c r="G122" s="149" t="s">
        <v>1717</v>
      </c>
      <c r="H122" s="150" t="s">
        <v>1756</v>
      </c>
      <c r="I122" s="223"/>
      <c r="J122" s="148" t="s">
        <v>1756</v>
      </c>
      <c r="K122" s="149" t="s">
        <v>1717</v>
      </c>
      <c r="L122" s="139"/>
      <c r="M122" s="140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</row>
    <row r="123" spans="1:26" ht="15" customHeight="1">
      <c r="A123" s="157" t="s">
        <v>1767</v>
      </c>
      <c r="B123" s="238">
        <f>'FB DIV'!C15</f>
        <v>0</v>
      </c>
      <c r="C123" s="230" t="e">
        <f>B123/SUM(B$123:B$125)</f>
        <v>#DIV/0!</v>
      </c>
      <c r="D123" s="238">
        <f>'FB DIV'!E15</f>
        <v>0</v>
      </c>
      <c r="E123" s="230" t="e">
        <f>D123/SUM(D$123:D$125)</f>
        <v>#DIV/0!</v>
      </c>
      <c r="F123" s="238">
        <f t="shared" ref="F123:F133" si="23">B123-D123</f>
        <v>0</v>
      </c>
      <c r="G123" s="230" t="e">
        <f>F123/SUM(F$123:F$125)</f>
        <v>#DIV/0!</v>
      </c>
      <c r="H123" s="238">
        <f>'FB DIV'!I15</f>
        <v>0</v>
      </c>
      <c r="I123" s="230" t="e">
        <f>H123/SUM(H$123:H$125)</f>
        <v>#DIV/0!</v>
      </c>
      <c r="J123" s="239">
        <f t="shared" ref="J123:J133" si="24">B123-H123</f>
        <v>0</v>
      </c>
      <c r="K123" s="230" t="e">
        <f>J123/SUM(J$123:J$125)</f>
        <v>#DIV/0!</v>
      </c>
      <c r="L123" s="139"/>
      <c r="M123" s="140"/>
      <c r="N123" s="240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</row>
    <row r="124" spans="1:26" ht="15" customHeight="1">
      <c r="A124" s="157" t="s">
        <v>1768</v>
      </c>
      <c r="B124" s="163">
        <f>'FB DIV'!C23</f>
        <v>0</v>
      </c>
      <c r="C124" s="162" t="e">
        <f>B124/SUM(B$123:B$125)</f>
        <v>#DIV/0!</v>
      </c>
      <c r="D124" s="163">
        <f>'FB DIV'!E23</f>
        <v>0</v>
      </c>
      <c r="E124" s="162" t="e">
        <f>D124/SUM(D$123:D$125)</f>
        <v>#DIV/0!</v>
      </c>
      <c r="F124" s="163">
        <f t="shared" si="23"/>
        <v>0</v>
      </c>
      <c r="G124" s="162" t="e">
        <f>F124/SUM(F$123:F$125)</f>
        <v>#DIV/0!</v>
      </c>
      <c r="H124" s="163">
        <f>'FB DIV'!I23</f>
        <v>0</v>
      </c>
      <c r="I124" s="162" t="e">
        <f>H124/SUM(H$123:H$125)</f>
        <v>#DIV/0!</v>
      </c>
      <c r="J124" s="160">
        <f t="shared" si="24"/>
        <v>0</v>
      </c>
      <c r="K124" s="162" t="e">
        <f>J124/SUM(J$123:J$125)</f>
        <v>#DIV/0!</v>
      </c>
      <c r="L124" s="139"/>
      <c r="M124" s="140"/>
      <c r="N124" s="240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</row>
    <row r="125" spans="1:26" ht="15" customHeight="1">
      <c r="A125" s="157" t="s">
        <v>525</v>
      </c>
      <c r="B125" s="163"/>
      <c r="C125" s="162" t="e">
        <f>B125/SUM(B$123:B$125)</f>
        <v>#DIV/0!</v>
      </c>
      <c r="D125" s="163"/>
      <c r="E125" s="162" t="e">
        <f>D125/SUM(D$123:D$125)</f>
        <v>#DIV/0!</v>
      </c>
      <c r="F125" s="163">
        <f t="shared" si="23"/>
        <v>0</v>
      </c>
      <c r="G125" s="162" t="e">
        <f>F125/SUM(F$123:F$125)</f>
        <v>#DIV/0!</v>
      </c>
      <c r="H125" s="163"/>
      <c r="I125" s="162" t="e">
        <f>H125/SUM(H$123:H$125)</f>
        <v>#DIV/0!</v>
      </c>
      <c r="J125" s="160">
        <f t="shared" si="24"/>
        <v>0</v>
      </c>
      <c r="K125" s="162" t="e">
        <f>J125/SUM(J$123:J$125)</f>
        <v>#DIV/0!</v>
      </c>
      <c r="L125" s="139"/>
      <c r="M125" s="140"/>
      <c r="N125" s="240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</row>
    <row r="126" spans="1:26" ht="15" customHeight="1">
      <c r="A126" s="157" t="s">
        <v>1757</v>
      </c>
      <c r="B126" s="163">
        <f>'FB DIV'!C91</f>
        <v>0</v>
      </c>
      <c r="C126" s="162" t="e">
        <f>B126/SUM(B$123:B$125)</f>
        <v>#DIV/0!</v>
      </c>
      <c r="D126" s="163">
        <f>'FB DIV'!E91</f>
        <v>0</v>
      </c>
      <c r="E126" s="162" t="e">
        <f>D126/SUM(D$123:D$125)</f>
        <v>#DIV/0!</v>
      </c>
      <c r="F126" s="163">
        <f t="shared" si="23"/>
        <v>0</v>
      </c>
      <c r="G126" s="162" t="e">
        <f>F126/SUM(F$123:F$125)</f>
        <v>#DIV/0!</v>
      </c>
      <c r="H126" s="163">
        <f>'FB DIV'!I91</f>
        <v>0</v>
      </c>
      <c r="I126" s="162" t="e">
        <f>H126/SUM(H$123:H$125)</f>
        <v>#DIV/0!</v>
      </c>
      <c r="J126" s="160">
        <f t="shared" si="24"/>
        <v>0</v>
      </c>
      <c r="K126" s="162" t="e">
        <f>J126/SUM(J$123:J$125)</f>
        <v>#DIV/0!</v>
      </c>
      <c r="L126" s="139"/>
      <c r="M126" s="140"/>
      <c r="N126" s="240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</row>
    <row r="127" spans="1:26" ht="15" customHeight="1">
      <c r="A127" s="226" t="s">
        <v>1758</v>
      </c>
      <c r="B127" s="163">
        <f>SUM(B123:B125)-B126</f>
        <v>0</v>
      </c>
      <c r="C127" s="162" t="e">
        <f>B127/SUM(B$123:B$125)</f>
        <v>#DIV/0!</v>
      </c>
      <c r="D127" s="163">
        <f>SUM(D123:D125)-D126</f>
        <v>0</v>
      </c>
      <c r="E127" s="162" t="e">
        <f>D127/SUM(D$123:D$125)</f>
        <v>#DIV/0!</v>
      </c>
      <c r="F127" s="163">
        <f t="shared" si="23"/>
        <v>0</v>
      </c>
      <c r="G127" s="162" t="e">
        <f>F127/SUM(F$123:F$125)</f>
        <v>#DIV/0!</v>
      </c>
      <c r="H127" s="163">
        <f>SUM(H123:H125)-H126</f>
        <v>0</v>
      </c>
      <c r="I127" s="162" t="e">
        <f>H127/SUM(H$123:H$125)</f>
        <v>#DIV/0!</v>
      </c>
      <c r="J127" s="160">
        <f t="shared" si="24"/>
        <v>0</v>
      </c>
      <c r="K127" s="162" t="e">
        <f>J127/SUM(J$123:J$125)</f>
        <v>#DIV/0!</v>
      </c>
      <c r="L127" s="139"/>
      <c r="M127" s="140"/>
      <c r="N127" s="240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</row>
    <row r="128" spans="1:26" ht="15" customHeight="1">
      <c r="A128" s="147" t="s">
        <v>1769</v>
      </c>
      <c r="B128" s="163">
        <f>SUM('FB DIV'!C95:C107)</f>
        <v>0</v>
      </c>
      <c r="C128" s="241"/>
      <c r="D128" s="163">
        <f>SUM('FB DIV'!E95:E107)</f>
        <v>0</v>
      </c>
      <c r="E128" s="163"/>
      <c r="F128" s="163">
        <f t="shared" si="23"/>
        <v>0</v>
      </c>
      <c r="G128" s="162"/>
      <c r="H128" s="163">
        <f>SUM('FB DIV'!I95:I107)</f>
        <v>0</v>
      </c>
      <c r="I128" s="163"/>
      <c r="J128" s="160">
        <f t="shared" si="24"/>
        <v>0</v>
      </c>
      <c r="K128" s="159"/>
      <c r="L128" s="139"/>
      <c r="M128" s="140"/>
      <c r="N128" s="240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</row>
    <row r="129" spans="1:26" ht="15" customHeight="1">
      <c r="A129" s="147" t="s">
        <v>1770</v>
      </c>
      <c r="B129" s="163">
        <f>SUM('FB DIV'!C108:C120)</f>
        <v>0</v>
      </c>
      <c r="C129" s="162"/>
      <c r="D129" s="163">
        <f>SUM('FB DIV'!E108:E120)</f>
        <v>0</v>
      </c>
      <c r="E129" s="162"/>
      <c r="F129" s="163">
        <f t="shared" si="23"/>
        <v>0</v>
      </c>
      <c r="G129" s="162"/>
      <c r="H129" s="163">
        <f>SUM('FB DIV'!I108:I120)</f>
        <v>0</v>
      </c>
      <c r="I129" s="162"/>
      <c r="J129" s="160">
        <f t="shared" si="24"/>
        <v>0</v>
      </c>
      <c r="K129" s="159"/>
      <c r="L129" s="139"/>
      <c r="M129" s="140"/>
      <c r="N129" s="240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</row>
    <row r="130" spans="1:26" ht="15" customHeight="1">
      <c r="A130" s="147" t="s">
        <v>1771</v>
      </c>
      <c r="B130" s="163" t="e">
        <f>SUM(B123)/B128</f>
        <v>#DIV/0!</v>
      </c>
      <c r="C130" s="162"/>
      <c r="D130" s="163" t="e">
        <f>SUM(D123)/D128</f>
        <v>#DIV/0!</v>
      </c>
      <c r="E130" s="162"/>
      <c r="F130" s="163" t="e">
        <f t="shared" si="23"/>
        <v>#DIV/0!</v>
      </c>
      <c r="G130" s="162"/>
      <c r="H130" s="163" t="e">
        <f>SUM(H123)/H128</f>
        <v>#DIV/0!</v>
      </c>
      <c r="I130" s="162"/>
      <c r="J130" s="160" t="e">
        <f t="shared" si="24"/>
        <v>#DIV/0!</v>
      </c>
      <c r="K130" s="159"/>
      <c r="L130" s="139"/>
      <c r="M130" s="140"/>
      <c r="N130" s="240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</row>
    <row r="131" spans="1:26" ht="15" customHeight="1">
      <c r="A131" s="147" t="s">
        <v>1772</v>
      </c>
      <c r="B131" s="242" t="e">
        <f>(B124+B125)/B129</f>
        <v>#DIV/0!</v>
      </c>
      <c r="C131" s="163"/>
      <c r="D131" s="242" t="e">
        <f>(D124+D125)/D129</f>
        <v>#DIV/0!</v>
      </c>
      <c r="E131" s="163"/>
      <c r="F131" s="163" t="e">
        <f t="shared" si="23"/>
        <v>#DIV/0!</v>
      </c>
      <c r="G131" s="163"/>
      <c r="H131" s="242" t="e">
        <f>(H124+H125)/H129</f>
        <v>#DIV/0!</v>
      </c>
      <c r="I131" s="163"/>
      <c r="J131" s="160" t="e">
        <f t="shared" si="24"/>
        <v>#DIV/0!</v>
      </c>
      <c r="K131" s="159"/>
      <c r="L131" s="139"/>
      <c r="M131" s="140"/>
      <c r="N131" s="240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</row>
    <row r="132" spans="1:26" ht="15" customHeight="1">
      <c r="A132" s="147" t="s">
        <v>1773</v>
      </c>
      <c r="B132" s="243" t="e">
        <f>+SUM('FB DIV'!C33)/SUM('FB DIV'!C15)</f>
        <v>#DIV/0!</v>
      </c>
      <c r="C132" s="162"/>
      <c r="D132" s="243" t="e">
        <f>+SUM('FB DIV'!E33)/SUM('FB DIV'!E15)</f>
        <v>#DIV/0!</v>
      </c>
      <c r="E132" s="162"/>
      <c r="F132" s="163" t="e">
        <f t="shared" si="23"/>
        <v>#DIV/0!</v>
      </c>
      <c r="G132" s="162"/>
      <c r="H132" s="243" t="e">
        <f>+SUM('FB DIV'!I33)/SUM('FB DIV'!I15)</f>
        <v>#DIV/0!</v>
      </c>
      <c r="I132" s="162"/>
      <c r="J132" s="160" t="e">
        <f t="shared" si="24"/>
        <v>#DIV/0!</v>
      </c>
      <c r="K132" s="159"/>
      <c r="L132" s="139"/>
      <c r="M132" s="140"/>
      <c r="N132" s="240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</row>
    <row r="133" spans="1:26" ht="15" customHeight="1">
      <c r="A133" s="147" t="s">
        <v>1774</v>
      </c>
      <c r="B133" s="244" t="e">
        <f>+SUM('FB DIV'!C41)/SUM('FB DIV'!C23)</f>
        <v>#DIV/0!</v>
      </c>
      <c r="C133" s="164"/>
      <c r="D133" s="244" t="e">
        <f>+SUM('FB DIV'!E41)/SUM('FB DIV'!E23)</f>
        <v>#DIV/0!</v>
      </c>
      <c r="E133" s="164"/>
      <c r="F133" s="164" t="e">
        <f t="shared" si="23"/>
        <v>#DIV/0!</v>
      </c>
      <c r="G133" s="164"/>
      <c r="H133" s="244" t="e">
        <f>+SUM('FB DIV'!I41)/SUM('FB DIV'!I23)</f>
        <v>#DIV/0!</v>
      </c>
      <c r="I133" s="164"/>
      <c r="J133" s="166" t="e">
        <f t="shared" si="24"/>
        <v>#DIV/0!</v>
      </c>
      <c r="K133" s="245"/>
      <c r="L133" s="139"/>
      <c r="M133" s="140"/>
      <c r="N133" s="240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</row>
    <row r="134" spans="1:26" ht="15" customHeight="1">
      <c r="A134" s="144"/>
      <c r="B134" s="574" t="s">
        <v>1775</v>
      </c>
      <c r="C134" s="549"/>
      <c r="D134" s="549"/>
      <c r="E134" s="549"/>
      <c r="F134" s="549"/>
      <c r="G134" s="549"/>
      <c r="H134" s="549"/>
      <c r="I134" s="549"/>
      <c r="J134" s="549"/>
      <c r="K134" s="246"/>
      <c r="L134" s="139"/>
      <c r="M134" s="140"/>
      <c r="N134" s="240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</row>
    <row r="135" spans="1:26" ht="15" customHeight="1">
      <c r="A135" s="144" t="s">
        <v>1764</v>
      </c>
      <c r="B135" s="566" t="s">
        <v>1776</v>
      </c>
      <c r="C135" s="567"/>
      <c r="D135" s="567"/>
      <c r="E135" s="567"/>
      <c r="F135" s="567"/>
      <c r="G135" s="567"/>
      <c r="H135" s="567"/>
      <c r="I135" s="567"/>
      <c r="J135" s="567"/>
      <c r="K135" s="187"/>
      <c r="L135" s="139"/>
      <c r="M135" s="140"/>
      <c r="N135" s="240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</row>
    <row r="136" spans="1:26" ht="15" customHeight="1">
      <c r="A136" s="147"/>
      <c r="B136" s="148" t="s">
        <v>1711</v>
      </c>
      <c r="C136" s="149" t="s">
        <v>1717</v>
      </c>
      <c r="D136" s="148" t="s">
        <v>1713</v>
      </c>
      <c r="E136" s="149" t="s">
        <v>1717</v>
      </c>
      <c r="F136" s="568" t="s">
        <v>1777</v>
      </c>
      <c r="G136" s="543"/>
      <c r="H136" s="150" t="s">
        <v>1715</v>
      </c>
      <c r="I136" s="149" t="s">
        <v>1717</v>
      </c>
      <c r="J136" s="568" t="s">
        <v>1778</v>
      </c>
      <c r="K136" s="543"/>
      <c r="L136" s="139"/>
      <c r="M136" s="140"/>
      <c r="N136" s="240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</row>
    <row r="137" spans="1:26" ht="15" customHeight="1">
      <c r="A137" s="173" t="s">
        <v>1724</v>
      </c>
      <c r="B137" s="148" t="s">
        <v>1756</v>
      </c>
      <c r="C137" s="223"/>
      <c r="D137" s="148" t="s">
        <v>1756</v>
      </c>
      <c r="E137" s="223"/>
      <c r="F137" s="148" t="s">
        <v>1756</v>
      </c>
      <c r="G137" s="149" t="s">
        <v>1717</v>
      </c>
      <c r="H137" s="150" t="s">
        <v>1756</v>
      </c>
      <c r="I137" s="223"/>
      <c r="J137" s="148" t="s">
        <v>1756</v>
      </c>
      <c r="K137" s="149" t="s">
        <v>1717</v>
      </c>
      <c r="L137" s="139"/>
      <c r="M137" s="140"/>
      <c r="N137" s="240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</row>
    <row r="138" spans="1:26" ht="15" customHeight="1">
      <c r="A138" s="157" t="s">
        <v>1767</v>
      </c>
      <c r="B138" s="238">
        <f>'FB DIV'!L15</f>
        <v>0</v>
      </c>
      <c r="C138" s="230" t="e">
        <f>B138/SUM(B$123:B$125)</f>
        <v>#DIV/0!</v>
      </c>
      <c r="D138" s="238">
        <f>'FB DIV'!N15</f>
        <v>0</v>
      </c>
      <c r="E138" s="230" t="e">
        <f>D138/SUM(D$123:D$125)</f>
        <v>#DIV/0!</v>
      </c>
      <c r="F138" s="238">
        <f t="shared" ref="F138:F148" si="25">B138-D138</f>
        <v>0</v>
      </c>
      <c r="G138" s="230" t="e">
        <f>F138/SUM(F$123:F$125)</f>
        <v>#DIV/0!</v>
      </c>
      <c r="H138" s="238">
        <f>'FB DIV'!P15</f>
        <v>0</v>
      </c>
      <c r="I138" s="230" t="e">
        <f>H138/SUM(H$123:H$125)</f>
        <v>#DIV/0!</v>
      </c>
      <c r="J138" s="239">
        <f t="shared" ref="J138:J146" si="26">B138-H138</f>
        <v>0</v>
      </c>
      <c r="K138" s="230" t="e">
        <f>J138/SUM(J$123:J$125)</f>
        <v>#DIV/0!</v>
      </c>
      <c r="L138" s="139"/>
      <c r="M138" s="140"/>
      <c r="N138" s="240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</row>
    <row r="139" spans="1:26" ht="15" customHeight="1">
      <c r="A139" s="157" t="s">
        <v>1768</v>
      </c>
      <c r="B139" s="163">
        <f>'FB DIV'!L23</f>
        <v>0</v>
      </c>
      <c r="C139" s="162" t="e">
        <f>B139/SUM(B$123:B$125)</f>
        <v>#DIV/0!</v>
      </c>
      <c r="D139" s="163">
        <f>'FB DIV'!N23</f>
        <v>0</v>
      </c>
      <c r="E139" s="162" t="e">
        <f>D139/SUM(D$123:D$125)</f>
        <v>#DIV/0!</v>
      </c>
      <c r="F139" s="163">
        <f t="shared" si="25"/>
        <v>0</v>
      </c>
      <c r="G139" s="162" t="e">
        <f>F139/SUM(F$123:F$125)</f>
        <v>#DIV/0!</v>
      </c>
      <c r="H139" s="163">
        <f>'FB DIV'!P23</f>
        <v>0</v>
      </c>
      <c r="I139" s="162" t="e">
        <f>H139/SUM(H$123:H$125)</f>
        <v>#DIV/0!</v>
      </c>
      <c r="J139" s="160">
        <f t="shared" si="26"/>
        <v>0</v>
      </c>
      <c r="K139" s="162" t="e">
        <f>J139/SUM(J$123:J$125)</f>
        <v>#DIV/0!</v>
      </c>
      <c r="L139" s="139"/>
      <c r="M139" s="140"/>
      <c r="N139" s="240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</row>
    <row r="140" spans="1:26" ht="15" customHeight="1">
      <c r="A140" s="157" t="s">
        <v>525</v>
      </c>
      <c r="B140" s="163"/>
      <c r="C140" s="162" t="e">
        <f>B140/SUM(B$123:B$125)</f>
        <v>#DIV/0!</v>
      </c>
      <c r="D140" s="163"/>
      <c r="E140" s="162" t="e">
        <f>D140/SUM(D$123:D$125)</f>
        <v>#DIV/0!</v>
      </c>
      <c r="F140" s="163">
        <f t="shared" si="25"/>
        <v>0</v>
      </c>
      <c r="G140" s="162" t="e">
        <f>F140/SUM(F$123:F$125)</f>
        <v>#DIV/0!</v>
      </c>
      <c r="H140" s="163"/>
      <c r="I140" s="162" t="e">
        <f>H140/SUM(H$123:H$125)</f>
        <v>#DIV/0!</v>
      </c>
      <c r="J140" s="160">
        <f t="shared" si="26"/>
        <v>0</v>
      </c>
      <c r="K140" s="162" t="e">
        <f>J140/SUM(J$123:J$125)</f>
        <v>#DIV/0!</v>
      </c>
      <c r="L140" s="139"/>
      <c r="M140" s="140"/>
      <c r="N140" s="240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</row>
    <row r="141" spans="1:26" ht="15" customHeight="1">
      <c r="A141" s="157" t="s">
        <v>1757</v>
      </c>
      <c r="B141" s="163">
        <f>'FB DIV'!L91</f>
        <v>0</v>
      </c>
      <c r="C141" s="162" t="e">
        <f>B141/SUM(B$123:B$125)</f>
        <v>#DIV/0!</v>
      </c>
      <c r="D141" s="163">
        <f>'FB DIV'!N91</f>
        <v>0</v>
      </c>
      <c r="E141" s="162" t="e">
        <f>D141/SUM(D$123:D$125)</f>
        <v>#DIV/0!</v>
      </c>
      <c r="F141" s="163">
        <f t="shared" si="25"/>
        <v>0</v>
      </c>
      <c r="G141" s="162" t="e">
        <f>F141/SUM(F$123:F$125)</f>
        <v>#DIV/0!</v>
      </c>
      <c r="H141" s="163">
        <f>'FB DIV'!P91</f>
        <v>0</v>
      </c>
      <c r="I141" s="162" t="e">
        <f>H141/SUM(H$123:H$125)</f>
        <v>#DIV/0!</v>
      </c>
      <c r="J141" s="160">
        <f t="shared" si="26"/>
        <v>0</v>
      </c>
      <c r="K141" s="162" t="e">
        <f>J141/SUM(J$123:J$125)</f>
        <v>#DIV/0!</v>
      </c>
      <c r="L141" s="139"/>
      <c r="M141" s="140"/>
      <c r="N141" s="240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</row>
    <row r="142" spans="1:26" ht="15" customHeight="1">
      <c r="A142" s="226" t="s">
        <v>1758</v>
      </c>
      <c r="B142" s="163">
        <f>SUM(B138:B140)-B141</f>
        <v>0</v>
      </c>
      <c r="C142" s="162" t="e">
        <f>B142/SUM(B$123:B$125)</f>
        <v>#DIV/0!</v>
      </c>
      <c r="D142" s="163">
        <f>SUM(D138:D140)-D141</f>
        <v>0</v>
      </c>
      <c r="E142" s="162" t="e">
        <f>D142/SUM(D$123:D$125)</f>
        <v>#DIV/0!</v>
      </c>
      <c r="F142" s="163">
        <f t="shared" si="25"/>
        <v>0</v>
      </c>
      <c r="G142" s="162" t="e">
        <f>F142/SUM(F$123:F$125)</f>
        <v>#DIV/0!</v>
      </c>
      <c r="H142" s="163">
        <f>SUM(H138:H140)-H141</f>
        <v>0</v>
      </c>
      <c r="I142" s="162" t="e">
        <f>H142/SUM(H$123:H$125)</f>
        <v>#DIV/0!</v>
      </c>
      <c r="J142" s="160">
        <f t="shared" si="26"/>
        <v>0</v>
      </c>
      <c r="K142" s="162" t="e">
        <f>J142/SUM(J$123:J$125)</f>
        <v>#DIV/0!</v>
      </c>
      <c r="L142" s="139"/>
      <c r="M142" s="140"/>
      <c r="N142" s="240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</row>
    <row r="143" spans="1:26" ht="15" customHeight="1">
      <c r="A143" s="147" t="s">
        <v>1769</v>
      </c>
      <c r="B143" s="163">
        <f>SUM('FB DIV'!L95:L97)</f>
        <v>0</v>
      </c>
      <c r="C143" s="241"/>
      <c r="D143" s="163">
        <f>SUM('FB DIV'!N95:N97)</f>
        <v>0</v>
      </c>
      <c r="E143" s="163"/>
      <c r="F143" s="163">
        <f t="shared" si="25"/>
        <v>0</v>
      </c>
      <c r="G143" s="162"/>
      <c r="H143" s="163">
        <f>SUM('FB DIV'!P95:P97)</f>
        <v>0</v>
      </c>
      <c r="I143" s="163"/>
      <c r="J143" s="160">
        <f t="shared" si="26"/>
        <v>0</v>
      </c>
      <c r="K143" s="159"/>
      <c r="L143" s="139"/>
      <c r="M143" s="140"/>
      <c r="N143" s="240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</row>
    <row r="144" spans="1:26" ht="15" customHeight="1">
      <c r="A144" s="147" t="s">
        <v>1770</v>
      </c>
      <c r="B144" s="163">
        <f>SUM('FB DIV'!L108:L115)</f>
        <v>0</v>
      </c>
      <c r="C144" s="162"/>
      <c r="D144" s="163">
        <f>SUM('FB DIV'!N108:N115)</f>
        <v>0</v>
      </c>
      <c r="E144" s="162"/>
      <c r="F144" s="163">
        <f t="shared" si="25"/>
        <v>0</v>
      </c>
      <c r="G144" s="162"/>
      <c r="H144" s="163">
        <f>SUM('FB DIV'!P108:P115)</f>
        <v>0</v>
      </c>
      <c r="I144" s="162"/>
      <c r="J144" s="160">
        <f t="shared" si="26"/>
        <v>0</v>
      </c>
      <c r="K144" s="159"/>
      <c r="L144" s="139"/>
      <c r="M144" s="140"/>
      <c r="N144" s="240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</row>
    <row r="145" spans="1:26" ht="15" customHeight="1">
      <c r="A145" s="147" t="s">
        <v>1771</v>
      </c>
      <c r="B145" s="163" t="e">
        <f>SUM(B138)/B143</f>
        <v>#DIV/0!</v>
      </c>
      <c r="C145" s="162"/>
      <c r="D145" s="163" t="e">
        <f>SUM(D138)/D143</f>
        <v>#DIV/0!</v>
      </c>
      <c r="E145" s="162"/>
      <c r="F145" s="163" t="e">
        <f t="shared" si="25"/>
        <v>#DIV/0!</v>
      </c>
      <c r="G145" s="162"/>
      <c r="H145" s="163" t="e">
        <f>SUM(H138)/H143</f>
        <v>#DIV/0!</v>
      </c>
      <c r="I145" s="162"/>
      <c r="J145" s="160" t="e">
        <f t="shared" si="26"/>
        <v>#DIV/0!</v>
      </c>
      <c r="K145" s="159"/>
      <c r="L145" s="139"/>
      <c r="M145" s="140"/>
      <c r="N145" s="240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</row>
    <row r="146" spans="1:26" ht="15" customHeight="1">
      <c r="A146" s="147" t="s">
        <v>1772</v>
      </c>
      <c r="B146" s="242" t="e">
        <f>(B139+B140)/B144</f>
        <v>#DIV/0!</v>
      </c>
      <c r="C146" s="163"/>
      <c r="D146" s="242" t="e">
        <f>(D139+D140)/D144</f>
        <v>#DIV/0!</v>
      </c>
      <c r="E146" s="163"/>
      <c r="F146" s="163" t="e">
        <f t="shared" si="25"/>
        <v>#DIV/0!</v>
      </c>
      <c r="G146" s="163"/>
      <c r="H146" s="242" t="e">
        <f>(H139+H140)/H144</f>
        <v>#DIV/0!</v>
      </c>
      <c r="I146" s="163"/>
      <c r="J146" s="160" t="e">
        <f t="shared" si="26"/>
        <v>#DIV/0!</v>
      </c>
      <c r="K146" s="159"/>
      <c r="L146" s="139"/>
      <c r="M146" s="140"/>
      <c r="N146" s="240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</row>
    <row r="147" spans="1:26" ht="15" customHeight="1">
      <c r="A147" s="147" t="s">
        <v>1773</v>
      </c>
      <c r="B147" s="243" t="e">
        <f>+SUM('FB DIV'!L33)/SUM('FB DIV'!L15)</f>
        <v>#DIV/0!</v>
      </c>
      <c r="C147" s="162"/>
      <c r="D147" s="243" t="e">
        <f>+SUM('FB DIV'!N33)/SUM('FB DIV'!N15)</f>
        <v>#DIV/0!</v>
      </c>
      <c r="E147" s="162"/>
      <c r="F147" s="163" t="e">
        <f t="shared" si="25"/>
        <v>#DIV/0!</v>
      </c>
      <c r="G147" s="162"/>
      <c r="H147" s="243" t="e">
        <f>+SUM('FB DIV'!P33)/SUM('FB DIV'!P15)</f>
        <v>#DIV/0!</v>
      </c>
      <c r="I147" s="162"/>
      <c r="J147" s="163" t="e">
        <f>F147-H147</f>
        <v>#DIV/0!</v>
      </c>
      <c r="K147" s="159"/>
      <c r="L147" s="139"/>
      <c r="M147" s="140"/>
      <c r="N147" s="240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</row>
    <row r="148" spans="1:26" ht="15" customHeight="1">
      <c r="A148" s="147" t="s">
        <v>1774</v>
      </c>
      <c r="B148" s="244" t="e">
        <f>+SUM('FB DIV'!L41)/SUM('FB DIV'!L23)</f>
        <v>#DIV/0!</v>
      </c>
      <c r="C148" s="164"/>
      <c r="D148" s="244" t="e">
        <f>+SUM('FB DIV'!N41)/SUM('FB DIV'!N23)</f>
        <v>#DIV/0!</v>
      </c>
      <c r="E148" s="164"/>
      <c r="F148" s="164" t="e">
        <f t="shared" si="25"/>
        <v>#DIV/0!</v>
      </c>
      <c r="G148" s="164"/>
      <c r="H148" s="244" t="e">
        <f>+SUM('FB DIV'!P41)/SUM('FB DIV'!P23)</f>
        <v>#DIV/0!</v>
      </c>
      <c r="I148" s="164"/>
      <c r="J148" s="164" t="e">
        <f>F148-H148</f>
        <v>#DIV/0!</v>
      </c>
      <c r="K148" s="245"/>
      <c r="L148" s="139"/>
      <c r="M148" s="140"/>
      <c r="N148" s="240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</row>
    <row r="149" spans="1:26" ht="15" customHeight="1">
      <c r="A149" s="147"/>
      <c r="B149" s="232"/>
      <c r="C149" s="232"/>
      <c r="D149" s="232"/>
      <c r="E149" s="232"/>
      <c r="F149" s="232"/>
      <c r="G149" s="247"/>
      <c r="H149" s="234"/>
      <c r="I149" s="232"/>
      <c r="J149" s="232"/>
      <c r="K149" s="248"/>
      <c r="L149" s="139"/>
      <c r="M149" s="140"/>
      <c r="N149" s="141"/>
      <c r="O149" s="141"/>
      <c r="P149" s="141"/>
      <c r="Q149" s="141"/>
      <c r="R149" s="141"/>
      <c r="S149" s="141"/>
      <c r="T149" s="141"/>
      <c r="U149" s="249"/>
      <c r="V149" s="141"/>
      <c r="W149" s="141"/>
      <c r="X149" s="141"/>
      <c r="Y149" s="141"/>
      <c r="Z149" s="141"/>
    </row>
    <row r="150" spans="1:26" ht="19.5" customHeight="1">
      <c r="A150" s="211" t="s">
        <v>1779</v>
      </c>
      <c r="B150" s="250"/>
      <c r="C150" s="251"/>
      <c r="D150" s="250"/>
      <c r="E150" s="251"/>
      <c r="F150" s="251"/>
      <c r="G150" s="250"/>
      <c r="H150" s="252"/>
      <c r="I150" s="251"/>
      <c r="J150" s="251"/>
      <c r="K150" s="253"/>
      <c r="L150" s="254"/>
      <c r="M150" s="255"/>
      <c r="N150" s="256"/>
      <c r="O150" s="256"/>
      <c r="P150" s="256"/>
      <c r="Q150" s="256"/>
      <c r="R150" s="256"/>
      <c r="S150" s="256"/>
      <c r="T150" s="256"/>
      <c r="U150" s="249"/>
      <c r="V150" s="256"/>
      <c r="W150" s="256"/>
      <c r="X150" s="256"/>
      <c r="Y150" s="256"/>
      <c r="Z150" s="256"/>
    </row>
    <row r="151" spans="1:26" ht="55.5" customHeight="1">
      <c r="A151" s="560"/>
      <c r="B151" s="561"/>
      <c r="C151" s="561"/>
      <c r="D151" s="561"/>
      <c r="E151" s="561"/>
      <c r="F151" s="561"/>
      <c r="G151" s="561"/>
      <c r="H151" s="561"/>
      <c r="I151" s="561"/>
      <c r="J151" s="561"/>
      <c r="K151" s="562"/>
      <c r="L151" s="257"/>
      <c r="M151" s="258"/>
      <c r="N151" s="258"/>
      <c r="O151" s="258"/>
      <c r="P151" s="258"/>
      <c r="Q151" s="258"/>
      <c r="R151" s="258"/>
      <c r="S151" s="258"/>
      <c r="T151" s="141"/>
      <c r="U151" s="141"/>
      <c r="V151" s="141"/>
      <c r="W151" s="141"/>
      <c r="X151" s="141"/>
      <c r="Y151" s="141"/>
      <c r="Z151" s="141"/>
    </row>
    <row r="152" spans="1:26" ht="18.75" customHeight="1">
      <c r="A152" s="575"/>
      <c r="B152" s="549"/>
      <c r="C152" s="549"/>
      <c r="D152" s="549"/>
      <c r="E152" s="549"/>
      <c r="F152" s="549"/>
      <c r="G152" s="549"/>
      <c r="H152" s="549"/>
      <c r="I152" s="549"/>
      <c r="J152" s="549"/>
      <c r="K152" s="564"/>
      <c r="L152" s="139"/>
      <c r="M152" s="140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</row>
    <row r="153" spans="1:26" ht="36" customHeight="1">
      <c r="A153" s="571"/>
      <c r="B153" s="552"/>
      <c r="C153" s="552"/>
      <c r="D153" s="552"/>
      <c r="E153" s="552"/>
      <c r="F153" s="552"/>
      <c r="G153" s="552"/>
      <c r="H153" s="552"/>
      <c r="I153" s="552"/>
      <c r="J153" s="552"/>
      <c r="K153" s="564"/>
      <c r="L153" s="139"/>
      <c r="M153" s="140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</row>
    <row r="154" spans="1:26" ht="15.75" customHeight="1">
      <c r="A154" s="572"/>
      <c r="B154" s="558"/>
      <c r="C154" s="558"/>
      <c r="D154" s="558"/>
      <c r="E154" s="558"/>
      <c r="F154" s="558"/>
      <c r="G154" s="558"/>
      <c r="H154" s="558"/>
      <c r="I154" s="558"/>
      <c r="J154" s="558"/>
      <c r="K154" s="559"/>
      <c r="L154" s="139"/>
      <c r="M154" s="140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</row>
    <row r="155" spans="1:26" ht="19.5" customHeight="1">
      <c r="A155" s="206" t="s">
        <v>1750</v>
      </c>
      <c r="B155" s="157"/>
      <c r="C155" s="157"/>
      <c r="D155" s="157"/>
      <c r="E155" s="157"/>
      <c r="F155" s="157"/>
      <c r="G155" s="157"/>
      <c r="H155" s="236"/>
      <c r="I155" s="157"/>
      <c r="J155" s="157"/>
      <c r="K155" s="235"/>
      <c r="L155" s="139"/>
      <c r="M155" s="140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</row>
    <row r="156" spans="1:26" ht="51.75" customHeight="1">
      <c r="A156" s="560"/>
      <c r="B156" s="561"/>
      <c r="C156" s="561"/>
      <c r="D156" s="561"/>
      <c r="E156" s="561"/>
      <c r="F156" s="561"/>
      <c r="G156" s="561"/>
      <c r="H156" s="561"/>
      <c r="I156" s="561"/>
      <c r="J156" s="561"/>
      <c r="K156" s="562"/>
      <c r="L156" s="139"/>
      <c r="M156" s="140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</row>
    <row r="157" spans="1:26" ht="13.5" customHeight="1">
      <c r="A157" s="572"/>
      <c r="B157" s="558"/>
      <c r="C157" s="558"/>
      <c r="D157" s="558"/>
      <c r="E157" s="558"/>
      <c r="F157" s="558"/>
      <c r="G157" s="558"/>
      <c r="H157" s="558"/>
      <c r="I157" s="558"/>
      <c r="J157" s="558"/>
      <c r="K157" s="559"/>
      <c r="L157" s="139"/>
      <c r="M157" s="140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</row>
    <row r="158" spans="1:26" ht="15" customHeight="1">
      <c r="A158" s="147"/>
      <c r="B158" s="247"/>
      <c r="C158" s="232"/>
      <c r="D158" s="247"/>
      <c r="E158" s="232"/>
      <c r="F158" s="232"/>
      <c r="G158" s="232"/>
      <c r="H158" s="234"/>
      <c r="I158" s="232"/>
      <c r="J158" s="232"/>
      <c r="K158" s="235"/>
      <c r="L158" s="139"/>
      <c r="M158" s="140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</row>
    <row r="159" spans="1:26" ht="15" customHeight="1">
      <c r="A159" s="151" t="s">
        <v>1780</v>
      </c>
      <c r="B159" s="576" t="s">
        <v>1710</v>
      </c>
      <c r="C159" s="577"/>
      <c r="D159" s="577"/>
      <c r="E159" s="577"/>
      <c r="F159" s="577"/>
      <c r="G159" s="577"/>
      <c r="H159" s="577"/>
      <c r="I159" s="577"/>
      <c r="J159" s="577"/>
      <c r="K159" s="578"/>
      <c r="L159" s="139"/>
      <c r="M159" s="140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</row>
    <row r="160" spans="1:26" ht="15" customHeight="1">
      <c r="A160" s="259"/>
      <c r="B160" s="148" t="s">
        <v>1711</v>
      </c>
      <c r="C160" s="223"/>
      <c r="D160" s="148" t="s">
        <v>1713</v>
      </c>
      <c r="E160" s="223"/>
      <c r="F160" s="149" t="s">
        <v>1781</v>
      </c>
      <c r="G160" s="149" t="s">
        <v>1782</v>
      </c>
      <c r="H160" s="150" t="s">
        <v>1783</v>
      </c>
      <c r="I160" s="223"/>
      <c r="J160" s="149" t="s">
        <v>1781</v>
      </c>
      <c r="K160" s="149" t="s">
        <v>1782</v>
      </c>
      <c r="L160" s="139"/>
      <c r="M160" s="140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</row>
    <row r="161" spans="1:26" ht="15" customHeight="1">
      <c r="A161" s="259" t="s">
        <v>1784</v>
      </c>
      <c r="B161" s="163">
        <f>SUM(PNL!C35+PNL!C57)</f>
        <v>0</v>
      </c>
      <c r="C161" s="162" t="e">
        <f t="shared" ref="C161:C171" si="27">B161/B$171</f>
        <v>#DIV/0!</v>
      </c>
      <c r="D161" s="163">
        <f>SUM(PNL!E35+PNL!E57)</f>
        <v>0</v>
      </c>
      <c r="E161" s="162" t="e">
        <f t="shared" ref="E161:E171" si="28">D161/D$171</f>
        <v>#DIV/0!</v>
      </c>
      <c r="F161" s="163">
        <f t="shared" ref="F161:F171" si="29">B161-D161</f>
        <v>0</v>
      </c>
      <c r="G161" s="162">
        <f t="shared" ref="G161:G170" si="30">IFERROR(F161/D161,0)</f>
        <v>0</v>
      </c>
      <c r="H161" s="163">
        <f>SUM(PNL!G35+PNL!G57)</f>
        <v>0</v>
      </c>
      <c r="I161" s="162" t="e">
        <f t="shared" ref="I161:I171" si="31">H161/H$171</f>
        <v>#DIV/0!</v>
      </c>
      <c r="J161" s="163">
        <f t="shared" ref="J161:J171" si="32">B161-H161</f>
        <v>0</v>
      </c>
      <c r="K161" s="159">
        <f t="shared" ref="K161:K171" si="33">IFERROR(J161/H161,0)</f>
        <v>0</v>
      </c>
      <c r="L161" s="139"/>
      <c r="M161" s="140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</row>
    <row r="162" spans="1:26" ht="15" customHeight="1">
      <c r="A162" s="259" t="s">
        <v>1785</v>
      </c>
      <c r="B162" s="163"/>
      <c r="C162" s="162" t="e">
        <f t="shared" si="27"/>
        <v>#DIV/0!</v>
      </c>
      <c r="D162" s="163"/>
      <c r="E162" s="162" t="e">
        <f t="shared" si="28"/>
        <v>#DIV/0!</v>
      </c>
      <c r="F162" s="163">
        <f t="shared" si="29"/>
        <v>0</v>
      </c>
      <c r="G162" s="162">
        <f t="shared" si="30"/>
        <v>0</v>
      </c>
      <c r="H162" s="260"/>
      <c r="I162" s="162" t="e">
        <f t="shared" si="31"/>
        <v>#DIV/0!</v>
      </c>
      <c r="J162" s="163">
        <f t="shared" si="32"/>
        <v>0</v>
      </c>
      <c r="K162" s="159">
        <f t="shared" si="33"/>
        <v>0</v>
      </c>
      <c r="L162" s="137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</row>
    <row r="163" spans="1:26" ht="15" customHeight="1">
      <c r="A163" s="259" t="s">
        <v>1786</v>
      </c>
      <c r="B163" s="163"/>
      <c r="C163" s="162" t="e">
        <f t="shared" si="27"/>
        <v>#DIV/0!</v>
      </c>
      <c r="D163" s="163"/>
      <c r="E163" s="162" t="e">
        <f t="shared" si="28"/>
        <v>#DIV/0!</v>
      </c>
      <c r="F163" s="163">
        <f t="shared" si="29"/>
        <v>0</v>
      </c>
      <c r="G163" s="162">
        <f t="shared" si="30"/>
        <v>0</v>
      </c>
      <c r="H163" s="260"/>
      <c r="I163" s="162" t="e">
        <f t="shared" si="31"/>
        <v>#DIV/0!</v>
      </c>
      <c r="J163" s="163">
        <f t="shared" si="32"/>
        <v>0</v>
      </c>
      <c r="K163" s="159">
        <f t="shared" si="33"/>
        <v>0</v>
      </c>
      <c r="L163" s="137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</row>
    <row r="164" spans="1:26" ht="15" customHeight="1">
      <c r="A164" s="261" t="s">
        <v>1787</v>
      </c>
      <c r="B164" s="163"/>
      <c r="C164" s="162" t="e">
        <f t="shared" si="27"/>
        <v>#DIV/0!</v>
      </c>
      <c r="D164" s="163"/>
      <c r="E164" s="162" t="e">
        <f t="shared" si="28"/>
        <v>#DIV/0!</v>
      </c>
      <c r="F164" s="163">
        <f t="shared" si="29"/>
        <v>0</v>
      </c>
      <c r="G164" s="162">
        <f t="shared" si="30"/>
        <v>0</v>
      </c>
      <c r="H164" s="260"/>
      <c r="I164" s="162" t="e">
        <f t="shared" si="31"/>
        <v>#DIV/0!</v>
      </c>
      <c r="J164" s="163">
        <f t="shared" si="32"/>
        <v>0</v>
      </c>
      <c r="K164" s="159">
        <f t="shared" si="33"/>
        <v>0</v>
      </c>
      <c r="L164" s="137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</row>
    <row r="165" spans="1:26" ht="15" customHeight="1">
      <c r="A165" s="262" t="s">
        <v>1788</v>
      </c>
      <c r="B165" s="163"/>
      <c r="C165" s="162" t="e">
        <f t="shared" si="27"/>
        <v>#DIV/0!</v>
      </c>
      <c r="D165" s="163"/>
      <c r="E165" s="162" t="e">
        <f t="shared" si="28"/>
        <v>#DIV/0!</v>
      </c>
      <c r="F165" s="163">
        <f t="shared" si="29"/>
        <v>0</v>
      </c>
      <c r="G165" s="162">
        <f t="shared" si="30"/>
        <v>0</v>
      </c>
      <c r="H165" s="260"/>
      <c r="I165" s="162" t="e">
        <f t="shared" si="31"/>
        <v>#DIV/0!</v>
      </c>
      <c r="J165" s="163">
        <f t="shared" si="32"/>
        <v>0</v>
      </c>
      <c r="K165" s="159">
        <f t="shared" si="33"/>
        <v>0</v>
      </c>
      <c r="L165" s="137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</row>
    <row r="166" spans="1:26" ht="15" customHeight="1">
      <c r="A166" s="262" t="s">
        <v>1789</v>
      </c>
      <c r="B166" s="163"/>
      <c r="C166" s="162" t="e">
        <f t="shared" si="27"/>
        <v>#DIV/0!</v>
      </c>
      <c r="D166" s="163"/>
      <c r="E166" s="162" t="e">
        <f t="shared" si="28"/>
        <v>#DIV/0!</v>
      </c>
      <c r="F166" s="163">
        <f t="shared" si="29"/>
        <v>0</v>
      </c>
      <c r="G166" s="162">
        <f t="shared" si="30"/>
        <v>0</v>
      </c>
      <c r="H166" s="260"/>
      <c r="I166" s="162" t="e">
        <f t="shared" si="31"/>
        <v>#DIV/0!</v>
      </c>
      <c r="J166" s="163">
        <f t="shared" si="32"/>
        <v>0</v>
      </c>
      <c r="K166" s="159">
        <f t="shared" si="33"/>
        <v>0</v>
      </c>
      <c r="L166" s="137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</row>
    <row r="167" spans="1:26" ht="15" customHeight="1">
      <c r="A167" s="262" t="s">
        <v>1790</v>
      </c>
      <c r="B167" s="163"/>
      <c r="C167" s="162" t="e">
        <f t="shared" si="27"/>
        <v>#DIV/0!</v>
      </c>
      <c r="D167" s="163"/>
      <c r="E167" s="162" t="e">
        <f t="shared" si="28"/>
        <v>#DIV/0!</v>
      </c>
      <c r="F167" s="163">
        <f t="shared" si="29"/>
        <v>0</v>
      </c>
      <c r="G167" s="162">
        <f t="shared" si="30"/>
        <v>0</v>
      </c>
      <c r="H167" s="260"/>
      <c r="I167" s="162" t="e">
        <f t="shared" si="31"/>
        <v>#DIV/0!</v>
      </c>
      <c r="J167" s="163">
        <f t="shared" si="32"/>
        <v>0</v>
      </c>
      <c r="K167" s="159">
        <f t="shared" si="33"/>
        <v>0</v>
      </c>
      <c r="L167" s="137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</row>
    <row r="168" spans="1:26" ht="15" customHeight="1">
      <c r="A168" s="261" t="s">
        <v>1791</v>
      </c>
      <c r="B168" s="163"/>
      <c r="C168" s="162" t="e">
        <f t="shared" si="27"/>
        <v>#DIV/0!</v>
      </c>
      <c r="D168" s="163"/>
      <c r="E168" s="162" t="e">
        <f t="shared" si="28"/>
        <v>#DIV/0!</v>
      </c>
      <c r="F168" s="163">
        <f t="shared" si="29"/>
        <v>0</v>
      </c>
      <c r="G168" s="162">
        <f t="shared" si="30"/>
        <v>0</v>
      </c>
      <c r="H168" s="260"/>
      <c r="I168" s="162" t="e">
        <f t="shared" si="31"/>
        <v>#DIV/0!</v>
      </c>
      <c r="J168" s="163">
        <f t="shared" si="32"/>
        <v>0</v>
      </c>
      <c r="K168" s="159">
        <f t="shared" si="33"/>
        <v>0</v>
      </c>
      <c r="L168" s="137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</row>
    <row r="169" spans="1:26" ht="15" customHeight="1">
      <c r="A169" s="262" t="s">
        <v>1792</v>
      </c>
      <c r="B169" s="163"/>
      <c r="C169" s="162" t="e">
        <f t="shared" si="27"/>
        <v>#DIV/0!</v>
      </c>
      <c r="D169" s="163"/>
      <c r="E169" s="162" t="e">
        <f t="shared" si="28"/>
        <v>#DIV/0!</v>
      </c>
      <c r="F169" s="163">
        <f t="shared" si="29"/>
        <v>0</v>
      </c>
      <c r="G169" s="162">
        <f t="shared" si="30"/>
        <v>0</v>
      </c>
      <c r="H169" s="260"/>
      <c r="I169" s="162" t="e">
        <f t="shared" si="31"/>
        <v>#DIV/0!</v>
      </c>
      <c r="J169" s="163">
        <f t="shared" si="32"/>
        <v>0</v>
      </c>
      <c r="K169" s="159">
        <f t="shared" si="33"/>
        <v>0</v>
      </c>
      <c r="L169" s="137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</row>
    <row r="170" spans="1:26" ht="15" customHeight="1">
      <c r="A170" s="262" t="s">
        <v>1793</v>
      </c>
      <c r="B170" s="164"/>
      <c r="C170" s="162" t="e">
        <f t="shared" si="27"/>
        <v>#DIV/0!</v>
      </c>
      <c r="D170" s="164"/>
      <c r="E170" s="162" t="e">
        <f t="shared" si="28"/>
        <v>#DIV/0!</v>
      </c>
      <c r="F170" s="163">
        <f t="shared" si="29"/>
        <v>0</v>
      </c>
      <c r="G170" s="162">
        <f t="shared" si="30"/>
        <v>0</v>
      </c>
      <c r="H170" s="263"/>
      <c r="I170" s="162" t="e">
        <f t="shared" si="31"/>
        <v>#DIV/0!</v>
      </c>
      <c r="J170" s="163">
        <f t="shared" si="32"/>
        <v>0</v>
      </c>
      <c r="K170" s="167">
        <f t="shared" si="33"/>
        <v>0</v>
      </c>
      <c r="L170" s="137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</row>
    <row r="171" spans="1:26" ht="15" customHeight="1">
      <c r="A171" s="264" t="s">
        <v>1780</v>
      </c>
      <c r="B171" s="265">
        <v>0</v>
      </c>
      <c r="C171" s="223" t="e">
        <f t="shared" si="27"/>
        <v>#DIV/0!</v>
      </c>
      <c r="D171" s="265">
        <v>0</v>
      </c>
      <c r="E171" s="223" t="e">
        <f t="shared" si="28"/>
        <v>#DIV/0!</v>
      </c>
      <c r="F171" s="265">
        <f t="shared" si="29"/>
        <v>0</v>
      </c>
      <c r="G171" s="223">
        <f>IFERROR(F170/D170,0)</f>
        <v>0</v>
      </c>
      <c r="H171" s="266">
        <v>0</v>
      </c>
      <c r="I171" s="223" t="e">
        <f t="shared" si="31"/>
        <v>#DIV/0!</v>
      </c>
      <c r="J171" s="265">
        <f t="shared" si="32"/>
        <v>0</v>
      </c>
      <c r="K171" s="159">
        <f t="shared" si="33"/>
        <v>0</v>
      </c>
      <c r="L171" s="137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</row>
    <row r="172" spans="1:26" ht="15" customHeight="1">
      <c r="A172" s="264"/>
      <c r="B172" s="566" t="s">
        <v>1775</v>
      </c>
      <c r="C172" s="567"/>
      <c r="D172" s="567"/>
      <c r="E172" s="567"/>
      <c r="F172" s="567"/>
      <c r="G172" s="567"/>
      <c r="H172" s="567"/>
      <c r="I172" s="567"/>
      <c r="J172" s="567"/>
      <c r="K172" s="187"/>
      <c r="L172" s="137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</row>
    <row r="173" spans="1:26" ht="15" customHeight="1">
      <c r="A173" s="259"/>
      <c r="B173" s="148" t="s">
        <v>1711</v>
      </c>
      <c r="C173" s="223"/>
      <c r="D173" s="148" t="s">
        <v>1713</v>
      </c>
      <c r="E173" s="223"/>
      <c r="F173" s="149" t="s">
        <v>1781</v>
      </c>
      <c r="G173" s="149" t="s">
        <v>1782</v>
      </c>
      <c r="H173" s="150" t="s">
        <v>1794</v>
      </c>
      <c r="I173" s="223"/>
      <c r="J173" s="149" t="s">
        <v>1781</v>
      </c>
      <c r="K173" s="149" t="s">
        <v>1782</v>
      </c>
      <c r="L173" s="137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</row>
    <row r="174" spans="1:26" ht="15" customHeight="1">
      <c r="A174" s="259" t="s">
        <v>1784</v>
      </c>
      <c r="B174" s="238">
        <f>SUM(PNL!L35+PNL!L57)</f>
        <v>0</v>
      </c>
      <c r="C174" s="162" t="e">
        <f t="shared" ref="C174:C184" si="34">B174/B$184</f>
        <v>#DIV/0!</v>
      </c>
      <c r="D174" s="238">
        <f>SUM(PNL!N35+PNL!N57)</f>
        <v>0</v>
      </c>
      <c r="E174" s="162" t="e">
        <f t="shared" ref="E174:E184" si="35">D174/D$184</f>
        <v>#DIV/0!</v>
      </c>
      <c r="F174" s="163">
        <f t="shared" ref="F174:F184" si="36">B174-D174</f>
        <v>0</v>
      </c>
      <c r="G174" s="162">
        <f t="shared" ref="G174:G183" si="37">IFERROR(F174/D174,0)</f>
        <v>0</v>
      </c>
      <c r="H174" s="238">
        <f>SUM(PNL!R35+PNL!R57)</f>
        <v>0</v>
      </c>
      <c r="I174" s="162" t="e">
        <f t="shared" ref="I174:I184" si="38">H174/H$184</f>
        <v>#DIV/0!</v>
      </c>
      <c r="J174" s="163">
        <f t="shared" ref="J174:J184" si="39">B174-H174</f>
        <v>0</v>
      </c>
      <c r="K174" s="159">
        <f t="shared" ref="K174:K184" si="40">IFERROR(J174/H174,0)</f>
        <v>0</v>
      </c>
      <c r="L174" s="137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</row>
    <row r="175" spans="1:26" ht="15" customHeight="1">
      <c r="A175" s="259" t="s">
        <v>1785</v>
      </c>
      <c r="B175" s="163"/>
      <c r="C175" s="162" t="e">
        <f t="shared" si="34"/>
        <v>#DIV/0!</v>
      </c>
      <c r="D175" s="163"/>
      <c r="E175" s="162" t="e">
        <f t="shared" si="35"/>
        <v>#DIV/0!</v>
      </c>
      <c r="F175" s="163">
        <f t="shared" si="36"/>
        <v>0</v>
      </c>
      <c r="G175" s="162">
        <f t="shared" si="37"/>
        <v>0</v>
      </c>
      <c r="H175" s="260"/>
      <c r="I175" s="162" t="e">
        <f t="shared" si="38"/>
        <v>#DIV/0!</v>
      </c>
      <c r="J175" s="163">
        <f t="shared" si="39"/>
        <v>0</v>
      </c>
      <c r="K175" s="159">
        <f t="shared" si="40"/>
        <v>0</v>
      </c>
      <c r="L175" s="137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</row>
    <row r="176" spans="1:26" ht="15" customHeight="1">
      <c r="A176" s="259" t="s">
        <v>1786</v>
      </c>
      <c r="B176" s="163"/>
      <c r="C176" s="162" t="e">
        <f t="shared" si="34"/>
        <v>#DIV/0!</v>
      </c>
      <c r="D176" s="163"/>
      <c r="E176" s="162" t="e">
        <f t="shared" si="35"/>
        <v>#DIV/0!</v>
      </c>
      <c r="F176" s="163">
        <f t="shared" si="36"/>
        <v>0</v>
      </c>
      <c r="G176" s="162">
        <f t="shared" si="37"/>
        <v>0</v>
      </c>
      <c r="H176" s="260"/>
      <c r="I176" s="162" t="e">
        <f t="shared" si="38"/>
        <v>#DIV/0!</v>
      </c>
      <c r="J176" s="163">
        <f t="shared" si="39"/>
        <v>0</v>
      </c>
      <c r="K176" s="159">
        <f t="shared" si="40"/>
        <v>0</v>
      </c>
      <c r="L176" s="137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</row>
    <row r="177" spans="1:26" ht="15" customHeight="1">
      <c r="A177" s="261" t="s">
        <v>1787</v>
      </c>
      <c r="B177" s="163"/>
      <c r="C177" s="162" t="e">
        <f t="shared" si="34"/>
        <v>#DIV/0!</v>
      </c>
      <c r="D177" s="163"/>
      <c r="E177" s="162" t="e">
        <f t="shared" si="35"/>
        <v>#DIV/0!</v>
      </c>
      <c r="F177" s="163">
        <f t="shared" si="36"/>
        <v>0</v>
      </c>
      <c r="G177" s="162">
        <f t="shared" si="37"/>
        <v>0</v>
      </c>
      <c r="H177" s="260"/>
      <c r="I177" s="162" t="e">
        <f t="shared" si="38"/>
        <v>#DIV/0!</v>
      </c>
      <c r="J177" s="163">
        <f t="shared" si="39"/>
        <v>0</v>
      </c>
      <c r="K177" s="159">
        <f t="shared" si="40"/>
        <v>0</v>
      </c>
      <c r="L177" s="137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</row>
    <row r="178" spans="1:26" ht="15" customHeight="1">
      <c r="A178" s="262" t="s">
        <v>1788</v>
      </c>
      <c r="B178" s="163"/>
      <c r="C178" s="162" t="e">
        <f t="shared" si="34"/>
        <v>#DIV/0!</v>
      </c>
      <c r="D178" s="163"/>
      <c r="E178" s="162" t="e">
        <f t="shared" si="35"/>
        <v>#DIV/0!</v>
      </c>
      <c r="F178" s="163">
        <f t="shared" si="36"/>
        <v>0</v>
      </c>
      <c r="G178" s="162">
        <f t="shared" si="37"/>
        <v>0</v>
      </c>
      <c r="H178" s="260"/>
      <c r="I178" s="162" t="e">
        <f t="shared" si="38"/>
        <v>#DIV/0!</v>
      </c>
      <c r="J178" s="163">
        <f t="shared" si="39"/>
        <v>0</v>
      </c>
      <c r="K178" s="159">
        <f t="shared" si="40"/>
        <v>0</v>
      </c>
      <c r="L178" s="137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</row>
    <row r="179" spans="1:26" ht="15" customHeight="1">
      <c r="A179" s="262" t="s">
        <v>1789</v>
      </c>
      <c r="B179" s="163"/>
      <c r="C179" s="162" t="e">
        <f t="shared" si="34"/>
        <v>#DIV/0!</v>
      </c>
      <c r="D179" s="163"/>
      <c r="E179" s="162" t="e">
        <f t="shared" si="35"/>
        <v>#DIV/0!</v>
      </c>
      <c r="F179" s="163">
        <f t="shared" si="36"/>
        <v>0</v>
      </c>
      <c r="G179" s="162">
        <f t="shared" si="37"/>
        <v>0</v>
      </c>
      <c r="H179" s="260"/>
      <c r="I179" s="162" t="e">
        <f t="shared" si="38"/>
        <v>#DIV/0!</v>
      </c>
      <c r="J179" s="163">
        <f t="shared" si="39"/>
        <v>0</v>
      </c>
      <c r="K179" s="159">
        <f t="shared" si="40"/>
        <v>0</v>
      </c>
      <c r="L179" s="137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</row>
    <row r="180" spans="1:26" ht="15" customHeight="1">
      <c r="A180" s="262" t="s">
        <v>1790</v>
      </c>
      <c r="B180" s="163"/>
      <c r="C180" s="162" t="e">
        <f t="shared" si="34"/>
        <v>#DIV/0!</v>
      </c>
      <c r="D180" s="163"/>
      <c r="E180" s="162" t="e">
        <f t="shared" si="35"/>
        <v>#DIV/0!</v>
      </c>
      <c r="F180" s="163">
        <f t="shared" si="36"/>
        <v>0</v>
      </c>
      <c r="G180" s="162">
        <f t="shared" si="37"/>
        <v>0</v>
      </c>
      <c r="H180" s="260"/>
      <c r="I180" s="162" t="e">
        <f t="shared" si="38"/>
        <v>#DIV/0!</v>
      </c>
      <c r="J180" s="163">
        <f t="shared" si="39"/>
        <v>0</v>
      </c>
      <c r="K180" s="159">
        <f t="shared" si="40"/>
        <v>0</v>
      </c>
      <c r="L180" s="137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</row>
    <row r="181" spans="1:26" ht="15" customHeight="1">
      <c r="A181" s="261" t="s">
        <v>1791</v>
      </c>
      <c r="B181" s="163"/>
      <c r="C181" s="162" t="e">
        <f t="shared" si="34"/>
        <v>#DIV/0!</v>
      </c>
      <c r="D181" s="163"/>
      <c r="E181" s="162" t="e">
        <f t="shared" si="35"/>
        <v>#DIV/0!</v>
      </c>
      <c r="F181" s="163">
        <f t="shared" si="36"/>
        <v>0</v>
      </c>
      <c r="G181" s="162">
        <f t="shared" si="37"/>
        <v>0</v>
      </c>
      <c r="H181" s="260"/>
      <c r="I181" s="162" t="e">
        <f t="shared" si="38"/>
        <v>#DIV/0!</v>
      </c>
      <c r="J181" s="163">
        <f t="shared" si="39"/>
        <v>0</v>
      </c>
      <c r="K181" s="159">
        <f t="shared" si="40"/>
        <v>0</v>
      </c>
      <c r="L181" s="137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</row>
    <row r="182" spans="1:26" ht="15" customHeight="1">
      <c r="A182" s="262" t="s">
        <v>1792</v>
      </c>
      <c r="B182" s="163"/>
      <c r="C182" s="162" t="e">
        <f t="shared" si="34"/>
        <v>#DIV/0!</v>
      </c>
      <c r="D182" s="163"/>
      <c r="E182" s="162" t="e">
        <f t="shared" si="35"/>
        <v>#DIV/0!</v>
      </c>
      <c r="F182" s="163">
        <f t="shared" si="36"/>
        <v>0</v>
      </c>
      <c r="G182" s="162">
        <f t="shared" si="37"/>
        <v>0</v>
      </c>
      <c r="H182" s="260"/>
      <c r="I182" s="162" t="e">
        <f t="shared" si="38"/>
        <v>#DIV/0!</v>
      </c>
      <c r="J182" s="163">
        <f t="shared" si="39"/>
        <v>0</v>
      </c>
      <c r="K182" s="159">
        <f t="shared" si="40"/>
        <v>0</v>
      </c>
      <c r="L182" s="137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</row>
    <row r="183" spans="1:26" ht="15" customHeight="1">
      <c r="A183" s="262" t="s">
        <v>1793</v>
      </c>
      <c r="B183" s="163"/>
      <c r="C183" s="162" t="e">
        <f t="shared" si="34"/>
        <v>#DIV/0!</v>
      </c>
      <c r="D183" s="163"/>
      <c r="E183" s="162" t="e">
        <f t="shared" si="35"/>
        <v>#DIV/0!</v>
      </c>
      <c r="F183" s="163">
        <f t="shared" si="36"/>
        <v>0</v>
      </c>
      <c r="G183" s="162">
        <f t="shared" si="37"/>
        <v>0</v>
      </c>
      <c r="H183" s="260"/>
      <c r="I183" s="162" t="e">
        <f t="shared" si="38"/>
        <v>#DIV/0!</v>
      </c>
      <c r="J183" s="163">
        <f t="shared" si="39"/>
        <v>0</v>
      </c>
      <c r="K183" s="167">
        <f t="shared" si="40"/>
        <v>0</v>
      </c>
      <c r="L183" s="137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</row>
    <row r="184" spans="1:26" ht="15" customHeight="1">
      <c r="A184" s="264" t="s">
        <v>1780</v>
      </c>
      <c r="B184" s="265">
        <v>0</v>
      </c>
      <c r="C184" s="223" t="e">
        <f t="shared" si="34"/>
        <v>#DIV/0!</v>
      </c>
      <c r="D184" s="265">
        <v>0</v>
      </c>
      <c r="E184" s="223" t="e">
        <f t="shared" si="35"/>
        <v>#DIV/0!</v>
      </c>
      <c r="F184" s="265">
        <f t="shared" si="36"/>
        <v>0</v>
      </c>
      <c r="G184" s="223">
        <f>IFERROR(F183/D183,0)</f>
        <v>0</v>
      </c>
      <c r="H184" s="266">
        <v>0</v>
      </c>
      <c r="I184" s="223" t="e">
        <f t="shared" si="38"/>
        <v>#DIV/0!</v>
      </c>
      <c r="J184" s="265">
        <f t="shared" si="39"/>
        <v>0</v>
      </c>
      <c r="K184" s="152">
        <f t="shared" si="40"/>
        <v>0</v>
      </c>
      <c r="L184" s="137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</row>
    <row r="185" spans="1:26" ht="15" customHeight="1">
      <c r="A185" s="264"/>
      <c r="B185" s="267"/>
      <c r="C185" s="268"/>
      <c r="D185" s="269"/>
      <c r="E185" s="268"/>
      <c r="F185" s="269"/>
      <c r="G185" s="268"/>
      <c r="H185" s="270"/>
      <c r="I185" s="268"/>
      <c r="J185" s="268"/>
      <c r="K185" s="271"/>
      <c r="L185" s="137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</row>
    <row r="186" spans="1:26" ht="15" customHeight="1">
      <c r="A186" s="264"/>
      <c r="B186" s="232"/>
      <c r="C186" s="247"/>
      <c r="D186" s="232"/>
      <c r="E186" s="247"/>
      <c r="F186" s="247"/>
      <c r="G186" s="247"/>
      <c r="H186" s="234"/>
      <c r="I186" s="247"/>
      <c r="J186" s="247"/>
      <c r="K186" s="248"/>
      <c r="L186" s="137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</row>
    <row r="187" spans="1:26" ht="19.5" customHeight="1">
      <c r="A187" s="211" t="s">
        <v>1779</v>
      </c>
      <c r="B187" s="250"/>
      <c r="C187" s="251"/>
      <c r="D187" s="250"/>
      <c r="E187" s="251"/>
      <c r="F187" s="251"/>
      <c r="G187" s="250"/>
      <c r="H187" s="252"/>
      <c r="I187" s="251"/>
      <c r="J187" s="251"/>
      <c r="K187" s="253"/>
      <c r="L187" s="254"/>
      <c r="M187" s="255"/>
      <c r="N187" s="256"/>
      <c r="O187" s="256"/>
      <c r="P187" s="256"/>
      <c r="Q187" s="256"/>
      <c r="R187" s="256"/>
      <c r="S187" s="256"/>
      <c r="T187" s="256"/>
      <c r="U187" s="249"/>
      <c r="V187" s="256"/>
      <c r="W187" s="256"/>
      <c r="X187" s="256"/>
      <c r="Y187" s="256"/>
      <c r="Z187" s="256"/>
    </row>
    <row r="188" spans="1:26" ht="13.5" customHeight="1">
      <c r="A188" s="272"/>
      <c r="B188" s="273"/>
      <c r="C188" s="273"/>
      <c r="D188" s="273"/>
      <c r="E188" s="273"/>
      <c r="F188" s="273"/>
      <c r="G188" s="273"/>
      <c r="H188" s="273"/>
      <c r="I188" s="273"/>
      <c r="J188" s="273"/>
      <c r="K188" s="274"/>
      <c r="L188" s="257"/>
      <c r="M188" s="258"/>
      <c r="N188" s="258"/>
      <c r="O188" s="258"/>
      <c r="P188" s="258"/>
      <c r="Q188" s="258"/>
      <c r="R188" s="258"/>
      <c r="S188" s="258"/>
      <c r="T188" s="141"/>
      <c r="U188" s="141"/>
      <c r="V188" s="141"/>
      <c r="W188" s="141"/>
      <c r="X188" s="141"/>
      <c r="Y188" s="141"/>
      <c r="Z188" s="141"/>
    </row>
    <row r="189" spans="1:26" ht="13.5" customHeight="1">
      <c r="A189" s="275"/>
      <c r="B189" s="147"/>
      <c r="C189" s="147"/>
      <c r="D189" s="147"/>
      <c r="E189" s="147"/>
      <c r="F189" s="147"/>
      <c r="G189" s="147"/>
      <c r="H189" s="147"/>
      <c r="I189" s="147"/>
      <c r="J189" s="147"/>
      <c r="K189" s="276"/>
      <c r="L189" s="257"/>
      <c r="M189" s="258"/>
      <c r="N189" s="258"/>
      <c r="O189" s="258"/>
      <c r="P189" s="258"/>
      <c r="Q189" s="258"/>
      <c r="R189" s="258"/>
      <c r="S189" s="258"/>
      <c r="T189" s="141"/>
      <c r="U189" s="141"/>
      <c r="V189" s="141"/>
      <c r="W189" s="141"/>
      <c r="X189" s="141"/>
      <c r="Y189" s="141"/>
      <c r="Z189" s="141"/>
    </row>
    <row r="190" spans="1:26" ht="13.5" customHeight="1">
      <c r="A190" s="277"/>
      <c r="B190" s="278"/>
      <c r="C190" s="278"/>
      <c r="D190" s="278"/>
      <c r="E190" s="278"/>
      <c r="F190" s="278"/>
      <c r="G190" s="278"/>
      <c r="H190" s="278"/>
      <c r="I190" s="278"/>
      <c r="J190" s="278"/>
      <c r="K190" s="279"/>
      <c r="L190" s="139"/>
      <c r="M190" s="140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</row>
    <row r="191" spans="1:26" ht="19.5" customHeight="1">
      <c r="A191" s="206" t="s">
        <v>1750</v>
      </c>
      <c r="B191" s="157"/>
      <c r="C191" s="157"/>
      <c r="D191" s="157"/>
      <c r="E191" s="157"/>
      <c r="F191" s="157"/>
      <c r="G191" s="157"/>
      <c r="H191" s="236"/>
      <c r="I191" s="157"/>
      <c r="J191" s="157"/>
      <c r="K191" s="235"/>
      <c r="L191" s="139"/>
      <c r="M191" s="140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</row>
    <row r="192" spans="1:26" ht="30" customHeight="1">
      <c r="A192" s="579"/>
      <c r="B192" s="561"/>
      <c r="C192" s="561"/>
      <c r="D192" s="561"/>
      <c r="E192" s="561"/>
      <c r="F192" s="561"/>
      <c r="G192" s="561"/>
      <c r="H192" s="561"/>
      <c r="I192" s="561"/>
      <c r="J192" s="561"/>
      <c r="K192" s="562"/>
      <c r="L192" s="139"/>
      <c r="M192" s="140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</row>
    <row r="193" spans="1:26" ht="30" customHeight="1">
      <c r="A193" s="280"/>
      <c r="B193" s="281"/>
      <c r="C193" s="281"/>
      <c r="D193" s="281"/>
      <c r="E193" s="281"/>
      <c r="F193" s="281"/>
      <c r="G193" s="281"/>
      <c r="H193" s="281"/>
      <c r="I193" s="281"/>
      <c r="J193" s="281"/>
      <c r="K193" s="279"/>
      <c r="L193" s="139"/>
      <c r="M193" s="140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</row>
    <row r="194" spans="1:26" ht="15" customHeight="1">
      <c r="A194" s="264"/>
      <c r="B194" s="147"/>
      <c r="C194" s="147"/>
      <c r="D194" s="147"/>
      <c r="E194" s="147"/>
      <c r="F194" s="147"/>
      <c r="G194" s="147"/>
      <c r="H194" s="234"/>
      <c r="I194" s="147"/>
      <c r="J194" s="147"/>
      <c r="K194" s="235"/>
      <c r="L194" s="139"/>
      <c r="M194" s="140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</row>
    <row r="195" spans="1:26" ht="15" customHeight="1">
      <c r="A195" s="264"/>
      <c r="B195" s="147"/>
      <c r="C195" s="147"/>
      <c r="D195" s="147"/>
      <c r="E195" s="147"/>
      <c r="F195" s="147"/>
      <c r="G195" s="147"/>
      <c r="H195" s="234"/>
      <c r="I195" s="147"/>
      <c r="J195" s="147"/>
      <c r="K195" s="235"/>
      <c r="L195" s="139"/>
      <c r="M195" s="140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</row>
    <row r="196" spans="1:26" ht="15" customHeight="1">
      <c r="A196" s="144" t="s">
        <v>1795</v>
      </c>
      <c r="B196" s="566" t="s">
        <v>1710</v>
      </c>
      <c r="C196" s="567"/>
      <c r="D196" s="567"/>
      <c r="E196" s="567"/>
      <c r="F196" s="567"/>
      <c r="G196" s="567"/>
      <c r="H196" s="567"/>
      <c r="I196" s="567"/>
      <c r="J196" s="567"/>
      <c r="K196" s="187"/>
      <c r="L196" s="139"/>
      <c r="M196" s="140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</row>
    <row r="197" spans="1:26" ht="15" customHeight="1">
      <c r="A197" s="147"/>
      <c r="B197" s="148" t="s">
        <v>1711</v>
      </c>
      <c r="C197" s="149" t="s">
        <v>1717</v>
      </c>
      <c r="D197" s="148" t="s">
        <v>1713</v>
      </c>
      <c r="E197" s="149" t="s">
        <v>1717</v>
      </c>
      <c r="F197" s="568" t="s">
        <v>1796</v>
      </c>
      <c r="G197" s="543"/>
      <c r="H197" s="150" t="s">
        <v>1715</v>
      </c>
      <c r="I197" s="149" t="s">
        <v>1717</v>
      </c>
      <c r="J197" s="568" t="s">
        <v>1797</v>
      </c>
      <c r="K197" s="543"/>
      <c r="L197" s="139"/>
      <c r="M197" s="140"/>
      <c r="N197" s="240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</row>
    <row r="198" spans="1:26" ht="15" customHeight="1">
      <c r="A198" s="173" t="s">
        <v>1724</v>
      </c>
      <c r="B198" s="148" t="s">
        <v>1756</v>
      </c>
      <c r="C198" s="223"/>
      <c r="D198" s="148" t="s">
        <v>1756</v>
      </c>
      <c r="E198" s="223"/>
      <c r="F198" s="148" t="s">
        <v>1756</v>
      </c>
      <c r="G198" s="149" t="s">
        <v>1717</v>
      </c>
      <c r="H198" s="150" t="s">
        <v>1756</v>
      </c>
      <c r="I198" s="223"/>
      <c r="J198" s="148" t="s">
        <v>1756</v>
      </c>
      <c r="K198" s="149" t="s">
        <v>1717</v>
      </c>
      <c r="L198" s="139"/>
      <c r="M198" s="140"/>
      <c r="N198" s="240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</row>
    <row r="199" spans="1:26" ht="15" customHeight="1">
      <c r="A199" s="157" t="s">
        <v>1798</v>
      </c>
      <c r="B199" s="265">
        <f>'PL CONSOLIDATE'!B26</f>
        <v>0</v>
      </c>
      <c r="C199" s="223" t="e">
        <f>B199/B201</f>
        <v>#DIV/0!</v>
      </c>
      <c r="D199" s="265">
        <f>'PL CONSOLIDATE'!D26</f>
        <v>0</v>
      </c>
      <c r="E199" s="223" t="e">
        <f>D199/D201</f>
        <v>#DIV/0!</v>
      </c>
      <c r="F199" s="282">
        <f>B199-D199</f>
        <v>0</v>
      </c>
      <c r="G199" s="223" t="e">
        <v>#DIV/0!</v>
      </c>
      <c r="H199" s="265">
        <f>'PL CONSOLIDATE'!L26</f>
        <v>0</v>
      </c>
      <c r="I199" s="223" t="e">
        <f>H199/H201</f>
        <v>#DIV/0!</v>
      </c>
      <c r="J199" s="282">
        <f>B199-H199</f>
        <v>0</v>
      </c>
      <c r="K199" s="152" t="e">
        <v>#DIV/0!</v>
      </c>
      <c r="L199" s="139"/>
      <c r="M199" s="140"/>
      <c r="N199" s="283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</row>
    <row r="200" spans="1:26" ht="15" customHeight="1">
      <c r="A200" s="157" t="s">
        <v>1757</v>
      </c>
      <c r="B200" s="265">
        <f>SUM(PNL!C28:C30)</f>
        <v>0</v>
      </c>
      <c r="C200" s="223" t="e">
        <f>B200/B201</f>
        <v>#DIV/0!</v>
      </c>
      <c r="D200" s="265">
        <f>SUM(PNL!E28:E30)</f>
        <v>0</v>
      </c>
      <c r="E200" s="223" t="e">
        <f>D200/D201</f>
        <v>#DIV/0!</v>
      </c>
      <c r="F200" s="282">
        <f>B200-D200</f>
        <v>0</v>
      </c>
      <c r="G200" s="223" t="e">
        <v>#DIV/0!</v>
      </c>
      <c r="H200" s="265">
        <f>SUM(PNL!I28:I30)</f>
        <v>0</v>
      </c>
      <c r="I200" s="223" t="e">
        <f>H200/H201</f>
        <v>#DIV/0!</v>
      </c>
      <c r="J200" s="282">
        <f>B200-H200</f>
        <v>0</v>
      </c>
      <c r="K200" s="152" t="e">
        <v>#DIV/0!</v>
      </c>
      <c r="L200" s="139"/>
      <c r="M200" s="140"/>
      <c r="N200" s="240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</row>
    <row r="201" spans="1:26" ht="15" customHeight="1">
      <c r="A201" s="226" t="s">
        <v>1758</v>
      </c>
      <c r="B201" s="265">
        <f>B199-B200</f>
        <v>0</v>
      </c>
      <c r="C201" s="223" t="e">
        <f>B201/B201</f>
        <v>#DIV/0!</v>
      </c>
      <c r="D201" s="265">
        <f>D199-D200</f>
        <v>0</v>
      </c>
      <c r="E201" s="223" t="e">
        <f>D201/D201</f>
        <v>#DIV/0!</v>
      </c>
      <c r="F201" s="282">
        <f>B201-D201</f>
        <v>0</v>
      </c>
      <c r="G201" s="223" t="e">
        <v>#DIV/0!</v>
      </c>
      <c r="H201" s="265">
        <f>H199-H200</f>
        <v>0</v>
      </c>
      <c r="I201" s="223" t="e">
        <f>H201/H201</f>
        <v>#DIV/0!</v>
      </c>
      <c r="J201" s="282">
        <f>B201-H201</f>
        <v>0</v>
      </c>
      <c r="K201" s="152" t="e">
        <v>#DIV/0!</v>
      </c>
      <c r="L201" s="139"/>
      <c r="M201" s="140"/>
      <c r="N201" s="240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</row>
    <row r="202" spans="1:26" ht="15" customHeight="1">
      <c r="A202" s="144"/>
      <c r="B202" s="574" t="s">
        <v>1775</v>
      </c>
      <c r="C202" s="549"/>
      <c r="D202" s="549"/>
      <c r="E202" s="549"/>
      <c r="F202" s="549"/>
      <c r="G202" s="549"/>
      <c r="H202" s="549"/>
      <c r="I202" s="549"/>
      <c r="J202" s="549"/>
      <c r="K202" s="246"/>
      <c r="L202" s="139"/>
      <c r="M202" s="140"/>
      <c r="N202" s="240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</row>
    <row r="203" spans="1:26" ht="15" customHeight="1">
      <c r="A203" s="147"/>
      <c r="B203" s="148" t="s">
        <v>1711</v>
      </c>
      <c r="C203" s="149" t="s">
        <v>1717</v>
      </c>
      <c r="D203" s="148" t="s">
        <v>1713</v>
      </c>
      <c r="E203" s="149" t="s">
        <v>1717</v>
      </c>
      <c r="F203" s="568" t="s">
        <v>1799</v>
      </c>
      <c r="G203" s="543"/>
      <c r="H203" s="150" t="s">
        <v>1794</v>
      </c>
      <c r="I203" s="149" t="s">
        <v>1717</v>
      </c>
      <c r="J203" s="568" t="s">
        <v>1800</v>
      </c>
      <c r="K203" s="543"/>
      <c r="L203" s="139"/>
      <c r="M203" s="140"/>
      <c r="N203" s="240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</row>
    <row r="204" spans="1:26" ht="15" customHeight="1">
      <c r="A204" s="173" t="s">
        <v>1724</v>
      </c>
      <c r="B204" s="148" t="s">
        <v>1756</v>
      </c>
      <c r="C204" s="223"/>
      <c r="D204" s="148" t="s">
        <v>1756</v>
      </c>
      <c r="E204" s="223"/>
      <c r="F204" s="148" t="s">
        <v>1756</v>
      </c>
      <c r="G204" s="149" t="s">
        <v>1717</v>
      </c>
      <c r="H204" s="150" t="s">
        <v>1756</v>
      </c>
      <c r="I204" s="223"/>
      <c r="J204" s="148" t="s">
        <v>1756</v>
      </c>
      <c r="K204" s="149" t="s">
        <v>1717</v>
      </c>
      <c r="L204" s="139"/>
      <c r="M204" s="140"/>
      <c r="N204" s="240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</row>
    <row r="205" spans="1:26" ht="15" customHeight="1">
      <c r="A205" s="157" t="s">
        <v>1798</v>
      </c>
      <c r="B205" s="265">
        <f>'PL CONSOLIDATE'!O26</f>
        <v>0</v>
      </c>
      <c r="C205" s="223" t="e">
        <f>B205/B207</f>
        <v>#DIV/0!</v>
      </c>
      <c r="D205" s="265">
        <f>'PL CONSOLIDATE'!Q26</f>
        <v>0</v>
      </c>
      <c r="E205" s="223" t="e">
        <f>D205/D207</f>
        <v>#DIV/0!</v>
      </c>
      <c r="F205" s="282">
        <f>B205-D205</f>
        <v>0</v>
      </c>
      <c r="G205" s="223" t="e">
        <v>#DIV/0!</v>
      </c>
      <c r="H205" s="265">
        <f>'PL CONSOLIDATE'!U26</f>
        <v>0</v>
      </c>
      <c r="I205" s="223" t="e">
        <f>H205/H207</f>
        <v>#DIV/0!</v>
      </c>
      <c r="J205" s="282">
        <f>B205-H205</f>
        <v>0</v>
      </c>
      <c r="K205" s="152" t="e">
        <v>#DIV/0!</v>
      </c>
      <c r="L205" s="139"/>
      <c r="M205" s="140"/>
      <c r="N205" s="240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</row>
    <row r="206" spans="1:26" ht="15" customHeight="1">
      <c r="A206" s="157" t="s">
        <v>1757</v>
      </c>
      <c r="B206" s="265">
        <f>SUM(PNL!L28:L30)</f>
        <v>0</v>
      </c>
      <c r="C206" s="223" t="e">
        <f>B206/B207</f>
        <v>#DIV/0!</v>
      </c>
      <c r="D206" s="265">
        <f>SUM(PNL!N28:N30)</f>
        <v>0</v>
      </c>
      <c r="E206" s="223" t="e">
        <f>D206/D207</f>
        <v>#DIV/0!</v>
      </c>
      <c r="F206" s="282">
        <f>B206-D206</f>
        <v>0</v>
      </c>
      <c r="G206" s="223" t="e">
        <v>#DIV/0!</v>
      </c>
      <c r="H206" s="265">
        <f>SUM(PNL!P28:P30)</f>
        <v>0</v>
      </c>
      <c r="I206" s="223" t="e">
        <f>H206/H207</f>
        <v>#DIV/0!</v>
      </c>
      <c r="J206" s="282">
        <f>B206-H206</f>
        <v>0</v>
      </c>
      <c r="K206" s="152" t="e">
        <v>#DIV/0!</v>
      </c>
      <c r="L206" s="139"/>
      <c r="M206" s="140"/>
      <c r="N206" s="240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</row>
    <row r="207" spans="1:26" ht="15" customHeight="1">
      <c r="A207" s="226" t="s">
        <v>1758</v>
      </c>
      <c r="B207" s="265">
        <f>B205-B206</f>
        <v>0</v>
      </c>
      <c r="C207" s="223" t="e">
        <f>B207/B207</f>
        <v>#DIV/0!</v>
      </c>
      <c r="D207" s="265">
        <f>D205-D206</f>
        <v>0</v>
      </c>
      <c r="E207" s="223" t="e">
        <f>D207/D207</f>
        <v>#DIV/0!</v>
      </c>
      <c r="F207" s="282">
        <f>B207-D207</f>
        <v>0</v>
      </c>
      <c r="G207" s="223" t="e">
        <v>#DIV/0!</v>
      </c>
      <c r="H207" s="265">
        <f>H205-H206</f>
        <v>0</v>
      </c>
      <c r="I207" s="223" t="e">
        <f>H207/H207</f>
        <v>#DIV/0!</v>
      </c>
      <c r="J207" s="282">
        <f>B207-H207</f>
        <v>0</v>
      </c>
      <c r="K207" s="152" t="e">
        <v>#DIV/0!</v>
      </c>
      <c r="L207" s="139"/>
      <c r="M207" s="140"/>
      <c r="N207" s="240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</row>
    <row r="208" spans="1:26" ht="15" customHeight="1">
      <c r="A208" s="151"/>
      <c r="B208" s="232"/>
      <c r="C208" s="247"/>
      <c r="D208" s="232"/>
      <c r="E208" s="247"/>
      <c r="F208" s="247"/>
      <c r="G208" s="247"/>
      <c r="H208" s="234"/>
      <c r="I208" s="247"/>
      <c r="J208" s="247"/>
      <c r="K208" s="248"/>
      <c r="L208" s="139"/>
      <c r="M208" s="140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</row>
    <row r="209" spans="1:26" ht="19.5" customHeight="1">
      <c r="A209" s="211" t="s">
        <v>1749</v>
      </c>
      <c r="B209" s="232"/>
      <c r="C209" s="247"/>
      <c r="D209" s="232"/>
      <c r="E209" s="247"/>
      <c r="F209" s="247"/>
      <c r="G209" s="247"/>
      <c r="H209" s="234"/>
      <c r="I209" s="247"/>
      <c r="J209" s="247"/>
      <c r="K209" s="248"/>
      <c r="L209" s="139"/>
      <c r="M209" s="140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</row>
    <row r="210" spans="1:26" ht="30" customHeight="1">
      <c r="A210" s="560"/>
      <c r="B210" s="561"/>
      <c r="C210" s="561"/>
      <c r="D210" s="561"/>
      <c r="E210" s="561"/>
      <c r="F210" s="561"/>
      <c r="G210" s="561"/>
      <c r="H210" s="561"/>
      <c r="I210" s="561"/>
      <c r="J210" s="561"/>
      <c r="K210" s="562"/>
      <c r="L210" s="257"/>
      <c r="M210" s="258"/>
      <c r="N210" s="258"/>
      <c r="O210" s="258"/>
      <c r="P210" s="258"/>
      <c r="Q210" s="258"/>
      <c r="R210" s="258"/>
      <c r="S210" s="258"/>
      <c r="T210" s="141"/>
      <c r="U210" s="141"/>
      <c r="V210" s="141"/>
      <c r="W210" s="141"/>
      <c r="X210" s="141"/>
      <c r="Y210" s="141"/>
      <c r="Z210" s="141"/>
    </row>
    <row r="211" spans="1:26" ht="18.75" customHeight="1">
      <c r="A211" s="571"/>
      <c r="B211" s="552"/>
      <c r="C211" s="552"/>
      <c r="D211" s="552"/>
      <c r="E211" s="552"/>
      <c r="F211" s="552"/>
      <c r="G211" s="552"/>
      <c r="H211" s="552"/>
      <c r="I211" s="552"/>
      <c r="J211" s="552"/>
      <c r="K211" s="564"/>
      <c r="L211" s="139"/>
      <c r="M211" s="140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</row>
    <row r="212" spans="1:26" ht="55.5" customHeight="1">
      <c r="A212" s="571"/>
      <c r="B212" s="552"/>
      <c r="C212" s="552"/>
      <c r="D212" s="552"/>
      <c r="E212" s="552"/>
      <c r="F212" s="552"/>
      <c r="G212" s="552"/>
      <c r="H212" s="552"/>
      <c r="I212" s="552"/>
      <c r="J212" s="552"/>
      <c r="K212" s="564"/>
      <c r="L212" s="257"/>
      <c r="M212" s="258"/>
      <c r="N212" s="258"/>
      <c r="O212" s="258"/>
      <c r="P212" s="258"/>
      <c r="Q212" s="258"/>
      <c r="R212" s="258"/>
      <c r="S212" s="258"/>
      <c r="T212" s="141"/>
      <c r="U212" s="141"/>
      <c r="V212" s="141"/>
      <c r="W212" s="141"/>
      <c r="X212" s="141"/>
      <c r="Y212" s="141"/>
      <c r="Z212" s="141"/>
    </row>
    <row r="213" spans="1:26" ht="13.5" customHeight="1">
      <c r="A213" s="572"/>
      <c r="B213" s="558"/>
      <c r="C213" s="558"/>
      <c r="D213" s="558"/>
      <c r="E213" s="558"/>
      <c r="F213" s="558"/>
      <c r="G213" s="558"/>
      <c r="H213" s="558"/>
      <c r="I213" s="558"/>
      <c r="J213" s="558"/>
      <c r="K213" s="559"/>
      <c r="L213" s="257"/>
      <c r="M213" s="258"/>
      <c r="N213" s="258"/>
      <c r="O213" s="258"/>
      <c r="P213" s="258"/>
      <c r="Q213" s="258"/>
      <c r="R213" s="258"/>
      <c r="S213" s="258"/>
      <c r="T213" s="141"/>
      <c r="U213" s="141"/>
      <c r="V213" s="141"/>
      <c r="W213" s="141"/>
      <c r="X213" s="141"/>
      <c r="Y213" s="141"/>
      <c r="Z213" s="141"/>
    </row>
    <row r="214" spans="1:26" ht="19.5" customHeight="1">
      <c r="A214" s="206" t="s">
        <v>1750</v>
      </c>
      <c r="B214" s="232"/>
      <c r="C214" s="247"/>
      <c r="D214" s="232"/>
      <c r="E214" s="247"/>
      <c r="F214" s="247"/>
      <c r="G214" s="247"/>
      <c r="H214" s="234"/>
      <c r="I214" s="247"/>
      <c r="J214" s="247"/>
      <c r="K214" s="248"/>
      <c r="L214" s="139"/>
      <c r="M214" s="140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</row>
    <row r="215" spans="1:26" ht="15" customHeight="1">
      <c r="A215" s="560"/>
      <c r="B215" s="561"/>
      <c r="C215" s="561"/>
      <c r="D215" s="561"/>
      <c r="E215" s="561"/>
      <c r="F215" s="561"/>
      <c r="G215" s="561"/>
      <c r="H215" s="561"/>
      <c r="I215" s="561"/>
      <c r="J215" s="561"/>
      <c r="K215" s="562"/>
      <c r="L215" s="257"/>
      <c r="M215" s="258"/>
      <c r="N215" s="258"/>
      <c r="O215" s="258"/>
      <c r="P215" s="258"/>
      <c r="Q215" s="258"/>
      <c r="R215" s="258"/>
      <c r="S215" s="258"/>
      <c r="T215" s="141"/>
      <c r="U215" s="141"/>
      <c r="V215" s="141"/>
      <c r="W215" s="141"/>
      <c r="X215" s="141"/>
      <c r="Y215" s="141"/>
      <c r="Z215" s="141"/>
    </row>
    <row r="216" spans="1:26" ht="15" customHeight="1">
      <c r="A216" s="571"/>
      <c r="B216" s="552"/>
      <c r="C216" s="552"/>
      <c r="D216" s="552"/>
      <c r="E216" s="552"/>
      <c r="F216" s="552"/>
      <c r="G216" s="552"/>
      <c r="H216" s="552"/>
      <c r="I216" s="552"/>
      <c r="J216" s="552"/>
      <c r="K216" s="564"/>
      <c r="L216" s="257"/>
      <c r="M216" s="258"/>
      <c r="N216" s="258"/>
      <c r="O216" s="258"/>
      <c r="P216" s="258"/>
      <c r="Q216" s="258"/>
      <c r="R216" s="258"/>
      <c r="S216" s="258"/>
      <c r="T216" s="141"/>
      <c r="U216" s="141"/>
      <c r="V216" s="141"/>
      <c r="W216" s="141"/>
      <c r="X216" s="141"/>
      <c r="Y216" s="141"/>
      <c r="Z216" s="141"/>
    </row>
    <row r="217" spans="1:26" ht="42" customHeight="1">
      <c r="A217" s="571"/>
      <c r="B217" s="552"/>
      <c r="C217" s="552"/>
      <c r="D217" s="552"/>
      <c r="E217" s="552"/>
      <c r="F217" s="552"/>
      <c r="G217" s="552"/>
      <c r="H217" s="552"/>
      <c r="I217" s="552"/>
      <c r="J217" s="552"/>
      <c r="K217" s="564"/>
      <c r="L217" s="257"/>
      <c r="M217" s="258"/>
      <c r="N217" s="258"/>
      <c r="O217" s="258"/>
      <c r="P217" s="258"/>
      <c r="Q217" s="258"/>
      <c r="R217" s="258"/>
      <c r="S217" s="258"/>
      <c r="T217" s="141"/>
      <c r="U217" s="141"/>
      <c r="V217" s="141"/>
      <c r="W217" s="141"/>
      <c r="X217" s="141"/>
      <c r="Y217" s="141"/>
      <c r="Z217" s="141"/>
    </row>
    <row r="218" spans="1:26" ht="15" customHeight="1">
      <c r="A218" s="571"/>
      <c r="B218" s="552"/>
      <c r="C218" s="552"/>
      <c r="D218" s="552"/>
      <c r="E218" s="552"/>
      <c r="F218" s="552"/>
      <c r="G218" s="552"/>
      <c r="H218" s="552"/>
      <c r="I218" s="552"/>
      <c r="J218" s="552"/>
      <c r="K218" s="564"/>
      <c r="L218" s="257"/>
      <c r="M218" s="258"/>
      <c r="N218" s="258"/>
      <c r="O218" s="258"/>
      <c r="P218" s="258"/>
      <c r="Q218" s="258"/>
      <c r="R218" s="258"/>
      <c r="S218" s="258"/>
      <c r="T218" s="141"/>
      <c r="U218" s="141"/>
      <c r="V218" s="141"/>
      <c r="W218" s="141"/>
      <c r="X218" s="141"/>
      <c r="Y218" s="141"/>
      <c r="Z218" s="141"/>
    </row>
    <row r="219" spans="1:26" ht="15" customHeight="1">
      <c r="A219" s="571"/>
      <c r="B219" s="552"/>
      <c r="C219" s="552"/>
      <c r="D219" s="552"/>
      <c r="E219" s="552"/>
      <c r="F219" s="552"/>
      <c r="G219" s="552"/>
      <c r="H219" s="552"/>
      <c r="I219" s="552"/>
      <c r="J219" s="552"/>
      <c r="K219" s="564"/>
      <c r="L219" s="257"/>
      <c r="M219" s="258"/>
      <c r="N219" s="258"/>
      <c r="O219" s="258"/>
      <c r="P219" s="258"/>
      <c r="Q219" s="258"/>
      <c r="R219" s="258"/>
      <c r="S219" s="258"/>
      <c r="T219" s="141"/>
      <c r="U219" s="141"/>
      <c r="V219" s="141"/>
      <c r="W219" s="141"/>
      <c r="X219" s="141"/>
      <c r="Y219" s="141"/>
      <c r="Z219" s="141"/>
    </row>
    <row r="220" spans="1:26" ht="15" customHeight="1">
      <c r="A220" s="572"/>
      <c r="B220" s="558"/>
      <c r="C220" s="558"/>
      <c r="D220" s="558"/>
      <c r="E220" s="558"/>
      <c r="F220" s="558"/>
      <c r="G220" s="558"/>
      <c r="H220" s="558"/>
      <c r="I220" s="558"/>
      <c r="J220" s="558"/>
      <c r="K220" s="559"/>
      <c r="L220" s="257"/>
      <c r="M220" s="258"/>
      <c r="N220" s="258"/>
      <c r="O220" s="258"/>
      <c r="P220" s="258"/>
      <c r="Q220" s="258"/>
      <c r="R220" s="258"/>
      <c r="S220" s="258"/>
      <c r="T220" s="141"/>
      <c r="U220" s="141"/>
      <c r="V220" s="141"/>
      <c r="W220" s="141"/>
      <c r="X220" s="141"/>
      <c r="Y220" s="141"/>
      <c r="Z220" s="141"/>
    </row>
    <row r="221" spans="1:26" ht="15" customHeight="1">
      <c r="A221" s="151"/>
      <c r="B221" s="232"/>
      <c r="C221" s="247"/>
      <c r="D221" s="232"/>
      <c r="E221" s="247"/>
      <c r="F221" s="247"/>
      <c r="G221" s="247"/>
      <c r="H221" s="234"/>
      <c r="I221" s="247"/>
      <c r="J221" s="247"/>
      <c r="K221" s="248"/>
      <c r="L221" s="139"/>
      <c r="M221" s="140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</row>
    <row r="222" spans="1:26" ht="15" customHeight="1">
      <c r="A222" s="151"/>
      <c r="B222" s="232"/>
      <c r="C222" s="247"/>
      <c r="D222" s="232"/>
      <c r="E222" s="247"/>
      <c r="F222" s="247"/>
      <c r="G222" s="247"/>
      <c r="H222" s="234"/>
      <c r="I222" s="247"/>
      <c r="J222" s="247"/>
      <c r="K222" s="248"/>
      <c r="L222" s="139"/>
      <c r="M222" s="140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</row>
    <row r="223" spans="1:26" ht="15" customHeight="1">
      <c r="A223" s="173" t="s">
        <v>1801</v>
      </c>
      <c r="B223" s="566" t="s">
        <v>1710</v>
      </c>
      <c r="C223" s="567"/>
      <c r="D223" s="567"/>
      <c r="E223" s="567"/>
      <c r="F223" s="567"/>
      <c r="G223" s="567"/>
      <c r="H223" s="567"/>
      <c r="I223" s="567"/>
      <c r="J223" s="567"/>
      <c r="K223" s="187"/>
      <c r="L223" s="139"/>
      <c r="M223" s="140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</row>
    <row r="224" spans="1:26" ht="15" customHeight="1">
      <c r="A224" s="147"/>
      <c r="B224" s="148" t="s">
        <v>1711</v>
      </c>
      <c r="C224" s="149" t="s">
        <v>1717</v>
      </c>
      <c r="D224" s="148" t="s">
        <v>1713</v>
      </c>
      <c r="E224" s="149" t="s">
        <v>1717</v>
      </c>
      <c r="F224" s="568" t="s">
        <v>1802</v>
      </c>
      <c r="G224" s="543"/>
      <c r="H224" s="150" t="s">
        <v>1715</v>
      </c>
      <c r="I224" s="149" t="s">
        <v>1717</v>
      </c>
      <c r="J224" s="568" t="s">
        <v>1803</v>
      </c>
      <c r="K224" s="543"/>
      <c r="L224" s="139"/>
      <c r="M224" s="140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</row>
    <row r="225" spans="1:26" ht="15" customHeight="1">
      <c r="A225" s="226" t="s">
        <v>1804</v>
      </c>
      <c r="B225" s="148" t="s">
        <v>1756</v>
      </c>
      <c r="C225" s="223"/>
      <c r="D225" s="148" t="s">
        <v>1756</v>
      </c>
      <c r="E225" s="223"/>
      <c r="F225" s="148" t="s">
        <v>1756</v>
      </c>
      <c r="G225" s="149" t="s">
        <v>1717</v>
      </c>
      <c r="H225" s="150" t="s">
        <v>1756</v>
      </c>
      <c r="I225" s="223"/>
      <c r="J225" s="148" t="s">
        <v>1756</v>
      </c>
      <c r="K225" s="149" t="s">
        <v>1717</v>
      </c>
      <c r="L225" s="139"/>
      <c r="M225" s="140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</row>
    <row r="226" spans="1:26" ht="15" customHeight="1">
      <c r="A226" s="224" t="s">
        <v>1805</v>
      </c>
      <c r="B226" s="238">
        <f>'PL CONSOLIDATE'!B59+'PL CONSOLIDATE'!B69</f>
        <v>0</v>
      </c>
      <c r="C226" s="230" t="e">
        <f>B226/B231</f>
        <v>#DIV/0!</v>
      </c>
      <c r="D226" s="238">
        <f>'PL CONSOLIDATE'!D59+'PL CONSOLIDATE'!D69</f>
        <v>0</v>
      </c>
      <c r="E226" s="230" t="e">
        <f>D226/D231</f>
        <v>#DIV/0!</v>
      </c>
      <c r="F226" s="238">
        <f t="shared" ref="F226:F231" si="41">B226-D226</f>
        <v>0</v>
      </c>
      <c r="G226" s="230" t="e">
        <f t="shared" ref="G226:G231" si="42">F226/D226</f>
        <v>#DIV/0!</v>
      </c>
      <c r="H226" s="238">
        <f>'PL CONSOLIDATE'!L59+'PL CONSOLIDATE'!L69</f>
        <v>0</v>
      </c>
      <c r="I226" s="230" t="e">
        <f>H226/H231</f>
        <v>#DIV/0!</v>
      </c>
      <c r="J226" s="239">
        <f t="shared" ref="J226:J231" si="43">H226-B226</f>
        <v>0</v>
      </c>
      <c r="K226" s="230" t="e">
        <f t="shared" ref="K226:K231" si="44">J226/H226</f>
        <v>#DIV/0!</v>
      </c>
      <c r="L226" s="139"/>
      <c r="M226" s="140"/>
      <c r="N226" s="240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</row>
    <row r="227" spans="1:26" ht="15" customHeight="1">
      <c r="A227" s="157" t="s">
        <v>1806</v>
      </c>
      <c r="B227" s="163"/>
      <c r="C227" s="162" t="e">
        <f>B227/B231</f>
        <v>#DIV/0!</v>
      </c>
      <c r="D227" s="163"/>
      <c r="E227" s="162" t="e">
        <f>D227/D231</f>
        <v>#DIV/0!</v>
      </c>
      <c r="F227" s="163">
        <f t="shared" si="41"/>
        <v>0</v>
      </c>
      <c r="G227" s="162" t="e">
        <f t="shared" si="42"/>
        <v>#DIV/0!</v>
      </c>
      <c r="H227" s="163"/>
      <c r="I227" s="162" t="e">
        <f>H227/H231</f>
        <v>#DIV/0!</v>
      </c>
      <c r="J227" s="160">
        <f t="shared" si="43"/>
        <v>0</v>
      </c>
      <c r="K227" s="162" t="e">
        <f t="shared" si="44"/>
        <v>#DIV/0!</v>
      </c>
      <c r="L227" s="139"/>
      <c r="M227" s="140"/>
      <c r="N227" s="240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</row>
    <row r="228" spans="1:26" ht="15" customHeight="1">
      <c r="A228" s="147" t="s">
        <v>1807</v>
      </c>
      <c r="B228" s="163">
        <f>'PL CONSOLIDATE'!B68+'PL CONSOLIDATE'!B58</f>
        <v>0</v>
      </c>
      <c r="C228" s="162" t="e">
        <f>B228/B231</f>
        <v>#DIV/0!</v>
      </c>
      <c r="D228" s="163">
        <f>'PL CONSOLIDATE'!D68+'PL CONSOLIDATE'!D58</f>
        <v>0</v>
      </c>
      <c r="E228" s="162" t="e">
        <f>D228/D231</f>
        <v>#DIV/0!</v>
      </c>
      <c r="F228" s="163">
        <f t="shared" si="41"/>
        <v>0</v>
      </c>
      <c r="G228" s="162" t="e">
        <f t="shared" si="42"/>
        <v>#DIV/0!</v>
      </c>
      <c r="H228" s="163">
        <f>'PL CONSOLIDATE'!L68+'PL CONSOLIDATE'!L58</f>
        <v>0</v>
      </c>
      <c r="I228" s="162" t="e">
        <f>H228/H231</f>
        <v>#DIV/0!</v>
      </c>
      <c r="J228" s="160">
        <f t="shared" si="43"/>
        <v>0</v>
      </c>
      <c r="K228" s="162" t="e">
        <f t="shared" si="44"/>
        <v>#DIV/0!</v>
      </c>
      <c r="L228" s="139"/>
      <c r="M228" s="140"/>
      <c r="N228" s="240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</row>
    <row r="229" spans="1:26" ht="15" customHeight="1">
      <c r="A229" s="147" t="s">
        <v>1808</v>
      </c>
      <c r="B229" s="163">
        <f>'PL CONSOLIDATE'!B65+'PL CONSOLIDATE'!B55+'PL CONSOLIDATE'!B56+'PL CONSOLIDATE'!B66</f>
        <v>0</v>
      </c>
      <c r="C229" s="162" t="e">
        <f>B229/B231</f>
        <v>#DIV/0!</v>
      </c>
      <c r="D229" s="163">
        <f>'PL CONSOLIDATE'!D65+'PL CONSOLIDATE'!D55+'PL CONSOLIDATE'!D56+'PL CONSOLIDATE'!D66</f>
        <v>0</v>
      </c>
      <c r="E229" s="162" t="e">
        <f>D229/D231</f>
        <v>#DIV/0!</v>
      </c>
      <c r="F229" s="163">
        <f t="shared" si="41"/>
        <v>0</v>
      </c>
      <c r="G229" s="162" t="e">
        <f t="shared" si="42"/>
        <v>#DIV/0!</v>
      </c>
      <c r="H229" s="163">
        <f>'PL CONSOLIDATE'!L65+'PL CONSOLIDATE'!L55+'PL CONSOLIDATE'!L56+'PL CONSOLIDATE'!L66</f>
        <v>0</v>
      </c>
      <c r="I229" s="162" t="e">
        <f>H229/H231</f>
        <v>#DIV/0!</v>
      </c>
      <c r="J229" s="160">
        <f t="shared" si="43"/>
        <v>0</v>
      </c>
      <c r="K229" s="162" t="e">
        <f t="shared" si="44"/>
        <v>#DIV/0!</v>
      </c>
      <c r="L229" s="139"/>
      <c r="M229" s="140"/>
      <c r="N229" s="240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</row>
    <row r="230" spans="1:26" ht="15" customHeight="1">
      <c r="A230" s="147" t="s">
        <v>1809</v>
      </c>
      <c r="B230" s="164">
        <f>'PL CONSOLIDATE'!B67+'PL CONSOLIDATE'!B57</f>
        <v>0</v>
      </c>
      <c r="C230" s="165" t="e">
        <f>B230/B231</f>
        <v>#DIV/0!</v>
      </c>
      <c r="D230" s="164">
        <f>'PL CONSOLIDATE'!D67+'PL CONSOLIDATE'!D57</f>
        <v>0</v>
      </c>
      <c r="E230" s="165" t="e">
        <f>D230/D231</f>
        <v>#DIV/0!</v>
      </c>
      <c r="F230" s="163">
        <f t="shared" si="41"/>
        <v>0</v>
      </c>
      <c r="G230" s="165" t="e">
        <f t="shared" si="42"/>
        <v>#DIV/0!</v>
      </c>
      <c r="H230" s="164">
        <f>'PL CONSOLIDATE'!L67+'PL CONSOLIDATE'!L57</f>
        <v>0</v>
      </c>
      <c r="I230" s="162" t="e">
        <f>H230/H231</f>
        <v>#DIV/0!</v>
      </c>
      <c r="J230" s="166">
        <f t="shared" si="43"/>
        <v>0</v>
      </c>
      <c r="K230" s="165" t="e">
        <f t="shared" si="44"/>
        <v>#DIV/0!</v>
      </c>
      <c r="L230" s="139"/>
      <c r="M230" s="140"/>
      <c r="N230" s="240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</row>
    <row r="231" spans="1:26" ht="15" customHeight="1">
      <c r="A231" s="235" t="s">
        <v>1810</v>
      </c>
      <c r="B231" s="265">
        <f>SUM(B226:B230)</f>
        <v>0</v>
      </c>
      <c r="C231" s="223" t="e">
        <f>B231/B231</f>
        <v>#DIV/0!</v>
      </c>
      <c r="D231" s="265">
        <f>SUM(D226:D230)</f>
        <v>0</v>
      </c>
      <c r="E231" s="223" t="e">
        <f>D231/D231</f>
        <v>#DIV/0!</v>
      </c>
      <c r="F231" s="265">
        <f t="shared" si="41"/>
        <v>0</v>
      </c>
      <c r="G231" s="165" t="e">
        <f t="shared" si="42"/>
        <v>#DIV/0!</v>
      </c>
      <c r="H231" s="265">
        <f>SUM(H226:H230)</f>
        <v>0</v>
      </c>
      <c r="I231" s="223" t="e">
        <f>H231/H231</f>
        <v>#DIV/0!</v>
      </c>
      <c r="J231" s="282">
        <f t="shared" si="43"/>
        <v>0</v>
      </c>
      <c r="K231" s="165" t="e">
        <f t="shared" si="44"/>
        <v>#DIV/0!</v>
      </c>
      <c r="L231" s="139"/>
      <c r="M231" s="140"/>
      <c r="N231" s="240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</row>
    <row r="232" spans="1:26" ht="15" customHeight="1">
      <c r="A232" s="232"/>
      <c r="B232" s="244"/>
      <c r="C232" s="244"/>
      <c r="D232" s="244"/>
      <c r="E232" s="244"/>
      <c r="F232" s="244"/>
      <c r="G232" s="244"/>
      <c r="H232" s="263"/>
      <c r="I232" s="244"/>
      <c r="J232" s="244"/>
      <c r="K232" s="245"/>
      <c r="L232" s="139"/>
      <c r="M232" s="140"/>
      <c r="N232" s="240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</row>
    <row r="233" spans="1:26" ht="15" customHeight="1">
      <c r="A233" s="233"/>
      <c r="B233" s="566" t="s">
        <v>1750</v>
      </c>
      <c r="C233" s="567"/>
      <c r="D233" s="567"/>
      <c r="E233" s="567"/>
      <c r="F233" s="567"/>
      <c r="G233" s="567"/>
      <c r="H233" s="567"/>
      <c r="I233" s="567"/>
      <c r="J233" s="567"/>
      <c r="K233" s="187"/>
      <c r="L233" s="139"/>
      <c r="M233" s="140"/>
      <c r="N233" s="240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</row>
    <row r="234" spans="1:26" ht="15" customHeight="1">
      <c r="A234" s="147"/>
      <c r="B234" s="148" t="s">
        <v>1711</v>
      </c>
      <c r="C234" s="149" t="s">
        <v>1717</v>
      </c>
      <c r="D234" s="148" t="s">
        <v>1713</v>
      </c>
      <c r="E234" s="149" t="s">
        <v>1717</v>
      </c>
      <c r="F234" s="568" t="s">
        <v>1811</v>
      </c>
      <c r="G234" s="543"/>
      <c r="H234" s="150" t="s">
        <v>1794</v>
      </c>
      <c r="I234" s="149" t="s">
        <v>1717</v>
      </c>
      <c r="J234" s="568" t="s">
        <v>1812</v>
      </c>
      <c r="K234" s="543"/>
      <c r="L234" s="139"/>
      <c r="M234" s="140"/>
      <c r="N234" s="240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</row>
    <row r="235" spans="1:26" ht="15" customHeight="1">
      <c r="A235" s="226" t="s">
        <v>1801</v>
      </c>
      <c r="B235" s="148" t="s">
        <v>1756</v>
      </c>
      <c r="C235" s="223"/>
      <c r="D235" s="148" t="s">
        <v>1756</v>
      </c>
      <c r="E235" s="223"/>
      <c r="F235" s="148" t="s">
        <v>1756</v>
      </c>
      <c r="G235" s="149" t="s">
        <v>1717</v>
      </c>
      <c r="H235" s="150" t="s">
        <v>1756</v>
      </c>
      <c r="I235" s="223"/>
      <c r="J235" s="148" t="s">
        <v>1756</v>
      </c>
      <c r="K235" s="149" t="s">
        <v>1717</v>
      </c>
      <c r="L235" s="139"/>
      <c r="M235" s="140"/>
      <c r="N235" s="240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</row>
    <row r="236" spans="1:26" ht="15" customHeight="1">
      <c r="A236" s="224" t="s">
        <v>1805</v>
      </c>
      <c r="B236" s="238">
        <f>'PL CONSOLIDATE'!O59+'PL CONSOLIDATE'!O69</f>
        <v>0</v>
      </c>
      <c r="C236" s="230" t="e">
        <f>B236/B241</f>
        <v>#DIV/0!</v>
      </c>
      <c r="D236" s="238">
        <f>'PL CONSOLIDATE'!Q59+'PL CONSOLIDATE'!Q69</f>
        <v>0</v>
      </c>
      <c r="E236" s="230" t="e">
        <f>D236/D241</f>
        <v>#DIV/0!</v>
      </c>
      <c r="F236" s="238">
        <f t="shared" ref="F236:F241" si="45">B236-D236</f>
        <v>0</v>
      </c>
      <c r="G236" s="230" t="e">
        <f t="shared" ref="G236:G241" si="46">F236/D236</f>
        <v>#DIV/0!</v>
      </c>
      <c r="H236" s="238">
        <f>'PL CONSOLIDATE'!U59+'PL CONSOLIDATE'!U69</f>
        <v>0</v>
      </c>
      <c r="I236" s="230" t="e">
        <f>H236/H241</f>
        <v>#DIV/0!</v>
      </c>
      <c r="J236" s="239">
        <f t="shared" ref="J236:J241" si="47">H236-B236</f>
        <v>0</v>
      </c>
      <c r="K236" s="230" t="e">
        <f t="shared" ref="K236:K241" si="48">J236/H236</f>
        <v>#DIV/0!</v>
      </c>
      <c r="L236" s="139"/>
      <c r="M236" s="140"/>
      <c r="N236" s="240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</row>
    <row r="237" spans="1:26" ht="15" customHeight="1">
      <c r="A237" s="157" t="s">
        <v>1806</v>
      </c>
      <c r="B237" s="163"/>
      <c r="C237" s="162" t="e">
        <f>B237/B241</f>
        <v>#DIV/0!</v>
      </c>
      <c r="D237" s="163"/>
      <c r="E237" s="162" t="e">
        <f>D237/D241</f>
        <v>#DIV/0!</v>
      </c>
      <c r="F237" s="163">
        <f t="shared" si="45"/>
        <v>0</v>
      </c>
      <c r="G237" s="162" t="e">
        <f t="shared" si="46"/>
        <v>#DIV/0!</v>
      </c>
      <c r="H237" s="163"/>
      <c r="I237" s="162" t="e">
        <f>H237/H241</f>
        <v>#DIV/0!</v>
      </c>
      <c r="J237" s="160">
        <f t="shared" si="47"/>
        <v>0</v>
      </c>
      <c r="K237" s="162" t="e">
        <f t="shared" si="48"/>
        <v>#DIV/0!</v>
      </c>
      <c r="L237" s="139"/>
      <c r="M237" s="140"/>
      <c r="N237" s="240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</row>
    <row r="238" spans="1:26" ht="15" customHeight="1">
      <c r="A238" s="147" t="s">
        <v>1807</v>
      </c>
      <c r="B238" s="163">
        <f>'PL CONSOLIDATE'!O68+'PL CONSOLIDATE'!O58</f>
        <v>0</v>
      </c>
      <c r="C238" s="162" t="e">
        <f>B238/B241</f>
        <v>#DIV/0!</v>
      </c>
      <c r="D238" s="163">
        <f>'PL CONSOLIDATE'!Q68+'PL CONSOLIDATE'!Q58</f>
        <v>0</v>
      </c>
      <c r="E238" s="162" t="e">
        <f>D238/D241</f>
        <v>#DIV/0!</v>
      </c>
      <c r="F238" s="163">
        <f t="shared" si="45"/>
        <v>0</v>
      </c>
      <c r="G238" s="162" t="e">
        <f t="shared" si="46"/>
        <v>#DIV/0!</v>
      </c>
      <c r="H238" s="163">
        <f>'PL CONSOLIDATE'!U68+'PL CONSOLIDATE'!U58</f>
        <v>0</v>
      </c>
      <c r="I238" s="162" t="e">
        <f>H238/H241</f>
        <v>#DIV/0!</v>
      </c>
      <c r="J238" s="160">
        <f t="shared" si="47"/>
        <v>0</v>
      </c>
      <c r="K238" s="162" t="e">
        <f t="shared" si="48"/>
        <v>#DIV/0!</v>
      </c>
      <c r="L238" s="139"/>
      <c r="M238" s="140"/>
      <c r="N238" s="240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</row>
    <row r="239" spans="1:26" ht="15" customHeight="1">
      <c r="A239" s="147" t="s">
        <v>1808</v>
      </c>
      <c r="B239" s="163">
        <f>'PL CONSOLIDATE'!O65+'PL CONSOLIDATE'!O55+'PL CONSOLIDATE'!O56+'PL CONSOLIDATE'!O66</f>
        <v>0</v>
      </c>
      <c r="C239" s="162" t="e">
        <f>B239/B241</f>
        <v>#DIV/0!</v>
      </c>
      <c r="D239" s="163">
        <f>'PL CONSOLIDATE'!Q65+'PL CONSOLIDATE'!Q55+'PL CONSOLIDATE'!Q56+'PL CONSOLIDATE'!Q66</f>
        <v>0</v>
      </c>
      <c r="E239" s="162" t="e">
        <f>D239/D241</f>
        <v>#DIV/0!</v>
      </c>
      <c r="F239" s="163">
        <f t="shared" si="45"/>
        <v>0</v>
      </c>
      <c r="G239" s="162" t="e">
        <f t="shared" si="46"/>
        <v>#DIV/0!</v>
      </c>
      <c r="H239" s="163">
        <f>'PL CONSOLIDATE'!U65+'PL CONSOLIDATE'!U55+'PL CONSOLIDATE'!U56+'PL CONSOLIDATE'!U66</f>
        <v>0</v>
      </c>
      <c r="I239" s="162" t="e">
        <f>H239/H241</f>
        <v>#DIV/0!</v>
      </c>
      <c r="J239" s="160">
        <f t="shared" si="47"/>
        <v>0</v>
      </c>
      <c r="K239" s="162" t="e">
        <f t="shared" si="48"/>
        <v>#DIV/0!</v>
      </c>
      <c r="L239" s="139"/>
      <c r="M239" s="140"/>
      <c r="N239" s="240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</row>
    <row r="240" spans="1:26" ht="15" customHeight="1">
      <c r="A240" s="147" t="s">
        <v>1809</v>
      </c>
      <c r="B240" s="164">
        <f>'PL CONSOLIDATE'!O67+'PL CONSOLIDATE'!O57</f>
        <v>0</v>
      </c>
      <c r="C240" s="165" t="e">
        <f>B240/B241</f>
        <v>#DIV/0!</v>
      </c>
      <c r="D240" s="164">
        <f>'PL CONSOLIDATE'!Q67+'PL CONSOLIDATE'!Q57</f>
        <v>0</v>
      </c>
      <c r="E240" s="165" t="e">
        <f>D240/D241</f>
        <v>#DIV/0!</v>
      </c>
      <c r="F240" s="163">
        <f t="shared" si="45"/>
        <v>0</v>
      </c>
      <c r="G240" s="165" t="e">
        <f t="shared" si="46"/>
        <v>#DIV/0!</v>
      </c>
      <c r="H240" s="164">
        <f>'PL CONSOLIDATE'!U67+'PL CONSOLIDATE'!U57</f>
        <v>0</v>
      </c>
      <c r="I240" s="162" t="e">
        <f>H240/H241</f>
        <v>#DIV/0!</v>
      </c>
      <c r="J240" s="166">
        <f t="shared" si="47"/>
        <v>0</v>
      </c>
      <c r="K240" s="165" t="e">
        <f t="shared" si="48"/>
        <v>#DIV/0!</v>
      </c>
      <c r="L240" s="139"/>
      <c r="M240" s="140"/>
      <c r="N240" s="240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</row>
    <row r="241" spans="1:26" ht="15" customHeight="1">
      <c r="A241" s="235" t="s">
        <v>1810</v>
      </c>
      <c r="B241" s="265">
        <f>SUM(B236:B240)</f>
        <v>0</v>
      </c>
      <c r="C241" s="223" t="e">
        <f>B241/B241</f>
        <v>#DIV/0!</v>
      </c>
      <c r="D241" s="265">
        <f>SUM(D236:D240)</f>
        <v>0</v>
      </c>
      <c r="E241" s="223" t="e">
        <f>D241/D241</f>
        <v>#DIV/0!</v>
      </c>
      <c r="F241" s="265">
        <f t="shared" si="45"/>
        <v>0</v>
      </c>
      <c r="G241" s="165" t="e">
        <f t="shared" si="46"/>
        <v>#DIV/0!</v>
      </c>
      <c r="H241" s="265">
        <f>SUM(H236:H240)</f>
        <v>0</v>
      </c>
      <c r="I241" s="223" t="e">
        <f>H241/H241</f>
        <v>#DIV/0!</v>
      </c>
      <c r="J241" s="282">
        <f t="shared" si="47"/>
        <v>0</v>
      </c>
      <c r="K241" s="165" t="e">
        <f t="shared" si="48"/>
        <v>#DIV/0!</v>
      </c>
      <c r="L241" s="139"/>
      <c r="M241" s="140"/>
      <c r="N241" s="240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</row>
    <row r="242" spans="1:26" ht="15" customHeight="1">
      <c r="A242" s="235"/>
      <c r="B242" s="232"/>
      <c r="C242" s="247"/>
      <c r="D242" s="232"/>
      <c r="E242" s="247"/>
      <c r="F242" s="247"/>
      <c r="G242" s="247"/>
      <c r="H242" s="234"/>
      <c r="I242" s="247"/>
      <c r="J242" s="247"/>
      <c r="K242" s="248"/>
      <c r="L242" s="139"/>
      <c r="M242" s="140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</row>
    <row r="243" spans="1:26" ht="19.5" customHeight="1">
      <c r="A243" s="211" t="s">
        <v>1749</v>
      </c>
      <c r="B243" s="147"/>
      <c r="C243" s="147"/>
      <c r="D243" s="147"/>
      <c r="E243" s="147"/>
      <c r="F243" s="147"/>
      <c r="G243" s="147"/>
      <c r="H243" s="234"/>
      <c r="I243" s="147"/>
      <c r="J243" s="147"/>
      <c r="K243" s="235"/>
      <c r="L243" s="139"/>
      <c r="M243" s="140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</row>
    <row r="244" spans="1:26" ht="58.5" customHeight="1">
      <c r="A244" s="560"/>
      <c r="B244" s="561"/>
      <c r="C244" s="561"/>
      <c r="D244" s="561"/>
      <c r="E244" s="561"/>
      <c r="F244" s="561"/>
      <c r="G244" s="561"/>
      <c r="H244" s="561"/>
      <c r="I244" s="561"/>
      <c r="J244" s="561"/>
      <c r="K244" s="562"/>
      <c r="L244" s="257"/>
      <c r="M244" s="258"/>
      <c r="N244" s="258"/>
      <c r="O244" s="258"/>
      <c r="P244" s="258"/>
      <c r="Q244" s="258"/>
      <c r="R244" s="258"/>
      <c r="S244" s="258"/>
      <c r="T244" s="141"/>
      <c r="U244" s="141"/>
      <c r="V244" s="141"/>
      <c r="W244" s="141"/>
      <c r="X244" s="141"/>
      <c r="Y244" s="141"/>
      <c r="Z244" s="141"/>
    </row>
    <row r="245" spans="1:26" ht="13.5" customHeight="1">
      <c r="A245" s="277"/>
      <c r="B245" s="278"/>
      <c r="C245" s="278"/>
      <c r="D245" s="278"/>
      <c r="E245" s="278"/>
      <c r="F245" s="278"/>
      <c r="G245" s="278"/>
      <c r="H245" s="278"/>
      <c r="I245" s="278"/>
      <c r="J245" s="278"/>
      <c r="K245" s="279"/>
      <c r="L245" s="212"/>
      <c r="M245" s="249"/>
      <c r="N245" s="249"/>
      <c r="O245" s="249"/>
      <c r="P245" s="249"/>
      <c r="Q245" s="249"/>
      <c r="R245" s="249"/>
      <c r="S245" s="249"/>
      <c r="T245" s="141"/>
      <c r="U245" s="141"/>
      <c r="V245" s="141"/>
      <c r="W245" s="141"/>
      <c r="X245" s="141"/>
      <c r="Y245" s="141"/>
      <c r="Z245" s="141"/>
    </row>
    <row r="246" spans="1:26" ht="19.5" customHeight="1">
      <c r="A246" s="284" t="s">
        <v>1750</v>
      </c>
      <c r="B246" s="147"/>
      <c r="C246" s="147"/>
      <c r="D246" s="147"/>
      <c r="E246" s="147"/>
      <c r="F246" s="147"/>
      <c r="G246" s="147"/>
      <c r="H246" s="234"/>
      <c r="I246" s="147"/>
      <c r="J246" s="147"/>
      <c r="K246" s="235"/>
      <c r="L246" s="139"/>
      <c r="M246" s="140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</row>
    <row r="247" spans="1:26" ht="30" customHeight="1">
      <c r="A247" s="560"/>
      <c r="B247" s="561"/>
      <c r="C247" s="561"/>
      <c r="D247" s="561"/>
      <c r="E247" s="561"/>
      <c r="F247" s="561"/>
      <c r="G247" s="561"/>
      <c r="H247" s="561"/>
      <c r="I247" s="561"/>
      <c r="J247" s="561"/>
      <c r="K247" s="562"/>
      <c r="L247" s="257"/>
      <c r="M247" s="258"/>
      <c r="N247" s="258"/>
      <c r="O247" s="258"/>
      <c r="P247" s="258"/>
      <c r="Q247" s="258"/>
      <c r="R247" s="258"/>
      <c r="S247" s="258"/>
      <c r="T247" s="141"/>
      <c r="U247" s="141"/>
      <c r="V247" s="141"/>
      <c r="W247" s="141"/>
      <c r="X247" s="141"/>
      <c r="Y247" s="141"/>
      <c r="Z247" s="141"/>
    </row>
    <row r="248" spans="1:26" ht="15" customHeight="1">
      <c r="A248" s="280"/>
      <c r="B248" s="281"/>
      <c r="C248" s="281"/>
      <c r="D248" s="281"/>
      <c r="E248" s="281"/>
      <c r="F248" s="281"/>
      <c r="G248" s="281"/>
      <c r="H248" s="281"/>
      <c r="I248" s="281"/>
      <c r="J248" s="281"/>
      <c r="K248" s="279"/>
      <c r="L248" s="257"/>
      <c r="M248" s="258"/>
      <c r="N248" s="258"/>
      <c r="O248" s="258"/>
      <c r="P248" s="258"/>
      <c r="Q248" s="258"/>
      <c r="R248" s="258"/>
      <c r="S248" s="258"/>
      <c r="T248" s="141"/>
      <c r="U248" s="141"/>
      <c r="V248" s="141"/>
      <c r="W248" s="141"/>
      <c r="X248" s="141"/>
      <c r="Y248" s="141"/>
      <c r="Z248" s="141"/>
    </row>
    <row r="249" spans="1:26" ht="15" customHeight="1">
      <c r="A249" s="137"/>
      <c r="B249" s="137"/>
      <c r="C249" s="137"/>
      <c r="D249" s="137"/>
      <c r="E249" s="137"/>
      <c r="F249" s="137"/>
      <c r="G249" s="137"/>
      <c r="H249" s="138"/>
      <c r="I249" s="137"/>
      <c r="J249" s="137"/>
      <c r="K249" s="81"/>
      <c r="L249" s="139"/>
      <c r="M249" s="140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</row>
    <row r="250" spans="1:26" ht="15" customHeight="1">
      <c r="A250" s="141"/>
      <c r="B250" s="141"/>
      <c r="C250" s="141"/>
      <c r="D250" s="141"/>
      <c r="E250" s="141"/>
      <c r="F250" s="141"/>
      <c r="G250" s="141"/>
      <c r="H250" s="285"/>
      <c r="I250" s="141"/>
      <c r="J250" s="141"/>
      <c r="K250" s="286"/>
      <c r="L250" s="140"/>
      <c r="M250" s="140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</row>
    <row r="251" spans="1:26" ht="15" customHeight="1">
      <c r="A251" s="580"/>
      <c r="B251" s="552"/>
      <c r="C251" s="552"/>
      <c r="D251" s="552"/>
      <c r="E251" s="552"/>
      <c r="F251" s="552"/>
      <c r="G251" s="552"/>
      <c r="H251" s="552"/>
      <c r="I251" s="552"/>
      <c r="J251" s="552"/>
      <c r="K251" s="552"/>
      <c r="L251" s="140"/>
      <c r="M251" s="140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</row>
    <row r="252" spans="1:26" ht="15" customHeight="1">
      <c r="A252" s="141"/>
      <c r="B252" s="141"/>
      <c r="C252" s="141"/>
      <c r="D252" s="141"/>
      <c r="E252" s="141"/>
      <c r="F252" s="141"/>
      <c r="G252" s="141"/>
      <c r="H252" s="285"/>
      <c r="I252" s="141"/>
      <c r="J252" s="141"/>
      <c r="K252" s="286"/>
      <c r="L252" s="140"/>
      <c r="M252" s="140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</row>
    <row r="253" spans="1:26" ht="15" customHeight="1">
      <c r="A253" s="141"/>
      <c r="B253" s="141"/>
      <c r="C253" s="141"/>
      <c r="D253" s="141"/>
      <c r="E253" s="141"/>
      <c r="F253" s="141"/>
      <c r="G253" s="141"/>
      <c r="H253" s="285"/>
      <c r="I253" s="141"/>
      <c r="J253" s="141"/>
      <c r="K253" s="286"/>
      <c r="L253" s="140"/>
      <c r="M253" s="140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</row>
    <row r="254" spans="1:26" ht="15" customHeight="1">
      <c r="A254" s="141"/>
      <c r="B254" s="141"/>
      <c r="C254" s="141"/>
      <c r="D254" s="141"/>
      <c r="E254" s="141"/>
      <c r="F254" s="141"/>
      <c r="G254" s="141"/>
      <c r="H254" s="285"/>
      <c r="I254" s="141"/>
      <c r="J254" s="141"/>
      <c r="K254" s="286"/>
      <c r="L254" s="140"/>
      <c r="M254" s="140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</row>
    <row r="255" spans="1:26" ht="15" customHeight="1">
      <c r="A255" s="141"/>
      <c r="B255" s="141"/>
      <c r="C255" s="141"/>
      <c r="D255" s="141"/>
      <c r="E255" s="141"/>
      <c r="F255" s="141"/>
      <c r="G255" s="141"/>
      <c r="H255" s="285"/>
      <c r="I255" s="141"/>
      <c r="J255" s="141"/>
      <c r="K255" s="286"/>
      <c r="L255" s="140"/>
      <c r="M255" s="140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</row>
    <row r="256" spans="1:26" ht="15" customHeight="1">
      <c r="A256" s="141"/>
      <c r="B256" s="141"/>
      <c r="C256" s="141"/>
      <c r="D256" s="141"/>
      <c r="E256" s="141"/>
      <c r="F256" s="141"/>
      <c r="G256" s="141"/>
      <c r="H256" s="285"/>
      <c r="I256" s="141"/>
      <c r="J256" s="141"/>
      <c r="K256" s="286"/>
      <c r="L256" s="140"/>
      <c r="M256" s="140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</row>
    <row r="257" spans="1:26" ht="15" customHeight="1">
      <c r="A257" s="141"/>
      <c r="B257" s="141"/>
      <c r="C257" s="141"/>
      <c r="D257" s="141"/>
      <c r="E257" s="141"/>
      <c r="F257" s="141"/>
      <c r="G257" s="141"/>
      <c r="H257" s="285"/>
      <c r="I257" s="141"/>
      <c r="J257" s="141"/>
      <c r="K257" s="286"/>
      <c r="L257" s="140"/>
      <c r="M257" s="140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</row>
    <row r="258" spans="1:26" ht="15" customHeight="1">
      <c r="A258" s="141"/>
      <c r="B258" s="141"/>
      <c r="C258" s="141"/>
      <c r="D258" s="141"/>
      <c r="E258" s="141"/>
      <c r="F258" s="141"/>
      <c r="G258" s="141"/>
      <c r="H258" s="285"/>
      <c r="I258" s="141"/>
      <c r="J258" s="141"/>
      <c r="K258" s="286"/>
      <c r="L258" s="140"/>
      <c r="M258" s="140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</row>
    <row r="259" spans="1:26" ht="15" customHeight="1">
      <c r="A259" s="141"/>
      <c r="B259" s="141"/>
      <c r="C259" s="141"/>
      <c r="D259" s="141"/>
      <c r="E259" s="141"/>
      <c r="F259" s="141"/>
      <c r="G259" s="141"/>
      <c r="H259" s="285"/>
      <c r="I259" s="141"/>
      <c r="J259" s="141"/>
      <c r="K259" s="286"/>
      <c r="L259" s="140"/>
      <c r="M259" s="140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</row>
    <row r="260" spans="1:26" ht="15" customHeight="1">
      <c r="A260" s="141"/>
      <c r="B260" s="141"/>
      <c r="C260" s="141"/>
      <c r="D260" s="141"/>
      <c r="E260" s="141"/>
      <c r="F260" s="141"/>
      <c r="G260" s="141"/>
      <c r="H260" s="285"/>
      <c r="I260" s="141"/>
      <c r="J260" s="141"/>
      <c r="K260" s="286"/>
      <c r="L260" s="140"/>
      <c r="M260" s="140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</row>
    <row r="261" spans="1:26" ht="15" customHeight="1">
      <c r="A261" s="141"/>
      <c r="B261" s="141"/>
      <c r="C261" s="141"/>
      <c r="D261" s="141"/>
      <c r="E261" s="141"/>
      <c r="F261" s="141"/>
      <c r="G261" s="141"/>
      <c r="H261" s="285"/>
      <c r="I261" s="141"/>
      <c r="J261" s="141"/>
      <c r="K261" s="286"/>
      <c r="L261" s="140"/>
      <c r="M261" s="140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</row>
    <row r="262" spans="1:26" ht="15" customHeight="1">
      <c r="A262" s="141"/>
      <c r="B262" s="141"/>
      <c r="C262" s="141"/>
      <c r="D262" s="141"/>
      <c r="E262" s="141"/>
      <c r="F262" s="141"/>
      <c r="G262" s="141"/>
      <c r="H262" s="285"/>
      <c r="I262" s="141"/>
      <c r="J262" s="141"/>
      <c r="K262" s="286"/>
      <c r="L262" s="140"/>
      <c r="M262" s="140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</row>
    <row r="263" spans="1:26" ht="15" customHeight="1">
      <c r="A263" s="141"/>
      <c r="B263" s="141"/>
      <c r="C263" s="141"/>
      <c r="D263" s="141"/>
      <c r="E263" s="141"/>
      <c r="F263" s="141"/>
      <c r="G263" s="141"/>
      <c r="H263" s="285"/>
      <c r="I263" s="141"/>
      <c r="J263" s="141"/>
      <c r="K263" s="286"/>
      <c r="L263" s="140"/>
      <c r="M263" s="140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</row>
    <row r="264" spans="1:26" ht="15" customHeight="1">
      <c r="A264" s="141"/>
      <c r="B264" s="141"/>
      <c r="C264" s="141"/>
      <c r="D264" s="141"/>
      <c r="E264" s="141"/>
      <c r="F264" s="141"/>
      <c r="G264" s="141"/>
      <c r="H264" s="285"/>
      <c r="I264" s="141"/>
      <c r="J264" s="141"/>
      <c r="K264" s="286"/>
      <c r="L264" s="140"/>
      <c r="M264" s="140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</row>
    <row r="265" spans="1:26" ht="15" customHeight="1">
      <c r="A265" s="141"/>
      <c r="B265" s="141"/>
      <c r="C265" s="141"/>
      <c r="D265" s="141"/>
      <c r="E265" s="141"/>
      <c r="F265" s="141"/>
      <c r="G265" s="141"/>
      <c r="H265" s="285"/>
      <c r="I265" s="141"/>
      <c r="J265" s="141"/>
      <c r="K265" s="286"/>
      <c r="L265" s="140"/>
      <c r="M265" s="140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</row>
    <row r="266" spans="1:26" ht="15" customHeight="1">
      <c r="A266" s="141"/>
      <c r="B266" s="141"/>
      <c r="C266" s="141"/>
      <c r="D266" s="141"/>
      <c r="E266" s="141"/>
      <c r="F266" s="141"/>
      <c r="G266" s="141"/>
      <c r="H266" s="285"/>
      <c r="I266" s="141"/>
      <c r="J266" s="141"/>
      <c r="K266" s="286"/>
      <c r="L266" s="140"/>
      <c r="M266" s="140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</row>
    <row r="267" spans="1:26" ht="15" customHeight="1">
      <c r="A267" s="141"/>
      <c r="B267" s="141"/>
      <c r="C267" s="141"/>
      <c r="D267" s="141"/>
      <c r="E267" s="141"/>
      <c r="F267" s="141"/>
      <c r="G267" s="141"/>
      <c r="H267" s="285"/>
      <c r="I267" s="141"/>
      <c r="J267" s="141"/>
      <c r="K267" s="286"/>
      <c r="L267" s="140"/>
      <c r="M267" s="140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</row>
    <row r="268" spans="1:26" ht="15" customHeight="1">
      <c r="A268" s="141"/>
      <c r="B268" s="141"/>
      <c r="C268" s="141"/>
      <c r="D268" s="141"/>
      <c r="E268" s="141"/>
      <c r="F268" s="141"/>
      <c r="G268" s="141"/>
      <c r="H268" s="285"/>
      <c r="I268" s="141"/>
      <c r="J268" s="141"/>
      <c r="K268" s="286"/>
      <c r="L268" s="140"/>
      <c r="M268" s="140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</row>
    <row r="269" spans="1:26" ht="15" customHeight="1">
      <c r="A269" s="141"/>
      <c r="B269" s="141"/>
      <c r="C269" s="141"/>
      <c r="D269" s="141"/>
      <c r="E269" s="141"/>
      <c r="F269" s="141"/>
      <c r="G269" s="141"/>
      <c r="H269" s="285"/>
      <c r="I269" s="141"/>
      <c r="J269" s="141"/>
      <c r="K269" s="286"/>
      <c r="L269" s="140"/>
      <c r="M269" s="140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</row>
    <row r="270" spans="1:26" ht="15" customHeight="1">
      <c r="A270" s="141"/>
      <c r="B270" s="141"/>
      <c r="C270" s="141"/>
      <c r="D270" s="141"/>
      <c r="E270" s="141"/>
      <c r="F270" s="141"/>
      <c r="G270" s="141"/>
      <c r="H270" s="285"/>
      <c r="I270" s="141"/>
      <c r="J270" s="141"/>
      <c r="K270" s="286"/>
      <c r="L270" s="140"/>
      <c r="M270" s="140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</row>
    <row r="271" spans="1:26" ht="15" customHeight="1">
      <c r="A271" s="141"/>
      <c r="B271" s="141"/>
      <c r="C271" s="141"/>
      <c r="D271" s="141"/>
      <c r="E271" s="141"/>
      <c r="F271" s="141"/>
      <c r="G271" s="141"/>
      <c r="H271" s="285"/>
      <c r="I271" s="141"/>
      <c r="J271" s="141"/>
      <c r="K271" s="286"/>
      <c r="L271" s="140"/>
      <c r="M271" s="140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</row>
    <row r="272" spans="1:26" ht="15" customHeight="1">
      <c r="A272" s="141"/>
      <c r="B272" s="141"/>
      <c r="C272" s="141"/>
      <c r="D272" s="141"/>
      <c r="E272" s="141"/>
      <c r="F272" s="141"/>
      <c r="G272" s="141"/>
      <c r="H272" s="285"/>
      <c r="I272" s="141"/>
      <c r="J272" s="141"/>
      <c r="K272" s="286"/>
      <c r="L272" s="140"/>
      <c r="M272" s="140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</row>
    <row r="273" spans="1:26" ht="15" customHeight="1">
      <c r="A273" s="141"/>
      <c r="B273" s="141"/>
      <c r="C273" s="141"/>
      <c r="D273" s="141"/>
      <c r="E273" s="141"/>
      <c r="F273" s="141"/>
      <c r="G273" s="141"/>
      <c r="H273" s="285"/>
      <c r="I273" s="141"/>
      <c r="J273" s="141"/>
      <c r="K273" s="286"/>
      <c r="L273" s="140"/>
      <c r="M273" s="140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</row>
    <row r="274" spans="1:26" ht="15" customHeight="1">
      <c r="A274" s="141"/>
      <c r="B274" s="141"/>
      <c r="C274" s="141"/>
      <c r="D274" s="141"/>
      <c r="E274" s="141"/>
      <c r="F274" s="141"/>
      <c r="G274" s="141"/>
      <c r="H274" s="285"/>
      <c r="I274" s="141"/>
      <c r="J274" s="141"/>
      <c r="K274" s="286"/>
      <c r="L274" s="140"/>
      <c r="M274" s="140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</row>
    <row r="275" spans="1:26" ht="15" customHeight="1">
      <c r="A275" s="141"/>
      <c r="B275" s="141"/>
      <c r="C275" s="141"/>
      <c r="D275" s="141"/>
      <c r="E275" s="141"/>
      <c r="F275" s="141"/>
      <c r="G275" s="141"/>
      <c r="H275" s="285"/>
      <c r="I275" s="141"/>
      <c r="J275" s="141"/>
      <c r="K275" s="286"/>
      <c r="L275" s="140"/>
      <c r="M275" s="140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</row>
    <row r="276" spans="1:26" ht="15" customHeight="1">
      <c r="A276" s="581"/>
      <c r="B276" s="552"/>
      <c r="C276" s="552"/>
      <c r="D276" s="552"/>
      <c r="E276" s="552"/>
      <c r="F276" s="552"/>
      <c r="G276" s="552"/>
      <c r="H276" s="552"/>
      <c r="I276" s="552"/>
      <c r="J276" s="552"/>
      <c r="K276" s="552"/>
      <c r="L276" s="140"/>
      <c r="M276" s="140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</row>
    <row r="277" spans="1:26" ht="13.5" customHeight="1">
      <c r="A277" s="141"/>
      <c r="B277" s="141"/>
      <c r="C277" s="141"/>
      <c r="D277" s="141"/>
      <c r="E277" s="141"/>
      <c r="F277" s="141"/>
      <c r="G277" s="141"/>
      <c r="H277" s="285"/>
      <c r="I277" s="141"/>
      <c r="J277" s="141"/>
      <c r="K277" s="286"/>
      <c r="L277" s="140"/>
      <c r="M277" s="140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</row>
    <row r="278" spans="1:26" ht="13.5" customHeight="1">
      <c r="A278" s="141"/>
      <c r="B278" s="141"/>
      <c r="C278" s="141"/>
      <c r="D278" s="141"/>
      <c r="E278" s="141"/>
      <c r="F278" s="141"/>
      <c r="G278" s="141"/>
      <c r="H278" s="285"/>
      <c r="I278" s="141"/>
      <c r="J278" s="141"/>
      <c r="K278" s="286"/>
      <c r="L278" s="140"/>
      <c r="M278" s="140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</row>
    <row r="279" spans="1:26" ht="13.5" customHeight="1">
      <c r="A279" s="141"/>
      <c r="B279" s="141"/>
      <c r="C279" s="141"/>
      <c r="D279" s="141"/>
      <c r="E279" s="141"/>
      <c r="F279" s="141"/>
      <c r="G279" s="141"/>
      <c r="H279" s="285"/>
      <c r="I279" s="141"/>
      <c r="J279" s="141"/>
      <c r="K279" s="286"/>
      <c r="L279" s="140"/>
      <c r="M279" s="140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</row>
    <row r="280" spans="1:26" ht="13.5" customHeight="1">
      <c r="A280" s="141"/>
      <c r="B280" s="141"/>
      <c r="C280" s="141"/>
      <c r="D280" s="141"/>
      <c r="E280" s="141"/>
      <c r="F280" s="141"/>
      <c r="G280" s="141"/>
      <c r="H280" s="285"/>
      <c r="I280" s="141"/>
      <c r="J280" s="141"/>
      <c r="K280" s="286"/>
      <c r="L280" s="140"/>
      <c r="M280" s="140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</row>
    <row r="281" spans="1:26" ht="13.5" customHeight="1">
      <c r="A281" s="141"/>
      <c r="B281" s="141"/>
      <c r="C281" s="141"/>
      <c r="D281" s="141"/>
      <c r="E281" s="141"/>
      <c r="F281" s="141"/>
      <c r="G281" s="141"/>
      <c r="H281" s="285"/>
      <c r="I281" s="141"/>
      <c r="J281" s="141"/>
      <c r="K281" s="286"/>
      <c r="L281" s="140"/>
      <c r="M281" s="140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</row>
    <row r="282" spans="1:26" ht="13.5" customHeight="1">
      <c r="A282" s="141"/>
      <c r="B282" s="141"/>
      <c r="C282" s="141"/>
      <c r="D282" s="141"/>
      <c r="E282" s="141"/>
      <c r="F282" s="141"/>
      <c r="G282" s="141"/>
      <c r="H282" s="285"/>
      <c r="I282" s="141"/>
      <c r="J282" s="141"/>
      <c r="K282" s="286"/>
      <c r="L282" s="140"/>
      <c r="M282" s="140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</row>
    <row r="283" spans="1:26" ht="13.5" customHeight="1">
      <c r="A283" s="141"/>
      <c r="B283" s="141"/>
      <c r="C283" s="141"/>
      <c r="D283" s="141"/>
      <c r="E283" s="141"/>
      <c r="F283" s="141"/>
      <c r="G283" s="141"/>
      <c r="H283" s="285"/>
      <c r="I283" s="141"/>
      <c r="J283" s="141"/>
      <c r="K283" s="286"/>
      <c r="L283" s="140"/>
      <c r="M283" s="140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</row>
    <row r="284" spans="1:26" ht="13.5" customHeight="1">
      <c r="A284" s="141"/>
      <c r="B284" s="141"/>
      <c r="C284" s="141"/>
      <c r="D284" s="141"/>
      <c r="E284" s="141"/>
      <c r="F284" s="141"/>
      <c r="G284" s="141"/>
      <c r="H284" s="285"/>
      <c r="I284" s="141"/>
      <c r="J284" s="141"/>
      <c r="K284" s="286"/>
      <c r="L284" s="140"/>
      <c r="M284" s="140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</row>
    <row r="285" spans="1:26" ht="13.5" customHeight="1">
      <c r="A285" s="141"/>
      <c r="B285" s="141"/>
      <c r="C285" s="141"/>
      <c r="D285" s="141"/>
      <c r="E285" s="141"/>
      <c r="F285" s="141"/>
      <c r="G285" s="141"/>
      <c r="H285" s="285"/>
      <c r="I285" s="141"/>
      <c r="J285" s="141"/>
      <c r="K285" s="286"/>
      <c r="L285" s="140"/>
      <c r="M285" s="140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</row>
    <row r="286" spans="1:26" ht="13.5" customHeight="1">
      <c r="A286" s="141"/>
      <c r="B286" s="141"/>
      <c r="C286" s="141"/>
      <c r="D286" s="141"/>
      <c r="E286" s="141"/>
      <c r="F286" s="141"/>
      <c r="G286" s="141"/>
      <c r="H286" s="285"/>
      <c r="I286" s="141"/>
      <c r="J286" s="141"/>
      <c r="K286" s="286"/>
      <c r="L286" s="140"/>
      <c r="M286" s="140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</row>
    <row r="287" spans="1:26" ht="13.5" customHeight="1">
      <c r="A287" s="141"/>
      <c r="B287" s="141"/>
      <c r="C287" s="141"/>
      <c r="D287" s="141"/>
      <c r="E287" s="141"/>
      <c r="F287" s="141"/>
      <c r="G287" s="141"/>
      <c r="H287" s="285"/>
      <c r="I287" s="141"/>
      <c r="J287" s="141"/>
      <c r="K287" s="286"/>
      <c r="L287" s="140"/>
      <c r="M287" s="140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</row>
    <row r="288" spans="1:26" ht="13.5" customHeight="1">
      <c r="A288" s="141"/>
      <c r="B288" s="141"/>
      <c r="C288" s="141"/>
      <c r="D288" s="141"/>
      <c r="E288" s="141"/>
      <c r="F288" s="141"/>
      <c r="G288" s="141"/>
      <c r="H288" s="285"/>
      <c r="I288" s="141"/>
      <c r="J288" s="141"/>
      <c r="K288" s="286"/>
      <c r="L288" s="140"/>
      <c r="M288" s="140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</row>
    <row r="289" spans="1:26" ht="13.5" customHeight="1">
      <c r="A289" s="141"/>
      <c r="B289" s="141"/>
      <c r="C289" s="141"/>
      <c r="D289" s="141"/>
      <c r="E289" s="141"/>
      <c r="F289" s="141"/>
      <c r="G289" s="141"/>
      <c r="H289" s="285"/>
      <c r="I289" s="141"/>
      <c r="J289" s="141"/>
      <c r="K289" s="286"/>
      <c r="L289" s="140"/>
      <c r="M289" s="140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</row>
    <row r="290" spans="1:26" ht="13.5" customHeight="1">
      <c r="A290" s="141"/>
      <c r="B290" s="141"/>
      <c r="C290" s="141"/>
      <c r="D290" s="141"/>
      <c r="E290" s="141"/>
      <c r="F290" s="141"/>
      <c r="G290" s="141"/>
      <c r="H290" s="285"/>
      <c r="I290" s="141"/>
      <c r="J290" s="141"/>
      <c r="K290" s="286"/>
      <c r="L290" s="140"/>
      <c r="M290" s="140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</row>
    <row r="291" spans="1:26" ht="13.5" customHeight="1">
      <c r="A291" s="141"/>
      <c r="B291" s="141"/>
      <c r="C291" s="141"/>
      <c r="D291" s="141"/>
      <c r="E291" s="141"/>
      <c r="F291" s="141"/>
      <c r="G291" s="141"/>
      <c r="H291" s="285"/>
      <c r="I291" s="141"/>
      <c r="J291" s="141"/>
      <c r="K291" s="286"/>
      <c r="L291" s="140"/>
      <c r="M291" s="140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</row>
    <row r="292" spans="1:26" ht="13.5" customHeight="1">
      <c r="A292" s="141"/>
      <c r="B292" s="141"/>
      <c r="C292" s="141"/>
      <c r="D292" s="141"/>
      <c r="E292" s="141"/>
      <c r="F292" s="141"/>
      <c r="G292" s="141"/>
      <c r="H292" s="285"/>
      <c r="I292" s="141"/>
      <c r="J292" s="141"/>
      <c r="K292" s="286"/>
      <c r="L292" s="140"/>
      <c r="M292" s="140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</row>
    <row r="293" spans="1:26" ht="13.5" customHeight="1">
      <c r="A293" s="141"/>
      <c r="B293" s="141"/>
      <c r="C293" s="141"/>
      <c r="D293" s="141"/>
      <c r="E293" s="141"/>
      <c r="F293" s="141"/>
      <c r="G293" s="141"/>
      <c r="H293" s="285"/>
      <c r="I293" s="141"/>
      <c r="J293" s="141"/>
      <c r="K293" s="286"/>
      <c r="L293" s="140"/>
      <c r="M293" s="140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</row>
    <row r="294" spans="1:26" ht="13.5" customHeight="1">
      <c r="A294" s="141"/>
      <c r="B294" s="141"/>
      <c r="C294" s="141"/>
      <c r="D294" s="141"/>
      <c r="E294" s="141"/>
      <c r="F294" s="141"/>
      <c r="G294" s="141"/>
      <c r="H294" s="285"/>
      <c r="I294" s="141"/>
      <c r="J294" s="141"/>
      <c r="K294" s="286"/>
      <c r="L294" s="140"/>
      <c r="M294" s="140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</row>
    <row r="295" spans="1:26" ht="13.5" customHeight="1">
      <c r="A295" s="141"/>
      <c r="B295" s="141"/>
      <c r="C295" s="141"/>
      <c r="D295" s="141"/>
      <c r="E295" s="141"/>
      <c r="F295" s="141"/>
      <c r="G295" s="141"/>
      <c r="H295" s="285"/>
      <c r="I295" s="141"/>
      <c r="J295" s="141"/>
      <c r="K295" s="286"/>
      <c r="L295" s="140"/>
      <c r="M295" s="140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</row>
    <row r="296" spans="1:26" ht="13.5" customHeight="1">
      <c r="A296" s="141"/>
      <c r="B296" s="141"/>
      <c r="C296" s="141"/>
      <c r="D296" s="141"/>
      <c r="E296" s="141"/>
      <c r="F296" s="141"/>
      <c r="G296" s="141"/>
      <c r="H296" s="285"/>
      <c r="I296" s="141"/>
      <c r="J296" s="141"/>
      <c r="K296" s="286"/>
      <c r="L296" s="140"/>
      <c r="M296" s="140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</row>
    <row r="297" spans="1:26" ht="13.5" customHeight="1">
      <c r="A297" s="141"/>
      <c r="B297" s="141"/>
      <c r="C297" s="141"/>
      <c r="D297" s="141"/>
      <c r="E297" s="141"/>
      <c r="F297" s="141"/>
      <c r="G297" s="141"/>
      <c r="H297" s="285"/>
      <c r="I297" s="141"/>
      <c r="J297" s="141"/>
      <c r="K297" s="286"/>
      <c r="L297" s="140"/>
      <c r="M297" s="140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</row>
    <row r="298" spans="1:26" ht="13.5" customHeight="1">
      <c r="A298" s="141"/>
      <c r="B298" s="141"/>
      <c r="C298" s="141"/>
      <c r="D298" s="141"/>
      <c r="E298" s="141"/>
      <c r="F298" s="141"/>
      <c r="G298" s="141"/>
      <c r="H298" s="285"/>
      <c r="I298" s="141"/>
      <c r="J298" s="141"/>
      <c r="K298" s="286"/>
      <c r="L298" s="140"/>
      <c r="M298" s="140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</row>
    <row r="299" spans="1:26" ht="13.5" customHeight="1">
      <c r="A299" s="141"/>
      <c r="B299" s="141"/>
      <c r="C299" s="141"/>
      <c r="D299" s="141"/>
      <c r="E299" s="141"/>
      <c r="F299" s="141"/>
      <c r="G299" s="141"/>
      <c r="H299" s="285"/>
      <c r="I299" s="141"/>
      <c r="J299" s="141"/>
      <c r="K299" s="286"/>
      <c r="L299" s="140"/>
      <c r="M299" s="140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</row>
    <row r="300" spans="1:26" ht="13.5" customHeight="1">
      <c r="A300" s="141"/>
      <c r="B300" s="141"/>
      <c r="C300" s="141"/>
      <c r="D300" s="141"/>
      <c r="E300" s="141"/>
      <c r="F300" s="141"/>
      <c r="G300" s="141"/>
      <c r="H300" s="285"/>
      <c r="I300" s="141"/>
      <c r="J300" s="141"/>
      <c r="K300" s="286"/>
      <c r="L300" s="140"/>
      <c r="M300" s="140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</row>
    <row r="301" spans="1:26" ht="13.5" customHeight="1">
      <c r="A301" s="141"/>
      <c r="B301" s="141"/>
      <c r="C301" s="141"/>
      <c r="D301" s="141"/>
      <c r="E301" s="141"/>
      <c r="F301" s="141"/>
      <c r="G301" s="141"/>
      <c r="H301" s="285"/>
      <c r="I301" s="141"/>
      <c r="J301" s="141"/>
      <c r="K301" s="286"/>
      <c r="L301" s="140"/>
      <c r="M301" s="140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</row>
    <row r="302" spans="1:26" ht="13.5" customHeight="1">
      <c r="A302" s="141"/>
      <c r="B302" s="141"/>
      <c r="C302" s="141"/>
      <c r="D302" s="141"/>
      <c r="E302" s="141"/>
      <c r="F302" s="141"/>
      <c r="G302" s="141"/>
      <c r="H302" s="285"/>
      <c r="I302" s="141"/>
      <c r="J302" s="141"/>
      <c r="K302" s="286"/>
      <c r="L302" s="140"/>
      <c r="M302" s="140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</row>
    <row r="303" spans="1:26" ht="13.5" customHeight="1">
      <c r="A303" s="141"/>
      <c r="B303" s="141"/>
      <c r="C303" s="141"/>
      <c r="D303" s="141"/>
      <c r="E303" s="141"/>
      <c r="F303" s="141"/>
      <c r="G303" s="141"/>
      <c r="H303" s="285"/>
      <c r="I303" s="141"/>
      <c r="J303" s="141"/>
      <c r="K303" s="286"/>
      <c r="L303" s="140"/>
      <c r="M303" s="140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</row>
    <row r="304" spans="1:26" ht="13.5" customHeight="1">
      <c r="A304" s="141"/>
      <c r="B304" s="141"/>
      <c r="C304" s="141"/>
      <c r="D304" s="141"/>
      <c r="E304" s="141"/>
      <c r="F304" s="141"/>
      <c r="G304" s="141"/>
      <c r="H304" s="285"/>
      <c r="I304" s="141"/>
      <c r="J304" s="141"/>
      <c r="K304" s="286"/>
      <c r="L304" s="140"/>
      <c r="M304" s="140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</row>
    <row r="305" spans="1:26" ht="13.5" customHeight="1">
      <c r="A305" s="141"/>
      <c r="B305" s="141"/>
      <c r="C305" s="141"/>
      <c r="D305" s="141"/>
      <c r="E305" s="141"/>
      <c r="F305" s="141"/>
      <c r="G305" s="141"/>
      <c r="H305" s="285"/>
      <c r="I305" s="141"/>
      <c r="J305" s="141"/>
      <c r="K305" s="286"/>
      <c r="L305" s="140"/>
      <c r="M305" s="140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</row>
    <row r="306" spans="1:26" ht="13.5" customHeight="1">
      <c r="A306" s="141"/>
      <c r="B306" s="141"/>
      <c r="C306" s="141"/>
      <c r="D306" s="141"/>
      <c r="E306" s="141"/>
      <c r="F306" s="141"/>
      <c r="G306" s="141"/>
      <c r="H306" s="285"/>
      <c r="I306" s="141"/>
      <c r="J306" s="141"/>
      <c r="K306" s="286"/>
      <c r="L306" s="140"/>
      <c r="M306" s="140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</row>
    <row r="307" spans="1:26" ht="13.5" customHeight="1">
      <c r="A307" s="141"/>
      <c r="B307" s="141"/>
      <c r="C307" s="141"/>
      <c r="D307" s="141"/>
      <c r="E307" s="141"/>
      <c r="F307" s="141"/>
      <c r="G307" s="141"/>
      <c r="H307" s="285"/>
      <c r="I307" s="141"/>
      <c r="J307" s="141"/>
      <c r="K307" s="286"/>
      <c r="L307" s="140"/>
      <c r="M307" s="140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</row>
    <row r="308" spans="1:26" ht="13.5" customHeight="1">
      <c r="A308" s="141"/>
      <c r="B308" s="141"/>
      <c r="C308" s="141"/>
      <c r="D308" s="141"/>
      <c r="E308" s="141"/>
      <c r="F308" s="141"/>
      <c r="G308" s="141"/>
      <c r="H308" s="285"/>
      <c r="I308" s="141"/>
      <c r="J308" s="141"/>
      <c r="K308" s="286"/>
      <c r="L308" s="140"/>
      <c r="M308" s="140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</row>
    <row r="309" spans="1:26" ht="13.5" customHeight="1">
      <c r="A309" s="141"/>
      <c r="B309" s="141"/>
      <c r="C309" s="141"/>
      <c r="D309" s="141"/>
      <c r="E309" s="141"/>
      <c r="F309" s="141"/>
      <c r="G309" s="141"/>
      <c r="H309" s="285"/>
      <c r="I309" s="141"/>
      <c r="J309" s="141"/>
      <c r="K309" s="286"/>
      <c r="L309" s="140"/>
      <c r="M309" s="140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</row>
    <row r="310" spans="1:26" ht="13.5" customHeight="1">
      <c r="A310" s="141"/>
      <c r="B310" s="141"/>
      <c r="C310" s="141"/>
      <c r="D310" s="141"/>
      <c r="E310" s="141"/>
      <c r="F310" s="141"/>
      <c r="G310" s="141"/>
      <c r="H310" s="285"/>
      <c r="I310" s="141"/>
      <c r="J310" s="141"/>
      <c r="K310" s="286"/>
      <c r="L310" s="140"/>
      <c r="M310" s="140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</row>
    <row r="311" spans="1:26" ht="13.5" customHeight="1">
      <c r="A311" s="141"/>
      <c r="B311" s="141"/>
      <c r="C311" s="141"/>
      <c r="D311" s="141"/>
      <c r="E311" s="141"/>
      <c r="F311" s="141"/>
      <c r="G311" s="141"/>
      <c r="H311" s="285"/>
      <c r="I311" s="141"/>
      <c r="J311" s="141"/>
      <c r="K311" s="286"/>
      <c r="L311" s="140"/>
      <c r="M311" s="140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</row>
    <row r="312" spans="1:26" ht="13.5" customHeight="1">
      <c r="A312" s="141"/>
      <c r="B312" s="141"/>
      <c r="C312" s="141"/>
      <c r="D312" s="141"/>
      <c r="E312" s="141"/>
      <c r="F312" s="141"/>
      <c r="G312" s="141"/>
      <c r="H312" s="285"/>
      <c r="I312" s="141"/>
      <c r="J312" s="141"/>
      <c r="K312" s="286"/>
      <c r="L312" s="140"/>
      <c r="M312" s="140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</row>
    <row r="313" spans="1:26" ht="13.5" customHeight="1">
      <c r="A313" s="141"/>
      <c r="B313" s="141"/>
      <c r="C313" s="141"/>
      <c r="D313" s="141"/>
      <c r="E313" s="141"/>
      <c r="F313" s="141"/>
      <c r="G313" s="141"/>
      <c r="H313" s="285"/>
      <c r="I313" s="141"/>
      <c r="J313" s="141"/>
      <c r="K313" s="286"/>
      <c r="L313" s="140"/>
      <c r="M313" s="140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</row>
    <row r="314" spans="1:26" ht="13.5" customHeight="1">
      <c r="A314" s="141"/>
      <c r="B314" s="141"/>
      <c r="C314" s="141"/>
      <c r="D314" s="141"/>
      <c r="E314" s="141"/>
      <c r="F314" s="141"/>
      <c r="G314" s="141"/>
      <c r="H314" s="285"/>
      <c r="I314" s="141"/>
      <c r="J314" s="141"/>
      <c r="K314" s="286"/>
      <c r="L314" s="140"/>
      <c r="M314" s="140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</row>
    <row r="315" spans="1:26" ht="13.5" customHeight="1">
      <c r="A315" s="141"/>
      <c r="B315" s="141"/>
      <c r="C315" s="141"/>
      <c r="D315" s="141"/>
      <c r="E315" s="141"/>
      <c r="F315" s="141"/>
      <c r="G315" s="141"/>
      <c r="H315" s="285"/>
      <c r="I315" s="141"/>
      <c r="J315" s="141"/>
      <c r="K315" s="286"/>
      <c r="L315" s="140"/>
      <c r="M315" s="140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</row>
    <row r="316" spans="1:26" ht="13.5" customHeight="1">
      <c r="A316" s="141"/>
      <c r="B316" s="141"/>
      <c r="C316" s="141"/>
      <c r="D316" s="141"/>
      <c r="E316" s="141"/>
      <c r="F316" s="141"/>
      <c r="G316" s="141"/>
      <c r="H316" s="285"/>
      <c r="I316" s="141"/>
      <c r="J316" s="141"/>
      <c r="K316" s="286"/>
      <c r="L316" s="140"/>
      <c r="M316" s="140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</row>
    <row r="317" spans="1:26" ht="13.5" customHeight="1">
      <c r="A317" s="141"/>
      <c r="B317" s="141"/>
      <c r="C317" s="141"/>
      <c r="D317" s="141"/>
      <c r="E317" s="141"/>
      <c r="F317" s="141"/>
      <c r="G317" s="141"/>
      <c r="H317" s="285"/>
      <c r="I317" s="141"/>
      <c r="J317" s="141"/>
      <c r="K317" s="286"/>
      <c r="L317" s="140"/>
      <c r="M317" s="140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</row>
    <row r="318" spans="1:26" ht="13.5" customHeight="1">
      <c r="A318" s="141"/>
      <c r="B318" s="141"/>
      <c r="C318" s="141"/>
      <c r="D318" s="141"/>
      <c r="E318" s="141"/>
      <c r="F318" s="141"/>
      <c r="G318" s="141"/>
      <c r="H318" s="285"/>
      <c r="I318" s="141"/>
      <c r="J318" s="141"/>
      <c r="K318" s="286"/>
      <c r="L318" s="140"/>
      <c r="M318" s="140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</row>
    <row r="319" spans="1:26" ht="13.5" customHeight="1">
      <c r="A319" s="141"/>
      <c r="B319" s="141"/>
      <c r="C319" s="141"/>
      <c r="D319" s="141"/>
      <c r="E319" s="141"/>
      <c r="F319" s="141"/>
      <c r="G319" s="141"/>
      <c r="H319" s="285"/>
      <c r="I319" s="141"/>
      <c r="J319" s="141"/>
      <c r="K319" s="286"/>
      <c r="L319" s="140"/>
      <c r="M319" s="140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</row>
    <row r="320" spans="1:26" ht="13.5" customHeight="1">
      <c r="A320" s="141"/>
      <c r="B320" s="141"/>
      <c r="C320" s="141"/>
      <c r="D320" s="141"/>
      <c r="E320" s="141"/>
      <c r="F320" s="141"/>
      <c r="G320" s="141"/>
      <c r="H320" s="285"/>
      <c r="I320" s="141"/>
      <c r="J320" s="141"/>
      <c r="K320" s="286"/>
      <c r="L320" s="140"/>
      <c r="M320" s="140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</row>
    <row r="321" spans="1:26" ht="13.5" customHeight="1">
      <c r="A321" s="141"/>
      <c r="B321" s="141"/>
      <c r="C321" s="141"/>
      <c r="D321" s="141"/>
      <c r="E321" s="141"/>
      <c r="F321" s="141"/>
      <c r="G321" s="141"/>
      <c r="H321" s="285"/>
      <c r="I321" s="141"/>
      <c r="J321" s="141"/>
      <c r="K321" s="286"/>
      <c r="L321" s="140"/>
      <c r="M321" s="140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</row>
    <row r="322" spans="1:26" ht="13.5" customHeight="1">
      <c r="A322" s="141"/>
      <c r="B322" s="141"/>
      <c r="C322" s="141"/>
      <c r="D322" s="141"/>
      <c r="E322" s="141"/>
      <c r="F322" s="141"/>
      <c r="G322" s="141"/>
      <c r="H322" s="285"/>
      <c r="I322" s="141"/>
      <c r="J322" s="141"/>
      <c r="K322" s="286"/>
      <c r="L322" s="140"/>
      <c r="M322" s="140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</row>
    <row r="323" spans="1:26" ht="13.5" customHeight="1">
      <c r="A323" s="141"/>
      <c r="B323" s="141"/>
      <c r="C323" s="141"/>
      <c r="D323" s="141"/>
      <c r="E323" s="141"/>
      <c r="F323" s="141"/>
      <c r="G323" s="141"/>
      <c r="H323" s="285"/>
      <c r="I323" s="141"/>
      <c r="J323" s="141"/>
      <c r="K323" s="286"/>
      <c r="L323" s="140"/>
      <c r="M323" s="140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</row>
    <row r="324" spans="1:26" ht="13.5" customHeight="1">
      <c r="A324" s="141"/>
      <c r="B324" s="141"/>
      <c r="C324" s="141"/>
      <c r="D324" s="141"/>
      <c r="E324" s="141"/>
      <c r="F324" s="141"/>
      <c r="G324" s="141"/>
      <c r="H324" s="285"/>
      <c r="I324" s="141"/>
      <c r="J324" s="141"/>
      <c r="K324" s="286"/>
      <c r="L324" s="140"/>
      <c r="M324" s="140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</row>
    <row r="325" spans="1:26" ht="13.5" customHeight="1">
      <c r="A325" s="141"/>
      <c r="B325" s="141"/>
      <c r="C325" s="141"/>
      <c r="D325" s="141"/>
      <c r="E325" s="141"/>
      <c r="F325" s="141"/>
      <c r="G325" s="141"/>
      <c r="H325" s="285"/>
      <c r="I325" s="141"/>
      <c r="J325" s="141"/>
      <c r="K325" s="286"/>
      <c r="L325" s="140"/>
      <c r="M325" s="140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</row>
    <row r="326" spans="1:26" ht="13.5" customHeight="1">
      <c r="A326" s="141"/>
      <c r="B326" s="141"/>
      <c r="C326" s="141"/>
      <c r="D326" s="141"/>
      <c r="E326" s="141"/>
      <c r="F326" s="141"/>
      <c r="G326" s="141"/>
      <c r="H326" s="285"/>
      <c r="I326" s="141"/>
      <c r="J326" s="141"/>
      <c r="K326" s="286"/>
      <c r="L326" s="140"/>
      <c r="M326" s="140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</row>
    <row r="327" spans="1:26" ht="13.5" customHeight="1">
      <c r="A327" s="141"/>
      <c r="B327" s="141"/>
      <c r="C327" s="141"/>
      <c r="D327" s="141"/>
      <c r="E327" s="141"/>
      <c r="F327" s="141"/>
      <c r="G327" s="141"/>
      <c r="H327" s="285"/>
      <c r="I327" s="141"/>
      <c r="J327" s="141"/>
      <c r="K327" s="286"/>
      <c r="L327" s="140"/>
      <c r="M327" s="140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</row>
    <row r="328" spans="1:26" ht="13.5" customHeight="1">
      <c r="A328" s="141"/>
      <c r="B328" s="141"/>
      <c r="C328" s="141"/>
      <c r="D328" s="141"/>
      <c r="E328" s="141"/>
      <c r="F328" s="141"/>
      <c r="G328" s="141"/>
      <c r="H328" s="285"/>
      <c r="I328" s="141"/>
      <c r="J328" s="141"/>
      <c r="K328" s="286"/>
      <c r="L328" s="140"/>
      <c r="M328" s="140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</row>
    <row r="329" spans="1:26" ht="13.5" customHeight="1">
      <c r="A329" s="141"/>
      <c r="B329" s="141"/>
      <c r="C329" s="141"/>
      <c r="D329" s="141"/>
      <c r="E329" s="141"/>
      <c r="F329" s="141"/>
      <c r="G329" s="141"/>
      <c r="H329" s="285"/>
      <c r="I329" s="141"/>
      <c r="J329" s="141"/>
      <c r="K329" s="286"/>
      <c r="L329" s="140"/>
      <c r="M329" s="140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</row>
    <row r="330" spans="1:26" ht="13.5" customHeight="1">
      <c r="A330" s="141"/>
      <c r="B330" s="141"/>
      <c r="C330" s="141"/>
      <c r="D330" s="141"/>
      <c r="E330" s="141"/>
      <c r="F330" s="141"/>
      <c r="G330" s="141"/>
      <c r="H330" s="285"/>
      <c r="I330" s="141"/>
      <c r="J330" s="141"/>
      <c r="K330" s="286"/>
      <c r="L330" s="140"/>
      <c r="M330" s="140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</row>
    <row r="331" spans="1:26" ht="13.5" customHeight="1">
      <c r="A331" s="141"/>
      <c r="B331" s="141"/>
      <c r="C331" s="141"/>
      <c r="D331" s="141"/>
      <c r="E331" s="141"/>
      <c r="F331" s="141"/>
      <c r="G331" s="141"/>
      <c r="H331" s="285"/>
      <c r="I331" s="141"/>
      <c r="J331" s="141"/>
      <c r="K331" s="286"/>
      <c r="L331" s="140"/>
      <c r="M331" s="140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</row>
    <row r="332" spans="1:26" ht="13.5" customHeight="1">
      <c r="A332" s="141"/>
      <c r="B332" s="141"/>
      <c r="C332" s="141"/>
      <c r="D332" s="141"/>
      <c r="E332" s="141"/>
      <c r="F332" s="141"/>
      <c r="G332" s="141"/>
      <c r="H332" s="285"/>
      <c r="I332" s="141"/>
      <c r="J332" s="141"/>
      <c r="K332" s="286"/>
      <c r="L332" s="140"/>
      <c r="M332" s="140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</row>
    <row r="333" spans="1:26" ht="13.5" customHeight="1">
      <c r="A333" s="141"/>
      <c r="B333" s="141"/>
      <c r="C333" s="141"/>
      <c r="D333" s="141"/>
      <c r="E333" s="141"/>
      <c r="F333" s="141"/>
      <c r="G333" s="141"/>
      <c r="H333" s="285"/>
      <c r="I333" s="141"/>
      <c r="J333" s="141"/>
      <c r="K333" s="286"/>
      <c r="L333" s="140"/>
      <c r="M333" s="140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</row>
    <row r="334" spans="1:26" ht="13.5" customHeight="1">
      <c r="A334" s="141"/>
      <c r="B334" s="141"/>
      <c r="C334" s="141"/>
      <c r="D334" s="141"/>
      <c r="E334" s="141"/>
      <c r="F334" s="141"/>
      <c r="G334" s="141"/>
      <c r="H334" s="285"/>
      <c r="I334" s="141"/>
      <c r="J334" s="141"/>
      <c r="K334" s="286"/>
      <c r="L334" s="140"/>
      <c r="M334" s="140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</row>
    <row r="335" spans="1:26" ht="13.5" customHeight="1">
      <c r="A335" s="141"/>
      <c r="B335" s="141"/>
      <c r="C335" s="141"/>
      <c r="D335" s="141"/>
      <c r="E335" s="141"/>
      <c r="F335" s="141"/>
      <c r="G335" s="141"/>
      <c r="H335" s="285"/>
      <c r="I335" s="141"/>
      <c r="J335" s="141"/>
      <c r="K335" s="286"/>
      <c r="L335" s="140"/>
      <c r="M335" s="140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</row>
    <row r="336" spans="1:26" ht="13.5" customHeight="1">
      <c r="A336" s="141"/>
      <c r="B336" s="141"/>
      <c r="C336" s="141"/>
      <c r="D336" s="141"/>
      <c r="E336" s="141"/>
      <c r="F336" s="141"/>
      <c r="G336" s="141"/>
      <c r="H336" s="285"/>
      <c r="I336" s="141"/>
      <c r="J336" s="141"/>
      <c r="K336" s="286"/>
      <c r="L336" s="140"/>
      <c r="M336" s="140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</row>
    <row r="337" spans="1:26" ht="13.5" customHeight="1">
      <c r="A337" s="141"/>
      <c r="B337" s="141"/>
      <c r="C337" s="141"/>
      <c r="D337" s="141"/>
      <c r="E337" s="141"/>
      <c r="F337" s="141"/>
      <c r="G337" s="141"/>
      <c r="H337" s="285"/>
      <c r="I337" s="141"/>
      <c r="J337" s="141"/>
      <c r="K337" s="286"/>
      <c r="L337" s="140"/>
      <c r="M337" s="140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</row>
    <row r="338" spans="1:26" ht="13.5" customHeight="1">
      <c r="A338" s="141"/>
      <c r="B338" s="141"/>
      <c r="C338" s="141"/>
      <c r="D338" s="141"/>
      <c r="E338" s="141"/>
      <c r="F338" s="141"/>
      <c r="G338" s="141"/>
      <c r="H338" s="285"/>
      <c r="I338" s="141"/>
      <c r="J338" s="141"/>
      <c r="K338" s="286"/>
      <c r="L338" s="140"/>
      <c r="M338" s="140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</row>
    <row r="339" spans="1:26" ht="13.5" customHeight="1">
      <c r="A339" s="141"/>
      <c r="B339" s="141"/>
      <c r="C339" s="141"/>
      <c r="D339" s="141"/>
      <c r="E339" s="141"/>
      <c r="F339" s="141"/>
      <c r="G339" s="141"/>
      <c r="H339" s="285"/>
      <c r="I339" s="141"/>
      <c r="J339" s="141"/>
      <c r="K339" s="286"/>
      <c r="L339" s="140"/>
      <c r="M339" s="140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</row>
    <row r="340" spans="1:26" ht="13.5" customHeight="1">
      <c r="A340" s="141"/>
      <c r="B340" s="141"/>
      <c r="C340" s="141"/>
      <c r="D340" s="141"/>
      <c r="E340" s="141"/>
      <c r="F340" s="141"/>
      <c r="G340" s="141"/>
      <c r="H340" s="285"/>
      <c r="I340" s="141"/>
      <c r="J340" s="141"/>
      <c r="K340" s="286"/>
      <c r="L340" s="140"/>
      <c r="M340" s="140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</row>
    <row r="341" spans="1:26" ht="13.5" customHeight="1">
      <c r="A341" s="141"/>
      <c r="B341" s="141"/>
      <c r="C341" s="141"/>
      <c r="D341" s="141"/>
      <c r="E341" s="141"/>
      <c r="F341" s="141"/>
      <c r="G341" s="141"/>
      <c r="H341" s="285"/>
      <c r="I341" s="141"/>
      <c r="J341" s="141"/>
      <c r="K341" s="286"/>
      <c r="L341" s="140"/>
      <c r="M341" s="140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</row>
    <row r="342" spans="1:26" ht="13.5" customHeight="1">
      <c r="A342" s="141"/>
      <c r="B342" s="141"/>
      <c r="C342" s="141"/>
      <c r="D342" s="141"/>
      <c r="E342" s="141"/>
      <c r="F342" s="141"/>
      <c r="G342" s="141"/>
      <c r="H342" s="285"/>
      <c r="I342" s="141"/>
      <c r="J342" s="141"/>
      <c r="K342" s="286"/>
      <c r="L342" s="140"/>
      <c r="M342" s="140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</row>
    <row r="343" spans="1:26" ht="13.5" customHeight="1">
      <c r="A343" s="141"/>
      <c r="B343" s="141"/>
      <c r="C343" s="141"/>
      <c r="D343" s="141"/>
      <c r="E343" s="141"/>
      <c r="F343" s="141"/>
      <c r="G343" s="141"/>
      <c r="H343" s="285"/>
      <c r="I343" s="141"/>
      <c r="J343" s="141"/>
      <c r="K343" s="286"/>
      <c r="L343" s="140"/>
      <c r="M343" s="140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</row>
    <row r="344" spans="1:26" ht="13.5" customHeight="1">
      <c r="A344" s="141"/>
      <c r="B344" s="141"/>
      <c r="C344" s="141"/>
      <c r="D344" s="141"/>
      <c r="E344" s="141"/>
      <c r="F344" s="141"/>
      <c r="G344" s="141"/>
      <c r="H344" s="285"/>
      <c r="I344" s="141"/>
      <c r="J344" s="141"/>
      <c r="K344" s="286"/>
      <c r="L344" s="140"/>
      <c r="M344" s="140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</row>
    <row r="345" spans="1:26" ht="13.5" customHeight="1">
      <c r="A345" s="141"/>
      <c r="B345" s="141"/>
      <c r="C345" s="141"/>
      <c r="D345" s="141"/>
      <c r="E345" s="141"/>
      <c r="F345" s="141"/>
      <c r="G345" s="141"/>
      <c r="H345" s="285"/>
      <c r="I345" s="141"/>
      <c r="J345" s="141"/>
      <c r="K345" s="286"/>
      <c r="L345" s="140"/>
      <c r="M345" s="140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</row>
    <row r="346" spans="1:26" ht="13.5" customHeight="1">
      <c r="A346" s="141"/>
      <c r="B346" s="141"/>
      <c r="C346" s="141"/>
      <c r="D346" s="141"/>
      <c r="E346" s="141"/>
      <c r="F346" s="141"/>
      <c r="G346" s="141"/>
      <c r="H346" s="285"/>
      <c r="I346" s="141"/>
      <c r="J346" s="141"/>
      <c r="K346" s="286"/>
      <c r="L346" s="140"/>
      <c r="M346" s="140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</row>
    <row r="347" spans="1:26" ht="13.5" customHeight="1">
      <c r="A347" s="141"/>
      <c r="B347" s="141"/>
      <c r="C347" s="141"/>
      <c r="D347" s="141"/>
      <c r="E347" s="141"/>
      <c r="F347" s="141"/>
      <c r="G347" s="141"/>
      <c r="H347" s="285"/>
      <c r="I347" s="141"/>
      <c r="J347" s="141"/>
      <c r="K347" s="286"/>
      <c r="L347" s="140"/>
      <c r="M347" s="140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</row>
    <row r="348" spans="1:26" ht="13.5" customHeight="1">
      <c r="A348" s="141"/>
      <c r="B348" s="141"/>
      <c r="C348" s="141"/>
      <c r="D348" s="141"/>
      <c r="E348" s="141"/>
      <c r="F348" s="141"/>
      <c r="G348" s="141"/>
      <c r="H348" s="285"/>
      <c r="I348" s="141"/>
      <c r="J348" s="141"/>
      <c r="K348" s="286"/>
      <c r="L348" s="140"/>
      <c r="M348" s="140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</row>
    <row r="349" spans="1:26" ht="13.5" customHeight="1">
      <c r="A349" s="141"/>
      <c r="B349" s="141"/>
      <c r="C349" s="141"/>
      <c r="D349" s="141"/>
      <c r="E349" s="141"/>
      <c r="F349" s="141"/>
      <c r="G349" s="141"/>
      <c r="H349" s="285"/>
      <c r="I349" s="141"/>
      <c r="J349" s="141"/>
      <c r="K349" s="286"/>
      <c r="L349" s="140"/>
      <c r="M349" s="140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</row>
    <row r="350" spans="1:26" ht="13.5" customHeight="1">
      <c r="A350" s="141"/>
      <c r="B350" s="141"/>
      <c r="C350" s="141"/>
      <c r="D350" s="141"/>
      <c r="E350" s="141"/>
      <c r="F350" s="141"/>
      <c r="G350" s="141"/>
      <c r="H350" s="285"/>
      <c r="I350" s="141"/>
      <c r="J350" s="141"/>
      <c r="K350" s="286"/>
      <c r="L350" s="140"/>
      <c r="M350" s="140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</row>
    <row r="351" spans="1:26" ht="13.5" customHeight="1">
      <c r="A351" s="141"/>
      <c r="B351" s="141"/>
      <c r="C351" s="141"/>
      <c r="D351" s="141"/>
      <c r="E351" s="141"/>
      <c r="F351" s="141"/>
      <c r="G351" s="141"/>
      <c r="H351" s="285"/>
      <c r="I351" s="141"/>
      <c r="J351" s="141"/>
      <c r="K351" s="286"/>
      <c r="L351" s="140"/>
      <c r="M351" s="140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</row>
    <row r="352" spans="1:26" ht="13.5" customHeight="1">
      <c r="A352" s="141"/>
      <c r="B352" s="141"/>
      <c r="C352" s="141"/>
      <c r="D352" s="141"/>
      <c r="E352" s="141"/>
      <c r="F352" s="141"/>
      <c r="G352" s="141"/>
      <c r="H352" s="285"/>
      <c r="I352" s="141"/>
      <c r="J352" s="141"/>
      <c r="K352" s="286"/>
      <c r="L352" s="140"/>
      <c r="M352" s="140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</row>
    <row r="353" spans="1:26" ht="13.5" customHeight="1">
      <c r="A353" s="141"/>
      <c r="B353" s="141"/>
      <c r="C353" s="141"/>
      <c r="D353" s="141"/>
      <c r="E353" s="141"/>
      <c r="F353" s="141"/>
      <c r="G353" s="141"/>
      <c r="H353" s="285"/>
      <c r="I353" s="141"/>
      <c r="J353" s="141"/>
      <c r="K353" s="286"/>
      <c r="L353" s="140"/>
      <c r="M353" s="140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</row>
    <row r="354" spans="1:26" ht="13.5" customHeight="1">
      <c r="A354" s="141"/>
      <c r="B354" s="141"/>
      <c r="C354" s="141"/>
      <c r="D354" s="141"/>
      <c r="E354" s="141"/>
      <c r="F354" s="141"/>
      <c r="G354" s="141"/>
      <c r="H354" s="285"/>
      <c r="I354" s="141"/>
      <c r="J354" s="141"/>
      <c r="K354" s="286"/>
      <c r="L354" s="140"/>
      <c r="M354" s="140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</row>
    <row r="355" spans="1:26" ht="13.5" customHeight="1">
      <c r="A355" s="141"/>
      <c r="B355" s="141"/>
      <c r="C355" s="141"/>
      <c r="D355" s="141"/>
      <c r="E355" s="141"/>
      <c r="F355" s="141"/>
      <c r="G355" s="141"/>
      <c r="H355" s="285"/>
      <c r="I355" s="141"/>
      <c r="J355" s="141"/>
      <c r="K355" s="286"/>
      <c r="L355" s="140"/>
      <c r="M355" s="140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</row>
    <row r="356" spans="1:26" ht="13.5" customHeight="1">
      <c r="A356" s="141"/>
      <c r="B356" s="141"/>
      <c r="C356" s="141"/>
      <c r="D356" s="141"/>
      <c r="E356" s="141"/>
      <c r="F356" s="141"/>
      <c r="G356" s="141"/>
      <c r="H356" s="285"/>
      <c r="I356" s="141"/>
      <c r="J356" s="141"/>
      <c r="K356" s="286"/>
      <c r="L356" s="140"/>
      <c r="M356" s="140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</row>
    <row r="357" spans="1:26" ht="13.5" customHeight="1">
      <c r="A357" s="141"/>
      <c r="B357" s="141"/>
      <c r="C357" s="141"/>
      <c r="D357" s="141"/>
      <c r="E357" s="141"/>
      <c r="F357" s="141"/>
      <c r="G357" s="141"/>
      <c r="H357" s="285"/>
      <c r="I357" s="141"/>
      <c r="J357" s="141"/>
      <c r="K357" s="286"/>
      <c r="L357" s="140"/>
      <c r="M357" s="140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</row>
    <row r="358" spans="1:26" ht="13.5" customHeight="1">
      <c r="A358" s="141"/>
      <c r="B358" s="141"/>
      <c r="C358" s="141"/>
      <c r="D358" s="141"/>
      <c r="E358" s="141"/>
      <c r="F358" s="141"/>
      <c r="G358" s="141"/>
      <c r="H358" s="285"/>
      <c r="I358" s="141"/>
      <c r="J358" s="141"/>
      <c r="K358" s="286"/>
      <c r="L358" s="140"/>
      <c r="M358" s="140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</row>
    <row r="359" spans="1:26" ht="13.5" customHeight="1">
      <c r="A359" s="141"/>
      <c r="B359" s="141"/>
      <c r="C359" s="141"/>
      <c r="D359" s="141"/>
      <c r="E359" s="141"/>
      <c r="F359" s="141"/>
      <c r="G359" s="141"/>
      <c r="H359" s="285"/>
      <c r="I359" s="141"/>
      <c r="J359" s="141"/>
      <c r="K359" s="286"/>
      <c r="L359" s="140"/>
      <c r="M359" s="140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</row>
    <row r="360" spans="1:26" ht="13.5" customHeight="1">
      <c r="A360" s="141"/>
      <c r="B360" s="141"/>
      <c r="C360" s="141"/>
      <c r="D360" s="141"/>
      <c r="E360" s="141"/>
      <c r="F360" s="141"/>
      <c r="G360" s="141"/>
      <c r="H360" s="285"/>
      <c r="I360" s="141"/>
      <c r="J360" s="141"/>
      <c r="K360" s="286"/>
      <c r="L360" s="140"/>
      <c r="M360" s="140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</row>
    <row r="361" spans="1:26" ht="13.5" customHeight="1">
      <c r="A361" s="141"/>
      <c r="B361" s="141"/>
      <c r="C361" s="141"/>
      <c r="D361" s="141"/>
      <c r="E361" s="141"/>
      <c r="F361" s="141"/>
      <c r="G361" s="141"/>
      <c r="H361" s="285"/>
      <c r="I361" s="141"/>
      <c r="J361" s="141"/>
      <c r="K361" s="286"/>
      <c r="L361" s="140"/>
      <c r="M361" s="140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</row>
    <row r="362" spans="1:26" ht="13.5" customHeight="1">
      <c r="A362" s="141"/>
      <c r="B362" s="141"/>
      <c r="C362" s="141"/>
      <c r="D362" s="141"/>
      <c r="E362" s="141"/>
      <c r="F362" s="141"/>
      <c r="G362" s="141"/>
      <c r="H362" s="285"/>
      <c r="I362" s="141"/>
      <c r="J362" s="141"/>
      <c r="K362" s="286"/>
      <c r="L362" s="140"/>
      <c r="M362" s="140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</row>
    <row r="363" spans="1:26" ht="13.5" customHeight="1">
      <c r="A363" s="141"/>
      <c r="B363" s="141"/>
      <c r="C363" s="141"/>
      <c r="D363" s="141"/>
      <c r="E363" s="141"/>
      <c r="F363" s="141"/>
      <c r="G363" s="141"/>
      <c r="H363" s="285"/>
      <c r="I363" s="141"/>
      <c r="J363" s="141"/>
      <c r="K363" s="286"/>
      <c r="L363" s="140"/>
      <c r="M363" s="140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</row>
    <row r="364" spans="1:26" ht="13.5" customHeight="1">
      <c r="A364" s="141"/>
      <c r="B364" s="141"/>
      <c r="C364" s="141"/>
      <c r="D364" s="141"/>
      <c r="E364" s="141"/>
      <c r="F364" s="141"/>
      <c r="G364" s="141"/>
      <c r="H364" s="285"/>
      <c r="I364" s="141"/>
      <c r="J364" s="141"/>
      <c r="K364" s="286"/>
      <c r="L364" s="140"/>
      <c r="M364" s="140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</row>
    <row r="365" spans="1:26" ht="13.5" customHeight="1">
      <c r="A365" s="141"/>
      <c r="B365" s="141"/>
      <c r="C365" s="141"/>
      <c r="D365" s="141"/>
      <c r="E365" s="141"/>
      <c r="F365" s="141"/>
      <c r="G365" s="141"/>
      <c r="H365" s="285"/>
      <c r="I365" s="141"/>
      <c r="J365" s="141"/>
      <c r="K365" s="286"/>
      <c r="L365" s="140"/>
      <c r="M365" s="140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</row>
    <row r="366" spans="1:26" ht="13.5" customHeight="1">
      <c r="A366" s="141"/>
      <c r="B366" s="141"/>
      <c r="C366" s="141"/>
      <c r="D366" s="141"/>
      <c r="E366" s="141"/>
      <c r="F366" s="141"/>
      <c r="G366" s="141"/>
      <c r="H366" s="285"/>
      <c r="I366" s="141"/>
      <c r="J366" s="141"/>
      <c r="K366" s="286"/>
      <c r="L366" s="140"/>
      <c r="M366" s="140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</row>
    <row r="367" spans="1:26" ht="13.5" customHeight="1">
      <c r="A367" s="141"/>
      <c r="B367" s="141"/>
      <c r="C367" s="141"/>
      <c r="D367" s="141"/>
      <c r="E367" s="141"/>
      <c r="F367" s="141"/>
      <c r="G367" s="141"/>
      <c r="H367" s="285"/>
      <c r="I367" s="141"/>
      <c r="J367" s="141"/>
      <c r="K367" s="286"/>
      <c r="L367" s="140"/>
      <c r="M367" s="140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</row>
    <row r="368" spans="1:26" ht="13.5" customHeight="1">
      <c r="A368" s="141"/>
      <c r="B368" s="141"/>
      <c r="C368" s="141"/>
      <c r="D368" s="141"/>
      <c r="E368" s="141"/>
      <c r="F368" s="141"/>
      <c r="G368" s="141"/>
      <c r="H368" s="285"/>
      <c r="I368" s="141"/>
      <c r="J368" s="141"/>
      <c r="K368" s="286"/>
      <c r="L368" s="140"/>
      <c r="M368" s="140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</row>
    <row r="369" spans="1:26" ht="13.5" customHeight="1">
      <c r="A369" s="141"/>
      <c r="B369" s="141"/>
      <c r="C369" s="141"/>
      <c r="D369" s="141"/>
      <c r="E369" s="141"/>
      <c r="F369" s="141"/>
      <c r="G369" s="141"/>
      <c r="H369" s="285"/>
      <c r="I369" s="141"/>
      <c r="J369" s="141"/>
      <c r="K369" s="286"/>
      <c r="L369" s="140"/>
      <c r="M369" s="140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</row>
    <row r="370" spans="1:26" ht="13.5" customHeight="1">
      <c r="A370" s="141"/>
      <c r="B370" s="141"/>
      <c r="C370" s="141"/>
      <c r="D370" s="141"/>
      <c r="E370" s="141"/>
      <c r="F370" s="141"/>
      <c r="G370" s="141"/>
      <c r="H370" s="285"/>
      <c r="I370" s="141"/>
      <c r="J370" s="141"/>
      <c r="K370" s="286"/>
      <c r="L370" s="140"/>
      <c r="M370" s="140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</row>
    <row r="371" spans="1:26" ht="13.5" customHeight="1">
      <c r="A371" s="141"/>
      <c r="B371" s="141"/>
      <c r="C371" s="141"/>
      <c r="D371" s="141"/>
      <c r="E371" s="141"/>
      <c r="F371" s="141"/>
      <c r="G371" s="141"/>
      <c r="H371" s="285"/>
      <c r="I371" s="141"/>
      <c r="J371" s="141"/>
      <c r="K371" s="286"/>
      <c r="L371" s="140"/>
      <c r="M371" s="140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</row>
    <row r="372" spans="1:26" ht="13.5" customHeight="1">
      <c r="A372" s="141"/>
      <c r="B372" s="141"/>
      <c r="C372" s="141"/>
      <c r="D372" s="141"/>
      <c r="E372" s="141"/>
      <c r="F372" s="141"/>
      <c r="G372" s="141"/>
      <c r="H372" s="285"/>
      <c r="I372" s="141"/>
      <c r="J372" s="141"/>
      <c r="K372" s="286"/>
      <c r="L372" s="140"/>
      <c r="M372" s="140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</row>
    <row r="373" spans="1:26" ht="13.5" customHeight="1">
      <c r="A373" s="141"/>
      <c r="B373" s="141"/>
      <c r="C373" s="141"/>
      <c r="D373" s="141"/>
      <c r="E373" s="141"/>
      <c r="F373" s="141"/>
      <c r="G373" s="141"/>
      <c r="H373" s="285"/>
      <c r="I373" s="141"/>
      <c r="J373" s="141"/>
      <c r="K373" s="286"/>
      <c r="L373" s="140"/>
      <c r="M373" s="140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</row>
    <row r="374" spans="1:26" ht="13.5" customHeight="1">
      <c r="A374" s="141"/>
      <c r="B374" s="141"/>
      <c r="C374" s="141"/>
      <c r="D374" s="141"/>
      <c r="E374" s="141"/>
      <c r="F374" s="141"/>
      <c r="G374" s="141"/>
      <c r="H374" s="285"/>
      <c r="I374" s="141"/>
      <c r="J374" s="141"/>
      <c r="K374" s="286"/>
      <c r="L374" s="140"/>
      <c r="M374" s="140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</row>
    <row r="375" spans="1:26" ht="13.5" customHeight="1">
      <c r="A375" s="141"/>
      <c r="B375" s="141"/>
      <c r="C375" s="141"/>
      <c r="D375" s="141"/>
      <c r="E375" s="141"/>
      <c r="F375" s="141"/>
      <c r="G375" s="141"/>
      <c r="H375" s="285"/>
      <c r="I375" s="141"/>
      <c r="J375" s="141"/>
      <c r="K375" s="286"/>
      <c r="L375" s="140"/>
      <c r="M375" s="140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</row>
    <row r="376" spans="1:26" ht="13.5" customHeight="1">
      <c r="A376" s="141"/>
      <c r="B376" s="141"/>
      <c r="C376" s="141"/>
      <c r="D376" s="141"/>
      <c r="E376" s="141"/>
      <c r="F376" s="141"/>
      <c r="G376" s="141"/>
      <c r="H376" s="285"/>
      <c r="I376" s="141"/>
      <c r="J376" s="141"/>
      <c r="K376" s="286"/>
      <c r="L376" s="140"/>
      <c r="M376" s="140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</row>
    <row r="377" spans="1:26" ht="13.5" customHeight="1">
      <c r="A377" s="141"/>
      <c r="B377" s="141"/>
      <c r="C377" s="141"/>
      <c r="D377" s="141"/>
      <c r="E377" s="141"/>
      <c r="F377" s="141"/>
      <c r="G377" s="141"/>
      <c r="H377" s="285"/>
      <c r="I377" s="141"/>
      <c r="J377" s="141"/>
      <c r="K377" s="286"/>
      <c r="L377" s="140"/>
      <c r="M377" s="140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</row>
    <row r="378" spans="1:26" ht="13.5" customHeight="1">
      <c r="A378" s="141"/>
      <c r="B378" s="141"/>
      <c r="C378" s="141"/>
      <c r="D378" s="141"/>
      <c r="E378" s="141"/>
      <c r="F378" s="141"/>
      <c r="G378" s="141"/>
      <c r="H378" s="285"/>
      <c r="I378" s="141"/>
      <c r="J378" s="141"/>
      <c r="K378" s="286"/>
      <c r="L378" s="140"/>
      <c r="M378" s="140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</row>
    <row r="379" spans="1:26" ht="13.5" customHeight="1">
      <c r="A379" s="141"/>
      <c r="B379" s="141"/>
      <c r="C379" s="141"/>
      <c r="D379" s="141"/>
      <c r="E379" s="141"/>
      <c r="F379" s="141"/>
      <c r="G379" s="141"/>
      <c r="H379" s="285"/>
      <c r="I379" s="141"/>
      <c r="J379" s="141"/>
      <c r="K379" s="286"/>
      <c r="L379" s="140"/>
      <c r="M379" s="140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</row>
    <row r="380" spans="1:26" ht="13.5" customHeight="1">
      <c r="A380" s="141"/>
      <c r="B380" s="141"/>
      <c r="C380" s="141"/>
      <c r="D380" s="141"/>
      <c r="E380" s="141"/>
      <c r="F380" s="141"/>
      <c r="G380" s="141"/>
      <c r="H380" s="285"/>
      <c r="I380" s="141"/>
      <c r="J380" s="141"/>
      <c r="K380" s="286"/>
      <c r="L380" s="140"/>
      <c r="M380" s="140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</row>
    <row r="381" spans="1:26" ht="13.5" customHeight="1">
      <c r="A381" s="141"/>
      <c r="B381" s="141"/>
      <c r="C381" s="141"/>
      <c r="D381" s="141"/>
      <c r="E381" s="141"/>
      <c r="F381" s="141"/>
      <c r="G381" s="141"/>
      <c r="H381" s="285"/>
      <c r="I381" s="141"/>
      <c r="J381" s="141"/>
      <c r="K381" s="286"/>
      <c r="L381" s="140"/>
      <c r="M381" s="140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</row>
    <row r="382" spans="1:26" ht="13.5" customHeight="1">
      <c r="A382" s="141"/>
      <c r="B382" s="141"/>
      <c r="C382" s="141"/>
      <c r="D382" s="141"/>
      <c r="E382" s="141"/>
      <c r="F382" s="141"/>
      <c r="G382" s="141"/>
      <c r="H382" s="285"/>
      <c r="I382" s="141"/>
      <c r="J382" s="141"/>
      <c r="K382" s="286"/>
      <c r="L382" s="140"/>
      <c r="M382" s="140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</row>
    <row r="383" spans="1:26" ht="13.5" customHeight="1">
      <c r="A383" s="141"/>
      <c r="B383" s="141"/>
      <c r="C383" s="141"/>
      <c r="D383" s="141"/>
      <c r="E383" s="141"/>
      <c r="F383" s="141"/>
      <c r="G383" s="141"/>
      <c r="H383" s="285"/>
      <c r="I383" s="141"/>
      <c r="J383" s="141"/>
      <c r="K383" s="286"/>
      <c r="L383" s="140"/>
      <c r="M383" s="140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</row>
    <row r="384" spans="1:26" ht="13.5" customHeight="1">
      <c r="A384" s="141"/>
      <c r="B384" s="141"/>
      <c r="C384" s="141"/>
      <c r="D384" s="141"/>
      <c r="E384" s="141"/>
      <c r="F384" s="141"/>
      <c r="G384" s="141"/>
      <c r="H384" s="285"/>
      <c r="I384" s="141"/>
      <c r="J384" s="141"/>
      <c r="K384" s="286"/>
      <c r="L384" s="140"/>
      <c r="M384" s="140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</row>
    <row r="385" spans="1:26" ht="13.5" customHeight="1">
      <c r="A385" s="141"/>
      <c r="B385" s="141"/>
      <c r="C385" s="141"/>
      <c r="D385" s="141"/>
      <c r="E385" s="141"/>
      <c r="F385" s="141"/>
      <c r="G385" s="141"/>
      <c r="H385" s="285"/>
      <c r="I385" s="141"/>
      <c r="J385" s="141"/>
      <c r="K385" s="286"/>
      <c r="L385" s="140"/>
      <c r="M385" s="140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</row>
    <row r="386" spans="1:26" ht="13.5" customHeight="1">
      <c r="A386" s="141"/>
      <c r="B386" s="141"/>
      <c r="C386" s="141"/>
      <c r="D386" s="141"/>
      <c r="E386" s="141"/>
      <c r="F386" s="141"/>
      <c r="G386" s="141"/>
      <c r="H386" s="285"/>
      <c r="I386" s="141"/>
      <c r="J386" s="141"/>
      <c r="K386" s="286"/>
      <c r="L386" s="140"/>
      <c r="M386" s="140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</row>
    <row r="387" spans="1:26" ht="13.5" customHeight="1">
      <c r="A387" s="141"/>
      <c r="B387" s="141"/>
      <c r="C387" s="141"/>
      <c r="D387" s="141"/>
      <c r="E387" s="141"/>
      <c r="F387" s="141"/>
      <c r="G387" s="141"/>
      <c r="H387" s="285"/>
      <c r="I387" s="141"/>
      <c r="J387" s="141"/>
      <c r="K387" s="286"/>
      <c r="L387" s="140"/>
      <c r="M387" s="140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 spans="1:26" ht="13.5" customHeight="1">
      <c r="A388" s="141"/>
      <c r="B388" s="141"/>
      <c r="C388" s="141"/>
      <c r="D388" s="141"/>
      <c r="E388" s="141"/>
      <c r="F388" s="141"/>
      <c r="G388" s="141"/>
      <c r="H388" s="285"/>
      <c r="I388" s="141"/>
      <c r="J388" s="141"/>
      <c r="K388" s="286"/>
      <c r="L388" s="140"/>
      <c r="M388" s="140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</row>
    <row r="389" spans="1:26" ht="13.5" customHeight="1">
      <c r="A389" s="141"/>
      <c r="B389" s="141"/>
      <c r="C389" s="141"/>
      <c r="D389" s="141"/>
      <c r="E389" s="141"/>
      <c r="F389" s="141"/>
      <c r="G389" s="141"/>
      <c r="H389" s="285"/>
      <c r="I389" s="141"/>
      <c r="J389" s="141"/>
      <c r="K389" s="286"/>
      <c r="L389" s="140"/>
      <c r="M389" s="140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</row>
    <row r="390" spans="1:26" ht="13.5" customHeight="1">
      <c r="A390" s="141"/>
      <c r="B390" s="141"/>
      <c r="C390" s="141"/>
      <c r="D390" s="141"/>
      <c r="E390" s="141"/>
      <c r="F390" s="141"/>
      <c r="G390" s="141"/>
      <c r="H390" s="285"/>
      <c r="I390" s="141"/>
      <c r="J390" s="141"/>
      <c r="K390" s="286"/>
      <c r="L390" s="140"/>
      <c r="M390" s="140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</row>
    <row r="391" spans="1:26" ht="13.5" customHeight="1">
      <c r="A391" s="141"/>
      <c r="B391" s="141"/>
      <c r="C391" s="141"/>
      <c r="D391" s="141"/>
      <c r="E391" s="141"/>
      <c r="F391" s="141"/>
      <c r="G391" s="141"/>
      <c r="H391" s="285"/>
      <c r="I391" s="141"/>
      <c r="J391" s="141"/>
      <c r="K391" s="286"/>
      <c r="L391" s="140"/>
      <c r="M391" s="140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</row>
    <row r="392" spans="1:26" ht="13.5" customHeight="1">
      <c r="A392" s="141"/>
      <c r="B392" s="141"/>
      <c r="C392" s="141"/>
      <c r="D392" s="141"/>
      <c r="E392" s="141"/>
      <c r="F392" s="141"/>
      <c r="G392" s="141"/>
      <c r="H392" s="285"/>
      <c r="I392" s="141"/>
      <c r="J392" s="141"/>
      <c r="K392" s="286"/>
      <c r="L392" s="140"/>
      <c r="M392" s="140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</row>
    <row r="393" spans="1:26" ht="13.5" customHeight="1">
      <c r="A393" s="141"/>
      <c r="B393" s="141"/>
      <c r="C393" s="141"/>
      <c r="D393" s="141"/>
      <c r="E393" s="141"/>
      <c r="F393" s="141"/>
      <c r="G393" s="141"/>
      <c r="H393" s="285"/>
      <c r="I393" s="141"/>
      <c r="J393" s="141"/>
      <c r="K393" s="286"/>
      <c r="L393" s="140"/>
      <c r="M393" s="140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</row>
    <row r="394" spans="1:26" ht="13.5" customHeight="1">
      <c r="A394" s="141"/>
      <c r="B394" s="141"/>
      <c r="C394" s="141"/>
      <c r="D394" s="141"/>
      <c r="E394" s="141"/>
      <c r="F394" s="141"/>
      <c r="G394" s="141"/>
      <c r="H394" s="285"/>
      <c r="I394" s="141"/>
      <c r="J394" s="141"/>
      <c r="K394" s="286"/>
      <c r="L394" s="140"/>
      <c r="M394" s="140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</row>
    <row r="395" spans="1:26" ht="13.5" customHeight="1">
      <c r="A395" s="141"/>
      <c r="B395" s="141"/>
      <c r="C395" s="141"/>
      <c r="D395" s="141"/>
      <c r="E395" s="141"/>
      <c r="F395" s="141"/>
      <c r="G395" s="141"/>
      <c r="H395" s="285"/>
      <c r="I395" s="141"/>
      <c r="J395" s="141"/>
      <c r="K395" s="286"/>
      <c r="L395" s="140"/>
      <c r="M395" s="140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</row>
    <row r="396" spans="1:26" ht="13.5" customHeight="1">
      <c r="A396" s="141"/>
      <c r="B396" s="141"/>
      <c r="C396" s="141"/>
      <c r="D396" s="141"/>
      <c r="E396" s="141"/>
      <c r="F396" s="141"/>
      <c r="G396" s="141"/>
      <c r="H396" s="285"/>
      <c r="I396" s="141"/>
      <c r="J396" s="141"/>
      <c r="K396" s="286"/>
      <c r="L396" s="140"/>
      <c r="M396" s="140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</row>
    <row r="397" spans="1:26" ht="13.5" customHeight="1">
      <c r="A397" s="141"/>
      <c r="B397" s="141"/>
      <c r="C397" s="141"/>
      <c r="D397" s="141"/>
      <c r="E397" s="141"/>
      <c r="F397" s="141"/>
      <c r="G397" s="141"/>
      <c r="H397" s="285"/>
      <c r="I397" s="141"/>
      <c r="J397" s="141"/>
      <c r="K397" s="286"/>
      <c r="L397" s="140"/>
      <c r="M397" s="140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</row>
    <row r="398" spans="1:26" ht="13.5" customHeight="1">
      <c r="A398" s="141"/>
      <c r="B398" s="141"/>
      <c r="C398" s="141"/>
      <c r="D398" s="141"/>
      <c r="E398" s="141"/>
      <c r="F398" s="141"/>
      <c r="G398" s="141"/>
      <c r="H398" s="285"/>
      <c r="I398" s="141"/>
      <c r="J398" s="141"/>
      <c r="K398" s="286"/>
      <c r="L398" s="140"/>
      <c r="M398" s="140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</row>
    <row r="399" spans="1:26" ht="13.5" customHeight="1">
      <c r="A399" s="141"/>
      <c r="B399" s="141"/>
      <c r="C399" s="141"/>
      <c r="D399" s="141"/>
      <c r="E399" s="141"/>
      <c r="F399" s="141"/>
      <c r="G399" s="141"/>
      <c r="H399" s="285"/>
      <c r="I399" s="141"/>
      <c r="J399" s="141"/>
      <c r="K399" s="286"/>
      <c r="L399" s="140"/>
      <c r="M399" s="140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</row>
    <row r="400" spans="1:26" ht="13.5" customHeight="1">
      <c r="A400" s="141"/>
      <c r="B400" s="141"/>
      <c r="C400" s="141"/>
      <c r="D400" s="141"/>
      <c r="E400" s="141"/>
      <c r="F400" s="141"/>
      <c r="G400" s="141"/>
      <c r="H400" s="285"/>
      <c r="I400" s="141"/>
      <c r="J400" s="141"/>
      <c r="K400" s="286"/>
      <c r="L400" s="140"/>
      <c r="M400" s="140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</row>
    <row r="401" spans="1:26" ht="13.5" customHeight="1">
      <c r="A401" s="141"/>
      <c r="B401" s="141"/>
      <c r="C401" s="141"/>
      <c r="D401" s="141"/>
      <c r="E401" s="141"/>
      <c r="F401" s="141"/>
      <c r="G401" s="141"/>
      <c r="H401" s="285"/>
      <c r="I401" s="141"/>
      <c r="J401" s="141"/>
      <c r="K401" s="286"/>
      <c r="L401" s="140"/>
      <c r="M401" s="140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</row>
    <row r="402" spans="1:26" ht="13.5" customHeight="1">
      <c r="A402" s="141"/>
      <c r="B402" s="141"/>
      <c r="C402" s="141"/>
      <c r="D402" s="141"/>
      <c r="E402" s="141"/>
      <c r="F402" s="141"/>
      <c r="G402" s="141"/>
      <c r="H402" s="285"/>
      <c r="I402" s="141"/>
      <c r="J402" s="141"/>
      <c r="K402" s="286"/>
      <c r="L402" s="140"/>
      <c r="M402" s="140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</row>
    <row r="403" spans="1:26" ht="13.5" customHeight="1">
      <c r="A403" s="141"/>
      <c r="B403" s="141"/>
      <c r="C403" s="141"/>
      <c r="D403" s="141"/>
      <c r="E403" s="141"/>
      <c r="F403" s="141"/>
      <c r="G403" s="141"/>
      <c r="H403" s="285"/>
      <c r="I403" s="141"/>
      <c r="J403" s="141"/>
      <c r="K403" s="286"/>
      <c r="L403" s="140"/>
      <c r="M403" s="140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</row>
    <row r="404" spans="1:26" ht="13.5" customHeight="1">
      <c r="A404" s="141"/>
      <c r="B404" s="141"/>
      <c r="C404" s="141"/>
      <c r="D404" s="141"/>
      <c r="E404" s="141"/>
      <c r="F404" s="141"/>
      <c r="G404" s="141"/>
      <c r="H404" s="285"/>
      <c r="I404" s="141"/>
      <c r="J404" s="141"/>
      <c r="K404" s="286"/>
      <c r="L404" s="140"/>
      <c r="M404" s="140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</row>
    <row r="405" spans="1:26" ht="13.5" customHeight="1">
      <c r="A405" s="141"/>
      <c r="B405" s="141"/>
      <c r="C405" s="141"/>
      <c r="D405" s="141"/>
      <c r="E405" s="141"/>
      <c r="F405" s="141"/>
      <c r="G405" s="141"/>
      <c r="H405" s="285"/>
      <c r="I405" s="141"/>
      <c r="J405" s="141"/>
      <c r="K405" s="286"/>
      <c r="L405" s="140"/>
      <c r="M405" s="140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</row>
    <row r="406" spans="1:26" ht="13.5" customHeight="1">
      <c r="A406" s="141"/>
      <c r="B406" s="141"/>
      <c r="C406" s="141"/>
      <c r="D406" s="141"/>
      <c r="E406" s="141"/>
      <c r="F406" s="141"/>
      <c r="G406" s="141"/>
      <c r="H406" s="285"/>
      <c r="I406" s="141"/>
      <c r="J406" s="141"/>
      <c r="K406" s="286"/>
      <c r="L406" s="140"/>
      <c r="M406" s="140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</row>
    <row r="407" spans="1:26" ht="13.5" customHeight="1">
      <c r="A407" s="141"/>
      <c r="B407" s="141"/>
      <c r="C407" s="141"/>
      <c r="D407" s="141"/>
      <c r="E407" s="141"/>
      <c r="F407" s="141"/>
      <c r="G407" s="141"/>
      <c r="H407" s="285"/>
      <c r="I407" s="141"/>
      <c r="J407" s="141"/>
      <c r="K407" s="286"/>
      <c r="L407" s="140"/>
      <c r="M407" s="140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</row>
    <row r="408" spans="1:26" ht="13.5" customHeight="1">
      <c r="A408" s="141"/>
      <c r="B408" s="141"/>
      <c r="C408" s="141"/>
      <c r="D408" s="141"/>
      <c r="E408" s="141"/>
      <c r="F408" s="141"/>
      <c r="G408" s="141"/>
      <c r="H408" s="285"/>
      <c r="I408" s="141"/>
      <c r="J408" s="141"/>
      <c r="K408" s="286"/>
      <c r="L408" s="140"/>
      <c r="M408" s="140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</row>
    <row r="409" spans="1:26" ht="13.5" customHeight="1">
      <c r="A409" s="141"/>
      <c r="B409" s="141"/>
      <c r="C409" s="141"/>
      <c r="D409" s="141"/>
      <c r="E409" s="141"/>
      <c r="F409" s="141"/>
      <c r="G409" s="141"/>
      <c r="H409" s="285"/>
      <c r="I409" s="141"/>
      <c r="J409" s="141"/>
      <c r="K409" s="286"/>
      <c r="L409" s="140"/>
      <c r="M409" s="140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</row>
    <row r="410" spans="1:26" ht="13.5" customHeight="1">
      <c r="A410" s="141"/>
      <c r="B410" s="141"/>
      <c r="C410" s="141"/>
      <c r="D410" s="141"/>
      <c r="E410" s="141"/>
      <c r="F410" s="141"/>
      <c r="G410" s="141"/>
      <c r="H410" s="285"/>
      <c r="I410" s="141"/>
      <c r="J410" s="141"/>
      <c r="K410" s="286"/>
      <c r="L410" s="140"/>
      <c r="M410" s="140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</row>
    <row r="411" spans="1:26" ht="13.5" customHeight="1">
      <c r="A411" s="141"/>
      <c r="B411" s="141"/>
      <c r="C411" s="141"/>
      <c r="D411" s="141"/>
      <c r="E411" s="141"/>
      <c r="F411" s="141"/>
      <c r="G411" s="141"/>
      <c r="H411" s="285"/>
      <c r="I411" s="141"/>
      <c r="J411" s="141"/>
      <c r="K411" s="286"/>
      <c r="L411" s="140"/>
      <c r="M411" s="140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12" spans="1:26" ht="13.5" customHeight="1">
      <c r="A412" s="141"/>
      <c r="B412" s="141"/>
      <c r="C412" s="141"/>
      <c r="D412" s="141"/>
      <c r="E412" s="141"/>
      <c r="F412" s="141"/>
      <c r="G412" s="141"/>
      <c r="H412" s="285"/>
      <c r="I412" s="141"/>
      <c r="J412" s="141"/>
      <c r="K412" s="286"/>
      <c r="L412" s="140"/>
      <c r="M412" s="140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</row>
    <row r="413" spans="1:26" ht="13.5" customHeight="1">
      <c r="A413" s="141"/>
      <c r="B413" s="141"/>
      <c r="C413" s="141"/>
      <c r="D413" s="141"/>
      <c r="E413" s="141"/>
      <c r="F413" s="141"/>
      <c r="G413" s="141"/>
      <c r="H413" s="285"/>
      <c r="I413" s="141"/>
      <c r="J413" s="141"/>
      <c r="K413" s="286"/>
      <c r="L413" s="140"/>
      <c r="M413" s="140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</row>
    <row r="414" spans="1:26" ht="13.5" customHeight="1">
      <c r="A414" s="141"/>
      <c r="B414" s="141"/>
      <c r="C414" s="141"/>
      <c r="D414" s="141"/>
      <c r="E414" s="141"/>
      <c r="F414" s="141"/>
      <c r="G414" s="141"/>
      <c r="H414" s="285"/>
      <c r="I414" s="141"/>
      <c r="J414" s="141"/>
      <c r="K414" s="286"/>
      <c r="L414" s="140"/>
      <c r="M414" s="140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</row>
    <row r="415" spans="1:26" ht="13.5" customHeight="1">
      <c r="A415" s="141"/>
      <c r="B415" s="141"/>
      <c r="C415" s="141"/>
      <c r="D415" s="141"/>
      <c r="E415" s="141"/>
      <c r="F415" s="141"/>
      <c r="G415" s="141"/>
      <c r="H415" s="285"/>
      <c r="I415" s="141"/>
      <c r="J415" s="141"/>
      <c r="K415" s="286"/>
      <c r="L415" s="140"/>
      <c r="M415" s="140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</row>
    <row r="416" spans="1:26" ht="13.5" customHeight="1">
      <c r="A416" s="141"/>
      <c r="B416" s="141"/>
      <c r="C416" s="141"/>
      <c r="D416" s="141"/>
      <c r="E416" s="141"/>
      <c r="F416" s="141"/>
      <c r="G416" s="141"/>
      <c r="H416" s="285"/>
      <c r="I416" s="141"/>
      <c r="J416" s="141"/>
      <c r="K416" s="286"/>
      <c r="L416" s="140"/>
      <c r="M416" s="140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</row>
    <row r="417" spans="1:26" ht="13.5" customHeight="1">
      <c r="A417" s="141"/>
      <c r="B417" s="141"/>
      <c r="C417" s="141"/>
      <c r="D417" s="141"/>
      <c r="E417" s="141"/>
      <c r="F417" s="141"/>
      <c r="G417" s="141"/>
      <c r="H417" s="285"/>
      <c r="I417" s="141"/>
      <c r="J417" s="141"/>
      <c r="K417" s="286"/>
      <c r="L417" s="140"/>
      <c r="M417" s="140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</row>
    <row r="418" spans="1:26" ht="13.5" customHeight="1">
      <c r="A418" s="141"/>
      <c r="B418" s="141"/>
      <c r="C418" s="141"/>
      <c r="D418" s="141"/>
      <c r="E418" s="141"/>
      <c r="F418" s="141"/>
      <c r="G418" s="141"/>
      <c r="H418" s="285"/>
      <c r="I418" s="141"/>
      <c r="J418" s="141"/>
      <c r="K418" s="286"/>
      <c r="L418" s="140"/>
      <c r="M418" s="140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</row>
    <row r="419" spans="1:26" ht="13.5" customHeight="1">
      <c r="A419" s="141"/>
      <c r="B419" s="141"/>
      <c r="C419" s="141"/>
      <c r="D419" s="141"/>
      <c r="E419" s="141"/>
      <c r="F419" s="141"/>
      <c r="G419" s="141"/>
      <c r="H419" s="285"/>
      <c r="I419" s="141"/>
      <c r="J419" s="141"/>
      <c r="K419" s="286"/>
      <c r="L419" s="140"/>
      <c r="M419" s="140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</row>
    <row r="420" spans="1:26" ht="13.5" customHeight="1">
      <c r="A420" s="141"/>
      <c r="B420" s="141"/>
      <c r="C420" s="141"/>
      <c r="D420" s="141"/>
      <c r="E420" s="141"/>
      <c r="F420" s="141"/>
      <c r="G420" s="141"/>
      <c r="H420" s="285"/>
      <c r="I420" s="141"/>
      <c r="J420" s="141"/>
      <c r="K420" s="286"/>
      <c r="L420" s="140"/>
      <c r="M420" s="140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</row>
    <row r="421" spans="1:26" ht="13.5" customHeight="1">
      <c r="A421" s="141"/>
      <c r="B421" s="141"/>
      <c r="C421" s="141"/>
      <c r="D421" s="141"/>
      <c r="E421" s="141"/>
      <c r="F421" s="141"/>
      <c r="G421" s="141"/>
      <c r="H421" s="285"/>
      <c r="I421" s="141"/>
      <c r="J421" s="141"/>
      <c r="K421" s="286"/>
      <c r="L421" s="140"/>
      <c r="M421" s="140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</row>
    <row r="422" spans="1:26" ht="13.5" customHeight="1">
      <c r="A422" s="141"/>
      <c r="B422" s="141"/>
      <c r="C422" s="141"/>
      <c r="D422" s="141"/>
      <c r="E422" s="141"/>
      <c r="F422" s="141"/>
      <c r="G422" s="141"/>
      <c r="H422" s="285"/>
      <c r="I422" s="141"/>
      <c r="J422" s="141"/>
      <c r="K422" s="286"/>
      <c r="L422" s="140"/>
      <c r="M422" s="140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</row>
    <row r="423" spans="1:26" ht="13.5" customHeight="1">
      <c r="A423" s="141"/>
      <c r="B423" s="141"/>
      <c r="C423" s="141"/>
      <c r="D423" s="141"/>
      <c r="E423" s="141"/>
      <c r="F423" s="141"/>
      <c r="G423" s="141"/>
      <c r="H423" s="285"/>
      <c r="I423" s="141"/>
      <c r="J423" s="141"/>
      <c r="K423" s="286"/>
      <c r="L423" s="140"/>
      <c r="M423" s="140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</row>
    <row r="424" spans="1:26" ht="13.5" customHeight="1">
      <c r="A424" s="141"/>
      <c r="B424" s="141"/>
      <c r="C424" s="141"/>
      <c r="D424" s="141"/>
      <c r="E424" s="141"/>
      <c r="F424" s="141"/>
      <c r="G424" s="141"/>
      <c r="H424" s="285"/>
      <c r="I424" s="141"/>
      <c r="J424" s="141"/>
      <c r="K424" s="286"/>
      <c r="L424" s="140"/>
      <c r="M424" s="140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</row>
    <row r="425" spans="1:26" ht="13.5" customHeight="1">
      <c r="A425" s="141"/>
      <c r="B425" s="141"/>
      <c r="C425" s="141"/>
      <c r="D425" s="141"/>
      <c r="E425" s="141"/>
      <c r="F425" s="141"/>
      <c r="G425" s="141"/>
      <c r="H425" s="285"/>
      <c r="I425" s="141"/>
      <c r="J425" s="141"/>
      <c r="K425" s="286"/>
      <c r="L425" s="140"/>
      <c r="M425" s="140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</row>
    <row r="426" spans="1:26" ht="13.5" customHeight="1">
      <c r="A426" s="141"/>
      <c r="B426" s="141"/>
      <c r="C426" s="141"/>
      <c r="D426" s="141"/>
      <c r="E426" s="141"/>
      <c r="F426" s="141"/>
      <c r="G426" s="141"/>
      <c r="H426" s="285"/>
      <c r="I426" s="141"/>
      <c r="J426" s="141"/>
      <c r="K426" s="286"/>
      <c r="L426" s="140"/>
      <c r="M426" s="140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</row>
    <row r="427" spans="1:26" ht="13.5" customHeight="1">
      <c r="A427" s="141"/>
      <c r="B427" s="141"/>
      <c r="C427" s="141"/>
      <c r="D427" s="141"/>
      <c r="E427" s="141"/>
      <c r="F427" s="141"/>
      <c r="G427" s="141"/>
      <c r="H427" s="285"/>
      <c r="I427" s="141"/>
      <c r="J427" s="141"/>
      <c r="K427" s="286"/>
      <c r="L427" s="140"/>
      <c r="M427" s="140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</row>
    <row r="428" spans="1:26" ht="13.5" customHeight="1">
      <c r="A428" s="141"/>
      <c r="B428" s="141"/>
      <c r="C428" s="141"/>
      <c r="D428" s="141"/>
      <c r="E428" s="141"/>
      <c r="F428" s="141"/>
      <c r="G428" s="141"/>
      <c r="H428" s="285"/>
      <c r="I428" s="141"/>
      <c r="J428" s="141"/>
      <c r="K428" s="286"/>
      <c r="L428" s="140"/>
      <c r="M428" s="140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</row>
    <row r="429" spans="1:26" ht="13.5" customHeight="1">
      <c r="A429" s="141"/>
      <c r="B429" s="141"/>
      <c r="C429" s="141"/>
      <c r="D429" s="141"/>
      <c r="E429" s="141"/>
      <c r="F429" s="141"/>
      <c r="G429" s="141"/>
      <c r="H429" s="285"/>
      <c r="I429" s="141"/>
      <c r="J429" s="141"/>
      <c r="K429" s="286"/>
      <c r="L429" s="140"/>
      <c r="M429" s="140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</row>
    <row r="430" spans="1:26" ht="13.5" customHeight="1">
      <c r="A430" s="141"/>
      <c r="B430" s="141"/>
      <c r="C430" s="141"/>
      <c r="D430" s="141"/>
      <c r="E430" s="141"/>
      <c r="F430" s="141"/>
      <c r="G430" s="141"/>
      <c r="H430" s="285"/>
      <c r="I430" s="141"/>
      <c r="J430" s="141"/>
      <c r="K430" s="286"/>
      <c r="L430" s="140"/>
      <c r="M430" s="140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</row>
    <row r="431" spans="1:26" ht="13.5" customHeight="1">
      <c r="A431" s="141"/>
      <c r="B431" s="141"/>
      <c r="C431" s="141"/>
      <c r="D431" s="141"/>
      <c r="E431" s="141"/>
      <c r="F431" s="141"/>
      <c r="G431" s="141"/>
      <c r="H431" s="285"/>
      <c r="I431" s="141"/>
      <c r="J431" s="141"/>
      <c r="K431" s="286"/>
      <c r="L431" s="140"/>
      <c r="M431" s="140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</row>
    <row r="432" spans="1:26" ht="13.5" customHeight="1">
      <c r="A432" s="141"/>
      <c r="B432" s="141"/>
      <c r="C432" s="141"/>
      <c r="D432" s="141"/>
      <c r="E432" s="141"/>
      <c r="F432" s="141"/>
      <c r="G432" s="141"/>
      <c r="H432" s="285"/>
      <c r="I432" s="141"/>
      <c r="J432" s="141"/>
      <c r="K432" s="286"/>
      <c r="L432" s="140"/>
      <c r="M432" s="140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</row>
    <row r="433" spans="1:26" ht="13.5" customHeight="1">
      <c r="A433" s="141"/>
      <c r="B433" s="141"/>
      <c r="C433" s="141"/>
      <c r="D433" s="141"/>
      <c r="E433" s="141"/>
      <c r="F433" s="141"/>
      <c r="G433" s="141"/>
      <c r="H433" s="285"/>
      <c r="I433" s="141"/>
      <c r="J433" s="141"/>
      <c r="K433" s="286"/>
      <c r="L433" s="140"/>
      <c r="M433" s="140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</row>
    <row r="434" spans="1:26" ht="13.5" customHeight="1">
      <c r="A434" s="141"/>
      <c r="B434" s="141"/>
      <c r="C434" s="141"/>
      <c r="D434" s="141"/>
      <c r="E434" s="141"/>
      <c r="F434" s="141"/>
      <c r="G434" s="141"/>
      <c r="H434" s="285"/>
      <c r="I434" s="141"/>
      <c r="J434" s="141"/>
      <c r="K434" s="286"/>
      <c r="L434" s="140"/>
      <c r="M434" s="140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</row>
    <row r="435" spans="1:26" ht="13.5" customHeight="1">
      <c r="A435" s="141"/>
      <c r="B435" s="141"/>
      <c r="C435" s="141"/>
      <c r="D435" s="141"/>
      <c r="E435" s="141"/>
      <c r="F435" s="141"/>
      <c r="G435" s="141"/>
      <c r="H435" s="285"/>
      <c r="I435" s="141"/>
      <c r="J435" s="141"/>
      <c r="K435" s="286"/>
      <c r="L435" s="140"/>
      <c r="M435" s="140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</row>
    <row r="436" spans="1:26" ht="13.5" customHeight="1">
      <c r="A436" s="141"/>
      <c r="B436" s="141"/>
      <c r="C436" s="141"/>
      <c r="D436" s="141"/>
      <c r="E436" s="141"/>
      <c r="F436" s="141"/>
      <c r="G436" s="141"/>
      <c r="H436" s="285"/>
      <c r="I436" s="141"/>
      <c r="J436" s="141"/>
      <c r="K436" s="286"/>
      <c r="L436" s="140"/>
      <c r="M436" s="140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</row>
    <row r="437" spans="1:26" ht="13.5" customHeight="1">
      <c r="A437" s="141"/>
      <c r="B437" s="141"/>
      <c r="C437" s="141"/>
      <c r="D437" s="141"/>
      <c r="E437" s="141"/>
      <c r="F437" s="141"/>
      <c r="G437" s="141"/>
      <c r="H437" s="285"/>
      <c r="I437" s="141"/>
      <c r="J437" s="141"/>
      <c r="K437" s="286"/>
      <c r="L437" s="140"/>
      <c r="M437" s="140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</row>
    <row r="438" spans="1:26" ht="13.5" customHeight="1">
      <c r="A438" s="141"/>
      <c r="B438" s="141"/>
      <c r="C438" s="141"/>
      <c r="D438" s="141"/>
      <c r="E438" s="141"/>
      <c r="F438" s="141"/>
      <c r="G438" s="141"/>
      <c r="H438" s="285"/>
      <c r="I438" s="141"/>
      <c r="J438" s="141"/>
      <c r="K438" s="286"/>
      <c r="L438" s="140"/>
      <c r="M438" s="140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</row>
    <row r="439" spans="1:26" ht="13.5" customHeight="1">
      <c r="A439" s="141"/>
      <c r="B439" s="141"/>
      <c r="C439" s="141"/>
      <c r="D439" s="141"/>
      <c r="E439" s="141"/>
      <c r="F439" s="141"/>
      <c r="G439" s="141"/>
      <c r="H439" s="285"/>
      <c r="I439" s="141"/>
      <c r="J439" s="141"/>
      <c r="K439" s="286"/>
      <c r="L439" s="140"/>
      <c r="M439" s="140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</row>
    <row r="440" spans="1:26" ht="13.5" customHeight="1">
      <c r="A440" s="141"/>
      <c r="B440" s="141"/>
      <c r="C440" s="141"/>
      <c r="D440" s="141"/>
      <c r="E440" s="141"/>
      <c r="F440" s="141"/>
      <c r="G440" s="141"/>
      <c r="H440" s="285"/>
      <c r="I440" s="141"/>
      <c r="J440" s="141"/>
      <c r="K440" s="286"/>
      <c r="L440" s="140"/>
      <c r="M440" s="140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</row>
    <row r="441" spans="1:26" ht="13.5" customHeight="1">
      <c r="A441" s="141"/>
      <c r="B441" s="141"/>
      <c r="C441" s="141"/>
      <c r="D441" s="141"/>
      <c r="E441" s="141"/>
      <c r="F441" s="141"/>
      <c r="G441" s="141"/>
      <c r="H441" s="285"/>
      <c r="I441" s="141"/>
      <c r="J441" s="141"/>
      <c r="K441" s="286"/>
      <c r="L441" s="140"/>
      <c r="M441" s="140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</row>
    <row r="442" spans="1:26" ht="13.5" customHeight="1">
      <c r="A442" s="141"/>
      <c r="B442" s="141"/>
      <c r="C442" s="141"/>
      <c r="D442" s="141"/>
      <c r="E442" s="141"/>
      <c r="F442" s="141"/>
      <c r="G442" s="141"/>
      <c r="H442" s="285"/>
      <c r="I442" s="141"/>
      <c r="J442" s="141"/>
      <c r="K442" s="286"/>
      <c r="L442" s="140"/>
      <c r="M442" s="140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</row>
    <row r="443" spans="1:26" ht="13.5" customHeight="1">
      <c r="A443" s="141"/>
      <c r="B443" s="141"/>
      <c r="C443" s="141"/>
      <c r="D443" s="141"/>
      <c r="E443" s="141"/>
      <c r="F443" s="141"/>
      <c r="G443" s="141"/>
      <c r="H443" s="285"/>
      <c r="I443" s="141"/>
      <c r="J443" s="141"/>
      <c r="K443" s="286"/>
      <c r="L443" s="140"/>
      <c r="M443" s="140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</row>
    <row r="444" spans="1:26" ht="13.5" customHeight="1">
      <c r="A444" s="141"/>
      <c r="B444" s="141"/>
      <c r="C444" s="141"/>
      <c r="D444" s="141"/>
      <c r="E444" s="141"/>
      <c r="F444" s="141"/>
      <c r="G444" s="141"/>
      <c r="H444" s="285"/>
      <c r="I444" s="141"/>
      <c r="J444" s="141"/>
      <c r="K444" s="286"/>
      <c r="L444" s="140"/>
      <c r="M444" s="140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</row>
    <row r="445" spans="1:26" ht="13.5" customHeight="1">
      <c r="A445" s="141"/>
      <c r="B445" s="141"/>
      <c r="C445" s="141"/>
      <c r="D445" s="141"/>
      <c r="E445" s="141"/>
      <c r="F445" s="141"/>
      <c r="G445" s="141"/>
      <c r="H445" s="285"/>
      <c r="I445" s="141"/>
      <c r="J445" s="141"/>
      <c r="K445" s="286"/>
      <c r="L445" s="140"/>
      <c r="M445" s="140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</row>
    <row r="446" spans="1:26" ht="13.5" customHeight="1">
      <c r="A446" s="141"/>
      <c r="B446" s="141"/>
      <c r="C446" s="141"/>
      <c r="D446" s="141"/>
      <c r="E446" s="141"/>
      <c r="F446" s="141"/>
      <c r="G446" s="141"/>
      <c r="H446" s="285"/>
      <c r="I446" s="141"/>
      <c r="J446" s="141"/>
      <c r="K446" s="286"/>
      <c r="L446" s="140"/>
      <c r="M446" s="140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</row>
    <row r="447" spans="1:26" ht="13.5" customHeight="1">
      <c r="A447" s="141"/>
      <c r="B447" s="141"/>
      <c r="C447" s="141"/>
      <c r="D447" s="141"/>
      <c r="E447" s="141"/>
      <c r="F447" s="141"/>
      <c r="G447" s="141"/>
      <c r="H447" s="285"/>
      <c r="I447" s="141"/>
      <c r="J447" s="141"/>
      <c r="K447" s="286"/>
      <c r="L447" s="140"/>
      <c r="M447" s="140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</row>
    <row r="448" spans="1:26" ht="13.5" customHeight="1">
      <c r="A448" s="141"/>
      <c r="B448" s="141"/>
      <c r="C448" s="141"/>
      <c r="D448" s="141"/>
      <c r="E448" s="141"/>
      <c r="F448" s="141"/>
      <c r="G448" s="141"/>
      <c r="H448" s="285"/>
      <c r="I448" s="141"/>
      <c r="J448" s="141"/>
      <c r="K448" s="286"/>
      <c r="L448" s="140"/>
      <c r="M448" s="140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</row>
    <row r="449" spans="1:26" ht="13.5" customHeight="1">
      <c r="A449" s="141"/>
      <c r="B449" s="141"/>
      <c r="C449" s="141"/>
      <c r="D449" s="141"/>
      <c r="E449" s="141"/>
      <c r="F449" s="141"/>
      <c r="G449" s="141"/>
      <c r="H449" s="285"/>
      <c r="I449" s="141"/>
      <c r="J449" s="141"/>
      <c r="K449" s="286"/>
      <c r="L449" s="140"/>
      <c r="M449" s="140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</row>
    <row r="450" spans="1:26" ht="13.5" customHeight="1">
      <c r="A450" s="141"/>
      <c r="B450" s="141"/>
      <c r="C450" s="141"/>
      <c r="D450" s="141"/>
      <c r="E450" s="141"/>
      <c r="F450" s="141"/>
      <c r="G450" s="141"/>
      <c r="H450" s="285"/>
      <c r="I450" s="141"/>
      <c r="J450" s="141"/>
      <c r="K450" s="286"/>
      <c r="L450" s="140"/>
      <c r="M450" s="140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</row>
    <row r="451" spans="1:26" ht="13.5" customHeight="1">
      <c r="A451" s="141"/>
      <c r="B451" s="141"/>
      <c r="C451" s="141"/>
      <c r="D451" s="141"/>
      <c r="E451" s="141"/>
      <c r="F451" s="141"/>
      <c r="G451" s="141"/>
      <c r="H451" s="285"/>
      <c r="I451" s="141"/>
      <c r="J451" s="141"/>
      <c r="K451" s="286"/>
      <c r="L451" s="140"/>
      <c r="M451" s="140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</row>
    <row r="452" spans="1:26" ht="13.5" customHeight="1">
      <c r="A452" s="141"/>
      <c r="B452" s="141"/>
      <c r="C452" s="141"/>
      <c r="D452" s="141"/>
      <c r="E452" s="141"/>
      <c r="F452" s="141"/>
      <c r="G452" s="141"/>
      <c r="H452" s="285"/>
      <c r="I452" s="141"/>
      <c r="J452" s="141"/>
      <c r="K452" s="286"/>
      <c r="L452" s="140"/>
      <c r="M452" s="140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</row>
    <row r="453" spans="1:26" ht="13.5" customHeight="1">
      <c r="A453" s="141"/>
      <c r="B453" s="141"/>
      <c r="C453" s="141"/>
      <c r="D453" s="141"/>
      <c r="E453" s="141"/>
      <c r="F453" s="141"/>
      <c r="G453" s="141"/>
      <c r="H453" s="285"/>
      <c r="I453" s="141"/>
      <c r="J453" s="141"/>
      <c r="K453" s="286"/>
      <c r="L453" s="140"/>
      <c r="M453" s="140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</row>
    <row r="454" spans="1:26" ht="13.5" customHeight="1">
      <c r="A454" s="141"/>
      <c r="B454" s="141"/>
      <c r="C454" s="141"/>
      <c r="D454" s="141"/>
      <c r="E454" s="141"/>
      <c r="F454" s="141"/>
      <c r="G454" s="141"/>
      <c r="H454" s="285"/>
      <c r="I454" s="141"/>
      <c r="J454" s="141"/>
      <c r="K454" s="286"/>
      <c r="L454" s="140"/>
      <c r="M454" s="140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</row>
    <row r="455" spans="1:26" ht="13.5" customHeight="1">
      <c r="A455" s="141"/>
      <c r="B455" s="141"/>
      <c r="C455" s="141"/>
      <c r="D455" s="141"/>
      <c r="E455" s="141"/>
      <c r="F455" s="141"/>
      <c r="G455" s="141"/>
      <c r="H455" s="285"/>
      <c r="I455" s="141"/>
      <c r="J455" s="141"/>
      <c r="K455" s="286"/>
      <c r="L455" s="140"/>
      <c r="M455" s="140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</row>
    <row r="456" spans="1:26" ht="13.5" customHeight="1">
      <c r="A456" s="141"/>
      <c r="B456" s="141"/>
      <c r="C456" s="141"/>
      <c r="D456" s="141"/>
      <c r="E456" s="141"/>
      <c r="F456" s="141"/>
      <c r="G456" s="141"/>
      <c r="H456" s="285"/>
      <c r="I456" s="141"/>
      <c r="J456" s="141"/>
      <c r="K456" s="286"/>
      <c r="L456" s="140"/>
      <c r="M456" s="140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</row>
    <row r="457" spans="1:26" ht="13.5" customHeight="1">
      <c r="A457" s="141"/>
      <c r="B457" s="141"/>
      <c r="C457" s="141"/>
      <c r="D457" s="141"/>
      <c r="E457" s="141"/>
      <c r="F457" s="141"/>
      <c r="G457" s="141"/>
      <c r="H457" s="285"/>
      <c r="I457" s="141"/>
      <c r="J457" s="141"/>
      <c r="K457" s="286"/>
      <c r="L457" s="140"/>
      <c r="M457" s="140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</row>
    <row r="458" spans="1:26" ht="13.5" customHeight="1">
      <c r="A458" s="141"/>
      <c r="B458" s="141"/>
      <c r="C458" s="141"/>
      <c r="D458" s="141"/>
      <c r="E458" s="141"/>
      <c r="F458" s="141"/>
      <c r="G458" s="141"/>
      <c r="H458" s="285"/>
      <c r="I458" s="141"/>
      <c r="J458" s="141"/>
      <c r="K458" s="286"/>
      <c r="L458" s="140"/>
      <c r="M458" s="140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</row>
    <row r="459" spans="1:26" ht="13.5" customHeight="1">
      <c r="A459" s="141"/>
      <c r="B459" s="141"/>
      <c r="C459" s="141"/>
      <c r="D459" s="141"/>
      <c r="E459" s="141"/>
      <c r="F459" s="141"/>
      <c r="G459" s="141"/>
      <c r="H459" s="285"/>
      <c r="I459" s="141"/>
      <c r="J459" s="141"/>
      <c r="K459" s="286"/>
      <c r="L459" s="140"/>
      <c r="M459" s="140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</row>
    <row r="460" spans="1:26" ht="13.5" customHeight="1">
      <c r="A460" s="141"/>
      <c r="B460" s="141"/>
      <c r="C460" s="141"/>
      <c r="D460" s="141"/>
      <c r="E460" s="141"/>
      <c r="F460" s="141"/>
      <c r="G460" s="141"/>
      <c r="H460" s="285"/>
      <c r="I460" s="141"/>
      <c r="J460" s="141"/>
      <c r="K460" s="286"/>
      <c r="L460" s="140"/>
      <c r="M460" s="140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</row>
    <row r="461" spans="1:26" ht="13.5" customHeight="1">
      <c r="A461" s="141"/>
      <c r="B461" s="141"/>
      <c r="C461" s="141"/>
      <c r="D461" s="141"/>
      <c r="E461" s="141"/>
      <c r="F461" s="141"/>
      <c r="G461" s="141"/>
      <c r="H461" s="285"/>
      <c r="I461" s="141"/>
      <c r="J461" s="141"/>
      <c r="K461" s="286"/>
      <c r="L461" s="140"/>
      <c r="M461" s="140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</row>
    <row r="462" spans="1:26" ht="13.5" customHeight="1">
      <c r="A462" s="141"/>
      <c r="B462" s="141"/>
      <c r="C462" s="141"/>
      <c r="D462" s="141"/>
      <c r="E462" s="141"/>
      <c r="F462" s="141"/>
      <c r="G462" s="141"/>
      <c r="H462" s="285"/>
      <c r="I462" s="141"/>
      <c r="J462" s="141"/>
      <c r="K462" s="286"/>
      <c r="L462" s="140"/>
      <c r="M462" s="140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</row>
    <row r="463" spans="1:26" ht="13.5" customHeight="1">
      <c r="A463" s="141"/>
      <c r="B463" s="141"/>
      <c r="C463" s="141"/>
      <c r="D463" s="141"/>
      <c r="E463" s="141"/>
      <c r="F463" s="141"/>
      <c r="G463" s="141"/>
      <c r="H463" s="285"/>
      <c r="I463" s="141"/>
      <c r="J463" s="141"/>
      <c r="K463" s="286"/>
      <c r="L463" s="140"/>
      <c r="M463" s="140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</row>
    <row r="464" spans="1:26" ht="13.5" customHeight="1">
      <c r="A464" s="141"/>
      <c r="B464" s="141"/>
      <c r="C464" s="141"/>
      <c r="D464" s="141"/>
      <c r="E464" s="141"/>
      <c r="F464" s="141"/>
      <c r="G464" s="141"/>
      <c r="H464" s="285"/>
      <c r="I464" s="141"/>
      <c r="J464" s="141"/>
      <c r="K464" s="286"/>
      <c r="L464" s="140"/>
      <c r="M464" s="140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</row>
    <row r="465" spans="1:26" ht="13.5" customHeight="1">
      <c r="A465" s="141"/>
      <c r="B465" s="141"/>
      <c r="C465" s="141"/>
      <c r="D465" s="141"/>
      <c r="E465" s="141"/>
      <c r="F465" s="141"/>
      <c r="G465" s="141"/>
      <c r="H465" s="285"/>
      <c r="I465" s="141"/>
      <c r="J465" s="141"/>
      <c r="K465" s="286"/>
      <c r="L465" s="140"/>
      <c r="M465" s="140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</row>
    <row r="466" spans="1:26" ht="13.5" customHeight="1">
      <c r="A466" s="141"/>
      <c r="B466" s="141"/>
      <c r="C466" s="141"/>
      <c r="D466" s="141"/>
      <c r="E466" s="141"/>
      <c r="F466" s="141"/>
      <c r="G466" s="141"/>
      <c r="H466" s="285"/>
      <c r="I466" s="141"/>
      <c r="J466" s="141"/>
      <c r="K466" s="286"/>
      <c r="L466" s="140"/>
      <c r="M466" s="140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</row>
    <row r="467" spans="1:26" ht="13.5" customHeight="1">
      <c r="A467" s="141"/>
      <c r="B467" s="141"/>
      <c r="C467" s="141"/>
      <c r="D467" s="141"/>
      <c r="E467" s="141"/>
      <c r="F467" s="141"/>
      <c r="G467" s="141"/>
      <c r="H467" s="285"/>
      <c r="I467" s="141"/>
      <c r="J467" s="141"/>
      <c r="K467" s="286"/>
      <c r="L467" s="140"/>
      <c r="M467" s="140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</row>
    <row r="468" spans="1:26" ht="13.5" customHeight="1">
      <c r="A468" s="141"/>
      <c r="B468" s="141"/>
      <c r="C468" s="141"/>
      <c r="D468" s="141"/>
      <c r="E468" s="141"/>
      <c r="F468" s="141"/>
      <c r="G468" s="141"/>
      <c r="H468" s="285"/>
      <c r="I468" s="141"/>
      <c r="J468" s="141"/>
      <c r="K468" s="286"/>
      <c r="L468" s="140"/>
      <c r="M468" s="140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</row>
    <row r="469" spans="1:26" ht="13.5" customHeight="1">
      <c r="A469" s="141"/>
      <c r="B469" s="141"/>
      <c r="C469" s="141"/>
      <c r="D469" s="141"/>
      <c r="E469" s="141"/>
      <c r="F469" s="141"/>
      <c r="G469" s="141"/>
      <c r="H469" s="285"/>
      <c r="I469" s="141"/>
      <c r="J469" s="141"/>
      <c r="K469" s="286"/>
      <c r="L469" s="140"/>
      <c r="M469" s="140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</row>
    <row r="470" spans="1:26" ht="13.5" customHeight="1">
      <c r="A470" s="141"/>
      <c r="B470" s="141"/>
      <c r="C470" s="141"/>
      <c r="D470" s="141"/>
      <c r="E470" s="141"/>
      <c r="F470" s="141"/>
      <c r="G470" s="141"/>
      <c r="H470" s="285"/>
      <c r="I470" s="141"/>
      <c r="J470" s="141"/>
      <c r="K470" s="286"/>
      <c r="L470" s="140"/>
      <c r="M470" s="140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</row>
    <row r="471" spans="1:26" ht="13.5" customHeight="1">
      <c r="A471" s="141"/>
      <c r="B471" s="141"/>
      <c r="C471" s="141"/>
      <c r="D471" s="141"/>
      <c r="E471" s="141"/>
      <c r="F471" s="141"/>
      <c r="G471" s="141"/>
      <c r="H471" s="285"/>
      <c r="I471" s="141"/>
      <c r="J471" s="141"/>
      <c r="K471" s="286"/>
      <c r="L471" s="140"/>
      <c r="M471" s="140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</row>
    <row r="472" spans="1:26" ht="13.5" customHeight="1">
      <c r="A472" s="141"/>
      <c r="B472" s="141"/>
      <c r="C472" s="141"/>
      <c r="D472" s="141"/>
      <c r="E472" s="141"/>
      <c r="F472" s="141"/>
      <c r="G472" s="141"/>
      <c r="H472" s="285"/>
      <c r="I472" s="141"/>
      <c r="J472" s="141"/>
      <c r="K472" s="286"/>
      <c r="L472" s="140"/>
      <c r="M472" s="140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</row>
    <row r="473" spans="1:26" ht="13.5" customHeight="1">
      <c r="A473" s="141"/>
      <c r="B473" s="141"/>
      <c r="C473" s="141"/>
      <c r="D473" s="141"/>
      <c r="E473" s="141"/>
      <c r="F473" s="141"/>
      <c r="G473" s="141"/>
      <c r="H473" s="285"/>
      <c r="I473" s="141"/>
      <c r="J473" s="141"/>
      <c r="K473" s="286"/>
      <c r="L473" s="140"/>
      <c r="M473" s="140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</row>
    <row r="474" spans="1:26" ht="13.5" customHeight="1">
      <c r="A474" s="141"/>
      <c r="B474" s="141"/>
      <c r="C474" s="141"/>
      <c r="D474" s="141"/>
      <c r="E474" s="141"/>
      <c r="F474" s="141"/>
      <c r="G474" s="141"/>
      <c r="H474" s="285"/>
      <c r="I474" s="141"/>
      <c r="J474" s="141"/>
      <c r="K474" s="286"/>
      <c r="L474" s="140"/>
      <c r="M474" s="140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</row>
    <row r="475" spans="1:26" ht="13.5" customHeight="1">
      <c r="A475" s="141"/>
      <c r="B475" s="141"/>
      <c r="C475" s="141"/>
      <c r="D475" s="141"/>
      <c r="E475" s="141"/>
      <c r="F475" s="141"/>
      <c r="G475" s="141"/>
      <c r="H475" s="285"/>
      <c r="I475" s="141"/>
      <c r="J475" s="141"/>
      <c r="K475" s="286"/>
      <c r="L475" s="140"/>
      <c r="M475" s="140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</row>
    <row r="476" spans="1:26" ht="13.5" customHeight="1">
      <c r="A476" s="141"/>
      <c r="B476" s="141"/>
      <c r="C476" s="141"/>
      <c r="D476" s="141"/>
      <c r="E476" s="141"/>
      <c r="F476" s="141"/>
      <c r="G476" s="141"/>
      <c r="H476" s="285"/>
      <c r="I476" s="141"/>
      <c r="J476" s="141"/>
      <c r="K476" s="286"/>
      <c r="L476" s="140"/>
      <c r="M476" s="140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</row>
    <row r="477" spans="1:26" ht="13.5" customHeight="1">
      <c r="A477" s="141"/>
      <c r="B477" s="141"/>
      <c r="C477" s="141"/>
      <c r="D477" s="141"/>
      <c r="E477" s="141"/>
      <c r="F477" s="141"/>
      <c r="G477" s="141"/>
      <c r="H477" s="285"/>
      <c r="I477" s="141"/>
      <c r="J477" s="141"/>
      <c r="K477" s="286"/>
      <c r="L477" s="140"/>
      <c r="M477" s="140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</row>
    <row r="478" spans="1:26" ht="13.5" customHeight="1">
      <c r="A478" s="141"/>
      <c r="B478" s="141"/>
      <c r="C478" s="141"/>
      <c r="D478" s="141"/>
      <c r="E478" s="141"/>
      <c r="F478" s="141"/>
      <c r="G478" s="141"/>
      <c r="H478" s="285"/>
      <c r="I478" s="141"/>
      <c r="J478" s="141"/>
      <c r="K478" s="286"/>
      <c r="L478" s="140"/>
      <c r="M478" s="140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</row>
    <row r="479" spans="1:26" ht="13.5" customHeight="1">
      <c r="A479" s="141"/>
      <c r="B479" s="141"/>
      <c r="C479" s="141"/>
      <c r="D479" s="141"/>
      <c r="E479" s="141"/>
      <c r="F479" s="141"/>
      <c r="G479" s="141"/>
      <c r="H479" s="285"/>
      <c r="I479" s="141"/>
      <c r="J479" s="141"/>
      <c r="K479" s="286"/>
      <c r="L479" s="140"/>
      <c r="M479" s="140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</row>
    <row r="480" spans="1:26" ht="13.5" customHeight="1">
      <c r="A480" s="141"/>
      <c r="B480" s="141"/>
      <c r="C480" s="141"/>
      <c r="D480" s="141"/>
      <c r="E480" s="141"/>
      <c r="F480" s="141"/>
      <c r="G480" s="141"/>
      <c r="H480" s="285"/>
      <c r="I480" s="141"/>
      <c r="J480" s="141"/>
      <c r="K480" s="286"/>
      <c r="L480" s="140"/>
      <c r="M480" s="140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</row>
    <row r="481" spans="1:26" ht="13.5" customHeight="1">
      <c r="A481" s="141"/>
      <c r="B481" s="141"/>
      <c r="C481" s="141"/>
      <c r="D481" s="141"/>
      <c r="E481" s="141"/>
      <c r="F481" s="141"/>
      <c r="G481" s="141"/>
      <c r="H481" s="285"/>
      <c r="I481" s="141"/>
      <c r="J481" s="141"/>
      <c r="K481" s="286"/>
      <c r="L481" s="140"/>
      <c r="M481" s="140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</row>
    <row r="482" spans="1:26" ht="13.5" customHeight="1">
      <c r="A482" s="141"/>
      <c r="B482" s="141"/>
      <c r="C482" s="141"/>
      <c r="D482" s="141"/>
      <c r="E482" s="141"/>
      <c r="F482" s="141"/>
      <c r="G482" s="141"/>
      <c r="H482" s="285"/>
      <c r="I482" s="141"/>
      <c r="J482" s="141"/>
      <c r="K482" s="286"/>
      <c r="L482" s="140"/>
      <c r="M482" s="140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</row>
    <row r="483" spans="1:26" ht="13.5" customHeight="1">
      <c r="A483" s="141"/>
      <c r="B483" s="141"/>
      <c r="C483" s="141"/>
      <c r="D483" s="141"/>
      <c r="E483" s="141"/>
      <c r="F483" s="141"/>
      <c r="G483" s="141"/>
      <c r="H483" s="285"/>
      <c r="I483" s="141"/>
      <c r="J483" s="141"/>
      <c r="K483" s="286"/>
      <c r="L483" s="140"/>
      <c r="M483" s="140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</row>
    <row r="484" spans="1:26" ht="13.5" customHeight="1">
      <c r="A484" s="141"/>
      <c r="B484" s="141"/>
      <c r="C484" s="141"/>
      <c r="D484" s="141"/>
      <c r="E484" s="141"/>
      <c r="F484" s="141"/>
      <c r="G484" s="141"/>
      <c r="H484" s="285"/>
      <c r="I484" s="141"/>
      <c r="J484" s="141"/>
      <c r="K484" s="286"/>
      <c r="L484" s="140"/>
      <c r="M484" s="140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</row>
    <row r="485" spans="1:26" ht="13.5" customHeight="1">
      <c r="A485" s="141"/>
      <c r="B485" s="141"/>
      <c r="C485" s="141"/>
      <c r="D485" s="141"/>
      <c r="E485" s="141"/>
      <c r="F485" s="141"/>
      <c r="G485" s="141"/>
      <c r="H485" s="285"/>
      <c r="I485" s="141"/>
      <c r="J485" s="141"/>
      <c r="K485" s="286"/>
      <c r="L485" s="140"/>
      <c r="M485" s="140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</row>
    <row r="486" spans="1:26" ht="13.5" customHeight="1">
      <c r="A486" s="141"/>
      <c r="B486" s="141"/>
      <c r="C486" s="141"/>
      <c r="D486" s="141"/>
      <c r="E486" s="141"/>
      <c r="F486" s="141"/>
      <c r="G486" s="141"/>
      <c r="H486" s="285"/>
      <c r="I486" s="141"/>
      <c r="J486" s="141"/>
      <c r="K486" s="286"/>
      <c r="L486" s="140"/>
      <c r="M486" s="140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</row>
    <row r="487" spans="1:26" ht="13.5" customHeight="1">
      <c r="A487" s="141"/>
      <c r="B487" s="141"/>
      <c r="C487" s="141"/>
      <c r="D487" s="141"/>
      <c r="E487" s="141"/>
      <c r="F487" s="141"/>
      <c r="G487" s="141"/>
      <c r="H487" s="285"/>
      <c r="I487" s="141"/>
      <c r="J487" s="141"/>
      <c r="K487" s="286"/>
      <c r="L487" s="140"/>
      <c r="M487" s="140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</row>
    <row r="488" spans="1:26" ht="13.5" customHeight="1">
      <c r="A488" s="141"/>
      <c r="B488" s="141"/>
      <c r="C488" s="141"/>
      <c r="D488" s="141"/>
      <c r="E488" s="141"/>
      <c r="F488" s="141"/>
      <c r="G488" s="141"/>
      <c r="H488" s="285"/>
      <c r="I488" s="141"/>
      <c r="J488" s="141"/>
      <c r="K488" s="286"/>
      <c r="L488" s="140"/>
      <c r="M488" s="140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</row>
    <row r="489" spans="1:26" ht="13.5" customHeight="1">
      <c r="A489" s="141"/>
      <c r="B489" s="141"/>
      <c r="C489" s="141"/>
      <c r="D489" s="141"/>
      <c r="E489" s="141"/>
      <c r="F489" s="141"/>
      <c r="G489" s="141"/>
      <c r="H489" s="285"/>
      <c r="I489" s="141"/>
      <c r="J489" s="141"/>
      <c r="K489" s="286"/>
      <c r="L489" s="140"/>
      <c r="M489" s="140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</row>
    <row r="490" spans="1:26" ht="13.5" customHeight="1">
      <c r="A490" s="141"/>
      <c r="B490" s="141"/>
      <c r="C490" s="141"/>
      <c r="D490" s="141"/>
      <c r="E490" s="141"/>
      <c r="F490" s="141"/>
      <c r="G490" s="141"/>
      <c r="H490" s="285"/>
      <c r="I490" s="141"/>
      <c r="J490" s="141"/>
      <c r="K490" s="286"/>
      <c r="L490" s="140"/>
      <c r="M490" s="140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</row>
    <row r="491" spans="1:26" ht="13.5" customHeight="1">
      <c r="A491" s="141"/>
      <c r="B491" s="141"/>
      <c r="C491" s="141"/>
      <c r="D491" s="141"/>
      <c r="E491" s="141"/>
      <c r="F491" s="141"/>
      <c r="G491" s="141"/>
      <c r="H491" s="285"/>
      <c r="I491" s="141"/>
      <c r="J491" s="141"/>
      <c r="K491" s="286"/>
      <c r="L491" s="140"/>
      <c r="M491" s="140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</row>
    <row r="492" spans="1:26" ht="13.5" customHeight="1">
      <c r="A492" s="141"/>
      <c r="B492" s="141"/>
      <c r="C492" s="141"/>
      <c r="D492" s="141"/>
      <c r="E492" s="141"/>
      <c r="F492" s="141"/>
      <c r="G492" s="141"/>
      <c r="H492" s="285"/>
      <c r="I492" s="141"/>
      <c r="J492" s="141"/>
      <c r="K492" s="286"/>
      <c r="L492" s="140"/>
      <c r="M492" s="140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</row>
    <row r="493" spans="1:26" ht="13.5" customHeight="1">
      <c r="A493" s="141"/>
      <c r="B493" s="141"/>
      <c r="C493" s="141"/>
      <c r="D493" s="141"/>
      <c r="E493" s="141"/>
      <c r="F493" s="141"/>
      <c r="G493" s="141"/>
      <c r="H493" s="285"/>
      <c r="I493" s="141"/>
      <c r="J493" s="141"/>
      <c r="K493" s="286"/>
      <c r="L493" s="140"/>
      <c r="M493" s="140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</row>
    <row r="494" spans="1:26" ht="13.5" customHeight="1">
      <c r="A494" s="141"/>
      <c r="B494" s="141"/>
      <c r="C494" s="141"/>
      <c r="D494" s="141"/>
      <c r="E494" s="141"/>
      <c r="F494" s="141"/>
      <c r="G494" s="141"/>
      <c r="H494" s="285"/>
      <c r="I494" s="141"/>
      <c r="J494" s="141"/>
      <c r="K494" s="286"/>
      <c r="L494" s="140"/>
      <c r="M494" s="140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</row>
    <row r="495" spans="1:26" ht="13.5" customHeight="1">
      <c r="A495" s="141"/>
      <c r="B495" s="141"/>
      <c r="C495" s="141"/>
      <c r="D495" s="141"/>
      <c r="E495" s="141"/>
      <c r="F495" s="141"/>
      <c r="G495" s="141"/>
      <c r="H495" s="285"/>
      <c r="I495" s="141"/>
      <c r="J495" s="141"/>
      <c r="K495" s="286"/>
      <c r="L495" s="140"/>
      <c r="M495" s="140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</row>
    <row r="496" spans="1:26" ht="13.5" customHeight="1">
      <c r="A496" s="141"/>
      <c r="B496" s="141"/>
      <c r="C496" s="141"/>
      <c r="D496" s="141"/>
      <c r="E496" s="141"/>
      <c r="F496" s="141"/>
      <c r="G496" s="141"/>
      <c r="H496" s="285"/>
      <c r="I496" s="141"/>
      <c r="J496" s="141"/>
      <c r="K496" s="286"/>
      <c r="L496" s="140"/>
      <c r="M496" s="140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</row>
    <row r="497" spans="1:26" ht="13.5" customHeight="1">
      <c r="A497" s="141"/>
      <c r="B497" s="141"/>
      <c r="C497" s="141"/>
      <c r="D497" s="141"/>
      <c r="E497" s="141"/>
      <c r="F497" s="141"/>
      <c r="G497" s="141"/>
      <c r="H497" s="285"/>
      <c r="I497" s="141"/>
      <c r="J497" s="141"/>
      <c r="K497" s="286"/>
      <c r="L497" s="140"/>
      <c r="M497" s="140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</row>
    <row r="498" spans="1:26" ht="13.5" customHeight="1">
      <c r="A498" s="141"/>
      <c r="B498" s="141"/>
      <c r="C498" s="141"/>
      <c r="D498" s="141"/>
      <c r="E498" s="141"/>
      <c r="F498" s="141"/>
      <c r="G498" s="141"/>
      <c r="H498" s="285"/>
      <c r="I498" s="141"/>
      <c r="J498" s="141"/>
      <c r="K498" s="286"/>
      <c r="L498" s="140"/>
      <c r="M498" s="140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</row>
    <row r="499" spans="1:26" ht="13.5" customHeight="1">
      <c r="A499" s="141"/>
      <c r="B499" s="141"/>
      <c r="C499" s="141"/>
      <c r="D499" s="141"/>
      <c r="E499" s="141"/>
      <c r="F499" s="141"/>
      <c r="G499" s="141"/>
      <c r="H499" s="285"/>
      <c r="I499" s="141"/>
      <c r="J499" s="141"/>
      <c r="K499" s="286"/>
      <c r="L499" s="140"/>
      <c r="M499" s="140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</row>
    <row r="500" spans="1:26" ht="13.5" customHeight="1">
      <c r="A500" s="141"/>
      <c r="B500" s="141"/>
      <c r="C500" s="141"/>
      <c r="D500" s="141"/>
      <c r="E500" s="141"/>
      <c r="F500" s="141"/>
      <c r="G500" s="141"/>
      <c r="H500" s="285"/>
      <c r="I500" s="141"/>
      <c r="J500" s="141"/>
      <c r="K500" s="286"/>
      <c r="L500" s="140"/>
      <c r="M500" s="140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</row>
    <row r="501" spans="1:26" ht="13.5" customHeight="1">
      <c r="A501" s="141"/>
      <c r="B501" s="141"/>
      <c r="C501" s="141"/>
      <c r="D501" s="141"/>
      <c r="E501" s="141"/>
      <c r="F501" s="141"/>
      <c r="G501" s="141"/>
      <c r="H501" s="285"/>
      <c r="I501" s="141"/>
      <c r="J501" s="141"/>
      <c r="K501" s="286"/>
      <c r="L501" s="140"/>
      <c r="M501" s="140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</row>
    <row r="502" spans="1:26" ht="13.5" customHeight="1">
      <c r="A502" s="141"/>
      <c r="B502" s="141"/>
      <c r="C502" s="141"/>
      <c r="D502" s="141"/>
      <c r="E502" s="141"/>
      <c r="F502" s="141"/>
      <c r="G502" s="141"/>
      <c r="H502" s="285"/>
      <c r="I502" s="141"/>
      <c r="J502" s="141"/>
      <c r="K502" s="286"/>
      <c r="L502" s="140"/>
      <c r="M502" s="140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</row>
    <row r="503" spans="1:26" ht="13.5" customHeight="1">
      <c r="A503" s="141"/>
      <c r="B503" s="141"/>
      <c r="C503" s="141"/>
      <c r="D503" s="141"/>
      <c r="E503" s="141"/>
      <c r="F503" s="141"/>
      <c r="G503" s="141"/>
      <c r="H503" s="285"/>
      <c r="I503" s="141"/>
      <c r="J503" s="141"/>
      <c r="K503" s="286"/>
      <c r="L503" s="140"/>
      <c r="M503" s="140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</row>
    <row r="504" spans="1:26" ht="13.5" customHeight="1">
      <c r="A504" s="141"/>
      <c r="B504" s="141"/>
      <c r="C504" s="141"/>
      <c r="D504" s="141"/>
      <c r="E504" s="141"/>
      <c r="F504" s="141"/>
      <c r="G504" s="141"/>
      <c r="H504" s="285"/>
      <c r="I504" s="141"/>
      <c r="J504" s="141"/>
      <c r="K504" s="286"/>
      <c r="L504" s="140"/>
      <c r="M504" s="140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</row>
    <row r="505" spans="1:26" ht="13.5" customHeight="1">
      <c r="A505" s="141"/>
      <c r="B505" s="141"/>
      <c r="C505" s="141"/>
      <c r="D505" s="141"/>
      <c r="E505" s="141"/>
      <c r="F505" s="141"/>
      <c r="G505" s="141"/>
      <c r="H505" s="285"/>
      <c r="I505" s="141"/>
      <c r="J505" s="141"/>
      <c r="K505" s="286"/>
      <c r="L505" s="140"/>
      <c r="M505" s="140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</row>
    <row r="506" spans="1:26" ht="13.5" customHeight="1">
      <c r="A506" s="141"/>
      <c r="B506" s="141"/>
      <c r="C506" s="141"/>
      <c r="D506" s="141"/>
      <c r="E506" s="141"/>
      <c r="F506" s="141"/>
      <c r="G506" s="141"/>
      <c r="H506" s="285"/>
      <c r="I506" s="141"/>
      <c r="J506" s="141"/>
      <c r="K506" s="286"/>
      <c r="L506" s="140"/>
      <c r="M506" s="140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</row>
    <row r="507" spans="1:26" ht="13.5" customHeight="1">
      <c r="A507" s="141"/>
      <c r="B507" s="141"/>
      <c r="C507" s="141"/>
      <c r="D507" s="141"/>
      <c r="E507" s="141"/>
      <c r="F507" s="141"/>
      <c r="G507" s="141"/>
      <c r="H507" s="285"/>
      <c r="I507" s="141"/>
      <c r="J507" s="141"/>
      <c r="K507" s="286"/>
      <c r="L507" s="140"/>
      <c r="M507" s="140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</row>
    <row r="508" spans="1:26" ht="13.5" customHeight="1">
      <c r="A508" s="141"/>
      <c r="B508" s="141"/>
      <c r="C508" s="141"/>
      <c r="D508" s="141"/>
      <c r="E508" s="141"/>
      <c r="F508" s="141"/>
      <c r="G508" s="141"/>
      <c r="H508" s="285"/>
      <c r="I508" s="141"/>
      <c r="J508" s="141"/>
      <c r="K508" s="286"/>
      <c r="L508" s="140"/>
      <c r="M508" s="140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</row>
    <row r="509" spans="1:26" ht="13.5" customHeight="1">
      <c r="A509" s="141"/>
      <c r="B509" s="141"/>
      <c r="C509" s="141"/>
      <c r="D509" s="141"/>
      <c r="E509" s="141"/>
      <c r="F509" s="141"/>
      <c r="G509" s="141"/>
      <c r="H509" s="285"/>
      <c r="I509" s="141"/>
      <c r="J509" s="141"/>
      <c r="K509" s="286"/>
      <c r="L509" s="140"/>
      <c r="M509" s="140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</row>
    <row r="510" spans="1:26" ht="13.5" customHeight="1">
      <c r="A510" s="141"/>
      <c r="B510" s="141"/>
      <c r="C510" s="141"/>
      <c r="D510" s="141"/>
      <c r="E510" s="141"/>
      <c r="F510" s="141"/>
      <c r="G510" s="141"/>
      <c r="H510" s="285"/>
      <c r="I510" s="141"/>
      <c r="J510" s="141"/>
      <c r="K510" s="286"/>
      <c r="L510" s="140"/>
      <c r="M510" s="140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</row>
    <row r="511" spans="1:26" ht="13.5" customHeight="1">
      <c r="A511" s="141"/>
      <c r="B511" s="141"/>
      <c r="C511" s="141"/>
      <c r="D511" s="141"/>
      <c r="E511" s="141"/>
      <c r="F511" s="141"/>
      <c r="G511" s="141"/>
      <c r="H511" s="285"/>
      <c r="I511" s="141"/>
      <c r="J511" s="141"/>
      <c r="K511" s="286"/>
      <c r="L511" s="140"/>
      <c r="M511" s="140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</row>
    <row r="512" spans="1:26" ht="13.5" customHeight="1">
      <c r="A512" s="141"/>
      <c r="B512" s="141"/>
      <c r="C512" s="141"/>
      <c r="D512" s="141"/>
      <c r="E512" s="141"/>
      <c r="F512" s="141"/>
      <c r="G512" s="141"/>
      <c r="H512" s="285"/>
      <c r="I512" s="141"/>
      <c r="J512" s="141"/>
      <c r="K512" s="286"/>
      <c r="L512" s="140"/>
      <c r="M512" s="140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</row>
    <row r="513" spans="1:26" ht="13.5" customHeight="1">
      <c r="A513" s="141"/>
      <c r="B513" s="141"/>
      <c r="C513" s="141"/>
      <c r="D513" s="141"/>
      <c r="E513" s="141"/>
      <c r="F513" s="141"/>
      <c r="G513" s="141"/>
      <c r="H513" s="285"/>
      <c r="I513" s="141"/>
      <c r="J513" s="141"/>
      <c r="K513" s="286"/>
      <c r="L513" s="140"/>
      <c r="M513" s="140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</row>
    <row r="514" spans="1:26" ht="13.5" customHeight="1">
      <c r="A514" s="141"/>
      <c r="B514" s="141"/>
      <c r="C514" s="141"/>
      <c r="D514" s="141"/>
      <c r="E514" s="141"/>
      <c r="F514" s="141"/>
      <c r="G514" s="141"/>
      <c r="H514" s="285"/>
      <c r="I514" s="141"/>
      <c r="J514" s="141"/>
      <c r="K514" s="286"/>
      <c r="L514" s="140"/>
      <c r="M514" s="140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</row>
    <row r="515" spans="1:26" ht="13.5" customHeight="1">
      <c r="A515" s="141"/>
      <c r="B515" s="141"/>
      <c r="C515" s="141"/>
      <c r="D515" s="141"/>
      <c r="E515" s="141"/>
      <c r="F515" s="141"/>
      <c r="G515" s="141"/>
      <c r="H515" s="285"/>
      <c r="I515" s="141"/>
      <c r="J515" s="141"/>
      <c r="K515" s="286"/>
      <c r="L515" s="140"/>
      <c r="M515" s="140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</row>
    <row r="516" spans="1:26" ht="13.5" customHeight="1">
      <c r="A516" s="141"/>
      <c r="B516" s="141"/>
      <c r="C516" s="141"/>
      <c r="D516" s="141"/>
      <c r="E516" s="141"/>
      <c r="F516" s="141"/>
      <c r="G516" s="141"/>
      <c r="H516" s="285"/>
      <c r="I516" s="141"/>
      <c r="J516" s="141"/>
      <c r="K516" s="286"/>
      <c r="L516" s="140"/>
      <c r="M516" s="140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</row>
    <row r="517" spans="1:26" ht="13.5" customHeight="1">
      <c r="A517" s="141"/>
      <c r="B517" s="141"/>
      <c r="C517" s="141"/>
      <c r="D517" s="141"/>
      <c r="E517" s="141"/>
      <c r="F517" s="141"/>
      <c r="G517" s="141"/>
      <c r="H517" s="285"/>
      <c r="I517" s="141"/>
      <c r="J517" s="141"/>
      <c r="K517" s="286"/>
      <c r="L517" s="140"/>
      <c r="M517" s="140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</row>
    <row r="518" spans="1:26" ht="13.5" customHeight="1">
      <c r="A518" s="141"/>
      <c r="B518" s="141"/>
      <c r="C518" s="141"/>
      <c r="D518" s="141"/>
      <c r="E518" s="141"/>
      <c r="F518" s="141"/>
      <c r="G518" s="141"/>
      <c r="H518" s="285"/>
      <c r="I518" s="141"/>
      <c r="J518" s="141"/>
      <c r="K518" s="286"/>
      <c r="L518" s="140"/>
      <c r="M518" s="140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</row>
    <row r="519" spans="1:26" ht="13.5" customHeight="1">
      <c r="A519" s="141"/>
      <c r="B519" s="141"/>
      <c r="C519" s="141"/>
      <c r="D519" s="141"/>
      <c r="E519" s="141"/>
      <c r="F519" s="141"/>
      <c r="G519" s="141"/>
      <c r="H519" s="285"/>
      <c r="I519" s="141"/>
      <c r="J519" s="141"/>
      <c r="K519" s="286"/>
      <c r="L519" s="140"/>
      <c r="M519" s="140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</row>
    <row r="520" spans="1:26" ht="13.5" customHeight="1">
      <c r="A520" s="141"/>
      <c r="B520" s="141"/>
      <c r="C520" s="141"/>
      <c r="D520" s="141"/>
      <c r="E520" s="141"/>
      <c r="F520" s="141"/>
      <c r="G520" s="141"/>
      <c r="H520" s="285"/>
      <c r="I520" s="141"/>
      <c r="J520" s="141"/>
      <c r="K520" s="286"/>
      <c r="L520" s="140"/>
      <c r="M520" s="140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</row>
    <row r="521" spans="1:26" ht="13.5" customHeight="1">
      <c r="A521" s="141"/>
      <c r="B521" s="141"/>
      <c r="C521" s="141"/>
      <c r="D521" s="141"/>
      <c r="E521" s="141"/>
      <c r="F521" s="141"/>
      <c r="G521" s="141"/>
      <c r="H521" s="285"/>
      <c r="I521" s="141"/>
      <c r="J521" s="141"/>
      <c r="K521" s="286"/>
      <c r="L521" s="140"/>
      <c r="M521" s="140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</row>
    <row r="522" spans="1:26" ht="13.5" customHeight="1">
      <c r="A522" s="141"/>
      <c r="B522" s="141"/>
      <c r="C522" s="141"/>
      <c r="D522" s="141"/>
      <c r="E522" s="141"/>
      <c r="F522" s="141"/>
      <c r="G522" s="141"/>
      <c r="H522" s="285"/>
      <c r="I522" s="141"/>
      <c r="J522" s="141"/>
      <c r="K522" s="286"/>
      <c r="L522" s="140"/>
      <c r="M522" s="140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</row>
    <row r="523" spans="1:26" ht="13.5" customHeight="1">
      <c r="A523" s="141"/>
      <c r="B523" s="141"/>
      <c r="C523" s="141"/>
      <c r="D523" s="141"/>
      <c r="E523" s="141"/>
      <c r="F523" s="141"/>
      <c r="G523" s="141"/>
      <c r="H523" s="285"/>
      <c r="I523" s="141"/>
      <c r="J523" s="141"/>
      <c r="K523" s="286"/>
      <c r="L523" s="140"/>
      <c r="M523" s="140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</row>
    <row r="524" spans="1:26" ht="13.5" customHeight="1">
      <c r="A524" s="141"/>
      <c r="B524" s="141"/>
      <c r="C524" s="141"/>
      <c r="D524" s="141"/>
      <c r="E524" s="141"/>
      <c r="F524" s="141"/>
      <c r="G524" s="141"/>
      <c r="H524" s="285"/>
      <c r="I524" s="141"/>
      <c r="J524" s="141"/>
      <c r="K524" s="286"/>
      <c r="L524" s="140"/>
      <c r="M524" s="140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</row>
    <row r="525" spans="1:26" ht="13.5" customHeight="1">
      <c r="A525" s="141"/>
      <c r="B525" s="141"/>
      <c r="C525" s="141"/>
      <c r="D525" s="141"/>
      <c r="E525" s="141"/>
      <c r="F525" s="141"/>
      <c r="G525" s="141"/>
      <c r="H525" s="285"/>
      <c r="I525" s="141"/>
      <c r="J525" s="141"/>
      <c r="K525" s="286"/>
      <c r="L525" s="140"/>
      <c r="M525" s="140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</row>
    <row r="526" spans="1:26" ht="13.5" customHeight="1">
      <c r="A526" s="141"/>
      <c r="B526" s="141"/>
      <c r="C526" s="141"/>
      <c r="D526" s="141"/>
      <c r="E526" s="141"/>
      <c r="F526" s="141"/>
      <c r="G526" s="141"/>
      <c r="H526" s="285"/>
      <c r="I526" s="141"/>
      <c r="J526" s="141"/>
      <c r="K526" s="286"/>
      <c r="L526" s="140"/>
      <c r="M526" s="140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</row>
    <row r="527" spans="1:26" ht="13.5" customHeight="1">
      <c r="A527" s="141"/>
      <c r="B527" s="141"/>
      <c r="C527" s="141"/>
      <c r="D527" s="141"/>
      <c r="E527" s="141"/>
      <c r="F527" s="141"/>
      <c r="G527" s="141"/>
      <c r="H527" s="285"/>
      <c r="I527" s="141"/>
      <c r="J527" s="141"/>
      <c r="K527" s="286"/>
      <c r="L527" s="140"/>
      <c r="M527" s="140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</row>
    <row r="528" spans="1:26" ht="13.5" customHeight="1">
      <c r="A528" s="141"/>
      <c r="B528" s="141"/>
      <c r="C528" s="141"/>
      <c r="D528" s="141"/>
      <c r="E528" s="141"/>
      <c r="F528" s="141"/>
      <c r="G528" s="141"/>
      <c r="H528" s="285"/>
      <c r="I528" s="141"/>
      <c r="J528" s="141"/>
      <c r="K528" s="286"/>
      <c r="L528" s="140"/>
      <c r="M528" s="140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</row>
    <row r="529" spans="1:26" ht="13.5" customHeight="1">
      <c r="A529" s="141"/>
      <c r="B529" s="141"/>
      <c r="C529" s="141"/>
      <c r="D529" s="141"/>
      <c r="E529" s="141"/>
      <c r="F529" s="141"/>
      <c r="G529" s="141"/>
      <c r="H529" s="285"/>
      <c r="I529" s="141"/>
      <c r="J529" s="141"/>
      <c r="K529" s="286"/>
      <c r="L529" s="140"/>
      <c r="M529" s="140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</row>
    <row r="530" spans="1:26" ht="13.5" customHeight="1">
      <c r="A530" s="141"/>
      <c r="B530" s="141"/>
      <c r="C530" s="141"/>
      <c r="D530" s="141"/>
      <c r="E530" s="141"/>
      <c r="F530" s="141"/>
      <c r="G530" s="141"/>
      <c r="H530" s="285"/>
      <c r="I530" s="141"/>
      <c r="J530" s="141"/>
      <c r="K530" s="286"/>
      <c r="L530" s="140"/>
      <c r="M530" s="140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</row>
    <row r="531" spans="1:26" ht="13.5" customHeight="1">
      <c r="A531" s="141"/>
      <c r="B531" s="141"/>
      <c r="C531" s="141"/>
      <c r="D531" s="141"/>
      <c r="E531" s="141"/>
      <c r="F531" s="141"/>
      <c r="G531" s="141"/>
      <c r="H531" s="285"/>
      <c r="I531" s="141"/>
      <c r="J531" s="141"/>
      <c r="K531" s="286"/>
      <c r="L531" s="140"/>
      <c r="M531" s="140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</row>
    <row r="532" spans="1:26" ht="13.5" customHeight="1">
      <c r="A532" s="141"/>
      <c r="B532" s="141"/>
      <c r="C532" s="141"/>
      <c r="D532" s="141"/>
      <c r="E532" s="141"/>
      <c r="F532" s="141"/>
      <c r="G532" s="141"/>
      <c r="H532" s="285"/>
      <c r="I532" s="141"/>
      <c r="J532" s="141"/>
      <c r="K532" s="286"/>
      <c r="L532" s="140"/>
      <c r="M532" s="140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</row>
    <row r="533" spans="1:26" ht="13.5" customHeight="1">
      <c r="A533" s="141"/>
      <c r="B533" s="141"/>
      <c r="C533" s="141"/>
      <c r="D533" s="141"/>
      <c r="E533" s="141"/>
      <c r="F533" s="141"/>
      <c r="G533" s="141"/>
      <c r="H533" s="285"/>
      <c r="I533" s="141"/>
      <c r="J533" s="141"/>
      <c r="K533" s="286"/>
      <c r="L533" s="140"/>
      <c r="M533" s="140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</row>
    <row r="534" spans="1:26" ht="13.5" customHeight="1">
      <c r="A534" s="141"/>
      <c r="B534" s="141"/>
      <c r="C534" s="141"/>
      <c r="D534" s="141"/>
      <c r="E534" s="141"/>
      <c r="F534" s="141"/>
      <c r="G534" s="141"/>
      <c r="H534" s="285"/>
      <c r="I534" s="141"/>
      <c r="J534" s="141"/>
      <c r="K534" s="286"/>
      <c r="L534" s="140"/>
      <c r="M534" s="140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</row>
    <row r="535" spans="1:26" ht="13.5" customHeight="1">
      <c r="A535" s="141"/>
      <c r="B535" s="141"/>
      <c r="C535" s="141"/>
      <c r="D535" s="141"/>
      <c r="E535" s="141"/>
      <c r="F535" s="141"/>
      <c r="G535" s="141"/>
      <c r="H535" s="285"/>
      <c r="I535" s="141"/>
      <c r="J535" s="141"/>
      <c r="K535" s="286"/>
      <c r="L535" s="140"/>
      <c r="M535" s="140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</row>
    <row r="536" spans="1:26" ht="13.5" customHeight="1">
      <c r="A536" s="141"/>
      <c r="B536" s="141"/>
      <c r="C536" s="141"/>
      <c r="D536" s="141"/>
      <c r="E536" s="141"/>
      <c r="F536" s="141"/>
      <c r="G536" s="141"/>
      <c r="H536" s="285"/>
      <c r="I536" s="141"/>
      <c r="J536" s="141"/>
      <c r="K536" s="286"/>
      <c r="L536" s="140"/>
      <c r="M536" s="140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</row>
    <row r="537" spans="1:26" ht="13.5" customHeight="1">
      <c r="A537" s="141"/>
      <c r="B537" s="141"/>
      <c r="C537" s="141"/>
      <c r="D537" s="141"/>
      <c r="E537" s="141"/>
      <c r="F537" s="141"/>
      <c r="G537" s="141"/>
      <c r="H537" s="285"/>
      <c r="I537" s="141"/>
      <c r="J537" s="141"/>
      <c r="K537" s="286"/>
      <c r="L537" s="140"/>
      <c r="M537" s="140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</row>
    <row r="538" spans="1:26" ht="13.5" customHeight="1">
      <c r="A538" s="141"/>
      <c r="B538" s="141"/>
      <c r="C538" s="141"/>
      <c r="D538" s="141"/>
      <c r="E538" s="141"/>
      <c r="F538" s="141"/>
      <c r="G538" s="141"/>
      <c r="H538" s="285"/>
      <c r="I538" s="141"/>
      <c r="J538" s="141"/>
      <c r="K538" s="286"/>
      <c r="L538" s="140"/>
      <c r="M538" s="140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</row>
    <row r="539" spans="1:26" ht="13.5" customHeight="1">
      <c r="A539" s="141"/>
      <c r="B539" s="141"/>
      <c r="C539" s="141"/>
      <c r="D539" s="141"/>
      <c r="E539" s="141"/>
      <c r="F539" s="141"/>
      <c r="G539" s="141"/>
      <c r="H539" s="285"/>
      <c r="I539" s="141"/>
      <c r="J539" s="141"/>
      <c r="K539" s="286"/>
      <c r="L539" s="140"/>
      <c r="M539" s="140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</row>
    <row r="540" spans="1:26" ht="13.5" customHeight="1">
      <c r="A540" s="141"/>
      <c r="B540" s="141"/>
      <c r="C540" s="141"/>
      <c r="D540" s="141"/>
      <c r="E540" s="141"/>
      <c r="F540" s="141"/>
      <c r="G540" s="141"/>
      <c r="H540" s="285"/>
      <c r="I540" s="141"/>
      <c r="J540" s="141"/>
      <c r="K540" s="286"/>
      <c r="L540" s="140"/>
      <c r="M540" s="140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</row>
    <row r="541" spans="1:26" ht="13.5" customHeight="1">
      <c r="A541" s="141"/>
      <c r="B541" s="141"/>
      <c r="C541" s="141"/>
      <c r="D541" s="141"/>
      <c r="E541" s="141"/>
      <c r="F541" s="141"/>
      <c r="G541" s="141"/>
      <c r="H541" s="285"/>
      <c r="I541" s="141"/>
      <c r="J541" s="141"/>
      <c r="K541" s="286"/>
      <c r="L541" s="140"/>
      <c r="M541" s="140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</row>
    <row r="542" spans="1:26" ht="13.5" customHeight="1">
      <c r="A542" s="141"/>
      <c r="B542" s="141"/>
      <c r="C542" s="141"/>
      <c r="D542" s="141"/>
      <c r="E542" s="141"/>
      <c r="F542" s="141"/>
      <c r="G542" s="141"/>
      <c r="H542" s="285"/>
      <c r="I542" s="141"/>
      <c r="J542" s="141"/>
      <c r="K542" s="286"/>
      <c r="L542" s="140"/>
      <c r="M542" s="140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</row>
    <row r="543" spans="1:26" ht="13.5" customHeight="1">
      <c r="A543" s="141"/>
      <c r="B543" s="141"/>
      <c r="C543" s="141"/>
      <c r="D543" s="141"/>
      <c r="E543" s="141"/>
      <c r="F543" s="141"/>
      <c r="G543" s="141"/>
      <c r="H543" s="285"/>
      <c r="I543" s="141"/>
      <c r="J543" s="141"/>
      <c r="K543" s="286"/>
      <c r="L543" s="140"/>
      <c r="M543" s="140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</row>
    <row r="544" spans="1:26" ht="13.5" customHeight="1">
      <c r="A544" s="141"/>
      <c r="B544" s="141"/>
      <c r="C544" s="141"/>
      <c r="D544" s="141"/>
      <c r="E544" s="141"/>
      <c r="F544" s="141"/>
      <c r="G544" s="141"/>
      <c r="H544" s="285"/>
      <c r="I544" s="141"/>
      <c r="J544" s="141"/>
      <c r="K544" s="286"/>
      <c r="L544" s="140"/>
      <c r="M544" s="140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</row>
    <row r="545" spans="1:26" ht="13.5" customHeight="1">
      <c r="A545" s="141"/>
      <c r="B545" s="141"/>
      <c r="C545" s="141"/>
      <c r="D545" s="141"/>
      <c r="E545" s="141"/>
      <c r="F545" s="141"/>
      <c r="G545" s="141"/>
      <c r="H545" s="285"/>
      <c r="I545" s="141"/>
      <c r="J545" s="141"/>
      <c r="K545" s="286"/>
      <c r="L545" s="140"/>
      <c r="M545" s="140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</row>
    <row r="546" spans="1:26" ht="13.5" customHeight="1">
      <c r="A546" s="141"/>
      <c r="B546" s="141"/>
      <c r="C546" s="141"/>
      <c r="D546" s="141"/>
      <c r="E546" s="141"/>
      <c r="F546" s="141"/>
      <c r="G546" s="141"/>
      <c r="H546" s="285"/>
      <c r="I546" s="141"/>
      <c r="J546" s="141"/>
      <c r="K546" s="286"/>
      <c r="L546" s="140"/>
      <c r="M546" s="140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</row>
    <row r="547" spans="1:26" ht="13.5" customHeight="1">
      <c r="A547" s="141"/>
      <c r="B547" s="141"/>
      <c r="C547" s="141"/>
      <c r="D547" s="141"/>
      <c r="E547" s="141"/>
      <c r="F547" s="141"/>
      <c r="G547" s="141"/>
      <c r="H547" s="285"/>
      <c r="I547" s="141"/>
      <c r="J547" s="141"/>
      <c r="K547" s="286"/>
      <c r="L547" s="140"/>
      <c r="M547" s="140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</row>
    <row r="548" spans="1:26" ht="13.5" customHeight="1">
      <c r="A548" s="141"/>
      <c r="B548" s="141"/>
      <c r="C548" s="141"/>
      <c r="D548" s="141"/>
      <c r="E548" s="141"/>
      <c r="F548" s="141"/>
      <c r="G548" s="141"/>
      <c r="H548" s="285"/>
      <c r="I548" s="141"/>
      <c r="J548" s="141"/>
      <c r="K548" s="286"/>
      <c r="L548" s="140"/>
      <c r="M548" s="140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</row>
    <row r="549" spans="1:26" ht="13.5" customHeight="1">
      <c r="A549" s="141"/>
      <c r="B549" s="141"/>
      <c r="C549" s="141"/>
      <c r="D549" s="141"/>
      <c r="E549" s="141"/>
      <c r="F549" s="141"/>
      <c r="G549" s="141"/>
      <c r="H549" s="285"/>
      <c r="I549" s="141"/>
      <c r="J549" s="141"/>
      <c r="K549" s="286"/>
      <c r="L549" s="140"/>
      <c r="M549" s="140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</row>
    <row r="550" spans="1:26" ht="13.5" customHeight="1">
      <c r="A550" s="141"/>
      <c r="B550" s="141"/>
      <c r="C550" s="141"/>
      <c r="D550" s="141"/>
      <c r="E550" s="141"/>
      <c r="F550" s="141"/>
      <c r="G550" s="141"/>
      <c r="H550" s="285"/>
      <c r="I550" s="141"/>
      <c r="J550" s="141"/>
      <c r="K550" s="286"/>
      <c r="L550" s="140"/>
      <c r="M550" s="140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</row>
    <row r="551" spans="1:26" ht="13.5" customHeight="1">
      <c r="A551" s="141"/>
      <c r="B551" s="141"/>
      <c r="C551" s="141"/>
      <c r="D551" s="141"/>
      <c r="E551" s="141"/>
      <c r="F551" s="141"/>
      <c r="G551" s="141"/>
      <c r="H551" s="285"/>
      <c r="I551" s="141"/>
      <c r="J551" s="141"/>
      <c r="K551" s="286"/>
      <c r="L551" s="140"/>
      <c r="M551" s="140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</row>
    <row r="552" spans="1:26" ht="13.5" customHeight="1">
      <c r="A552" s="141"/>
      <c r="B552" s="141"/>
      <c r="C552" s="141"/>
      <c r="D552" s="141"/>
      <c r="E552" s="141"/>
      <c r="F552" s="141"/>
      <c r="G552" s="141"/>
      <c r="H552" s="285"/>
      <c r="I552" s="141"/>
      <c r="J552" s="141"/>
      <c r="K552" s="286"/>
      <c r="L552" s="140"/>
      <c r="M552" s="140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</row>
    <row r="553" spans="1:26" ht="13.5" customHeight="1">
      <c r="A553" s="141"/>
      <c r="B553" s="141"/>
      <c r="C553" s="141"/>
      <c r="D553" s="141"/>
      <c r="E553" s="141"/>
      <c r="F553" s="141"/>
      <c r="G553" s="141"/>
      <c r="H553" s="285"/>
      <c r="I553" s="141"/>
      <c r="J553" s="141"/>
      <c r="K553" s="286"/>
      <c r="L553" s="140"/>
      <c r="M553" s="140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</row>
    <row r="554" spans="1:26" ht="13.5" customHeight="1">
      <c r="A554" s="141"/>
      <c r="B554" s="141"/>
      <c r="C554" s="141"/>
      <c r="D554" s="141"/>
      <c r="E554" s="141"/>
      <c r="F554" s="141"/>
      <c r="G554" s="141"/>
      <c r="H554" s="285"/>
      <c r="I554" s="141"/>
      <c r="J554" s="141"/>
      <c r="K554" s="286"/>
      <c r="L554" s="140"/>
      <c r="M554" s="140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</row>
    <row r="555" spans="1:26" ht="13.5" customHeight="1">
      <c r="A555" s="141"/>
      <c r="B555" s="141"/>
      <c r="C555" s="141"/>
      <c r="D555" s="141"/>
      <c r="E555" s="141"/>
      <c r="F555" s="141"/>
      <c r="G555" s="141"/>
      <c r="H555" s="285"/>
      <c r="I555" s="141"/>
      <c r="J555" s="141"/>
      <c r="K555" s="286"/>
      <c r="L555" s="140"/>
      <c r="M555" s="140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</row>
    <row r="556" spans="1:26" ht="13.5" customHeight="1">
      <c r="A556" s="141"/>
      <c r="B556" s="141"/>
      <c r="C556" s="141"/>
      <c r="D556" s="141"/>
      <c r="E556" s="141"/>
      <c r="F556" s="141"/>
      <c r="G556" s="141"/>
      <c r="H556" s="285"/>
      <c r="I556" s="141"/>
      <c r="J556" s="141"/>
      <c r="K556" s="286"/>
      <c r="L556" s="140"/>
      <c r="M556" s="140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</row>
    <row r="557" spans="1:26" ht="13.5" customHeight="1">
      <c r="A557" s="141"/>
      <c r="B557" s="141"/>
      <c r="C557" s="141"/>
      <c r="D557" s="141"/>
      <c r="E557" s="141"/>
      <c r="F557" s="141"/>
      <c r="G557" s="141"/>
      <c r="H557" s="285"/>
      <c r="I557" s="141"/>
      <c r="J557" s="141"/>
      <c r="K557" s="286"/>
      <c r="L557" s="140"/>
      <c r="M557" s="140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</row>
    <row r="558" spans="1:26" ht="13.5" customHeight="1">
      <c r="A558" s="141"/>
      <c r="B558" s="141"/>
      <c r="C558" s="141"/>
      <c r="D558" s="141"/>
      <c r="E558" s="141"/>
      <c r="F558" s="141"/>
      <c r="G558" s="141"/>
      <c r="H558" s="285"/>
      <c r="I558" s="141"/>
      <c r="J558" s="141"/>
      <c r="K558" s="286"/>
      <c r="L558" s="140"/>
      <c r="M558" s="140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</row>
    <row r="559" spans="1:26" ht="13.5" customHeight="1">
      <c r="A559" s="141"/>
      <c r="B559" s="141"/>
      <c r="C559" s="141"/>
      <c r="D559" s="141"/>
      <c r="E559" s="141"/>
      <c r="F559" s="141"/>
      <c r="G559" s="141"/>
      <c r="H559" s="285"/>
      <c r="I559" s="141"/>
      <c r="J559" s="141"/>
      <c r="K559" s="286"/>
      <c r="L559" s="140"/>
      <c r="M559" s="140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</row>
    <row r="560" spans="1:26" ht="13.5" customHeight="1">
      <c r="A560" s="141"/>
      <c r="B560" s="141"/>
      <c r="C560" s="141"/>
      <c r="D560" s="141"/>
      <c r="E560" s="141"/>
      <c r="F560" s="141"/>
      <c r="G560" s="141"/>
      <c r="H560" s="285"/>
      <c r="I560" s="141"/>
      <c r="J560" s="141"/>
      <c r="K560" s="286"/>
      <c r="L560" s="140"/>
      <c r="M560" s="140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</row>
    <row r="561" spans="1:26" ht="13.5" customHeight="1">
      <c r="A561" s="141"/>
      <c r="B561" s="141"/>
      <c r="C561" s="141"/>
      <c r="D561" s="141"/>
      <c r="E561" s="141"/>
      <c r="F561" s="141"/>
      <c r="G561" s="141"/>
      <c r="H561" s="285"/>
      <c r="I561" s="141"/>
      <c r="J561" s="141"/>
      <c r="K561" s="286"/>
      <c r="L561" s="140"/>
      <c r="M561" s="140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</row>
    <row r="562" spans="1:26" ht="13.5" customHeight="1">
      <c r="A562" s="141"/>
      <c r="B562" s="141"/>
      <c r="C562" s="141"/>
      <c r="D562" s="141"/>
      <c r="E562" s="141"/>
      <c r="F562" s="141"/>
      <c r="G562" s="141"/>
      <c r="H562" s="285"/>
      <c r="I562" s="141"/>
      <c r="J562" s="141"/>
      <c r="K562" s="286"/>
      <c r="L562" s="140"/>
      <c r="M562" s="140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</row>
    <row r="563" spans="1:26" ht="13.5" customHeight="1">
      <c r="A563" s="141"/>
      <c r="B563" s="141"/>
      <c r="C563" s="141"/>
      <c r="D563" s="141"/>
      <c r="E563" s="141"/>
      <c r="F563" s="141"/>
      <c r="G563" s="141"/>
      <c r="H563" s="285"/>
      <c r="I563" s="141"/>
      <c r="J563" s="141"/>
      <c r="K563" s="286"/>
      <c r="L563" s="140"/>
      <c r="M563" s="140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</row>
    <row r="564" spans="1:26" ht="13.5" customHeight="1">
      <c r="A564" s="141"/>
      <c r="B564" s="141"/>
      <c r="C564" s="141"/>
      <c r="D564" s="141"/>
      <c r="E564" s="141"/>
      <c r="F564" s="141"/>
      <c r="G564" s="141"/>
      <c r="H564" s="285"/>
      <c r="I564" s="141"/>
      <c r="J564" s="141"/>
      <c r="K564" s="286"/>
      <c r="L564" s="140"/>
      <c r="M564" s="140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</row>
    <row r="565" spans="1:26" ht="13.5" customHeight="1">
      <c r="A565" s="141"/>
      <c r="B565" s="141"/>
      <c r="C565" s="141"/>
      <c r="D565" s="141"/>
      <c r="E565" s="141"/>
      <c r="F565" s="141"/>
      <c r="G565" s="141"/>
      <c r="H565" s="285"/>
      <c r="I565" s="141"/>
      <c r="J565" s="141"/>
      <c r="K565" s="286"/>
      <c r="L565" s="140"/>
      <c r="M565" s="140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</row>
    <row r="566" spans="1:26" ht="13.5" customHeight="1">
      <c r="A566" s="141"/>
      <c r="B566" s="141"/>
      <c r="C566" s="141"/>
      <c r="D566" s="141"/>
      <c r="E566" s="141"/>
      <c r="F566" s="141"/>
      <c r="G566" s="141"/>
      <c r="H566" s="285"/>
      <c r="I566" s="141"/>
      <c r="J566" s="141"/>
      <c r="K566" s="286"/>
      <c r="L566" s="140"/>
      <c r="M566" s="140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</row>
    <row r="567" spans="1:26" ht="13.5" customHeight="1">
      <c r="A567" s="141"/>
      <c r="B567" s="141"/>
      <c r="C567" s="141"/>
      <c r="D567" s="141"/>
      <c r="E567" s="141"/>
      <c r="F567" s="141"/>
      <c r="G567" s="141"/>
      <c r="H567" s="285"/>
      <c r="I567" s="141"/>
      <c r="J567" s="141"/>
      <c r="K567" s="286"/>
      <c r="L567" s="140"/>
      <c r="M567" s="140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</row>
    <row r="568" spans="1:26" ht="13.5" customHeight="1">
      <c r="A568" s="141"/>
      <c r="B568" s="141"/>
      <c r="C568" s="141"/>
      <c r="D568" s="141"/>
      <c r="E568" s="141"/>
      <c r="F568" s="141"/>
      <c r="G568" s="141"/>
      <c r="H568" s="285"/>
      <c r="I568" s="141"/>
      <c r="J568" s="141"/>
      <c r="K568" s="286"/>
      <c r="L568" s="140"/>
      <c r="M568" s="140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</row>
    <row r="569" spans="1:26" ht="13.5" customHeight="1">
      <c r="A569" s="141"/>
      <c r="B569" s="141"/>
      <c r="C569" s="141"/>
      <c r="D569" s="141"/>
      <c r="E569" s="141"/>
      <c r="F569" s="141"/>
      <c r="G569" s="141"/>
      <c r="H569" s="285"/>
      <c r="I569" s="141"/>
      <c r="J569" s="141"/>
      <c r="K569" s="286"/>
      <c r="L569" s="140"/>
      <c r="M569" s="140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</row>
    <row r="570" spans="1:26" ht="13.5" customHeight="1">
      <c r="A570" s="141"/>
      <c r="B570" s="141"/>
      <c r="C570" s="141"/>
      <c r="D570" s="141"/>
      <c r="E570" s="141"/>
      <c r="F570" s="141"/>
      <c r="G570" s="141"/>
      <c r="H570" s="285"/>
      <c r="I570" s="141"/>
      <c r="J570" s="141"/>
      <c r="K570" s="286"/>
      <c r="L570" s="140"/>
      <c r="M570" s="140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</row>
    <row r="571" spans="1:26" ht="13.5" customHeight="1">
      <c r="A571" s="141"/>
      <c r="B571" s="141"/>
      <c r="C571" s="141"/>
      <c r="D571" s="141"/>
      <c r="E571" s="141"/>
      <c r="F571" s="141"/>
      <c r="G571" s="141"/>
      <c r="H571" s="285"/>
      <c r="I571" s="141"/>
      <c r="J571" s="141"/>
      <c r="K571" s="286"/>
      <c r="L571" s="140"/>
      <c r="M571" s="140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</row>
    <row r="572" spans="1:26" ht="13.5" customHeight="1">
      <c r="A572" s="141"/>
      <c r="B572" s="141"/>
      <c r="C572" s="141"/>
      <c r="D572" s="141"/>
      <c r="E572" s="141"/>
      <c r="F572" s="141"/>
      <c r="G572" s="141"/>
      <c r="H572" s="285"/>
      <c r="I572" s="141"/>
      <c r="J572" s="141"/>
      <c r="K572" s="286"/>
      <c r="L572" s="140"/>
      <c r="M572" s="140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</row>
    <row r="573" spans="1:26" ht="13.5" customHeight="1">
      <c r="A573" s="141"/>
      <c r="B573" s="141"/>
      <c r="C573" s="141"/>
      <c r="D573" s="141"/>
      <c r="E573" s="141"/>
      <c r="F573" s="141"/>
      <c r="G573" s="141"/>
      <c r="H573" s="285"/>
      <c r="I573" s="141"/>
      <c r="J573" s="141"/>
      <c r="K573" s="286"/>
      <c r="L573" s="140"/>
      <c r="M573" s="140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</row>
    <row r="574" spans="1:26" ht="13.5" customHeight="1">
      <c r="A574" s="141"/>
      <c r="B574" s="141"/>
      <c r="C574" s="141"/>
      <c r="D574" s="141"/>
      <c r="E574" s="141"/>
      <c r="F574" s="141"/>
      <c r="G574" s="141"/>
      <c r="H574" s="285"/>
      <c r="I574" s="141"/>
      <c r="J574" s="141"/>
      <c r="K574" s="286"/>
      <c r="L574" s="140"/>
      <c r="M574" s="140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</row>
    <row r="575" spans="1:26" ht="13.5" customHeight="1">
      <c r="A575" s="141"/>
      <c r="B575" s="141"/>
      <c r="C575" s="141"/>
      <c r="D575" s="141"/>
      <c r="E575" s="141"/>
      <c r="F575" s="141"/>
      <c r="G575" s="141"/>
      <c r="H575" s="285"/>
      <c r="I575" s="141"/>
      <c r="J575" s="141"/>
      <c r="K575" s="286"/>
      <c r="L575" s="140"/>
      <c r="M575" s="140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</row>
    <row r="576" spans="1:26" ht="13.5" customHeight="1">
      <c r="A576" s="141"/>
      <c r="B576" s="141"/>
      <c r="C576" s="141"/>
      <c r="D576" s="141"/>
      <c r="E576" s="141"/>
      <c r="F576" s="141"/>
      <c r="G576" s="141"/>
      <c r="H576" s="285"/>
      <c r="I576" s="141"/>
      <c r="J576" s="141"/>
      <c r="K576" s="286"/>
      <c r="L576" s="140"/>
      <c r="M576" s="140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</row>
    <row r="577" spans="1:26" ht="13.5" customHeight="1">
      <c r="A577" s="141"/>
      <c r="B577" s="141"/>
      <c r="C577" s="141"/>
      <c r="D577" s="141"/>
      <c r="E577" s="141"/>
      <c r="F577" s="141"/>
      <c r="G577" s="141"/>
      <c r="H577" s="285"/>
      <c r="I577" s="141"/>
      <c r="J577" s="141"/>
      <c r="K577" s="286"/>
      <c r="L577" s="140"/>
      <c r="M577" s="140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</row>
    <row r="578" spans="1:26" ht="13.5" customHeight="1">
      <c r="A578" s="141"/>
      <c r="B578" s="141"/>
      <c r="C578" s="141"/>
      <c r="D578" s="141"/>
      <c r="E578" s="141"/>
      <c r="F578" s="141"/>
      <c r="G578" s="141"/>
      <c r="H578" s="285"/>
      <c r="I578" s="141"/>
      <c r="J578" s="141"/>
      <c r="K578" s="286"/>
      <c r="L578" s="140"/>
      <c r="M578" s="140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</row>
    <row r="579" spans="1:26" ht="13.5" customHeight="1">
      <c r="A579" s="141"/>
      <c r="B579" s="141"/>
      <c r="C579" s="141"/>
      <c r="D579" s="141"/>
      <c r="E579" s="141"/>
      <c r="F579" s="141"/>
      <c r="G579" s="141"/>
      <c r="H579" s="285"/>
      <c r="I579" s="141"/>
      <c r="J579" s="141"/>
      <c r="K579" s="286"/>
      <c r="L579" s="140"/>
      <c r="M579" s="140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</row>
    <row r="580" spans="1:26" ht="13.5" customHeight="1">
      <c r="A580" s="141"/>
      <c r="B580" s="141"/>
      <c r="C580" s="141"/>
      <c r="D580" s="141"/>
      <c r="E580" s="141"/>
      <c r="F580" s="141"/>
      <c r="G580" s="141"/>
      <c r="H580" s="285"/>
      <c r="I580" s="141"/>
      <c r="J580" s="141"/>
      <c r="K580" s="286"/>
      <c r="L580" s="140"/>
      <c r="M580" s="140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</row>
    <row r="581" spans="1:26" ht="13.5" customHeight="1">
      <c r="A581" s="141"/>
      <c r="B581" s="141"/>
      <c r="C581" s="141"/>
      <c r="D581" s="141"/>
      <c r="E581" s="141"/>
      <c r="F581" s="141"/>
      <c r="G581" s="141"/>
      <c r="H581" s="285"/>
      <c r="I581" s="141"/>
      <c r="J581" s="141"/>
      <c r="K581" s="286"/>
      <c r="L581" s="140"/>
      <c r="M581" s="140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</row>
    <row r="582" spans="1:26" ht="13.5" customHeight="1">
      <c r="A582" s="141"/>
      <c r="B582" s="141"/>
      <c r="C582" s="141"/>
      <c r="D582" s="141"/>
      <c r="E582" s="141"/>
      <c r="F582" s="141"/>
      <c r="G582" s="141"/>
      <c r="H582" s="285"/>
      <c r="I582" s="141"/>
      <c r="J582" s="141"/>
      <c r="K582" s="286"/>
      <c r="L582" s="140"/>
      <c r="M582" s="140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</row>
    <row r="583" spans="1:26" ht="13.5" customHeight="1">
      <c r="A583" s="141"/>
      <c r="B583" s="141"/>
      <c r="C583" s="141"/>
      <c r="D583" s="141"/>
      <c r="E583" s="141"/>
      <c r="F583" s="141"/>
      <c r="G583" s="141"/>
      <c r="H583" s="285"/>
      <c r="I583" s="141"/>
      <c r="J583" s="141"/>
      <c r="K583" s="286"/>
      <c r="L583" s="140"/>
      <c r="M583" s="140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</row>
    <row r="584" spans="1:26" ht="13.5" customHeight="1">
      <c r="A584" s="141"/>
      <c r="B584" s="141"/>
      <c r="C584" s="141"/>
      <c r="D584" s="141"/>
      <c r="E584" s="141"/>
      <c r="F584" s="141"/>
      <c r="G584" s="141"/>
      <c r="H584" s="285"/>
      <c r="I584" s="141"/>
      <c r="J584" s="141"/>
      <c r="K584" s="286"/>
      <c r="L584" s="140"/>
      <c r="M584" s="140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</row>
    <row r="585" spans="1:26" ht="13.5" customHeight="1">
      <c r="A585" s="141"/>
      <c r="B585" s="141"/>
      <c r="C585" s="141"/>
      <c r="D585" s="141"/>
      <c r="E585" s="141"/>
      <c r="F585" s="141"/>
      <c r="G585" s="141"/>
      <c r="H585" s="285"/>
      <c r="I585" s="141"/>
      <c r="J585" s="141"/>
      <c r="K585" s="286"/>
      <c r="L585" s="140"/>
      <c r="M585" s="140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</row>
    <row r="586" spans="1:26" ht="13.5" customHeight="1">
      <c r="A586" s="141"/>
      <c r="B586" s="141"/>
      <c r="C586" s="141"/>
      <c r="D586" s="141"/>
      <c r="E586" s="141"/>
      <c r="F586" s="141"/>
      <c r="G586" s="141"/>
      <c r="H586" s="285"/>
      <c r="I586" s="141"/>
      <c r="J586" s="141"/>
      <c r="K586" s="286"/>
      <c r="L586" s="140"/>
      <c r="M586" s="140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</row>
    <row r="587" spans="1:26" ht="13.5" customHeight="1">
      <c r="A587" s="141"/>
      <c r="B587" s="141"/>
      <c r="C587" s="141"/>
      <c r="D587" s="141"/>
      <c r="E587" s="141"/>
      <c r="F587" s="141"/>
      <c r="G587" s="141"/>
      <c r="H587" s="285"/>
      <c r="I587" s="141"/>
      <c r="J587" s="141"/>
      <c r="K587" s="286"/>
      <c r="L587" s="140"/>
      <c r="M587" s="140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</row>
    <row r="588" spans="1:26" ht="13.5" customHeight="1">
      <c r="A588" s="141"/>
      <c r="B588" s="141"/>
      <c r="C588" s="141"/>
      <c r="D588" s="141"/>
      <c r="E588" s="141"/>
      <c r="F588" s="141"/>
      <c r="G588" s="141"/>
      <c r="H588" s="285"/>
      <c r="I588" s="141"/>
      <c r="J588" s="141"/>
      <c r="K588" s="286"/>
      <c r="L588" s="140"/>
      <c r="M588" s="140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</row>
    <row r="589" spans="1:26" ht="13.5" customHeight="1">
      <c r="A589" s="141"/>
      <c r="B589" s="141"/>
      <c r="C589" s="141"/>
      <c r="D589" s="141"/>
      <c r="E589" s="141"/>
      <c r="F589" s="141"/>
      <c r="G589" s="141"/>
      <c r="H589" s="285"/>
      <c r="I589" s="141"/>
      <c r="J589" s="141"/>
      <c r="K589" s="286"/>
      <c r="L589" s="140"/>
      <c r="M589" s="140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</row>
    <row r="590" spans="1:26" ht="13.5" customHeight="1">
      <c r="A590" s="141"/>
      <c r="B590" s="141"/>
      <c r="C590" s="141"/>
      <c r="D590" s="141"/>
      <c r="E590" s="141"/>
      <c r="F590" s="141"/>
      <c r="G590" s="141"/>
      <c r="H590" s="285"/>
      <c r="I590" s="141"/>
      <c r="J590" s="141"/>
      <c r="K590" s="286"/>
      <c r="L590" s="140"/>
      <c r="M590" s="140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</row>
    <row r="591" spans="1:26" ht="13.5" customHeight="1">
      <c r="A591" s="141"/>
      <c r="B591" s="141"/>
      <c r="C591" s="141"/>
      <c r="D591" s="141"/>
      <c r="E591" s="141"/>
      <c r="F591" s="141"/>
      <c r="G591" s="141"/>
      <c r="H591" s="285"/>
      <c r="I591" s="141"/>
      <c r="J591" s="141"/>
      <c r="K591" s="286"/>
      <c r="L591" s="140"/>
      <c r="M591" s="140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</row>
    <row r="592" spans="1:26" ht="13.5" customHeight="1">
      <c r="A592" s="141"/>
      <c r="B592" s="141"/>
      <c r="C592" s="141"/>
      <c r="D592" s="141"/>
      <c r="E592" s="141"/>
      <c r="F592" s="141"/>
      <c r="G592" s="141"/>
      <c r="H592" s="285"/>
      <c r="I592" s="141"/>
      <c r="J592" s="141"/>
      <c r="K592" s="286"/>
      <c r="L592" s="140"/>
      <c r="M592" s="140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</row>
    <row r="593" spans="1:26" ht="13.5" customHeight="1">
      <c r="A593" s="141"/>
      <c r="B593" s="141"/>
      <c r="C593" s="141"/>
      <c r="D593" s="141"/>
      <c r="E593" s="141"/>
      <c r="F593" s="141"/>
      <c r="G593" s="141"/>
      <c r="H593" s="285"/>
      <c r="I593" s="141"/>
      <c r="J593" s="141"/>
      <c r="K593" s="286"/>
      <c r="L593" s="140"/>
      <c r="M593" s="140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</row>
    <row r="594" spans="1:26" ht="13.5" customHeight="1">
      <c r="A594" s="141"/>
      <c r="B594" s="141"/>
      <c r="C594" s="141"/>
      <c r="D594" s="141"/>
      <c r="E594" s="141"/>
      <c r="F594" s="141"/>
      <c r="G594" s="141"/>
      <c r="H594" s="285"/>
      <c r="I594" s="141"/>
      <c r="J594" s="141"/>
      <c r="K594" s="286"/>
      <c r="L594" s="140"/>
      <c r="M594" s="140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</row>
    <row r="595" spans="1:26" ht="13.5" customHeight="1">
      <c r="A595" s="141"/>
      <c r="B595" s="141"/>
      <c r="C595" s="141"/>
      <c r="D595" s="141"/>
      <c r="E595" s="141"/>
      <c r="F595" s="141"/>
      <c r="G595" s="141"/>
      <c r="H595" s="285"/>
      <c r="I595" s="141"/>
      <c r="J595" s="141"/>
      <c r="K595" s="286"/>
      <c r="L595" s="140"/>
      <c r="M595" s="140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</row>
    <row r="596" spans="1:26" ht="13.5" customHeight="1">
      <c r="A596" s="141"/>
      <c r="B596" s="141"/>
      <c r="C596" s="141"/>
      <c r="D596" s="141"/>
      <c r="E596" s="141"/>
      <c r="F596" s="141"/>
      <c r="G596" s="141"/>
      <c r="H596" s="285"/>
      <c r="I596" s="141"/>
      <c r="J596" s="141"/>
      <c r="K596" s="286"/>
      <c r="L596" s="140"/>
      <c r="M596" s="140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</row>
    <row r="597" spans="1:26" ht="13.5" customHeight="1">
      <c r="A597" s="141"/>
      <c r="B597" s="141"/>
      <c r="C597" s="141"/>
      <c r="D597" s="141"/>
      <c r="E597" s="141"/>
      <c r="F597" s="141"/>
      <c r="G597" s="141"/>
      <c r="H597" s="285"/>
      <c r="I597" s="141"/>
      <c r="J597" s="141"/>
      <c r="K597" s="286"/>
      <c r="L597" s="140"/>
      <c r="M597" s="140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</row>
    <row r="598" spans="1:26" ht="13.5" customHeight="1">
      <c r="A598" s="141"/>
      <c r="B598" s="141"/>
      <c r="C598" s="141"/>
      <c r="D598" s="141"/>
      <c r="E598" s="141"/>
      <c r="F598" s="141"/>
      <c r="G598" s="141"/>
      <c r="H598" s="285"/>
      <c r="I598" s="141"/>
      <c r="J598" s="141"/>
      <c r="K598" s="286"/>
      <c r="L598" s="140"/>
      <c r="M598" s="140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</row>
    <row r="599" spans="1:26" ht="13.5" customHeight="1">
      <c r="A599" s="141"/>
      <c r="B599" s="141"/>
      <c r="C599" s="141"/>
      <c r="D599" s="141"/>
      <c r="E599" s="141"/>
      <c r="F599" s="141"/>
      <c r="G599" s="141"/>
      <c r="H599" s="285"/>
      <c r="I599" s="141"/>
      <c r="J599" s="141"/>
      <c r="K599" s="286"/>
      <c r="L599" s="140"/>
      <c r="M599" s="140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</row>
    <row r="600" spans="1:26" ht="13.5" customHeight="1">
      <c r="A600" s="141"/>
      <c r="B600" s="141"/>
      <c r="C600" s="141"/>
      <c r="D600" s="141"/>
      <c r="E600" s="141"/>
      <c r="F600" s="141"/>
      <c r="G600" s="141"/>
      <c r="H600" s="285"/>
      <c r="I600" s="141"/>
      <c r="J600" s="141"/>
      <c r="K600" s="286"/>
      <c r="L600" s="140"/>
      <c r="M600" s="140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</row>
    <row r="601" spans="1:26" ht="13.5" customHeight="1">
      <c r="A601" s="141"/>
      <c r="B601" s="141"/>
      <c r="C601" s="141"/>
      <c r="D601" s="141"/>
      <c r="E601" s="141"/>
      <c r="F601" s="141"/>
      <c r="G601" s="141"/>
      <c r="H601" s="285"/>
      <c r="I601" s="141"/>
      <c r="J601" s="141"/>
      <c r="K601" s="286"/>
      <c r="L601" s="140"/>
      <c r="M601" s="140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</row>
    <row r="602" spans="1:26" ht="13.5" customHeight="1">
      <c r="A602" s="141"/>
      <c r="B602" s="141"/>
      <c r="C602" s="141"/>
      <c r="D602" s="141"/>
      <c r="E602" s="141"/>
      <c r="F602" s="141"/>
      <c r="G602" s="141"/>
      <c r="H602" s="285"/>
      <c r="I602" s="141"/>
      <c r="J602" s="141"/>
      <c r="K602" s="286"/>
      <c r="L602" s="140"/>
      <c r="M602" s="140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</row>
    <row r="603" spans="1:26" ht="13.5" customHeight="1">
      <c r="A603" s="141"/>
      <c r="B603" s="141"/>
      <c r="C603" s="141"/>
      <c r="D603" s="141"/>
      <c r="E603" s="141"/>
      <c r="F603" s="141"/>
      <c r="G603" s="141"/>
      <c r="H603" s="285"/>
      <c r="I603" s="141"/>
      <c r="J603" s="141"/>
      <c r="K603" s="286"/>
      <c r="L603" s="140"/>
      <c r="M603" s="140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</row>
    <row r="604" spans="1:26" ht="13.5" customHeight="1">
      <c r="A604" s="141"/>
      <c r="B604" s="141"/>
      <c r="C604" s="141"/>
      <c r="D604" s="141"/>
      <c r="E604" s="141"/>
      <c r="F604" s="141"/>
      <c r="G604" s="141"/>
      <c r="H604" s="285"/>
      <c r="I604" s="141"/>
      <c r="J604" s="141"/>
      <c r="K604" s="286"/>
      <c r="L604" s="140"/>
      <c r="M604" s="140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</row>
    <row r="605" spans="1:26" ht="13.5" customHeight="1">
      <c r="A605" s="141"/>
      <c r="B605" s="141"/>
      <c r="C605" s="141"/>
      <c r="D605" s="141"/>
      <c r="E605" s="141"/>
      <c r="F605" s="141"/>
      <c r="G605" s="141"/>
      <c r="H605" s="285"/>
      <c r="I605" s="141"/>
      <c r="J605" s="141"/>
      <c r="K605" s="286"/>
      <c r="L605" s="140"/>
      <c r="M605" s="140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</row>
    <row r="606" spans="1:26" ht="13.5" customHeight="1">
      <c r="A606" s="141"/>
      <c r="B606" s="141"/>
      <c r="C606" s="141"/>
      <c r="D606" s="141"/>
      <c r="E606" s="141"/>
      <c r="F606" s="141"/>
      <c r="G606" s="141"/>
      <c r="H606" s="285"/>
      <c r="I606" s="141"/>
      <c r="J606" s="141"/>
      <c r="K606" s="286"/>
      <c r="L606" s="140"/>
      <c r="M606" s="140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</row>
    <row r="607" spans="1:26" ht="13.5" customHeight="1">
      <c r="A607" s="141"/>
      <c r="B607" s="141"/>
      <c r="C607" s="141"/>
      <c r="D607" s="141"/>
      <c r="E607" s="141"/>
      <c r="F607" s="141"/>
      <c r="G607" s="141"/>
      <c r="H607" s="285"/>
      <c r="I607" s="141"/>
      <c r="J607" s="141"/>
      <c r="K607" s="286"/>
      <c r="L607" s="140"/>
      <c r="M607" s="140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</row>
    <row r="608" spans="1:26" ht="13.5" customHeight="1">
      <c r="A608" s="141"/>
      <c r="B608" s="141"/>
      <c r="C608" s="141"/>
      <c r="D608" s="141"/>
      <c r="E608" s="141"/>
      <c r="F608" s="141"/>
      <c r="G608" s="141"/>
      <c r="H608" s="285"/>
      <c r="I608" s="141"/>
      <c r="J608" s="141"/>
      <c r="K608" s="286"/>
      <c r="L608" s="140"/>
      <c r="M608" s="140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</row>
    <row r="609" spans="1:26" ht="13.5" customHeight="1">
      <c r="A609" s="141"/>
      <c r="B609" s="141"/>
      <c r="C609" s="141"/>
      <c r="D609" s="141"/>
      <c r="E609" s="141"/>
      <c r="F609" s="141"/>
      <c r="G609" s="141"/>
      <c r="H609" s="285"/>
      <c r="I609" s="141"/>
      <c r="J609" s="141"/>
      <c r="K609" s="286"/>
      <c r="L609" s="140"/>
      <c r="M609" s="140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</row>
    <row r="610" spans="1:26" ht="13.5" customHeight="1">
      <c r="A610" s="141"/>
      <c r="B610" s="141"/>
      <c r="C610" s="141"/>
      <c r="D610" s="141"/>
      <c r="E610" s="141"/>
      <c r="F610" s="141"/>
      <c r="G610" s="141"/>
      <c r="H610" s="285"/>
      <c r="I610" s="141"/>
      <c r="J610" s="141"/>
      <c r="K610" s="286"/>
      <c r="L610" s="140"/>
      <c r="M610" s="140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</row>
    <row r="611" spans="1:26" ht="13.5" customHeight="1">
      <c r="A611" s="141"/>
      <c r="B611" s="141"/>
      <c r="C611" s="141"/>
      <c r="D611" s="141"/>
      <c r="E611" s="141"/>
      <c r="F611" s="141"/>
      <c r="G611" s="141"/>
      <c r="H611" s="285"/>
      <c r="I611" s="141"/>
      <c r="J611" s="141"/>
      <c r="K611" s="286"/>
      <c r="L611" s="140"/>
      <c r="M611" s="140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</row>
    <row r="612" spans="1:26" ht="13.5" customHeight="1">
      <c r="A612" s="141"/>
      <c r="B612" s="141"/>
      <c r="C612" s="141"/>
      <c r="D612" s="141"/>
      <c r="E612" s="141"/>
      <c r="F612" s="141"/>
      <c r="G612" s="141"/>
      <c r="H612" s="285"/>
      <c r="I612" s="141"/>
      <c r="J612" s="141"/>
      <c r="K612" s="286"/>
      <c r="L612" s="140"/>
      <c r="M612" s="140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</row>
    <row r="613" spans="1:26" ht="13.5" customHeight="1">
      <c r="A613" s="141"/>
      <c r="B613" s="141"/>
      <c r="C613" s="141"/>
      <c r="D613" s="141"/>
      <c r="E613" s="141"/>
      <c r="F613" s="141"/>
      <c r="G613" s="141"/>
      <c r="H613" s="285"/>
      <c r="I613" s="141"/>
      <c r="J613" s="141"/>
      <c r="K613" s="286"/>
      <c r="L613" s="140"/>
      <c r="M613" s="140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</row>
    <row r="614" spans="1:26" ht="13.5" customHeight="1">
      <c r="A614" s="141"/>
      <c r="B614" s="141"/>
      <c r="C614" s="141"/>
      <c r="D614" s="141"/>
      <c r="E614" s="141"/>
      <c r="F614" s="141"/>
      <c r="G614" s="141"/>
      <c r="H614" s="285"/>
      <c r="I614" s="141"/>
      <c r="J614" s="141"/>
      <c r="K614" s="286"/>
      <c r="L614" s="140"/>
      <c r="M614" s="140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</row>
    <row r="615" spans="1:26" ht="13.5" customHeight="1">
      <c r="A615" s="141"/>
      <c r="B615" s="141"/>
      <c r="C615" s="141"/>
      <c r="D615" s="141"/>
      <c r="E615" s="141"/>
      <c r="F615" s="141"/>
      <c r="G615" s="141"/>
      <c r="H615" s="285"/>
      <c r="I615" s="141"/>
      <c r="J615" s="141"/>
      <c r="K615" s="286"/>
      <c r="L615" s="140"/>
      <c r="M615" s="140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</row>
    <row r="616" spans="1:26" ht="13.5" customHeight="1">
      <c r="A616" s="141"/>
      <c r="B616" s="141"/>
      <c r="C616" s="141"/>
      <c r="D616" s="141"/>
      <c r="E616" s="141"/>
      <c r="F616" s="141"/>
      <c r="G616" s="141"/>
      <c r="H616" s="285"/>
      <c r="I616" s="141"/>
      <c r="J616" s="141"/>
      <c r="K616" s="286"/>
      <c r="L616" s="140"/>
      <c r="M616" s="140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</row>
    <row r="617" spans="1:26" ht="13.5" customHeight="1">
      <c r="A617" s="141"/>
      <c r="B617" s="141"/>
      <c r="C617" s="141"/>
      <c r="D617" s="141"/>
      <c r="E617" s="141"/>
      <c r="F617" s="141"/>
      <c r="G617" s="141"/>
      <c r="H617" s="285"/>
      <c r="I617" s="141"/>
      <c r="J617" s="141"/>
      <c r="K617" s="286"/>
      <c r="L617" s="140"/>
      <c r="M617" s="140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</row>
    <row r="618" spans="1:26" ht="13.5" customHeight="1">
      <c r="A618" s="141"/>
      <c r="B618" s="141"/>
      <c r="C618" s="141"/>
      <c r="D618" s="141"/>
      <c r="E618" s="141"/>
      <c r="F618" s="141"/>
      <c r="G618" s="141"/>
      <c r="H618" s="285"/>
      <c r="I618" s="141"/>
      <c r="J618" s="141"/>
      <c r="K618" s="286"/>
      <c r="L618" s="140"/>
      <c r="M618" s="140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</row>
    <row r="619" spans="1:26" ht="13.5" customHeight="1">
      <c r="A619" s="141"/>
      <c r="B619" s="141"/>
      <c r="C619" s="141"/>
      <c r="D619" s="141"/>
      <c r="E619" s="141"/>
      <c r="F619" s="141"/>
      <c r="G619" s="141"/>
      <c r="H619" s="285"/>
      <c r="I619" s="141"/>
      <c r="J619" s="141"/>
      <c r="K619" s="286"/>
      <c r="L619" s="140"/>
      <c r="M619" s="140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</row>
    <row r="620" spans="1:26" ht="13.5" customHeight="1">
      <c r="A620" s="141"/>
      <c r="B620" s="141"/>
      <c r="C620" s="141"/>
      <c r="D620" s="141"/>
      <c r="E620" s="141"/>
      <c r="F620" s="141"/>
      <c r="G620" s="141"/>
      <c r="H620" s="285"/>
      <c r="I620" s="141"/>
      <c r="J620" s="141"/>
      <c r="K620" s="286"/>
      <c r="L620" s="140"/>
      <c r="M620" s="140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</row>
    <row r="621" spans="1:26" ht="13.5" customHeight="1">
      <c r="A621" s="141"/>
      <c r="B621" s="141"/>
      <c r="C621" s="141"/>
      <c r="D621" s="141"/>
      <c r="E621" s="141"/>
      <c r="F621" s="141"/>
      <c r="G621" s="141"/>
      <c r="H621" s="285"/>
      <c r="I621" s="141"/>
      <c r="J621" s="141"/>
      <c r="K621" s="286"/>
      <c r="L621" s="140"/>
      <c r="M621" s="140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</row>
    <row r="622" spans="1:26" ht="13.5" customHeight="1">
      <c r="A622" s="141"/>
      <c r="B622" s="141"/>
      <c r="C622" s="141"/>
      <c r="D622" s="141"/>
      <c r="E622" s="141"/>
      <c r="F622" s="141"/>
      <c r="G622" s="141"/>
      <c r="H622" s="285"/>
      <c r="I622" s="141"/>
      <c r="J622" s="141"/>
      <c r="K622" s="286"/>
      <c r="L622" s="140"/>
      <c r="M622" s="140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</row>
    <row r="623" spans="1:26" ht="13.5" customHeight="1">
      <c r="A623" s="141"/>
      <c r="B623" s="141"/>
      <c r="C623" s="141"/>
      <c r="D623" s="141"/>
      <c r="E623" s="141"/>
      <c r="F623" s="141"/>
      <c r="G623" s="141"/>
      <c r="H623" s="285"/>
      <c r="I623" s="141"/>
      <c r="J623" s="141"/>
      <c r="K623" s="286"/>
      <c r="L623" s="140"/>
      <c r="M623" s="140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</row>
    <row r="624" spans="1:26" ht="13.5" customHeight="1">
      <c r="A624" s="141"/>
      <c r="B624" s="141"/>
      <c r="C624" s="141"/>
      <c r="D624" s="141"/>
      <c r="E624" s="141"/>
      <c r="F624" s="141"/>
      <c r="G624" s="141"/>
      <c r="H624" s="285"/>
      <c r="I624" s="141"/>
      <c r="J624" s="141"/>
      <c r="K624" s="286"/>
      <c r="L624" s="140"/>
      <c r="M624" s="140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</row>
    <row r="625" spans="1:26" ht="13.5" customHeight="1">
      <c r="A625" s="141"/>
      <c r="B625" s="141"/>
      <c r="C625" s="141"/>
      <c r="D625" s="141"/>
      <c r="E625" s="141"/>
      <c r="F625" s="141"/>
      <c r="G625" s="141"/>
      <c r="H625" s="285"/>
      <c r="I625" s="141"/>
      <c r="J625" s="141"/>
      <c r="K625" s="286"/>
      <c r="L625" s="140"/>
      <c r="M625" s="140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</row>
    <row r="626" spans="1:26" ht="13.5" customHeight="1">
      <c r="A626" s="141"/>
      <c r="B626" s="141"/>
      <c r="C626" s="141"/>
      <c r="D626" s="141"/>
      <c r="E626" s="141"/>
      <c r="F626" s="141"/>
      <c r="G626" s="141"/>
      <c r="H626" s="285"/>
      <c r="I626" s="141"/>
      <c r="J626" s="141"/>
      <c r="K626" s="286"/>
      <c r="L626" s="140"/>
      <c r="M626" s="140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</row>
    <row r="627" spans="1:26" ht="13.5" customHeight="1">
      <c r="A627" s="141"/>
      <c r="B627" s="141"/>
      <c r="C627" s="141"/>
      <c r="D627" s="141"/>
      <c r="E627" s="141"/>
      <c r="F627" s="141"/>
      <c r="G627" s="141"/>
      <c r="H627" s="285"/>
      <c r="I627" s="141"/>
      <c r="J627" s="141"/>
      <c r="K627" s="286"/>
      <c r="L627" s="140"/>
      <c r="M627" s="140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</row>
    <row r="628" spans="1:26" ht="13.5" customHeight="1">
      <c r="A628" s="141"/>
      <c r="B628" s="141"/>
      <c r="C628" s="141"/>
      <c r="D628" s="141"/>
      <c r="E628" s="141"/>
      <c r="F628" s="141"/>
      <c r="G628" s="141"/>
      <c r="H628" s="285"/>
      <c r="I628" s="141"/>
      <c r="J628" s="141"/>
      <c r="K628" s="286"/>
      <c r="L628" s="140"/>
      <c r="M628" s="140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</row>
    <row r="629" spans="1:26" ht="13.5" customHeight="1">
      <c r="A629" s="141"/>
      <c r="B629" s="141"/>
      <c r="C629" s="141"/>
      <c r="D629" s="141"/>
      <c r="E629" s="141"/>
      <c r="F629" s="141"/>
      <c r="G629" s="141"/>
      <c r="H629" s="285"/>
      <c r="I629" s="141"/>
      <c r="J629" s="141"/>
      <c r="K629" s="286"/>
      <c r="L629" s="140"/>
      <c r="M629" s="140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</row>
    <row r="630" spans="1:26" ht="13.5" customHeight="1">
      <c r="A630" s="141"/>
      <c r="B630" s="141"/>
      <c r="C630" s="141"/>
      <c r="D630" s="141"/>
      <c r="E630" s="141"/>
      <c r="F630" s="141"/>
      <c r="G630" s="141"/>
      <c r="H630" s="285"/>
      <c r="I630" s="141"/>
      <c r="J630" s="141"/>
      <c r="K630" s="286"/>
      <c r="L630" s="140"/>
      <c r="M630" s="140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</row>
    <row r="631" spans="1:26" ht="13.5" customHeight="1">
      <c r="A631" s="141"/>
      <c r="B631" s="141"/>
      <c r="C631" s="141"/>
      <c r="D631" s="141"/>
      <c r="E631" s="141"/>
      <c r="F631" s="141"/>
      <c r="G631" s="141"/>
      <c r="H631" s="285"/>
      <c r="I631" s="141"/>
      <c r="J631" s="141"/>
      <c r="K631" s="286"/>
      <c r="L631" s="140"/>
      <c r="M631" s="140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</row>
    <row r="632" spans="1:26" ht="13.5" customHeight="1">
      <c r="A632" s="141"/>
      <c r="B632" s="141"/>
      <c r="C632" s="141"/>
      <c r="D632" s="141"/>
      <c r="E632" s="141"/>
      <c r="F632" s="141"/>
      <c r="G632" s="141"/>
      <c r="H632" s="285"/>
      <c r="I632" s="141"/>
      <c r="J632" s="141"/>
      <c r="K632" s="286"/>
      <c r="L632" s="140"/>
      <c r="M632" s="140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</row>
    <row r="633" spans="1:26" ht="13.5" customHeight="1">
      <c r="A633" s="141"/>
      <c r="B633" s="141"/>
      <c r="C633" s="141"/>
      <c r="D633" s="141"/>
      <c r="E633" s="141"/>
      <c r="F633" s="141"/>
      <c r="G633" s="141"/>
      <c r="H633" s="285"/>
      <c r="I633" s="141"/>
      <c r="J633" s="141"/>
      <c r="K633" s="286"/>
      <c r="L633" s="140"/>
      <c r="M633" s="140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</row>
    <row r="634" spans="1:26" ht="13.5" customHeight="1">
      <c r="A634" s="141"/>
      <c r="B634" s="141"/>
      <c r="C634" s="141"/>
      <c r="D634" s="141"/>
      <c r="E634" s="141"/>
      <c r="F634" s="141"/>
      <c r="G634" s="141"/>
      <c r="H634" s="285"/>
      <c r="I634" s="141"/>
      <c r="J634" s="141"/>
      <c r="K634" s="286"/>
      <c r="L634" s="140"/>
      <c r="M634" s="140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</row>
    <row r="635" spans="1:26" ht="13.5" customHeight="1">
      <c r="A635" s="141"/>
      <c r="B635" s="141"/>
      <c r="C635" s="141"/>
      <c r="D635" s="141"/>
      <c r="E635" s="141"/>
      <c r="F635" s="141"/>
      <c r="G635" s="141"/>
      <c r="H635" s="285"/>
      <c r="I635" s="141"/>
      <c r="J635" s="141"/>
      <c r="K635" s="286"/>
      <c r="L635" s="140"/>
      <c r="M635" s="140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</row>
    <row r="636" spans="1:26" ht="13.5" customHeight="1">
      <c r="A636" s="141"/>
      <c r="B636" s="141"/>
      <c r="C636" s="141"/>
      <c r="D636" s="141"/>
      <c r="E636" s="141"/>
      <c r="F636" s="141"/>
      <c r="G636" s="141"/>
      <c r="H636" s="285"/>
      <c r="I636" s="141"/>
      <c r="J636" s="141"/>
      <c r="K636" s="286"/>
      <c r="L636" s="140"/>
      <c r="M636" s="140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</row>
    <row r="637" spans="1:26" ht="13.5" customHeight="1">
      <c r="A637" s="141"/>
      <c r="B637" s="141"/>
      <c r="C637" s="141"/>
      <c r="D637" s="141"/>
      <c r="E637" s="141"/>
      <c r="F637" s="141"/>
      <c r="G637" s="141"/>
      <c r="H637" s="285"/>
      <c r="I637" s="141"/>
      <c r="J637" s="141"/>
      <c r="K637" s="286"/>
      <c r="L637" s="140"/>
      <c r="M637" s="140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</row>
    <row r="638" spans="1:26" ht="13.5" customHeight="1">
      <c r="A638" s="141"/>
      <c r="B638" s="141"/>
      <c r="C638" s="141"/>
      <c r="D638" s="141"/>
      <c r="E638" s="141"/>
      <c r="F638" s="141"/>
      <c r="G638" s="141"/>
      <c r="H638" s="285"/>
      <c r="I638" s="141"/>
      <c r="J638" s="141"/>
      <c r="K638" s="286"/>
      <c r="L638" s="140"/>
      <c r="M638" s="140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</row>
    <row r="639" spans="1:26" ht="13.5" customHeight="1">
      <c r="A639" s="141"/>
      <c r="B639" s="141"/>
      <c r="C639" s="141"/>
      <c r="D639" s="141"/>
      <c r="E639" s="141"/>
      <c r="F639" s="141"/>
      <c r="G639" s="141"/>
      <c r="H639" s="285"/>
      <c r="I639" s="141"/>
      <c r="J639" s="141"/>
      <c r="K639" s="286"/>
      <c r="L639" s="140"/>
      <c r="M639" s="140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</row>
    <row r="640" spans="1:26" ht="13.5" customHeight="1">
      <c r="A640" s="141"/>
      <c r="B640" s="141"/>
      <c r="C640" s="141"/>
      <c r="D640" s="141"/>
      <c r="E640" s="141"/>
      <c r="F640" s="141"/>
      <c r="G640" s="141"/>
      <c r="H640" s="285"/>
      <c r="I640" s="141"/>
      <c r="J640" s="141"/>
      <c r="K640" s="286"/>
      <c r="L640" s="140"/>
      <c r="M640" s="140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</row>
    <row r="641" spans="1:26" ht="13.5" customHeight="1">
      <c r="A641" s="141"/>
      <c r="B641" s="141"/>
      <c r="C641" s="141"/>
      <c r="D641" s="141"/>
      <c r="E641" s="141"/>
      <c r="F641" s="141"/>
      <c r="G641" s="141"/>
      <c r="H641" s="285"/>
      <c r="I641" s="141"/>
      <c r="J641" s="141"/>
      <c r="K641" s="286"/>
      <c r="L641" s="140"/>
      <c r="M641" s="140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</row>
    <row r="642" spans="1:26" ht="13.5" customHeight="1">
      <c r="A642" s="141"/>
      <c r="B642" s="141"/>
      <c r="C642" s="141"/>
      <c r="D642" s="141"/>
      <c r="E642" s="141"/>
      <c r="F642" s="141"/>
      <c r="G642" s="141"/>
      <c r="H642" s="285"/>
      <c r="I642" s="141"/>
      <c r="J642" s="141"/>
      <c r="K642" s="286"/>
      <c r="L642" s="140"/>
      <c r="M642" s="140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</row>
    <row r="643" spans="1:26" ht="13.5" customHeight="1">
      <c r="A643" s="141"/>
      <c r="B643" s="141"/>
      <c r="C643" s="141"/>
      <c r="D643" s="141"/>
      <c r="E643" s="141"/>
      <c r="F643" s="141"/>
      <c r="G643" s="141"/>
      <c r="H643" s="285"/>
      <c r="I643" s="141"/>
      <c r="J643" s="141"/>
      <c r="K643" s="286"/>
      <c r="L643" s="140"/>
      <c r="M643" s="140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</row>
    <row r="644" spans="1:26" ht="13.5" customHeight="1">
      <c r="A644" s="141"/>
      <c r="B644" s="141"/>
      <c r="C644" s="141"/>
      <c r="D644" s="141"/>
      <c r="E644" s="141"/>
      <c r="F644" s="141"/>
      <c r="G644" s="141"/>
      <c r="H644" s="285"/>
      <c r="I644" s="141"/>
      <c r="J644" s="141"/>
      <c r="K644" s="286"/>
      <c r="L644" s="140"/>
      <c r="M644" s="140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</row>
    <row r="645" spans="1:26" ht="13.5" customHeight="1">
      <c r="A645" s="141"/>
      <c r="B645" s="141"/>
      <c r="C645" s="141"/>
      <c r="D645" s="141"/>
      <c r="E645" s="141"/>
      <c r="F645" s="141"/>
      <c r="G645" s="141"/>
      <c r="H645" s="285"/>
      <c r="I645" s="141"/>
      <c r="J645" s="141"/>
      <c r="K645" s="286"/>
      <c r="L645" s="140"/>
      <c r="M645" s="140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</row>
    <row r="646" spans="1:26" ht="13.5" customHeight="1">
      <c r="A646" s="141"/>
      <c r="B646" s="141"/>
      <c r="C646" s="141"/>
      <c r="D646" s="141"/>
      <c r="E646" s="141"/>
      <c r="F646" s="141"/>
      <c r="G646" s="141"/>
      <c r="H646" s="285"/>
      <c r="I646" s="141"/>
      <c r="J646" s="141"/>
      <c r="K646" s="286"/>
      <c r="L646" s="140"/>
      <c r="M646" s="140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</row>
    <row r="647" spans="1:26" ht="13.5" customHeight="1">
      <c r="A647" s="141"/>
      <c r="B647" s="141"/>
      <c r="C647" s="141"/>
      <c r="D647" s="141"/>
      <c r="E647" s="141"/>
      <c r="F647" s="141"/>
      <c r="G647" s="141"/>
      <c r="H647" s="285"/>
      <c r="I647" s="141"/>
      <c r="J647" s="141"/>
      <c r="K647" s="286"/>
      <c r="L647" s="140"/>
      <c r="M647" s="140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</row>
    <row r="648" spans="1:26" ht="13.5" customHeight="1">
      <c r="A648" s="141"/>
      <c r="B648" s="141"/>
      <c r="C648" s="141"/>
      <c r="D648" s="141"/>
      <c r="E648" s="141"/>
      <c r="F648" s="141"/>
      <c r="G648" s="141"/>
      <c r="H648" s="285"/>
      <c r="I648" s="141"/>
      <c r="J648" s="141"/>
      <c r="K648" s="286"/>
      <c r="L648" s="140"/>
      <c r="M648" s="140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</row>
    <row r="649" spans="1:26" ht="13.5" customHeight="1">
      <c r="A649" s="141"/>
      <c r="B649" s="141"/>
      <c r="C649" s="141"/>
      <c r="D649" s="141"/>
      <c r="E649" s="141"/>
      <c r="F649" s="141"/>
      <c r="G649" s="141"/>
      <c r="H649" s="285"/>
      <c r="I649" s="141"/>
      <c r="J649" s="141"/>
      <c r="K649" s="286"/>
      <c r="L649" s="140"/>
      <c r="M649" s="140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</row>
    <row r="650" spans="1:26" ht="13.5" customHeight="1">
      <c r="A650" s="141"/>
      <c r="B650" s="141"/>
      <c r="C650" s="141"/>
      <c r="D650" s="141"/>
      <c r="E650" s="141"/>
      <c r="F650" s="141"/>
      <c r="G650" s="141"/>
      <c r="H650" s="285"/>
      <c r="I650" s="141"/>
      <c r="J650" s="141"/>
      <c r="K650" s="286"/>
      <c r="L650" s="140"/>
      <c r="M650" s="140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</row>
    <row r="651" spans="1:26" ht="13.5" customHeight="1">
      <c r="A651" s="141"/>
      <c r="B651" s="141"/>
      <c r="C651" s="141"/>
      <c r="D651" s="141"/>
      <c r="E651" s="141"/>
      <c r="F651" s="141"/>
      <c r="G651" s="141"/>
      <c r="H651" s="285"/>
      <c r="I651" s="141"/>
      <c r="J651" s="141"/>
      <c r="K651" s="286"/>
      <c r="L651" s="140"/>
      <c r="M651" s="140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</row>
    <row r="652" spans="1:26" ht="13.5" customHeight="1">
      <c r="A652" s="141"/>
      <c r="B652" s="141"/>
      <c r="C652" s="141"/>
      <c r="D652" s="141"/>
      <c r="E652" s="141"/>
      <c r="F652" s="141"/>
      <c r="G652" s="141"/>
      <c r="H652" s="285"/>
      <c r="I652" s="141"/>
      <c r="J652" s="141"/>
      <c r="K652" s="286"/>
      <c r="L652" s="140"/>
      <c r="M652" s="140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</row>
    <row r="653" spans="1:26" ht="13.5" customHeight="1">
      <c r="A653" s="141"/>
      <c r="B653" s="141"/>
      <c r="C653" s="141"/>
      <c r="D653" s="141"/>
      <c r="E653" s="141"/>
      <c r="F653" s="141"/>
      <c r="G653" s="141"/>
      <c r="H653" s="285"/>
      <c r="I653" s="141"/>
      <c r="J653" s="141"/>
      <c r="K653" s="286"/>
      <c r="L653" s="140"/>
      <c r="M653" s="140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</row>
    <row r="654" spans="1:26" ht="13.5" customHeight="1">
      <c r="A654" s="141"/>
      <c r="B654" s="141"/>
      <c r="C654" s="141"/>
      <c r="D654" s="141"/>
      <c r="E654" s="141"/>
      <c r="F654" s="141"/>
      <c r="G654" s="141"/>
      <c r="H654" s="285"/>
      <c r="I654" s="141"/>
      <c r="J654" s="141"/>
      <c r="K654" s="286"/>
      <c r="L654" s="140"/>
      <c r="M654" s="140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</row>
    <row r="655" spans="1:26" ht="13.5" customHeight="1">
      <c r="A655" s="141"/>
      <c r="B655" s="141"/>
      <c r="C655" s="141"/>
      <c r="D655" s="141"/>
      <c r="E655" s="141"/>
      <c r="F655" s="141"/>
      <c r="G655" s="141"/>
      <c r="H655" s="285"/>
      <c r="I655" s="141"/>
      <c r="J655" s="141"/>
      <c r="K655" s="286"/>
      <c r="L655" s="140"/>
      <c r="M655" s="140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</row>
    <row r="656" spans="1:26" ht="13.5" customHeight="1">
      <c r="A656" s="141"/>
      <c r="B656" s="141"/>
      <c r="C656" s="141"/>
      <c r="D656" s="141"/>
      <c r="E656" s="141"/>
      <c r="F656" s="141"/>
      <c r="G656" s="141"/>
      <c r="H656" s="285"/>
      <c r="I656" s="141"/>
      <c r="J656" s="141"/>
      <c r="K656" s="286"/>
      <c r="L656" s="140"/>
      <c r="M656" s="140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</row>
    <row r="657" spans="1:26" ht="13.5" customHeight="1">
      <c r="A657" s="141"/>
      <c r="B657" s="141"/>
      <c r="C657" s="141"/>
      <c r="D657" s="141"/>
      <c r="E657" s="141"/>
      <c r="F657" s="141"/>
      <c r="G657" s="141"/>
      <c r="H657" s="285"/>
      <c r="I657" s="141"/>
      <c r="J657" s="141"/>
      <c r="K657" s="286"/>
      <c r="L657" s="140"/>
      <c r="M657" s="140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</row>
    <row r="658" spans="1:26" ht="13.5" customHeight="1">
      <c r="A658" s="141"/>
      <c r="B658" s="141"/>
      <c r="C658" s="141"/>
      <c r="D658" s="141"/>
      <c r="E658" s="141"/>
      <c r="F658" s="141"/>
      <c r="G658" s="141"/>
      <c r="H658" s="285"/>
      <c r="I658" s="141"/>
      <c r="J658" s="141"/>
      <c r="K658" s="286"/>
      <c r="L658" s="140"/>
      <c r="M658" s="140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</row>
    <row r="659" spans="1:26" ht="13.5" customHeight="1">
      <c r="A659" s="141"/>
      <c r="B659" s="141"/>
      <c r="C659" s="141"/>
      <c r="D659" s="141"/>
      <c r="E659" s="141"/>
      <c r="F659" s="141"/>
      <c r="G659" s="141"/>
      <c r="H659" s="285"/>
      <c r="I659" s="141"/>
      <c r="J659" s="141"/>
      <c r="K659" s="286"/>
      <c r="L659" s="140"/>
      <c r="M659" s="140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</row>
    <row r="660" spans="1:26" ht="13.5" customHeight="1">
      <c r="A660" s="141"/>
      <c r="B660" s="141"/>
      <c r="C660" s="141"/>
      <c r="D660" s="141"/>
      <c r="E660" s="141"/>
      <c r="F660" s="141"/>
      <c r="G660" s="141"/>
      <c r="H660" s="285"/>
      <c r="I660" s="141"/>
      <c r="J660" s="141"/>
      <c r="K660" s="286"/>
      <c r="L660" s="140"/>
      <c r="M660" s="140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</row>
    <row r="661" spans="1:26" ht="13.5" customHeight="1">
      <c r="A661" s="141"/>
      <c r="B661" s="141"/>
      <c r="C661" s="141"/>
      <c r="D661" s="141"/>
      <c r="E661" s="141"/>
      <c r="F661" s="141"/>
      <c r="G661" s="141"/>
      <c r="H661" s="285"/>
      <c r="I661" s="141"/>
      <c r="J661" s="141"/>
      <c r="K661" s="286"/>
      <c r="L661" s="140"/>
      <c r="M661" s="140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</row>
    <row r="662" spans="1:26" ht="13.5" customHeight="1">
      <c r="A662" s="141"/>
      <c r="B662" s="141"/>
      <c r="C662" s="141"/>
      <c r="D662" s="141"/>
      <c r="E662" s="141"/>
      <c r="F662" s="141"/>
      <c r="G662" s="141"/>
      <c r="H662" s="285"/>
      <c r="I662" s="141"/>
      <c r="J662" s="141"/>
      <c r="K662" s="286"/>
      <c r="L662" s="140"/>
      <c r="M662" s="140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</row>
    <row r="663" spans="1:26" ht="13.5" customHeight="1">
      <c r="A663" s="141"/>
      <c r="B663" s="141"/>
      <c r="C663" s="141"/>
      <c r="D663" s="141"/>
      <c r="E663" s="141"/>
      <c r="F663" s="141"/>
      <c r="G663" s="141"/>
      <c r="H663" s="285"/>
      <c r="I663" s="141"/>
      <c r="J663" s="141"/>
      <c r="K663" s="286"/>
      <c r="L663" s="140"/>
      <c r="M663" s="140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</row>
    <row r="664" spans="1:26" ht="13.5" customHeight="1">
      <c r="A664" s="141"/>
      <c r="B664" s="141"/>
      <c r="C664" s="141"/>
      <c r="D664" s="141"/>
      <c r="E664" s="141"/>
      <c r="F664" s="141"/>
      <c r="G664" s="141"/>
      <c r="H664" s="285"/>
      <c r="I664" s="141"/>
      <c r="J664" s="141"/>
      <c r="K664" s="286"/>
      <c r="L664" s="140"/>
      <c r="M664" s="140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</row>
    <row r="665" spans="1:26" ht="13.5" customHeight="1">
      <c r="A665" s="141"/>
      <c r="B665" s="141"/>
      <c r="C665" s="141"/>
      <c r="D665" s="141"/>
      <c r="E665" s="141"/>
      <c r="F665" s="141"/>
      <c r="G665" s="141"/>
      <c r="H665" s="285"/>
      <c r="I665" s="141"/>
      <c r="J665" s="141"/>
      <c r="K665" s="286"/>
      <c r="L665" s="140"/>
      <c r="M665" s="140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</row>
    <row r="666" spans="1:26" ht="13.5" customHeight="1">
      <c r="A666" s="141"/>
      <c r="B666" s="141"/>
      <c r="C666" s="141"/>
      <c r="D666" s="141"/>
      <c r="E666" s="141"/>
      <c r="F666" s="141"/>
      <c r="G666" s="141"/>
      <c r="H666" s="285"/>
      <c r="I666" s="141"/>
      <c r="J666" s="141"/>
      <c r="K666" s="286"/>
      <c r="L666" s="140"/>
      <c r="M666" s="140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</row>
    <row r="667" spans="1:26" ht="13.5" customHeight="1">
      <c r="A667" s="141"/>
      <c r="B667" s="141"/>
      <c r="C667" s="141"/>
      <c r="D667" s="141"/>
      <c r="E667" s="141"/>
      <c r="F667" s="141"/>
      <c r="G667" s="141"/>
      <c r="H667" s="285"/>
      <c r="I667" s="141"/>
      <c r="J667" s="141"/>
      <c r="K667" s="286"/>
      <c r="L667" s="140"/>
      <c r="M667" s="140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</row>
    <row r="668" spans="1:26" ht="13.5" customHeight="1">
      <c r="A668" s="141"/>
      <c r="B668" s="141"/>
      <c r="C668" s="141"/>
      <c r="D668" s="141"/>
      <c r="E668" s="141"/>
      <c r="F668" s="141"/>
      <c r="G668" s="141"/>
      <c r="H668" s="285"/>
      <c r="I668" s="141"/>
      <c r="J668" s="141"/>
      <c r="K668" s="286"/>
      <c r="L668" s="140"/>
      <c r="M668" s="140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</row>
    <row r="669" spans="1:26" ht="13.5" customHeight="1">
      <c r="A669" s="141"/>
      <c r="B669" s="141"/>
      <c r="C669" s="141"/>
      <c r="D669" s="141"/>
      <c r="E669" s="141"/>
      <c r="F669" s="141"/>
      <c r="G669" s="141"/>
      <c r="H669" s="285"/>
      <c r="I669" s="141"/>
      <c r="J669" s="141"/>
      <c r="K669" s="286"/>
      <c r="L669" s="140"/>
      <c r="M669" s="140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</row>
    <row r="670" spans="1:26" ht="13.5" customHeight="1">
      <c r="A670" s="141"/>
      <c r="B670" s="141"/>
      <c r="C670" s="141"/>
      <c r="D670" s="141"/>
      <c r="E670" s="141"/>
      <c r="F670" s="141"/>
      <c r="G670" s="141"/>
      <c r="H670" s="285"/>
      <c r="I670" s="141"/>
      <c r="J670" s="141"/>
      <c r="K670" s="286"/>
      <c r="L670" s="140"/>
      <c r="M670" s="140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</row>
    <row r="671" spans="1:26" ht="13.5" customHeight="1">
      <c r="A671" s="141"/>
      <c r="B671" s="141"/>
      <c r="C671" s="141"/>
      <c r="D671" s="141"/>
      <c r="E671" s="141"/>
      <c r="F671" s="141"/>
      <c r="G671" s="141"/>
      <c r="H671" s="285"/>
      <c r="I671" s="141"/>
      <c r="J671" s="141"/>
      <c r="K671" s="286"/>
      <c r="L671" s="140"/>
      <c r="M671" s="140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</row>
    <row r="672" spans="1:26" ht="13.5" customHeight="1">
      <c r="A672" s="141"/>
      <c r="B672" s="141"/>
      <c r="C672" s="141"/>
      <c r="D672" s="141"/>
      <c r="E672" s="141"/>
      <c r="F672" s="141"/>
      <c r="G672" s="141"/>
      <c r="H672" s="285"/>
      <c r="I672" s="141"/>
      <c r="J672" s="141"/>
      <c r="K672" s="286"/>
      <c r="L672" s="140"/>
      <c r="M672" s="140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</row>
    <row r="673" spans="1:26" ht="13.5" customHeight="1">
      <c r="A673" s="141"/>
      <c r="B673" s="141"/>
      <c r="C673" s="141"/>
      <c r="D673" s="141"/>
      <c r="E673" s="141"/>
      <c r="F673" s="141"/>
      <c r="G673" s="141"/>
      <c r="H673" s="285"/>
      <c r="I673" s="141"/>
      <c r="J673" s="141"/>
      <c r="K673" s="286"/>
      <c r="L673" s="140"/>
      <c r="M673" s="140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</row>
    <row r="674" spans="1:26" ht="13.5" customHeight="1">
      <c r="A674" s="141"/>
      <c r="B674" s="141"/>
      <c r="C674" s="141"/>
      <c r="D674" s="141"/>
      <c r="E674" s="141"/>
      <c r="F674" s="141"/>
      <c r="G674" s="141"/>
      <c r="H674" s="285"/>
      <c r="I674" s="141"/>
      <c r="J674" s="141"/>
      <c r="K674" s="286"/>
      <c r="L674" s="140"/>
      <c r="M674" s="140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</row>
    <row r="675" spans="1:26" ht="13.5" customHeight="1">
      <c r="A675" s="141"/>
      <c r="B675" s="141"/>
      <c r="C675" s="141"/>
      <c r="D675" s="141"/>
      <c r="E675" s="141"/>
      <c r="F675" s="141"/>
      <c r="G675" s="141"/>
      <c r="H675" s="285"/>
      <c r="I675" s="141"/>
      <c r="J675" s="141"/>
      <c r="K675" s="286"/>
      <c r="L675" s="140"/>
      <c r="M675" s="140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</row>
    <row r="676" spans="1:26" ht="13.5" customHeight="1">
      <c r="A676" s="141"/>
      <c r="B676" s="141"/>
      <c r="C676" s="141"/>
      <c r="D676" s="141"/>
      <c r="E676" s="141"/>
      <c r="F676" s="141"/>
      <c r="G676" s="141"/>
      <c r="H676" s="285"/>
      <c r="I676" s="141"/>
      <c r="J676" s="141"/>
      <c r="K676" s="286"/>
      <c r="L676" s="140"/>
      <c r="M676" s="140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</row>
    <row r="677" spans="1:26" ht="13.5" customHeight="1">
      <c r="A677" s="141"/>
      <c r="B677" s="141"/>
      <c r="C677" s="141"/>
      <c r="D677" s="141"/>
      <c r="E677" s="141"/>
      <c r="F677" s="141"/>
      <c r="G677" s="141"/>
      <c r="H677" s="285"/>
      <c r="I677" s="141"/>
      <c r="J677" s="141"/>
      <c r="K677" s="286"/>
      <c r="L677" s="140"/>
      <c r="M677" s="140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</row>
    <row r="678" spans="1:26" ht="13.5" customHeight="1">
      <c r="A678" s="141"/>
      <c r="B678" s="141"/>
      <c r="C678" s="141"/>
      <c r="D678" s="141"/>
      <c r="E678" s="141"/>
      <c r="F678" s="141"/>
      <c r="G678" s="141"/>
      <c r="H678" s="285"/>
      <c r="I678" s="141"/>
      <c r="J678" s="141"/>
      <c r="K678" s="286"/>
      <c r="L678" s="140"/>
      <c r="M678" s="140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</row>
    <row r="679" spans="1:26" ht="13.5" customHeight="1">
      <c r="A679" s="141"/>
      <c r="B679" s="141"/>
      <c r="C679" s="141"/>
      <c r="D679" s="141"/>
      <c r="E679" s="141"/>
      <c r="F679" s="141"/>
      <c r="G679" s="141"/>
      <c r="H679" s="285"/>
      <c r="I679" s="141"/>
      <c r="J679" s="141"/>
      <c r="K679" s="286"/>
      <c r="L679" s="140"/>
      <c r="M679" s="140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</row>
    <row r="680" spans="1:26" ht="13.5" customHeight="1">
      <c r="A680" s="141"/>
      <c r="B680" s="141"/>
      <c r="C680" s="141"/>
      <c r="D680" s="141"/>
      <c r="E680" s="141"/>
      <c r="F680" s="141"/>
      <c r="G680" s="141"/>
      <c r="H680" s="285"/>
      <c r="I680" s="141"/>
      <c r="J680" s="141"/>
      <c r="K680" s="286"/>
      <c r="L680" s="140"/>
      <c r="M680" s="140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</row>
    <row r="681" spans="1:26" ht="13.5" customHeight="1">
      <c r="A681" s="141"/>
      <c r="B681" s="141"/>
      <c r="C681" s="141"/>
      <c r="D681" s="141"/>
      <c r="E681" s="141"/>
      <c r="F681" s="141"/>
      <c r="G681" s="141"/>
      <c r="H681" s="285"/>
      <c r="I681" s="141"/>
      <c r="J681" s="141"/>
      <c r="K681" s="286"/>
      <c r="L681" s="140"/>
      <c r="M681" s="140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</row>
    <row r="682" spans="1:26" ht="13.5" customHeight="1">
      <c r="A682" s="141"/>
      <c r="B682" s="141"/>
      <c r="C682" s="141"/>
      <c r="D682" s="141"/>
      <c r="E682" s="141"/>
      <c r="F682" s="141"/>
      <c r="G682" s="141"/>
      <c r="H682" s="285"/>
      <c r="I682" s="141"/>
      <c r="J682" s="141"/>
      <c r="K682" s="286"/>
      <c r="L682" s="140"/>
      <c r="M682" s="140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</row>
    <row r="683" spans="1:26" ht="13.5" customHeight="1">
      <c r="A683" s="141"/>
      <c r="B683" s="141"/>
      <c r="C683" s="141"/>
      <c r="D683" s="141"/>
      <c r="E683" s="141"/>
      <c r="F683" s="141"/>
      <c r="G683" s="141"/>
      <c r="H683" s="285"/>
      <c r="I683" s="141"/>
      <c r="J683" s="141"/>
      <c r="K683" s="286"/>
      <c r="L683" s="140"/>
      <c r="M683" s="140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</row>
    <row r="684" spans="1:26" ht="13.5" customHeight="1">
      <c r="A684" s="141"/>
      <c r="B684" s="141"/>
      <c r="C684" s="141"/>
      <c r="D684" s="141"/>
      <c r="E684" s="141"/>
      <c r="F684" s="141"/>
      <c r="G684" s="141"/>
      <c r="H684" s="285"/>
      <c r="I684" s="141"/>
      <c r="J684" s="141"/>
      <c r="K684" s="286"/>
      <c r="L684" s="140"/>
      <c r="M684" s="140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</row>
    <row r="685" spans="1:26" ht="13.5" customHeight="1">
      <c r="A685" s="141"/>
      <c r="B685" s="141"/>
      <c r="C685" s="141"/>
      <c r="D685" s="141"/>
      <c r="E685" s="141"/>
      <c r="F685" s="141"/>
      <c r="G685" s="141"/>
      <c r="H685" s="285"/>
      <c r="I685" s="141"/>
      <c r="J685" s="141"/>
      <c r="K685" s="286"/>
      <c r="L685" s="140"/>
      <c r="M685" s="140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</row>
    <row r="686" spans="1:26" ht="13.5" customHeight="1">
      <c r="A686" s="141"/>
      <c r="B686" s="141"/>
      <c r="C686" s="141"/>
      <c r="D686" s="141"/>
      <c r="E686" s="141"/>
      <c r="F686" s="141"/>
      <c r="G686" s="141"/>
      <c r="H686" s="285"/>
      <c r="I686" s="141"/>
      <c r="J686" s="141"/>
      <c r="K686" s="286"/>
      <c r="L686" s="140"/>
      <c r="M686" s="140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</row>
    <row r="687" spans="1:26" ht="13.5" customHeight="1">
      <c r="A687" s="141"/>
      <c r="B687" s="141"/>
      <c r="C687" s="141"/>
      <c r="D687" s="141"/>
      <c r="E687" s="141"/>
      <c r="F687" s="141"/>
      <c r="G687" s="141"/>
      <c r="H687" s="285"/>
      <c r="I687" s="141"/>
      <c r="J687" s="141"/>
      <c r="K687" s="286"/>
      <c r="L687" s="140"/>
      <c r="M687" s="140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</row>
    <row r="688" spans="1:26" ht="13.5" customHeight="1">
      <c r="A688" s="141"/>
      <c r="B688" s="141"/>
      <c r="C688" s="141"/>
      <c r="D688" s="141"/>
      <c r="E688" s="141"/>
      <c r="F688" s="141"/>
      <c r="G688" s="141"/>
      <c r="H688" s="285"/>
      <c r="I688" s="141"/>
      <c r="J688" s="141"/>
      <c r="K688" s="286"/>
      <c r="L688" s="140"/>
      <c r="M688" s="140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</row>
    <row r="689" spans="1:26" ht="13.5" customHeight="1">
      <c r="A689" s="141"/>
      <c r="B689" s="141"/>
      <c r="C689" s="141"/>
      <c r="D689" s="141"/>
      <c r="E689" s="141"/>
      <c r="F689" s="141"/>
      <c r="G689" s="141"/>
      <c r="H689" s="285"/>
      <c r="I689" s="141"/>
      <c r="J689" s="141"/>
      <c r="K689" s="286"/>
      <c r="L689" s="140"/>
      <c r="M689" s="140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</row>
    <row r="690" spans="1:26" ht="13.5" customHeight="1">
      <c r="A690" s="141"/>
      <c r="B690" s="141"/>
      <c r="C690" s="141"/>
      <c r="D690" s="141"/>
      <c r="E690" s="141"/>
      <c r="F690" s="141"/>
      <c r="G690" s="141"/>
      <c r="H690" s="285"/>
      <c r="I690" s="141"/>
      <c r="J690" s="141"/>
      <c r="K690" s="286"/>
      <c r="L690" s="140"/>
      <c r="M690" s="140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</row>
    <row r="691" spans="1:26" ht="13.5" customHeight="1">
      <c r="A691" s="141"/>
      <c r="B691" s="141"/>
      <c r="C691" s="141"/>
      <c r="D691" s="141"/>
      <c r="E691" s="141"/>
      <c r="F691" s="141"/>
      <c r="G691" s="141"/>
      <c r="H691" s="285"/>
      <c r="I691" s="141"/>
      <c r="J691" s="141"/>
      <c r="K691" s="286"/>
      <c r="L691" s="140"/>
      <c r="M691" s="140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</row>
    <row r="692" spans="1:26" ht="13.5" customHeight="1">
      <c r="A692" s="141"/>
      <c r="B692" s="141"/>
      <c r="C692" s="141"/>
      <c r="D692" s="141"/>
      <c r="E692" s="141"/>
      <c r="F692" s="141"/>
      <c r="G692" s="141"/>
      <c r="H692" s="285"/>
      <c r="I692" s="141"/>
      <c r="J692" s="141"/>
      <c r="K692" s="286"/>
      <c r="L692" s="140"/>
      <c r="M692" s="140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</row>
    <row r="693" spans="1:26" ht="13.5" customHeight="1">
      <c r="A693" s="141"/>
      <c r="B693" s="141"/>
      <c r="C693" s="141"/>
      <c r="D693" s="141"/>
      <c r="E693" s="141"/>
      <c r="F693" s="141"/>
      <c r="G693" s="141"/>
      <c r="H693" s="285"/>
      <c r="I693" s="141"/>
      <c r="J693" s="141"/>
      <c r="K693" s="286"/>
      <c r="L693" s="140"/>
      <c r="M693" s="140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</row>
    <row r="694" spans="1:26" ht="13.5" customHeight="1">
      <c r="A694" s="141"/>
      <c r="B694" s="141"/>
      <c r="C694" s="141"/>
      <c r="D694" s="141"/>
      <c r="E694" s="141"/>
      <c r="F694" s="141"/>
      <c r="G694" s="141"/>
      <c r="H694" s="285"/>
      <c r="I694" s="141"/>
      <c r="J694" s="141"/>
      <c r="K694" s="286"/>
      <c r="L694" s="140"/>
      <c r="M694" s="140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</row>
    <row r="695" spans="1:26" ht="13.5" customHeight="1">
      <c r="A695" s="141"/>
      <c r="B695" s="141"/>
      <c r="C695" s="141"/>
      <c r="D695" s="141"/>
      <c r="E695" s="141"/>
      <c r="F695" s="141"/>
      <c r="G695" s="141"/>
      <c r="H695" s="285"/>
      <c r="I695" s="141"/>
      <c r="J695" s="141"/>
      <c r="K695" s="286"/>
      <c r="L695" s="140"/>
      <c r="M695" s="140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</row>
    <row r="696" spans="1:26" ht="13.5" customHeight="1">
      <c r="A696" s="141"/>
      <c r="B696" s="141"/>
      <c r="C696" s="141"/>
      <c r="D696" s="141"/>
      <c r="E696" s="141"/>
      <c r="F696" s="141"/>
      <c r="G696" s="141"/>
      <c r="H696" s="285"/>
      <c r="I696" s="141"/>
      <c r="J696" s="141"/>
      <c r="K696" s="286"/>
      <c r="L696" s="140"/>
      <c r="M696" s="140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</row>
    <row r="697" spans="1:26" ht="13.5" customHeight="1">
      <c r="A697" s="141"/>
      <c r="B697" s="141"/>
      <c r="C697" s="141"/>
      <c r="D697" s="141"/>
      <c r="E697" s="141"/>
      <c r="F697" s="141"/>
      <c r="G697" s="141"/>
      <c r="H697" s="285"/>
      <c r="I697" s="141"/>
      <c r="J697" s="141"/>
      <c r="K697" s="286"/>
      <c r="L697" s="140"/>
      <c r="M697" s="140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</row>
    <row r="698" spans="1:26" ht="13.5" customHeight="1">
      <c r="A698" s="141"/>
      <c r="B698" s="141"/>
      <c r="C698" s="141"/>
      <c r="D698" s="141"/>
      <c r="E698" s="141"/>
      <c r="F698" s="141"/>
      <c r="G698" s="141"/>
      <c r="H698" s="285"/>
      <c r="I698" s="141"/>
      <c r="J698" s="141"/>
      <c r="K698" s="286"/>
      <c r="L698" s="140"/>
      <c r="M698" s="140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</row>
    <row r="699" spans="1:26" ht="13.5" customHeight="1">
      <c r="A699" s="141"/>
      <c r="B699" s="141"/>
      <c r="C699" s="141"/>
      <c r="D699" s="141"/>
      <c r="E699" s="141"/>
      <c r="F699" s="141"/>
      <c r="G699" s="141"/>
      <c r="H699" s="285"/>
      <c r="I699" s="141"/>
      <c r="J699" s="141"/>
      <c r="K699" s="286"/>
      <c r="L699" s="140"/>
      <c r="M699" s="140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</row>
    <row r="700" spans="1:26" ht="13.5" customHeight="1">
      <c r="A700" s="141"/>
      <c r="B700" s="141"/>
      <c r="C700" s="141"/>
      <c r="D700" s="141"/>
      <c r="E700" s="141"/>
      <c r="F700" s="141"/>
      <c r="G700" s="141"/>
      <c r="H700" s="285"/>
      <c r="I700" s="141"/>
      <c r="J700" s="141"/>
      <c r="K700" s="286"/>
      <c r="L700" s="140"/>
      <c r="M700" s="140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</row>
    <row r="701" spans="1:26" ht="13.5" customHeight="1">
      <c r="A701" s="141"/>
      <c r="B701" s="141"/>
      <c r="C701" s="141"/>
      <c r="D701" s="141"/>
      <c r="E701" s="141"/>
      <c r="F701" s="141"/>
      <c r="G701" s="141"/>
      <c r="H701" s="285"/>
      <c r="I701" s="141"/>
      <c r="J701" s="141"/>
      <c r="K701" s="286"/>
      <c r="L701" s="140"/>
      <c r="M701" s="140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</row>
    <row r="702" spans="1:26" ht="13.5" customHeight="1">
      <c r="A702" s="141"/>
      <c r="B702" s="141"/>
      <c r="C702" s="141"/>
      <c r="D702" s="141"/>
      <c r="E702" s="141"/>
      <c r="F702" s="141"/>
      <c r="G702" s="141"/>
      <c r="H702" s="285"/>
      <c r="I702" s="141"/>
      <c r="J702" s="141"/>
      <c r="K702" s="286"/>
      <c r="L702" s="140"/>
      <c r="M702" s="140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</row>
    <row r="703" spans="1:26" ht="13.5" customHeight="1">
      <c r="A703" s="141"/>
      <c r="B703" s="141"/>
      <c r="C703" s="141"/>
      <c r="D703" s="141"/>
      <c r="E703" s="141"/>
      <c r="F703" s="141"/>
      <c r="G703" s="141"/>
      <c r="H703" s="285"/>
      <c r="I703" s="141"/>
      <c r="J703" s="141"/>
      <c r="K703" s="286"/>
      <c r="L703" s="140"/>
      <c r="M703" s="140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</row>
    <row r="704" spans="1:26" ht="13.5" customHeight="1">
      <c r="A704" s="141"/>
      <c r="B704" s="141"/>
      <c r="C704" s="141"/>
      <c r="D704" s="141"/>
      <c r="E704" s="141"/>
      <c r="F704" s="141"/>
      <c r="G704" s="141"/>
      <c r="H704" s="285"/>
      <c r="I704" s="141"/>
      <c r="J704" s="141"/>
      <c r="K704" s="286"/>
      <c r="L704" s="140"/>
      <c r="M704" s="140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</row>
    <row r="705" spans="1:26" ht="13.5" customHeight="1">
      <c r="A705" s="141"/>
      <c r="B705" s="141"/>
      <c r="C705" s="141"/>
      <c r="D705" s="141"/>
      <c r="E705" s="141"/>
      <c r="F705" s="141"/>
      <c r="G705" s="141"/>
      <c r="H705" s="285"/>
      <c r="I705" s="141"/>
      <c r="J705" s="141"/>
      <c r="K705" s="286"/>
      <c r="L705" s="140"/>
      <c r="M705" s="140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</row>
    <row r="706" spans="1:26" ht="13.5" customHeight="1">
      <c r="A706" s="141"/>
      <c r="B706" s="141"/>
      <c r="C706" s="141"/>
      <c r="D706" s="141"/>
      <c r="E706" s="141"/>
      <c r="F706" s="141"/>
      <c r="G706" s="141"/>
      <c r="H706" s="285"/>
      <c r="I706" s="141"/>
      <c r="J706" s="141"/>
      <c r="K706" s="286"/>
      <c r="L706" s="140"/>
      <c r="M706" s="140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</row>
    <row r="707" spans="1:26" ht="13.5" customHeight="1">
      <c r="A707" s="141"/>
      <c r="B707" s="141"/>
      <c r="C707" s="141"/>
      <c r="D707" s="141"/>
      <c r="E707" s="141"/>
      <c r="F707" s="141"/>
      <c r="G707" s="141"/>
      <c r="H707" s="285"/>
      <c r="I707" s="141"/>
      <c r="J707" s="141"/>
      <c r="K707" s="286"/>
      <c r="L707" s="140"/>
      <c r="M707" s="140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</row>
    <row r="708" spans="1:26" ht="13.5" customHeight="1">
      <c r="A708" s="141"/>
      <c r="B708" s="141"/>
      <c r="C708" s="141"/>
      <c r="D708" s="141"/>
      <c r="E708" s="141"/>
      <c r="F708" s="141"/>
      <c r="G708" s="141"/>
      <c r="H708" s="285"/>
      <c r="I708" s="141"/>
      <c r="J708" s="141"/>
      <c r="K708" s="286"/>
      <c r="L708" s="140"/>
      <c r="M708" s="140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</row>
    <row r="709" spans="1:26" ht="13.5" customHeight="1">
      <c r="A709" s="141"/>
      <c r="B709" s="141"/>
      <c r="C709" s="141"/>
      <c r="D709" s="141"/>
      <c r="E709" s="141"/>
      <c r="F709" s="141"/>
      <c r="G709" s="141"/>
      <c r="H709" s="285"/>
      <c r="I709" s="141"/>
      <c r="J709" s="141"/>
      <c r="K709" s="286"/>
      <c r="L709" s="140"/>
      <c r="M709" s="140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</row>
    <row r="710" spans="1:26" ht="13.5" customHeight="1">
      <c r="A710" s="141"/>
      <c r="B710" s="141"/>
      <c r="C710" s="141"/>
      <c r="D710" s="141"/>
      <c r="E710" s="141"/>
      <c r="F710" s="141"/>
      <c r="G710" s="141"/>
      <c r="H710" s="285"/>
      <c r="I710" s="141"/>
      <c r="J710" s="141"/>
      <c r="K710" s="286"/>
      <c r="L710" s="140"/>
      <c r="M710" s="140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</row>
    <row r="711" spans="1:26" ht="13.5" customHeight="1">
      <c r="A711" s="141"/>
      <c r="B711" s="141"/>
      <c r="C711" s="141"/>
      <c r="D711" s="141"/>
      <c r="E711" s="141"/>
      <c r="F711" s="141"/>
      <c r="G711" s="141"/>
      <c r="H711" s="285"/>
      <c r="I711" s="141"/>
      <c r="J711" s="141"/>
      <c r="K711" s="286"/>
      <c r="L711" s="140"/>
      <c r="M711" s="140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</row>
    <row r="712" spans="1:26" ht="13.5" customHeight="1">
      <c r="A712" s="141"/>
      <c r="B712" s="141"/>
      <c r="C712" s="141"/>
      <c r="D712" s="141"/>
      <c r="E712" s="141"/>
      <c r="F712" s="141"/>
      <c r="G712" s="141"/>
      <c r="H712" s="285"/>
      <c r="I712" s="141"/>
      <c r="J712" s="141"/>
      <c r="K712" s="286"/>
      <c r="L712" s="140"/>
      <c r="M712" s="140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</row>
    <row r="713" spans="1:26" ht="13.5" customHeight="1">
      <c r="A713" s="141"/>
      <c r="B713" s="141"/>
      <c r="C713" s="141"/>
      <c r="D713" s="141"/>
      <c r="E713" s="141"/>
      <c r="F713" s="141"/>
      <c r="G713" s="141"/>
      <c r="H713" s="285"/>
      <c r="I713" s="141"/>
      <c r="J713" s="141"/>
      <c r="K713" s="286"/>
      <c r="L713" s="140"/>
      <c r="M713" s="140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</row>
    <row r="714" spans="1:26" ht="13.5" customHeight="1">
      <c r="A714" s="141"/>
      <c r="B714" s="141"/>
      <c r="C714" s="141"/>
      <c r="D714" s="141"/>
      <c r="E714" s="141"/>
      <c r="F714" s="141"/>
      <c r="G714" s="141"/>
      <c r="H714" s="285"/>
      <c r="I714" s="141"/>
      <c r="J714" s="141"/>
      <c r="K714" s="286"/>
      <c r="L714" s="140"/>
      <c r="M714" s="140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</row>
    <row r="715" spans="1:26" ht="13.5" customHeight="1">
      <c r="A715" s="141"/>
      <c r="B715" s="141"/>
      <c r="C715" s="141"/>
      <c r="D715" s="141"/>
      <c r="E715" s="141"/>
      <c r="F715" s="141"/>
      <c r="G715" s="141"/>
      <c r="H715" s="285"/>
      <c r="I715" s="141"/>
      <c r="J715" s="141"/>
      <c r="K715" s="286"/>
      <c r="L715" s="140"/>
      <c r="M715" s="140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</row>
    <row r="716" spans="1:26" ht="13.5" customHeight="1">
      <c r="A716" s="141"/>
      <c r="B716" s="141"/>
      <c r="C716" s="141"/>
      <c r="D716" s="141"/>
      <c r="E716" s="141"/>
      <c r="F716" s="141"/>
      <c r="G716" s="141"/>
      <c r="H716" s="285"/>
      <c r="I716" s="141"/>
      <c r="J716" s="141"/>
      <c r="K716" s="286"/>
      <c r="L716" s="140"/>
      <c r="M716" s="140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</row>
    <row r="717" spans="1:26" ht="13.5" customHeight="1">
      <c r="A717" s="141"/>
      <c r="B717" s="141"/>
      <c r="C717" s="141"/>
      <c r="D717" s="141"/>
      <c r="E717" s="141"/>
      <c r="F717" s="141"/>
      <c r="G717" s="141"/>
      <c r="H717" s="285"/>
      <c r="I717" s="141"/>
      <c r="J717" s="141"/>
      <c r="K717" s="286"/>
      <c r="L717" s="140"/>
      <c r="M717" s="140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</row>
    <row r="718" spans="1:26" ht="13.5" customHeight="1">
      <c r="A718" s="141"/>
      <c r="B718" s="141"/>
      <c r="C718" s="141"/>
      <c r="D718" s="141"/>
      <c r="E718" s="141"/>
      <c r="F718" s="141"/>
      <c r="G718" s="141"/>
      <c r="H718" s="285"/>
      <c r="I718" s="141"/>
      <c r="J718" s="141"/>
      <c r="K718" s="286"/>
      <c r="L718" s="140"/>
      <c r="M718" s="140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</row>
    <row r="719" spans="1:26" ht="13.5" customHeight="1">
      <c r="A719" s="141"/>
      <c r="B719" s="141"/>
      <c r="C719" s="141"/>
      <c r="D719" s="141"/>
      <c r="E719" s="141"/>
      <c r="F719" s="141"/>
      <c r="G719" s="141"/>
      <c r="H719" s="285"/>
      <c r="I719" s="141"/>
      <c r="J719" s="141"/>
      <c r="K719" s="286"/>
      <c r="L719" s="140"/>
      <c r="M719" s="140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</row>
    <row r="720" spans="1:26" ht="13.5" customHeight="1">
      <c r="A720" s="141"/>
      <c r="B720" s="141"/>
      <c r="C720" s="141"/>
      <c r="D720" s="141"/>
      <c r="E720" s="141"/>
      <c r="F720" s="141"/>
      <c r="G720" s="141"/>
      <c r="H720" s="285"/>
      <c r="I720" s="141"/>
      <c r="J720" s="141"/>
      <c r="K720" s="286"/>
      <c r="L720" s="140"/>
      <c r="M720" s="140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</row>
    <row r="721" spans="1:26" ht="13.5" customHeight="1">
      <c r="A721" s="141"/>
      <c r="B721" s="141"/>
      <c r="C721" s="141"/>
      <c r="D721" s="141"/>
      <c r="E721" s="141"/>
      <c r="F721" s="141"/>
      <c r="G721" s="141"/>
      <c r="H721" s="285"/>
      <c r="I721" s="141"/>
      <c r="J721" s="141"/>
      <c r="K721" s="286"/>
      <c r="L721" s="140"/>
      <c r="M721" s="140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</row>
    <row r="722" spans="1:26" ht="13.5" customHeight="1">
      <c r="A722" s="141"/>
      <c r="B722" s="141"/>
      <c r="C722" s="141"/>
      <c r="D722" s="141"/>
      <c r="E722" s="141"/>
      <c r="F722" s="141"/>
      <c r="G722" s="141"/>
      <c r="H722" s="285"/>
      <c r="I722" s="141"/>
      <c r="J722" s="141"/>
      <c r="K722" s="286"/>
      <c r="L722" s="140"/>
      <c r="M722" s="140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</row>
    <row r="723" spans="1:26" ht="13.5" customHeight="1">
      <c r="A723" s="141"/>
      <c r="B723" s="141"/>
      <c r="C723" s="141"/>
      <c r="D723" s="141"/>
      <c r="E723" s="141"/>
      <c r="F723" s="141"/>
      <c r="G723" s="141"/>
      <c r="H723" s="285"/>
      <c r="I723" s="141"/>
      <c r="J723" s="141"/>
      <c r="K723" s="286"/>
      <c r="L723" s="140"/>
      <c r="M723" s="140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</row>
    <row r="724" spans="1:26" ht="13.5" customHeight="1">
      <c r="A724" s="141"/>
      <c r="B724" s="141"/>
      <c r="C724" s="141"/>
      <c r="D724" s="141"/>
      <c r="E724" s="141"/>
      <c r="F724" s="141"/>
      <c r="G724" s="141"/>
      <c r="H724" s="285"/>
      <c r="I724" s="141"/>
      <c r="J724" s="141"/>
      <c r="K724" s="286"/>
      <c r="L724" s="140"/>
      <c r="M724" s="140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</row>
    <row r="725" spans="1:26" ht="13.5" customHeight="1">
      <c r="A725" s="141"/>
      <c r="B725" s="141"/>
      <c r="C725" s="141"/>
      <c r="D725" s="141"/>
      <c r="E725" s="141"/>
      <c r="F725" s="141"/>
      <c r="G725" s="141"/>
      <c r="H725" s="285"/>
      <c r="I725" s="141"/>
      <c r="J725" s="141"/>
      <c r="K725" s="286"/>
      <c r="L725" s="140"/>
      <c r="M725" s="140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</row>
    <row r="726" spans="1:26" ht="13.5" customHeight="1">
      <c r="A726" s="141"/>
      <c r="B726" s="141"/>
      <c r="C726" s="141"/>
      <c r="D726" s="141"/>
      <c r="E726" s="141"/>
      <c r="F726" s="141"/>
      <c r="G726" s="141"/>
      <c r="H726" s="285"/>
      <c r="I726" s="141"/>
      <c r="J726" s="141"/>
      <c r="K726" s="286"/>
      <c r="L726" s="140"/>
      <c r="M726" s="140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</row>
    <row r="727" spans="1:26" ht="13.5" customHeight="1">
      <c r="A727" s="141"/>
      <c r="B727" s="141"/>
      <c r="C727" s="141"/>
      <c r="D727" s="141"/>
      <c r="E727" s="141"/>
      <c r="F727" s="141"/>
      <c r="G727" s="141"/>
      <c r="H727" s="285"/>
      <c r="I727" s="141"/>
      <c r="J727" s="141"/>
      <c r="K727" s="286"/>
      <c r="L727" s="140"/>
      <c r="M727" s="140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</row>
    <row r="728" spans="1:26" ht="13.5" customHeight="1">
      <c r="A728" s="141"/>
      <c r="B728" s="141"/>
      <c r="C728" s="141"/>
      <c r="D728" s="141"/>
      <c r="E728" s="141"/>
      <c r="F728" s="141"/>
      <c r="G728" s="141"/>
      <c r="H728" s="285"/>
      <c r="I728" s="141"/>
      <c r="J728" s="141"/>
      <c r="K728" s="286"/>
      <c r="L728" s="140"/>
      <c r="M728" s="140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</row>
    <row r="729" spans="1:26" ht="13.5" customHeight="1">
      <c r="A729" s="141"/>
      <c r="B729" s="141"/>
      <c r="C729" s="141"/>
      <c r="D729" s="141"/>
      <c r="E729" s="141"/>
      <c r="F729" s="141"/>
      <c r="G729" s="141"/>
      <c r="H729" s="285"/>
      <c r="I729" s="141"/>
      <c r="J729" s="141"/>
      <c r="K729" s="286"/>
      <c r="L729" s="140"/>
      <c r="M729" s="140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</row>
    <row r="730" spans="1:26" ht="13.5" customHeight="1">
      <c r="A730" s="141"/>
      <c r="B730" s="141"/>
      <c r="C730" s="141"/>
      <c r="D730" s="141"/>
      <c r="E730" s="141"/>
      <c r="F730" s="141"/>
      <c r="G730" s="141"/>
      <c r="H730" s="285"/>
      <c r="I730" s="141"/>
      <c r="J730" s="141"/>
      <c r="K730" s="286"/>
      <c r="L730" s="140"/>
      <c r="M730" s="140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</row>
    <row r="731" spans="1:26" ht="13.5" customHeight="1">
      <c r="A731" s="141"/>
      <c r="B731" s="141"/>
      <c r="C731" s="141"/>
      <c r="D731" s="141"/>
      <c r="E731" s="141"/>
      <c r="F731" s="141"/>
      <c r="G731" s="141"/>
      <c r="H731" s="285"/>
      <c r="I731" s="141"/>
      <c r="J731" s="141"/>
      <c r="K731" s="286"/>
      <c r="L731" s="140"/>
      <c r="M731" s="140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</row>
    <row r="732" spans="1:26" ht="13.5" customHeight="1">
      <c r="A732" s="141"/>
      <c r="B732" s="141"/>
      <c r="C732" s="141"/>
      <c r="D732" s="141"/>
      <c r="E732" s="141"/>
      <c r="F732" s="141"/>
      <c r="G732" s="141"/>
      <c r="H732" s="285"/>
      <c r="I732" s="141"/>
      <c r="J732" s="141"/>
      <c r="K732" s="286"/>
      <c r="L732" s="140"/>
      <c r="M732" s="140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</row>
    <row r="733" spans="1:26" ht="13.5" customHeight="1">
      <c r="A733" s="141"/>
      <c r="B733" s="141"/>
      <c r="C733" s="141"/>
      <c r="D733" s="141"/>
      <c r="E733" s="141"/>
      <c r="F733" s="141"/>
      <c r="G733" s="141"/>
      <c r="H733" s="285"/>
      <c r="I733" s="141"/>
      <c r="J733" s="141"/>
      <c r="K733" s="286"/>
      <c r="L733" s="140"/>
      <c r="M733" s="140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</row>
    <row r="734" spans="1:26" ht="13.5" customHeight="1">
      <c r="A734" s="141"/>
      <c r="B734" s="141"/>
      <c r="C734" s="141"/>
      <c r="D734" s="141"/>
      <c r="E734" s="141"/>
      <c r="F734" s="141"/>
      <c r="G734" s="141"/>
      <c r="H734" s="285"/>
      <c r="I734" s="141"/>
      <c r="J734" s="141"/>
      <c r="K734" s="286"/>
      <c r="L734" s="140"/>
      <c r="M734" s="140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</row>
    <row r="735" spans="1:26" ht="13.5" customHeight="1">
      <c r="A735" s="141"/>
      <c r="B735" s="141"/>
      <c r="C735" s="141"/>
      <c r="D735" s="141"/>
      <c r="E735" s="141"/>
      <c r="F735" s="141"/>
      <c r="G735" s="141"/>
      <c r="H735" s="285"/>
      <c r="I735" s="141"/>
      <c r="J735" s="141"/>
      <c r="K735" s="286"/>
      <c r="L735" s="140"/>
      <c r="M735" s="140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</row>
    <row r="736" spans="1:26" ht="13.5" customHeight="1">
      <c r="A736" s="141"/>
      <c r="B736" s="141"/>
      <c r="C736" s="141"/>
      <c r="D736" s="141"/>
      <c r="E736" s="141"/>
      <c r="F736" s="141"/>
      <c r="G736" s="141"/>
      <c r="H736" s="285"/>
      <c r="I736" s="141"/>
      <c r="J736" s="141"/>
      <c r="K736" s="286"/>
      <c r="L736" s="140"/>
      <c r="M736" s="140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</row>
    <row r="737" spans="1:26" ht="13.5" customHeight="1">
      <c r="A737" s="141"/>
      <c r="B737" s="141"/>
      <c r="C737" s="141"/>
      <c r="D737" s="141"/>
      <c r="E737" s="141"/>
      <c r="F737" s="141"/>
      <c r="G737" s="141"/>
      <c r="H737" s="285"/>
      <c r="I737" s="141"/>
      <c r="J737" s="141"/>
      <c r="K737" s="286"/>
      <c r="L737" s="140"/>
      <c r="M737" s="140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</row>
    <row r="738" spans="1:26" ht="13.5" customHeight="1">
      <c r="A738" s="141"/>
      <c r="B738" s="141"/>
      <c r="C738" s="141"/>
      <c r="D738" s="141"/>
      <c r="E738" s="141"/>
      <c r="F738" s="141"/>
      <c r="G738" s="141"/>
      <c r="H738" s="285"/>
      <c r="I738" s="141"/>
      <c r="J738" s="141"/>
      <c r="K738" s="286"/>
      <c r="L738" s="140"/>
      <c r="M738" s="140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</row>
    <row r="739" spans="1:26" ht="13.5" customHeight="1">
      <c r="A739" s="141"/>
      <c r="B739" s="141"/>
      <c r="C739" s="141"/>
      <c r="D739" s="141"/>
      <c r="E739" s="141"/>
      <c r="F739" s="141"/>
      <c r="G739" s="141"/>
      <c r="H739" s="285"/>
      <c r="I739" s="141"/>
      <c r="J739" s="141"/>
      <c r="K739" s="286"/>
      <c r="L739" s="140"/>
      <c r="M739" s="140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</row>
    <row r="740" spans="1:26" ht="13.5" customHeight="1">
      <c r="A740" s="141"/>
      <c r="B740" s="141"/>
      <c r="C740" s="141"/>
      <c r="D740" s="141"/>
      <c r="E740" s="141"/>
      <c r="F740" s="141"/>
      <c r="G740" s="141"/>
      <c r="H740" s="285"/>
      <c r="I740" s="141"/>
      <c r="J740" s="141"/>
      <c r="K740" s="286"/>
      <c r="L740" s="140"/>
      <c r="M740" s="140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</row>
    <row r="741" spans="1:26" ht="13.5" customHeight="1">
      <c r="A741" s="141"/>
      <c r="B741" s="141"/>
      <c r="C741" s="141"/>
      <c r="D741" s="141"/>
      <c r="E741" s="141"/>
      <c r="F741" s="141"/>
      <c r="G741" s="141"/>
      <c r="H741" s="285"/>
      <c r="I741" s="141"/>
      <c r="J741" s="141"/>
      <c r="K741" s="286"/>
      <c r="L741" s="140"/>
      <c r="M741" s="140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</row>
    <row r="742" spans="1:26" ht="13.5" customHeight="1">
      <c r="A742" s="141"/>
      <c r="B742" s="141"/>
      <c r="C742" s="141"/>
      <c r="D742" s="141"/>
      <c r="E742" s="141"/>
      <c r="F742" s="141"/>
      <c r="G742" s="141"/>
      <c r="H742" s="285"/>
      <c r="I742" s="141"/>
      <c r="J742" s="141"/>
      <c r="K742" s="286"/>
      <c r="L742" s="140"/>
      <c r="M742" s="140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</row>
    <row r="743" spans="1:26" ht="13.5" customHeight="1">
      <c r="A743" s="141"/>
      <c r="B743" s="141"/>
      <c r="C743" s="141"/>
      <c r="D743" s="141"/>
      <c r="E743" s="141"/>
      <c r="F743" s="141"/>
      <c r="G743" s="141"/>
      <c r="H743" s="285"/>
      <c r="I743" s="141"/>
      <c r="J743" s="141"/>
      <c r="K743" s="286"/>
      <c r="L743" s="140"/>
      <c r="M743" s="140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</row>
    <row r="744" spans="1:26" ht="13.5" customHeight="1">
      <c r="A744" s="141"/>
      <c r="B744" s="141"/>
      <c r="C744" s="141"/>
      <c r="D744" s="141"/>
      <c r="E744" s="141"/>
      <c r="F744" s="141"/>
      <c r="G744" s="141"/>
      <c r="H744" s="285"/>
      <c r="I744" s="141"/>
      <c r="J744" s="141"/>
      <c r="K744" s="286"/>
      <c r="L744" s="140"/>
      <c r="M744" s="140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</row>
    <row r="745" spans="1:26" ht="13.5" customHeight="1">
      <c r="A745" s="141"/>
      <c r="B745" s="141"/>
      <c r="C745" s="141"/>
      <c r="D745" s="141"/>
      <c r="E745" s="141"/>
      <c r="F745" s="141"/>
      <c r="G745" s="141"/>
      <c r="H745" s="285"/>
      <c r="I745" s="141"/>
      <c r="J745" s="141"/>
      <c r="K745" s="286"/>
      <c r="L745" s="140"/>
      <c r="M745" s="140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</row>
    <row r="746" spans="1:26" ht="13.5" customHeight="1">
      <c r="A746" s="141"/>
      <c r="B746" s="141"/>
      <c r="C746" s="141"/>
      <c r="D746" s="141"/>
      <c r="E746" s="141"/>
      <c r="F746" s="141"/>
      <c r="G746" s="141"/>
      <c r="H746" s="285"/>
      <c r="I746" s="141"/>
      <c r="J746" s="141"/>
      <c r="K746" s="286"/>
      <c r="L746" s="140"/>
      <c r="M746" s="140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</row>
    <row r="747" spans="1:26" ht="13.5" customHeight="1">
      <c r="A747" s="141"/>
      <c r="B747" s="141"/>
      <c r="C747" s="141"/>
      <c r="D747" s="141"/>
      <c r="E747" s="141"/>
      <c r="F747" s="141"/>
      <c r="G747" s="141"/>
      <c r="H747" s="285"/>
      <c r="I747" s="141"/>
      <c r="J747" s="141"/>
      <c r="K747" s="286"/>
      <c r="L747" s="140"/>
      <c r="M747" s="140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</row>
    <row r="748" spans="1:26" ht="13.5" customHeight="1">
      <c r="A748" s="141"/>
      <c r="B748" s="141"/>
      <c r="C748" s="141"/>
      <c r="D748" s="141"/>
      <c r="E748" s="141"/>
      <c r="F748" s="141"/>
      <c r="G748" s="141"/>
      <c r="H748" s="285"/>
      <c r="I748" s="141"/>
      <c r="J748" s="141"/>
      <c r="K748" s="286"/>
      <c r="L748" s="140"/>
      <c r="M748" s="140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</row>
    <row r="749" spans="1:26" ht="13.5" customHeight="1">
      <c r="A749" s="141"/>
      <c r="B749" s="141"/>
      <c r="C749" s="141"/>
      <c r="D749" s="141"/>
      <c r="E749" s="141"/>
      <c r="F749" s="141"/>
      <c r="G749" s="141"/>
      <c r="H749" s="285"/>
      <c r="I749" s="141"/>
      <c r="J749" s="141"/>
      <c r="K749" s="286"/>
      <c r="L749" s="140"/>
      <c r="M749" s="140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</row>
    <row r="750" spans="1:26" ht="13.5" customHeight="1">
      <c r="A750" s="141"/>
      <c r="B750" s="141"/>
      <c r="C750" s="141"/>
      <c r="D750" s="141"/>
      <c r="E750" s="141"/>
      <c r="F750" s="141"/>
      <c r="G750" s="141"/>
      <c r="H750" s="285"/>
      <c r="I750" s="141"/>
      <c r="J750" s="141"/>
      <c r="K750" s="286"/>
      <c r="L750" s="140"/>
      <c r="M750" s="140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</row>
    <row r="751" spans="1:26" ht="13.5" customHeight="1">
      <c r="A751" s="141"/>
      <c r="B751" s="141"/>
      <c r="C751" s="141"/>
      <c r="D751" s="141"/>
      <c r="E751" s="141"/>
      <c r="F751" s="141"/>
      <c r="G751" s="141"/>
      <c r="H751" s="285"/>
      <c r="I751" s="141"/>
      <c r="J751" s="141"/>
      <c r="K751" s="286"/>
      <c r="L751" s="140"/>
      <c r="M751" s="140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</row>
    <row r="752" spans="1:26" ht="13.5" customHeight="1">
      <c r="A752" s="141"/>
      <c r="B752" s="141"/>
      <c r="C752" s="141"/>
      <c r="D752" s="141"/>
      <c r="E752" s="141"/>
      <c r="F752" s="141"/>
      <c r="G752" s="141"/>
      <c r="H752" s="285"/>
      <c r="I752" s="141"/>
      <c r="J752" s="141"/>
      <c r="K752" s="286"/>
      <c r="L752" s="140"/>
      <c r="M752" s="140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</row>
    <row r="753" spans="1:26" ht="13.5" customHeight="1">
      <c r="A753" s="141"/>
      <c r="B753" s="141"/>
      <c r="C753" s="141"/>
      <c r="D753" s="141"/>
      <c r="E753" s="141"/>
      <c r="F753" s="141"/>
      <c r="G753" s="141"/>
      <c r="H753" s="285"/>
      <c r="I753" s="141"/>
      <c r="J753" s="141"/>
      <c r="K753" s="286"/>
      <c r="L753" s="140"/>
      <c r="M753" s="140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</row>
    <row r="754" spans="1:26" ht="13.5" customHeight="1">
      <c r="A754" s="141"/>
      <c r="B754" s="141"/>
      <c r="C754" s="141"/>
      <c r="D754" s="141"/>
      <c r="E754" s="141"/>
      <c r="F754" s="141"/>
      <c r="G754" s="141"/>
      <c r="H754" s="285"/>
      <c r="I754" s="141"/>
      <c r="J754" s="141"/>
      <c r="K754" s="286"/>
      <c r="L754" s="140"/>
      <c r="M754" s="140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</row>
    <row r="755" spans="1:26" ht="13.5" customHeight="1">
      <c r="A755" s="141"/>
      <c r="B755" s="141"/>
      <c r="C755" s="141"/>
      <c r="D755" s="141"/>
      <c r="E755" s="141"/>
      <c r="F755" s="141"/>
      <c r="G755" s="141"/>
      <c r="H755" s="285"/>
      <c r="I755" s="141"/>
      <c r="J755" s="141"/>
      <c r="K755" s="286"/>
      <c r="L755" s="140"/>
      <c r="M755" s="140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</row>
    <row r="756" spans="1:26" ht="13.5" customHeight="1">
      <c r="A756" s="141"/>
      <c r="B756" s="141"/>
      <c r="C756" s="141"/>
      <c r="D756" s="141"/>
      <c r="E756" s="141"/>
      <c r="F756" s="141"/>
      <c r="G756" s="141"/>
      <c r="H756" s="285"/>
      <c r="I756" s="141"/>
      <c r="J756" s="141"/>
      <c r="K756" s="286"/>
      <c r="L756" s="140"/>
      <c r="M756" s="140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</row>
    <row r="757" spans="1:26" ht="13.5" customHeight="1">
      <c r="A757" s="141"/>
      <c r="B757" s="141"/>
      <c r="C757" s="141"/>
      <c r="D757" s="141"/>
      <c r="E757" s="141"/>
      <c r="F757" s="141"/>
      <c r="G757" s="141"/>
      <c r="H757" s="285"/>
      <c r="I757" s="141"/>
      <c r="J757" s="141"/>
      <c r="K757" s="286"/>
      <c r="L757" s="140"/>
      <c r="M757" s="140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</row>
    <row r="758" spans="1:26" ht="13.5" customHeight="1">
      <c r="A758" s="141"/>
      <c r="B758" s="141"/>
      <c r="C758" s="141"/>
      <c r="D758" s="141"/>
      <c r="E758" s="141"/>
      <c r="F758" s="141"/>
      <c r="G758" s="141"/>
      <c r="H758" s="285"/>
      <c r="I758" s="141"/>
      <c r="J758" s="141"/>
      <c r="K758" s="286"/>
      <c r="L758" s="140"/>
      <c r="M758" s="140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</row>
    <row r="759" spans="1:26" ht="13.5" customHeight="1">
      <c r="A759" s="141"/>
      <c r="B759" s="141"/>
      <c r="C759" s="141"/>
      <c r="D759" s="141"/>
      <c r="E759" s="141"/>
      <c r="F759" s="141"/>
      <c r="G759" s="141"/>
      <c r="H759" s="285"/>
      <c r="I759" s="141"/>
      <c r="J759" s="141"/>
      <c r="K759" s="286"/>
      <c r="L759" s="140"/>
      <c r="M759" s="140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</row>
    <row r="760" spans="1:26" ht="13.5" customHeight="1">
      <c r="A760" s="141"/>
      <c r="B760" s="141"/>
      <c r="C760" s="141"/>
      <c r="D760" s="141"/>
      <c r="E760" s="141"/>
      <c r="F760" s="141"/>
      <c r="G760" s="141"/>
      <c r="H760" s="285"/>
      <c r="I760" s="141"/>
      <c r="J760" s="141"/>
      <c r="K760" s="286"/>
      <c r="L760" s="140"/>
      <c r="M760" s="140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</row>
    <row r="761" spans="1:26" ht="13.5" customHeight="1">
      <c r="A761" s="141"/>
      <c r="B761" s="141"/>
      <c r="C761" s="141"/>
      <c r="D761" s="141"/>
      <c r="E761" s="141"/>
      <c r="F761" s="141"/>
      <c r="G761" s="141"/>
      <c r="H761" s="285"/>
      <c r="I761" s="141"/>
      <c r="J761" s="141"/>
      <c r="K761" s="286"/>
      <c r="L761" s="140"/>
      <c r="M761" s="140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</row>
    <row r="762" spans="1:26" ht="13.5" customHeight="1">
      <c r="A762" s="141"/>
      <c r="B762" s="141"/>
      <c r="C762" s="141"/>
      <c r="D762" s="141"/>
      <c r="E762" s="141"/>
      <c r="F762" s="141"/>
      <c r="G762" s="141"/>
      <c r="H762" s="285"/>
      <c r="I762" s="141"/>
      <c r="J762" s="141"/>
      <c r="K762" s="286"/>
      <c r="L762" s="140"/>
      <c r="M762" s="140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</row>
    <row r="763" spans="1:26" ht="13.5" customHeight="1">
      <c r="A763" s="141"/>
      <c r="B763" s="141"/>
      <c r="C763" s="141"/>
      <c r="D763" s="141"/>
      <c r="E763" s="141"/>
      <c r="F763" s="141"/>
      <c r="G763" s="141"/>
      <c r="H763" s="285"/>
      <c r="I763" s="141"/>
      <c r="J763" s="141"/>
      <c r="K763" s="286"/>
      <c r="L763" s="140"/>
      <c r="M763" s="140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</row>
    <row r="764" spans="1:26" ht="13.5" customHeight="1">
      <c r="A764" s="141"/>
      <c r="B764" s="141"/>
      <c r="C764" s="141"/>
      <c r="D764" s="141"/>
      <c r="E764" s="141"/>
      <c r="F764" s="141"/>
      <c r="G764" s="141"/>
      <c r="H764" s="285"/>
      <c r="I764" s="141"/>
      <c r="J764" s="141"/>
      <c r="K764" s="286"/>
      <c r="L764" s="140"/>
      <c r="M764" s="140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</row>
    <row r="765" spans="1:26" ht="13.5" customHeight="1">
      <c r="A765" s="141"/>
      <c r="B765" s="141"/>
      <c r="C765" s="141"/>
      <c r="D765" s="141"/>
      <c r="E765" s="141"/>
      <c r="F765" s="141"/>
      <c r="G765" s="141"/>
      <c r="H765" s="285"/>
      <c r="I765" s="141"/>
      <c r="J765" s="141"/>
      <c r="K765" s="286"/>
      <c r="L765" s="140"/>
      <c r="M765" s="140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</row>
    <row r="766" spans="1:26" ht="13.5" customHeight="1">
      <c r="A766" s="141"/>
      <c r="B766" s="141"/>
      <c r="C766" s="141"/>
      <c r="D766" s="141"/>
      <c r="E766" s="141"/>
      <c r="F766" s="141"/>
      <c r="G766" s="141"/>
      <c r="H766" s="285"/>
      <c r="I766" s="141"/>
      <c r="J766" s="141"/>
      <c r="K766" s="286"/>
      <c r="L766" s="140"/>
      <c r="M766" s="140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</row>
    <row r="767" spans="1:26" ht="13.5" customHeight="1">
      <c r="A767" s="141"/>
      <c r="B767" s="141"/>
      <c r="C767" s="141"/>
      <c r="D767" s="141"/>
      <c r="E767" s="141"/>
      <c r="F767" s="141"/>
      <c r="G767" s="141"/>
      <c r="H767" s="285"/>
      <c r="I767" s="141"/>
      <c r="J767" s="141"/>
      <c r="K767" s="286"/>
      <c r="L767" s="140"/>
      <c r="M767" s="140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</row>
    <row r="768" spans="1:26" ht="13.5" customHeight="1">
      <c r="A768" s="141"/>
      <c r="B768" s="141"/>
      <c r="C768" s="141"/>
      <c r="D768" s="141"/>
      <c r="E768" s="141"/>
      <c r="F768" s="141"/>
      <c r="G768" s="141"/>
      <c r="H768" s="285"/>
      <c r="I768" s="141"/>
      <c r="J768" s="141"/>
      <c r="K768" s="286"/>
      <c r="L768" s="140"/>
      <c r="M768" s="140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</row>
    <row r="769" spans="1:26" ht="13.5" customHeight="1">
      <c r="A769" s="141"/>
      <c r="B769" s="141"/>
      <c r="C769" s="141"/>
      <c r="D769" s="141"/>
      <c r="E769" s="141"/>
      <c r="F769" s="141"/>
      <c r="G769" s="141"/>
      <c r="H769" s="285"/>
      <c r="I769" s="141"/>
      <c r="J769" s="141"/>
      <c r="K769" s="286"/>
      <c r="L769" s="140"/>
      <c r="M769" s="140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</row>
    <row r="770" spans="1:26" ht="13.5" customHeight="1">
      <c r="A770" s="141"/>
      <c r="B770" s="141"/>
      <c r="C770" s="141"/>
      <c r="D770" s="141"/>
      <c r="E770" s="141"/>
      <c r="F770" s="141"/>
      <c r="G770" s="141"/>
      <c r="H770" s="285"/>
      <c r="I770" s="141"/>
      <c r="J770" s="141"/>
      <c r="K770" s="286"/>
      <c r="L770" s="140"/>
      <c r="M770" s="140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</row>
    <row r="771" spans="1:26" ht="13.5" customHeight="1">
      <c r="A771" s="141"/>
      <c r="B771" s="141"/>
      <c r="C771" s="141"/>
      <c r="D771" s="141"/>
      <c r="E771" s="141"/>
      <c r="F771" s="141"/>
      <c r="G771" s="141"/>
      <c r="H771" s="285"/>
      <c r="I771" s="141"/>
      <c r="J771" s="141"/>
      <c r="K771" s="286"/>
      <c r="L771" s="140"/>
      <c r="M771" s="140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</row>
    <row r="772" spans="1:26" ht="13.5" customHeight="1">
      <c r="A772" s="141"/>
      <c r="B772" s="141"/>
      <c r="C772" s="141"/>
      <c r="D772" s="141"/>
      <c r="E772" s="141"/>
      <c r="F772" s="141"/>
      <c r="G772" s="141"/>
      <c r="H772" s="285"/>
      <c r="I772" s="141"/>
      <c r="J772" s="141"/>
      <c r="K772" s="286"/>
      <c r="L772" s="140"/>
      <c r="M772" s="140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</row>
    <row r="773" spans="1:26" ht="13.5" customHeight="1">
      <c r="A773" s="141"/>
      <c r="B773" s="141"/>
      <c r="C773" s="141"/>
      <c r="D773" s="141"/>
      <c r="E773" s="141"/>
      <c r="F773" s="141"/>
      <c r="G773" s="141"/>
      <c r="H773" s="285"/>
      <c r="I773" s="141"/>
      <c r="J773" s="141"/>
      <c r="K773" s="286"/>
      <c r="L773" s="140"/>
      <c r="M773" s="140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</row>
    <row r="774" spans="1:26" ht="13.5" customHeight="1">
      <c r="A774" s="141"/>
      <c r="B774" s="141"/>
      <c r="C774" s="141"/>
      <c r="D774" s="141"/>
      <c r="E774" s="141"/>
      <c r="F774" s="141"/>
      <c r="G774" s="141"/>
      <c r="H774" s="285"/>
      <c r="I774" s="141"/>
      <c r="J774" s="141"/>
      <c r="K774" s="286"/>
      <c r="L774" s="140"/>
      <c r="M774" s="140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</row>
    <row r="775" spans="1:26" ht="13.5" customHeight="1">
      <c r="A775" s="141"/>
      <c r="B775" s="141"/>
      <c r="C775" s="141"/>
      <c r="D775" s="141"/>
      <c r="E775" s="141"/>
      <c r="F775" s="141"/>
      <c r="G775" s="141"/>
      <c r="H775" s="285"/>
      <c r="I775" s="141"/>
      <c r="J775" s="141"/>
      <c r="K775" s="286"/>
      <c r="L775" s="140"/>
      <c r="M775" s="140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</row>
    <row r="776" spans="1:26" ht="13.5" customHeight="1">
      <c r="A776" s="141"/>
      <c r="B776" s="141"/>
      <c r="C776" s="141"/>
      <c r="D776" s="141"/>
      <c r="E776" s="141"/>
      <c r="F776" s="141"/>
      <c r="G776" s="141"/>
      <c r="H776" s="285"/>
      <c r="I776" s="141"/>
      <c r="J776" s="141"/>
      <c r="K776" s="286"/>
      <c r="L776" s="140"/>
      <c r="M776" s="140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</row>
    <row r="777" spans="1:26" ht="13.5" customHeight="1">
      <c r="A777" s="141"/>
      <c r="B777" s="141"/>
      <c r="C777" s="141"/>
      <c r="D777" s="141"/>
      <c r="E777" s="141"/>
      <c r="F777" s="141"/>
      <c r="G777" s="141"/>
      <c r="H777" s="285"/>
      <c r="I777" s="141"/>
      <c r="J777" s="141"/>
      <c r="K777" s="286"/>
      <c r="L777" s="140"/>
      <c r="M777" s="140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</row>
    <row r="778" spans="1:26" ht="13.5" customHeight="1">
      <c r="A778" s="141"/>
      <c r="B778" s="141"/>
      <c r="C778" s="141"/>
      <c r="D778" s="141"/>
      <c r="E778" s="141"/>
      <c r="F778" s="141"/>
      <c r="G778" s="141"/>
      <c r="H778" s="285"/>
      <c r="I778" s="141"/>
      <c r="J778" s="141"/>
      <c r="K778" s="286"/>
      <c r="L778" s="140"/>
      <c r="M778" s="140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</row>
    <row r="779" spans="1:26" ht="13.5" customHeight="1">
      <c r="A779" s="141"/>
      <c r="B779" s="141"/>
      <c r="C779" s="141"/>
      <c r="D779" s="141"/>
      <c r="E779" s="141"/>
      <c r="F779" s="141"/>
      <c r="G779" s="141"/>
      <c r="H779" s="285"/>
      <c r="I779" s="141"/>
      <c r="J779" s="141"/>
      <c r="K779" s="286"/>
      <c r="L779" s="140"/>
      <c r="M779" s="140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</row>
    <row r="780" spans="1:26" ht="13.5" customHeight="1">
      <c r="A780" s="141"/>
      <c r="B780" s="141"/>
      <c r="C780" s="141"/>
      <c r="D780" s="141"/>
      <c r="E780" s="141"/>
      <c r="F780" s="141"/>
      <c r="G780" s="141"/>
      <c r="H780" s="285"/>
      <c r="I780" s="141"/>
      <c r="J780" s="141"/>
      <c r="K780" s="286"/>
      <c r="L780" s="140"/>
      <c r="M780" s="140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</row>
    <row r="781" spans="1:26" ht="13.5" customHeight="1">
      <c r="A781" s="141"/>
      <c r="B781" s="141"/>
      <c r="C781" s="141"/>
      <c r="D781" s="141"/>
      <c r="E781" s="141"/>
      <c r="F781" s="141"/>
      <c r="G781" s="141"/>
      <c r="H781" s="285"/>
      <c r="I781" s="141"/>
      <c r="J781" s="141"/>
      <c r="K781" s="286"/>
      <c r="L781" s="140"/>
      <c r="M781" s="140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</row>
    <row r="782" spans="1:26" ht="13.5" customHeight="1">
      <c r="A782" s="141"/>
      <c r="B782" s="141"/>
      <c r="C782" s="141"/>
      <c r="D782" s="141"/>
      <c r="E782" s="141"/>
      <c r="F782" s="141"/>
      <c r="G782" s="141"/>
      <c r="H782" s="285"/>
      <c r="I782" s="141"/>
      <c r="J782" s="141"/>
      <c r="K782" s="286"/>
      <c r="L782" s="140"/>
      <c r="M782" s="140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</row>
    <row r="783" spans="1:26" ht="13.5" customHeight="1">
      <c r="A783" s="141"/>
      <c r="B783" s="141"/>
      <c r="C783" s="141"/>
      <c r="D783" s="141"/>
      <c r="E783" s="141"/>
      <c r="F783" s="141"/>
      <c r="G783" s="141"/>
      <c r="H783" s="285"/>
      <c r="I783" s="141"/>
      <c r="J783" s="141"/>
      <c r="K783" s="286"/>
      <c r="L783" s="140"/>
      <c r="M783" s="140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</row>
    <row r="784" spans="1:26" ht="13.5" customHeight="1">
      <c r="A784" s="141"/>
      <c r="B784" s="141"/>
      <c r="C784" s="141"/>
      <c r="D784" s="141"/>
      <c r="E784" s="141"/>
      <c r="F784" s="141"/>
      <c r="G784" s="141"/>
      <c r="H784" s="285"/>
      <c r="I784" s="141"/>
      <c r="J784" s="141"/>
      <c r="K784" s="286"/>
      <c r="L784" s="140"/>
      <c r="M784" s="140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</row>
    <row r="785" spans="1:26" ht="13.5" customHeight="1">
      <c r="A785" s="141"/>
      <c r="B785" s="141"/>
      <c r="C785" s="141"/>
      <c r="D785" s="141"/>
      <c r="E785" s="141"/>
      <c r="F785" s="141"/>
      <c r="G785" s="141"/>
      <c r="H785" s="285"/>
      <c r="I785" s="141"/>
      <c r="J785" s="141"/>
      <c r="K785" s="286"/>
      <c r="L785" s="140"/>
      <c r="M785" s="140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</row>
    <row r="786" spans="1:26" ht="13.5" customHeight="1">
      <c r="A786" s="141"/>
      <c r="B786" s="141"/>
      <c r="C786" s="141"/>
      <c r="D786" s="141"/>
      <c r="E786" s="141"/>
      <c r="F786" s="141"/>
      <c r="G786" s="141"/>
      <c r="H786" s="285"/>
      <c r="I786" s="141"/>
      <c r="J786" s="141"/>
      <c r="K786" s="286"/>
      <c r="L786" s="140"/>
      <c r="M786" s="140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</row>
    <row r="787" spans="1:26" ht="13.5" customHeight="1">
      <c r="A787" s="141"/>
      <c r="B787" s="141"/>
      <c r="C787" s="141"/>
      <c r="D787" s="141"/>
      <c r="E787" s="141"/>
      <c r="F787" s="141"/>
      <c r="G787" s="141"/>
      <c r="H787" s="285"/>
      <c r="I787" s="141"/>
      <c r="J787" s="141"/>
      <c r="K787" s="286"/>
      <c r="L787" s="140"/>
      <c r="M787" s="140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</row>
    <row r="788" spans="1:26" ht="13.5" customHeight="1">
      <c r="A788" s="141"/>
      <c r="B788" s="141"/>
      <c r="C788" s="141"/>
      <c r="D788" s="141"/>
      <c r="E788" s="141"/>
      <c r="F788" s="141"/>
      <c r="G788" s="141"/>
      <c r="H788" s="285"/>
      <c r="I788" s="141"/>
      <c r="J788" s="141"/>
      <c r="K788" s="286"/>
      <c r="L788" s="140"/>
      <c r="M788" s="140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</row>
    <row r="789" spans="1:26" ht="13.5" customHeight="1">
      <c r="A789" s="141"/>
      <c r="B789" s="141"/>
      <c r="C789" s="141"/>
      <c r="D789" s="141"/>
      <c r="E789" s="141"/>
      <c r="F789" s="141"/>
      <c r="G789" s="141"/>
      <c r="H789" s="285"/>
      <c r="I789" s="141"/>
      <c r="J789" s="141"/>
      <c r="K789" s="286"/>
      <c r="L789" s="140"/>
      <c r="M789" s="140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</row>
    <row r="790" spans="1:26" ht="13.5" customHeight="1">
      <c r="A790" s="141"/>
      <c r="B790" s="141"/>
      <c r="C790" s="141"/>
      <c r="D790" s="141"/>
      <c r="E790" s="141"/>
      <c r="F790" s="141"/>
      <c r="G790" s="141"/>
      <c r="H790" s="285"/>
      <c r="I790" s="141"/>
      <c r="J790" s="141"/>
      <c r="K790" s="286"/>
      <c r="L790" s="140"/>
      <c r="M790" s="140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</row>
    <row r="791" spans="1:26" ht="13.5" customHeight="1">
      <c r="A791" s="141"/>
      <c r="B791" s="141"/>
      <c r="C791" s="141"/>
      <c r="D791" s="141"/>
      <c r="E791" s="141"/>
      <c r="F791" s="141"/>
      <c r="G791" s="141"/>
      <c r="H791" s="285"/>
      <c r="I791" s="141"/>
      <c r="J791" s="141"/>
      <c r="K791" s="286"/>
      <c r="L791" s="140"/>
      <c r="M791" s="140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</row>
    <row r="792" spans="1:26" ht="13.5" customHeight="1">
      <c r="A792" s="141"/>
      <c r="B792" s="141"/>
      <c r="C792" s="141"/>
      <c r="D792" s="141"/>
      <c r="E792" s="141"/>
      <c r="F792" s="141"/>
      <c r="G792" s="141"/>
      <c r="H792" s="285"/>
      <c r="I792" s="141"/>
      <c r="J792" s="141"/>
      <c r="K792" s="286"/>
      <c r="L792" s="140"/>
      <c r="M792" s="140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</row>
    <row r="793" spans="1:26" ht="13.5" customHeight="1">
      <c r="A793" s="141"/>
      <c r="B793" s="141"/>
      <c r="C793" s="141"/>
      <c r="D793" s="141"/>
      <c r="E793" s="141"/>
      <c r="F793" s="141"/>
      <c r="G793" s="141"/>
      <c r="H793" s="285"/>
      <c r="I793" s="141"/>
      <c r="J793" s="141"/>
      <c r="K793" s="286"/>
      <c r="L793" s="140"/>
      <c r="M793" s="140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</row>
    <row r="794" spans="1:26" ht="13.5" customHeight="1">
      <c r="A794" s="141"/>
      <c r="B794" s="141"/>
      <c r="C794" s="141"/>
      <c r="D794" s="141"/>
      <c r="E794" s="141"/>
      <c r="F794" s="141"/>
      <c r="G794" s="141"/>
      <c r="H794" s="285"/>
      <c r="I794" s="141"/>
      <c r="J794" s="141"/>
      <c r="K794" s="286"/>
      <c r="L794" s="140"/>
      <c r="M794" s="140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</row>
    <row r="795" spans="1:26" ht="13.5" customHeight="1">
      <c r="A795" s="141"/>
      <c r="B795" s="141"/>
      <c r="C795" s="141"/>
      <c r="D795" s="141"/>
      <c r="E795" s="141"/>
      <c r="F795" s="141"/>
      <c r="G795" s="141"/>
      <c r="H795" s="285"/>
      <c r="I795" s="141"/>
      <c r="J795" s="141"/>
      <c r="K795" s="286"/>
      <c r="L795" s="140"/>
      <c r="M795" s="140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</row>
    <row r="796" spans="1:26" ht="13.5" customHeight="1">
      <c r="A796" s="141"/>
      <c r="B796" s="141"/>
      <c r="C796" s="141"/>
      <c r="D796" s="141"/>
      <c r="E796" s="141"/>
      <c r="F796" s="141"/>
      <c r="G796" s="141"/>
      <c r="H796" s="285"/>
      <c r="I796" s="141"/>
      <c r="J796" s="141"/>
      <c r="K796" s="286"/>
      <c r="L796" s="140"/>
      <c r="M796" s="140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</row>
    <row r="797" spans="1:26" ht="13.5" customHeight="1">
      <c r="A797" s="141"/>
      <c r="B797" s="141"/>
      <c r="C797" s="141"/>
      <c r="D797" s="141"/>
      <c r="E797" s="141"/>
      <c r="F797" s="141"/>
      <c r="G797" s="141"/>
      <c r="H797" s="285"/>
      <c r="I797" s="141"/>
      <c r="J797" s="141"/>
      <c r="K797" s="286"/>
      <c r="L797" s="140"/>
      <c r="M797" s="140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</row>
    <row r="798" spans="1:26" ht="13.5" customHeight="1">
      <c r="A798" s="141"/>
      <c r="B798" s="141"/>
      <c r="C798" s="141"/>
      <c r="D798" s="141"/>
      <c r="E798" s="141"/>
      <c r="F798" s="141"/>
      <c r="G798" s="141"/>
      <c r="H798" s="285"/>
      <c r="I798" s="141"/>
      <c r="J798" s="141"/>
      <c r="K798" s="286"/>
      <c r="L798" s="140"/>
      <c r="M798" s="140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</row>
    <row r="799" spans="1:26" ht="13.5" customHeight="1">
      <c r="A799" s="141"/>
      <c r="B799" s="141"/>
      <c r="C799" s="141"/>
      <c r="D799" s="141"/>
      <c r="E799" s="141"/>
      <c r="F799" s="141"/>
      <c r="G799" s="141"/>
      <c r="H799" s="285"/>
      <c r="I799" s="141"/>
      <c r="J799" s="141"/>
      <c r="K799" s="286"/>
      <c r="L799" s="140"/>
      <c r="M799" s="140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</row>
    <row r="800" spans="1:26" ht="13.5" customHeight="1">
      <c r="A800" s="141"/>
      <c r="B800" s="141"/>
      <c r="C800" s="141"/>
      <c r="D800" s="141"/>
      <c r="E800" s="141"/>
      <c r="F800" s="141"/>
      <c r="G800" s="141"/>
      <c r="H800" s="285"/>
      <c r="I800" s="141"/>
      <c r="J800" s="141"/>
      <c r="K800" s="286"/>
      <c r="L800" s="140"/>
      <c r="M800" s="140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</row>
    <row r="801" spans="1:26" ht="13.5" customHeight="1">
      <c r="A801" s="141"/>
      <c r="B801" s="141"/>
      <c r="C801" s="141"/>
      <c r="D801" s="141"/>
      <c r="E801" s="141"/>
      <c r="F801" s="141"/>
      <c r="G801" s="141"/>
      <c r="H801" s="285"/>
      <c r="I801" s="141"/>
      <c r="J801" s="141"/>
      <c r="K801" s="286"/>
      <c r="L801" s="140"/>
      <c r="M801" s="140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</row>
    <row r="802" spans="1:26" ht="13.5" customHeight="1">
      <c r="A802" s="141"/>
      <c r="B802" s="141"/>
      <c r="C802" s="141"/>
      <c r="D802" s="141"/>
      <c r="E802" s="141"/>
      <c r="F802" s="141"/>
      <c r="G802" s="141"/>
      <c r="H802" s="285"/>
      <c r="I802" s="141"/>
      <c r="J802" s="141"/>
      <c r="K802" s="286"/>
      <c r="L802" s="140"/>
      <c r="M802" s="140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</row>
    <row r="803" spans="1:26" ht="13.5" customHeight="1">
      <c r="A803" s="141"/>
      <c r="B803" s="141"/>
      <c r="C803" s="141"/>
      <c r="D803" s="141"/>
      <c r="E803" s="141"/>
      <c r="F803" s="141"/>
      <c r="G803" s="141"/>
      <c r="H803" s="285"/>
      <c r="I803" s="141"/>
      <c r="J803" s="141"/>
      <c r="K803" s="286"/>
      <c r="L803" s="140"/>
      <c r="M803" s="140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</row>
    <row r="804" spans="1:26" ht="13.5" customHeight="1">
      <c r="A804" s="141"/>
      <c r="B804" s="141"/>
      <c r="C804" s="141"/>
      <c r="D804" s="141"/>
      <c r="E804" s="141"/>
      <c r="F804" s="141"/>
      <c r="G804" s="141"/>
      <c r="H804" s="285"/>
      <c r="I804" s="141"/>
      <c r="J804" s="141"/>
      <c r="K804" s="286"/>
      <c r="L804" s="140"/>
      <c r="M804" s="140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</row>
    <row r="805" spans="1:26" ht="13.5" customHeight="1">
      <c r="A805" s="141"/>
      <c r="B805" s="141"/>
      <c r="C805" s="141"/>
      <c r="D805" s="141"/>
      <c r="E805" s="141"/>
      <c r="F805" s="141"/>
      <c r="G805" s="141"/>
      <c r="H805" s="285"/>
      <c r="I805" s="141"/>
      <c r="J805" s="141"/>
      <c r="K805" s="286"/>
      <c r="L805" s="140"/>
      <c r="M805" s="140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</row>
    <row r="806" spans="1:26" ht="13.5" customHeight="1">
      <c r="A806" s="141"/>
      <c r="B806" s="141"/>
      <c r="C806" s="141"/>
      <c r="D806" s="141"/>
      <c r="E806" s="141"/>
      <c r="F806" s="141"/>
      <c r="G806" s="141"/>
      <c r="H806" s="285"/>
      <c r="I806" s="141"/>
      <c r="J806" s="141"/>
      <c r="K806" s="286"/>
      <c r="L806" s="140"/>
      <c r="M806" s="140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</row>
    <row r="807" spans="1:26" ht="13.5" customHeight="1">
      <c r="A807" s="141"/>
      <c r="B807" s="141"/>
      <c r="C807" s="141"/>
      <c r="D807" s="141"/>
      <c r="E807" s="141"/>
      <c r="F807" s="141"/>
      <c r="G807" s="141"/>
      <c r="H807" s="285"/>
      <c r="I807" s="141"/>
      <c r="J807" s="141"/>
      <c r="K807" s="286"/>
      <c r="L807" s="140"/>
      <c r="M807" s="140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</row>
    <row r="808" spans="1:26" ht="13.5" customHeight="1">
      <c r="A808" s="141"/>
      <c r="B808" s="141"/>
      <c r="C808" s="141"/>
      <c r="D808" s="141"/>
      <c r="E808" s="141"/>
      <c r="F808" s="141"/>
      <c r="G808" s="141"/>
      <c r="H808" s="285"/>
      <c r="I808" s="141"/>
      <c r="J808" s="141"/>
      <c r="K808" s="286"/>
      <c r="L808" s="140"/>
      <c r="M808" s="140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</row>
    <row r="809" spans="1:26" ht="13.5" customHeight="1">
      <c r="A809" s="141"/>
      <c r="B809" s="141"/>
      <c r="C809" s="141"/>
      <c r="D809" s="141"/>
      <c r="E809" s="141"/>
      <c r="F809" s="141"/>
      <c r="G809" s="141"/>
      <c r="H809" s="285"/>
      <c r="I809" s="141"/>
      <c r="J809" s="141"/>
      <c r="K809" s="286"/>
      <c r="L809" s="140"/>
      <c r="M809" s="140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</row>
    <row r="810" spans="1:26" ht="13.5" customHeight="1">
      <c r="A810" s="141"/>
      <c r="B810" s="141"/>
      <c r="C810" s="141"/>
      <c r="D810" s="141"/>
      <c r="E810" s="141"/>
      <c r="F810" s="141"/>
      <c r="G810" s="141"/>
      <c r="H810" s="285"/>
      <c r="I810" s="141"/>
      <c r="J810" s="141"/>
      <c r="K810" s="286"/>
      <c r="L810" s="140"/>
      <c r="M810" s="140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</row>
    <row r="811" spans="1:26" ht="13.5" customHeight="1">
      <c r="A811" s="141"/>
      <c r="B811" s="141"/>
      <c r="C811" s="141"/>
      <c r="D811" s="141"/>
      <c r="E811" s="141"/>
      <c r="F811" s="141"/>
      <c r="G811" s="141"/>
      <c r="H811" s="285"/>
      <c r="I811" s="141"/>
      <c r="J811" s="141"/>
      <c r="K811" s="286"/>
      <c r="L811" s="140"/>
      <c r="M811" s="140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</row>
    <row r="812" spans="1:26" ht="13.5" customHeight="1">
      <c r="A812" s="141"/>
      <c r="B812" s="141"/>
      <c r="C812" s="141"/>
      <c r="D812" s="141"/>
      <c r="E812" s="141"/>
      <c r="F812" s="141"/>
      <c r="G812" s="141"/>
      <c r="H812" s="285"/>
      <c r="I812" s="141"/>
      <c r="J812" s="141"/>
      <c r="K812" s="286"/>
      <c r="L812" s="140"/>
      <c r="M812" s="140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</row>
    <row r="813" spans="1:26" ht="13.5" customHeight="1">
      <c r="A813" s="141"/>
      <c r="B813" s="141"/>
      <c r="C813" s="141"/>
      <c r="D813" s="141"/>
      <c r="E813" s="141"/>
      <c r="F813" s="141"/>
      <c r="G813" s="141"/>
      <c r="H813" s="285"/>
      <c r="I813" s="141"/>
      <c r="J813" s="141"/>
      <c r="K813" s="286"/>
      <c r="L813" s="140"/>
      <c r="M813" s="140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</row>
    <row r="814" spans="1:26" ht="13.5" customHeight="1">
      <c r="A814" s="141"/>
      <c r="B814" s="141"/>
      <c r="C814" s="141"/>
      <c r="D814" s="141"/>
      <c r="E814" s="141"/>
      <c r="F814" s="141"/>
      <c r="G814" s="141"/>
      <c r="H814" s="285"/>
      <c r="I814" s="141"/>
      <c r="J814" s="141"/>
      <c r="K814" s="286"/>
      <c r="L814" s="140"/>
      <c r="M814" s="140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</row>
    <row r="815" spans="1:26" ht="13.5" customHeight="1">
      <c r="A815" s="141"/>
      <c r="B815" s="141"/>
      <c r="C815" s="141"/>
      <c r="D815" s="141"/>
      <c r="E815" s="141"/>
      <c r="F815" s="141"/>
      <c r="G815" s="141"/>
      <c r="H815" s="285"/>
      <c r="I815" s="141"/>
      <c r="J815" s="141"/>
      <c r="K815" s="286"/>
      <c r="L815" s="140"/>
      <c r="M815" s="140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</row>
    <row r="816" spans="1:26" ht="13.5" customHeight="1">
      <c r="A816" s="141"/>
      <c r="B816" s="141"/>
      <c r="C816" s="141"/>
      <c r="D816" s="141"/>
      <c r="E816" s="141"/>
      <c r="F816" s="141"/>
      <c r="G816" s="141"/>
      <c r="H816" s="285"/>
      <c r="I816" s="141"/>
      <c r="J816" s="141"/>
      <c r="K816" s="286"/>
      <c r="L816" s="140"/>
      <c r="M816" s="140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</row>
    <row r="817" spans="1:26" ht="13.5" customHeight="1">
      <c r="A817" s="141"/>
      <c r="B817" s="141"/>
      <c r="C817" s="141"/>
      <c r="D817" s="141"/>
      <c r="E817" s="141"/>
      <c r="F817" s="141"/>
      <c r="G817" s="141"/>
      <c r="H817" s="285"/>
      <c r="I817" s="141"/>
      <c r="J817" s="141"/>
      <c r="K817" s="286"/>
      <c r="L817" s="140"/>
      <c r="M817" s="140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</row>
    <row r="818" spans="1:26" ht="13.5" customHeight="1">
      <c r="A818" s="141"/>
      <c r="B818" s="141"/>
      <c r="C818" s="141"/>
      <c r="D818" s="141"/>
      <c r="E818" s="141"/>
      <c r="F818" s="141"/>
      <c r="G818" s="141"/>
      <c r="H818" s="285"/>
      <c r="I818" s="141"/>
      <c r="J818" s="141"/>
      <c r="K818" s="286"/>
      <c r="L818" s="140"/>
      <c r="M818" s="140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</row>
    <row r="819" spans="1:26" ht="13.5" customHeight="1">
      <c r="A819" s="141"/>
      <c r="B819" s="141"/>
      <c r="C819" s="141"/>
      <c r="D819" s="141"/>
      <c r="E819" s="141"/>
      <c r="F819" s="141"/>
      <c r="G819" s="141"/>
      <c r="H819" s="285"/>
      <c r="I819" s="141"/>
      <c r="J819" s="141"/>
      <c r="K819" s="286"/>
      <c r="L819" s="140"/>
      <c r="M819" s="140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</row>
    <row r="820" spans="1:26" ht="13.5" customHeight="1">
      <c r="A820" s="141"/>
      <c r="B820" s="141"/>
      <c r="C820" s="141"/>
      <c r="D820" s="141"/>
      <c r="E820" s="141"/>
      <c r="F820" s="141"/>
      <c r="G820" s="141"/>
      <c r="H820" s="285"/>
      <c r="I820" s="141"/>
      <c r="J820" s="141"/>
      <c r="K820" s="286"/>
      <c r="L820" s="140"/>
      <c r="M820" s="140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</row>
    <row r="821" spans="1:26" ht="13.5" customHeight="1">
      <c r="A821" s="141"/>
      <c r="B821" s="141"/>
      <c r="C821" s="141"/>
      <c r="D821" s="141"/>
      <c r="E821" s="141"/>
      <c r="F821" s="141"/>
      <c r="G821" s="141"/>
      <c r="H821" s="285"/>
      <c r="I821" s="141"/>
      <c r="J821" s="141"/>
      <c r="K821" s="286"/>
      <c r="L821" s="140"/>
      <c r="M821" s="140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</row>
    <row r="822" spans="1:26" ht="13.5" customHeight="1">
      <c r="A822" s="141"/>
      <c r="B822" s="141"/>
      <c r="C822" s="141"/>
      <c r="D822" s="141"/>
      <c r="E822" s="141"/>
      <c r="F822" s="141"/>
      <c r="G822" s="141"/>
      <c r="H822" s="285"/>
      <c r="I822" s="141"/>
      <c r="J822" s="141"/>
      <c r="K822" s="286"/>
      <c r="L822" s="140"/>
      <c r="M822" s="140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</row>
    <row r="823" spans="1:26" ht="13.5" customHeight="1">
      <c r="A823" s="141"/>
      <c r="B823" s="141"/>
      <c r="C823" s="141"/>
      <c r="D823" s="141"/>
      <c r="E823" s="141"/>
      <c r="F823" s="141"/>
      <c r="G823" s="141"/>
      <c r="H823" s="285"/>
      <c r="I823" s="141"/>
      <c r="J823" s="141"/>
      <c r="K823" s="286"/>
      <c r="L823" s="140"/>
      <c r="M823" s="140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</row>
    <row r="824" spans="1:26" ht="13.5" customHeight="1">
      <c r="A824" s="141"/>
      <c r="B824" s="141"/>
      <c r="C824" s="141"/>
      <c r="D824" s="141"/>
      <c r="E824" s="141"/>
      <c r="F824" s="141"/>
      <c r="G824" s="141"/>
      <c r="H824" s="285"/>
      <c r="I824" s="141"/>
      <c r="J824" s="141"/>
      <c r="K824" s="286"/>
      <c r="L824" s="140"/>
      <c r="M824" s="140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</row>
    <row r="825" spans="1:26" ht="13.5" customHeight="1">
      <c r="A825" s="141"/>
      <c r="B825" s="141"/>
      <c r="C825" s="141"/>
      <c r="D825" s="141"/>
      <c r="E825" s="141"/>
      <c r="F825" s="141"/>
      <c r="G825" s="141"/>
      <c r="H825" s="285"/>
      <c r="I825" s="141"/>
      <c r="J825" s="141"/>
      <c r="K825" s="286"/>
      <c r="L825" s="140"/>
      <c r="M825" s="140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</row>
    <row r="826" spans="1:26" ht="13.5" customHeight="1">
      <c r="A826" s="141"/>
      <c r="B826" s="141"/>
      <c r="C826" s="141"/>
      <c r="D826" s="141"/>
      <c r="E826" s="141"/>
      <c r="F826" s="141"/>
      <c r="G826" s="141"/>
      <c r="H826" s="285"/>
      <c r="I826" s="141"/>
      <c r="J826" s="141"/>
      <c r="K826" s="286"/>
      <c r="L826" s="140"/>
      <c r="M826" s="140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</row>
    <row r="827" spans="1:26" ht="13.5" customHeight="1">
      <c r="A827" s="141"/>
      <c r="B827" s="141"/>
      <c r="C827" s="141"/>
      <c r="D827" s="141"/>
      <c r="E827" s="141"/>
      <c r="F827" s="141"/>
      <c r="G827" s="141"/>
      <c r="H827" s="285"/>
      <c r="I827" s="141"/>
      <c r="J827" s="141"/>
      <c r="K827" s="286"/>
      <c r="L827" s="140"/>
      <c r="M827" s="140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</row>
    <row r="828" spans="1:26" ht="13.5" customHeight="1">
      <c r="A828" s="141"/>
      <c r="B828" s="141"/>
      <c r="C828" s="141"/>
      <c r="D828" s="141"/>
      <c r="E828" s="141"/>
      <c r="F828" s="141"/>
      <c r="G828" s="141"/>
      <c r="H828" s="285"/>
      <c r="I828" s="141"/>
      <c r="J828" s="141"/>
      <c r="K828" s="286"/>
      <c r="L828" s="140"/>
      <c r="M828" s="140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</row>
    <row r="829" spans="1:26" ht="13.5" customHeight="1">
      <c r="A829" s="141"/>
      <c r="B829" s="141"/>
      <c r="C829" s="141"/>
      <c r="D829" s="141"/>
      <c r="E829" s="141"/>
      <c r="F829" s="141"/>
      <c r="G829" s="141"/>
      <c r="H829" s="285"/>
      <c r="I829" s="141"/>
      <c r="J829" s="141"/>
      <c r="K829" s="286"/>
      <c r="L829" s="140"/>
      <c r="M829" s="140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</row>
    <row r="830" spans="1:26" ht="13.5" customHeight="1">
      <c r="A830" s="141"/>
      <c r="B830" s="141"/>
      <c r="C830" s="141"/>
      <c r="D830" s="141"/>
      <c r="E830" s="141"/>
      <c r="F830" s="141"/>
      <c r="G830" s="141"/>
      <c r="H830" s="285"/>
      <c r="I830" s="141"/>
      <c r="J830" s="141"/>
      <c r="K830" s="286"/>
      <c r="L830" s="140"/>
      <c r="M830" s="140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</row>
    <row r="831" spans="1:26" ht="13.5" customHeight="1">
      <c r="A831" s="141"/>
      <c r="B831" s="141"/>
      <c r="C831" s="141"/>
      <c r="D831" s="141"/>
      <c r="E831" s="141"/>
      <c r="F831" s="141"/>
      <c r="G831" s="141"/>
      <c r="H831" s="285"/>
      <c r="I831" s="141"/>
      <c r="J831" s="141"/>
      <c r="K831" s="286"/>
      <c r="L831" s="140"/>
      <c r="M831" s="140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</row>
    <row r="832" spans="1:26" ht="13.5" customHeight="1">
      <c r="A832" s="141"/>
      <c r="B832" s="141"/>
      <c r="C832" s="141"/>
      <c r="D832" s="141"/>
      <c r="E832" s="141"/>
      <c r="F832" s="141"/>
      <c r="G832" s="141"/>
      <c r="H832" s="285"/>
      <c r="I832" s="141"/>
      <c r="J832" s="141"/>
      <c r="K832" s="286"/>
      <c r="L832" s="140"/>
      <c r="M832" s="140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</row>
    <row r="833" spans="1:26" ht="13.5" customHeight="1">
      <c r="A833" s="141"/>
      <c r="B833" s="141"/>
      <c r="C833" s="141"/>
      <c r="D833" s="141"/>
      <c r="E833" s="141"/>
      <c r="F833" s="141"/>
      <c r="G833" s="141"/>
      <c r="H833" s="285"/>
      <c r="I833" s="141"/>
      <c r="J833" s="141"/>
      <c r="K833" s="286"/>
      <c r="L833" s="140"/>
      <c r="M833" s="140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</row>
    <row r="834" spans="1:26" ht="13.5" customHeight="1">
      <c r="A834" s="141"/>
      <c r="B834" s="141"/>
      <c r="C834" s="141"/>
      <c r="D834" s="141"/>
      <c r="E834" s="141"/>
      <c r="F834" s="141"/>
      <c r="G834" s="141"/>
      <c r="H834" s="285"/>
      <c r="I834" s="141"/>
      <c r="J834" s="141"/>
      <c r="K834" s="286"/>
      <c r="L834" s="140"/>
      <c r="M834" s="140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</row>
    <row r="835" spans="1:26" ht="13.5" customHeight="1">
      <c r="A835" s="141"/>
      <c r="B835" s="141"/>
      <c r="C835" s="141"/>
      <c r="D835" s="141"/>
      <c r="E835" s="141"/>
      <c r="F835" s="141"/>
      <c r="G835" s="141"/>
      <c r="H835" s="285"/>
      <c r="I835" s="141"/>
      <c r="J835" s="141"/>
      <c r="K835" s="286"/>
      <c r="L835" s="140"/>
      <c r="M835" s="140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</row>
    <row r="836" spans="1:26" ht="13.5" customHeight="1">
      <c r="A836" s="141"/>
      <c r="B836" s="141"/>
      <c r="C836" s="141"/>
      <c r="D836" s="141"/>
      <c r="E836" s="141"/>
      <c r="F836" s="141"/>
      <c r="G836" s="141"/>
      <c r="H836" s="285"/>
      <c r="I836" s="141"/>
      <c r="J836" s="141"/>
      <c r="K836" s="286"/>
      <c r="L836" s="140"/>
      <c r="M836" s="140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</row>
    <row r="837" spans="1:26" ht="13.5" customHeight="1">
      <c r="A837" s="141"/>
      <c r="B837" s="141"/>
      <c r="C837" s="141"/>
      <c r="D837" s="141"/>
      <c r="E837" s="141"/>
      <c r="F837" s="141"/>
      <c r="G837" s="141"/>
      <c r="H837" s="285"/>
      <c r="I837" s="141"/>
      <c r="J837" s="141"/>
      <c r="K837" s="286"/>
      <c r="L837" s="140"/>
      <c r="M837" s="140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</row>
    <row r="838" spans="1:26" ht="13.5" customHeight="1">
      <c r="A838" s="141"/>
      <c r="B838" s="141"/>
      <c r="C838" s="141"/>
      <c r="D838" s="141"/>
      <c r="E838" s="141"/>
      <c r="F838" s="141"/>
      <c r="G838" s="141"/>
      <c r="H838" s="285"/>
      <c r="I838" s="141"/>
      <c r="J838" s="141"/>
      <c r="K838" s="286"/>
      <c r="L838" s="140"/>
      <c r="M838" s="140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</row>
    <row r="839" spans="1:26" ht="13.5" customHeight="1">
      <c r="A839" s="141"/>
      <c r="B839" s="141"/>
      <c r="C839" s="141"/>
      <c r="D839" s="141"/>
      <c r="E839" s="141"/>
      <c r="F839" s="141"/>
      <c r="G839" s="141"/>
      <c r="H839" s="285"/>
      <c r="I839" s="141"/>
      <c r="J839" s="141"/>
      <c r="K839" s="286"/>
      <c r="L839" s="140"/>
      <c r="M839" s="140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</row>
    <row r="840" spans="1:26" ht="13.5" customHeight="1">
      <c r="A840" s="141"/>
      <c r="B840" s="141"/>
      <c r="C840" s="141"/>
      <c r="D840" s="141"/>
      <c r="E840" s="141"/>
      <c r="F840" s="141"/>
      <c r="G840" s="141"/>
      <c r="H840" s="285"/>
      <c r="I840" s="141"/>
      <c r="J840" s="141"/>
      <c r="K840" s="286"/>
      <c r="L840" s="140"/>
      <c r="M840" s="140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</row>
    <row r="841" spans="1:26" ht="13.5" customHeight="1">
      <c r="A841" s="141"/>
      <c r="B841" s="141"/>
      <c r="C841" s="141"/>
      <c r="D841" s="141"/>
      <c r="E841" s="141"/>
      <c r="F841" s="141"/>
      <c r="G841" s="141"/>
      <c r="H841" s="285"/>
      <c r="I841" s="141"/>
      <c r="J841" s="141"/>
      <c r="K841" s="286"/>
      <c r="L841" s="140"/>
      <c r="M841" s="140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</row>
    <row r="842" spans="1:26" ht="13.5" customHeight="1">
      <c r="A842" s="141"/>
      <c r="B842" s="141"/>
      <c r="C842" s="141"/>
      <c r="D842" s="141"/>
      <c r="E842" s="141"/>
      <c r="F842" s="141"/>
      <c r="G842" s="141"/>
      <c r="H842" s="285"/>
      <c r="I842" s="141"/>
      <c r="J842" s="141"/>
      <c r="K842" s="286"/>
      <c r="L842" s="140"/>
      <c r="M842" s="140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</row>
    <row r="843" spans="1:26" ht="13.5" customHeight="1">
      <c r="A843" s="141"/>
      <c r="B843" s="141"/>
      <c r="C843" s="141"/>
      <c r="D843" s="141"/>
      <c r="E843" s="141"/>
      <c r="F843" s="141"/>
      <c r="G843" s="141"/>
      <c r="H843" s="285"/>
      <c r="I843" s="141"/>
      <c r="J843" s="141"/>
      <c r="K843" s="286"/>
      <c r="L843" s="140"/>
      <c r="M843" s="140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</row>
    <row r="844" spans="1:26" ht="13.5" customHeight="1">
      <c r="A844" s="141"/>
      <c r="B844" s="141"/>
      <c r="C844" s="141"/>
      <c r="D844" s="141"/>
      <c r="E844" s="141"/>
      <c r="F844" s="141"/>
      <c r="G844" s="141"/>
      <c r="H844" s="285"/>
      <c r="I844" s="141"/>
      <c r="J844" s="141"/>
      <c r="K844" s="286"/>
      <c r="L844" s="140"/>
      <c r="M844" s="140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</row>
    <row r="845" spans="1:26" ht="13.5" customHeight="1">
      <c r="A845" s="141"/>
      <c r="B845" s="141"/>
      <c r="C845" s="141"/>
      <c r="D845" s="141"/>
      <c r="E845" s="141"/>
      <c r="F845" s="141"/>
      <c r="G845" s="141"/>
      <c r="H845" s="285"/>
      <c r="I845" s="141"/>
      <c r="J845" s="141"/>
      <c r="K845" s="286"/>
      <c r="L845" s="140"/>
      <c r="M845" s="140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</row>
    <row r="846" spans="1:26" ht="13.5" customHeight="1">
      <c r="A846" s="141"/>
      <c r="B846" s="141"/>
      <c r="C846" s="141"/>
      <c r="D846" s="141"/>
      <c r="E846" s="141"/>
      <c r="F846" s="141"/>
      <c r="G846" s="141"/>
      <c r="H846" s="285"/>
      <c r="I846" s="141"/>
      <c r="J846" s="141"/>
      <c r="K846" s="286"/>
      <c r="L846" s="140"/>
      <c r="M846" s="140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</row>
    <row r="847" spans="1:26" ht="13.5" customHeight="1">
      <c r="A847" s="141"/>
      <c r="B847" s="141"/>
      <c r="C847" s="141"/>
      <c r="D847" s="141"/>
      <c r="E847" s="141"/>
      <c r="F847" s="141"/>
      <c r="G847" s="141"/>
      <c r="H847" s="285"/>
      <c r="I847" s="141"/>
      <c r="J847" s="141"/>
      <c r="K847" s="286"/>
      <c r="L847" s="140"/>
      <c r="M847" s="140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</row>
    <row r="848" spans="1:26" ht="13.5" customHeight="1">
      <c r="A848" s="141"/>
      <c r="B848" s="141"/>
      <c r="C848" s="141"/>
      <c r="D848" s="141"/>
      <c r="E848" s="141"/>
      <c r="F848" s="141"/>
      <c r="G848" s="141"/>
      <c r="H848" s="285"/>
      <c r="I848" s="141"/>
      <c r="J848" s="141"/>
      <c r="K848" s="286"/>
      <c r="L848" s="140"/>
      <c r="M848" s="140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</row>
    <row r="849" spans="1:26" ht="13.5" customHeight="1">
      <c r="A849" s="141"/>
      <c r="B849" s="141"/>
      <c r="C849" s="141"/>
      <c r="D849" s="141"/>
      <c r="E849" s="141"/>
      <c r="F849" s="141"/>
      <c r="G849" s="141"/>
      <c r="H849" s="285"/>
      <c r="I849" s="141"/>
      <c r="J849" s="141"/>
      <c r="K849" s="286"/>
      <c r="L849" s="140"/>
      <c r="M849" s="140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</row>
    <row r="850" spans="1:26" ht="13.5" customHeight="1">
      <c r="A850" s="141"/>
      <c r="B850" s="141"/>
      <c r="C850" s="141"/>
      <c r="D850" s="141"/>
      <c r="E850" s="141"/>
      <c r="F850" s="141"/>
      <c r="G850" s="141"/>
      <c r="H850" s="285"/>
      <c r="I850" s="141"/>
      <c r="J850" s="141"/>
      <c r="K850" s="286"/>
      <c r="L850" s="140"/>
      <c r="M850" s="140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</row>
    <row r="851" spans="1:26" ht="13.5" customHeight="1">
      <c r="A851" s="141"/>
      <c r="B851" s="141"/>
      <c r="C851" s="141"/>
      <c r="D851" s="141"/>
      <c r="E851" s="141"/>
      <c r="F851" s="141"/>
      <c r="G851" s="141"/>
      <c r="H851" s="285"/>
      <c r="I851" s="141"/>
      <c r="J851" s="141"/>
      <c r="K851" s="286"/>
      <c r="L851" s="140"/>
      <c r="M851" s="140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</row>
    <row r="852" spans="1:26" ht="13.5" customHeight="1">
      <c r="A852" s="141"/>
      <c r="B852" s="141"/>
      <c r="C852" s="141"/>
      <c r="D852" s="141"/>
      <c r="E852" s="141"/>
      <c r="F852" s="141"/>
      <c r="G852" s="141"/>
      <c r="H852" s="285"/>
      <c r="I852" s="141"/>
      <c r="J852" s="141"/>
      <c r="K852" s="286"/>
      <c r="L852" s="140"/>
      <c r="M852" s="140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</row>
    <row r="853" spans="1:26" ht="13.5" customHeight="1">
      <c r="A853" s="141"/>
      <c r="B853" s="141"/>
      <c r="C853" s="141"/>
      <c r="D853" s="141"/>
      <c r="E853" s="141"/>
      <c r="F853" s="141"/>
      <c r="G853" s="141"/>
      <c r="H853" s="285"/>
      <c r="I853" s="141"/>
      <c r="J853" s="141"/>
      <c r="K853" s="286"/>
      <c r="L853" s="140"/>
      <c r="M853" s="140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</row>
    <row r="854" spans="1:26" ht="13.5" customHeight="1">
      <c r="A854" s="141"/>
      <c r="B854" s="141"/>
      <c r="C854" s="141"/>
      <c r="D854" s="141"/>
      <c r="E854" s="141"/>
      <c r="F854" s="141"/>
      <c r="G854" s="141"/>
      <c r="H854" s="285"/>
      <c r="I854" s="141"/>
      <c r="J854" s="141"/>
      <c r="K854" s="286"/>
      <c r="L854" s="140"/>
      <c r="M854" s="140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</row>
    <row r="855" spans="1:26" ht="13.5" customHeight="1">
      <c r="A855" s="141"/>
      <c r="B855" s="141"/>
      <c r="C855" s="141"/>
      <c r="D855" s="141"/>
      <c r="E855" s="141"/>
      <c r="F855" s="141"/>
      <c r="G855" s="141"/>
      <c r="H855" s="285"/>
      <c r="I855" s="141"/>
      <c r="J855" s="141"/>
      <c r="K855" s="286"/>
      <c r="L855" s="140"/>
      <c r="M855" s="140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</row>
    <row r="856" spans="1:26" ht="13.5" customHeight="1">
      <c r="A856" s="141"/>
      <c r="B856" s="141"/>
      <c r="C856" s="141"/>
      <c r="D856" s="141"/>
      <c r="E856" s="141"/>
      <c r="F856" s="141"/>
      <c r="G856" s="141"/>
      <c r="H856" s="285"/>
      <c r="I856" s="141"/>
      <c r="J856" s="141"/>
      <c r="K856" s="286"/>
      <c r="L856" s="140"/>
      <c r="M856" s="140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</row>
    <row r="857" spans="1:26" ht="13.5" customHeight="1">
      <c r="A857" s="141"/>
      <c r="B857" s="141"/>
      <c r="C857" s="141"/>
      <c r="D857" s="141"/>
      <c r="E857" s="141"/>
      <c r="F857" s="141"/>
      <c r="G857" s="141"/>
      <c r="H857" s="285"/>
      <c r="I857" s="141"/>
      <c r="J857" s="141"/>
      <c r="K857" s="286"/>
      <c r="L857" s="140"/>
      <c r="M857" s="140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</row>
    <row r="858" spans="1:26" ht="13.5" customHeight="1">
      <c r="A858" s="141"/>
      <c r="B858" s="141"/>
      <c r="C858" s="141"/>
      <c r="D858" s="141"/>
      <c r="E858" s="141"/>
      <c r="F858" s="141"/>
      <c r="G858" s="141"/>
      <c r="H858" s="285"/>
      <c r="I858" s="141"/>
      <c r="J858" s="141"/>
      <c r="K858" s="286"/>
      <c r="L858" s="140"/>
      <c r="M858" s="140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</row>
    <row r="859" spans="1:26" ht="13.5" customHeight="1">
      <c r="A859" s="141"/>
      <c r="B859" s="141"/>
      <c r="C859" s="141"/>
      <c r="D859" s="141"/>
      <c r="E859" s="141"/>
      <c r="F859" s="141"/>
      <c r="G859" s="141"/>
      <c r="H859" s="285"/>
      <c r="I859" s="141"/>
      <c r="J859" s="141"/>
      <c r="K859" s="286"/>
      <c r="L859" s="140"/>
      <c r="M859" s="140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</row>
    <row r="860" spans="1:26" ht="13.5" customHeight="1">
      <c r="A860" s="141"/>
      <c r="B860" s="141"/>
      <c r="C860" s="141"/>
      <c r="D860" s="141"/>
      <c r="E860" s="141"/>
      <c r="F860" s="141"/>
      <c r="G860" s="141"/>
      <c r="H860" s="285"/>
      <c r="I860" s="141"/>
      <c r="J860" s="141"/>
      <c r="K860" s="286"/>
      <c r="L860" s="140"/>
      <c r="M860" s="140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</row>
    <row r="861" spans="1:26" ht="13.5" customHeight="1">
      <c r="A861" s="141"/>
      <c r="B861" s="141"/>
      <c r="C861" s="141"/>
      <c r="D861" s="141"/>
      <c r="E861" s="141"/>
      <c r="F861" s="141"/>
      <c r="G861" s="141"/>
      <c r="H861" s="285"/>
      <c r="I861" s="141"/>
      <c r="J861" s="141"/>
      <c r="K861" s="286"/>
      <c r="L861" s="140"/>
      <c r="M861" s="140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</row>
    <row r="862" spans="1:26" ht="13.5" customHeight="1">
      <c r="A862" s="141"/>
      <c r="B862" s="141"/>
      <c r="C862" s="141"/>
      <c r="D862" s="141"/>
      <c r="E862" s="141"/>
      <c r="F862" s="141"/>
      <c r="G862" s="141"/>
      <c r="H862" s="285"/>
      <c r="I862" s="141"/>
      <c r="J862" s="141"/>
      <c r="K862" s="286"/>
      <c r="L862" s="140"/>
      <c r="M862" s="140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</row>
    <row r="863" spans="1:26" ht="13.5" customHeight="1">
      <c r="A863" s="141"/>
      <c r="B863" s="141"/>
      <c r="C863" s="141"/>
      <c r="D863" s="141"/>
      <c r="E863" s="141"/>
      <c r="F863" s="141"/>
      <c r="G863" s="141"/>
      <c r="H863" s="285"/>
      <c r="I863" s="141"/>
      <c r="J863" s="141"/>
      <c r="K863" s="286"/>
      <c r="L863" s="140"/>
      <c r="M863" s="140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</row>
    <row r="864" spans="1:26" ht="13.5" customHeight="1">
      <c r="A864" s="141"/>
      <c r="B864" s="141"/>
      <c r="C864" s="141"/>
      <c r="D864" s="141"/>
      <c r="E864" s="141"/>
      <c r="F864" s="141"/>
      <c r="G864" s="141"/>
      <c r="H864" s="285"/>
      <c r="I864" s="141"/>
      <c r="J864" s="141"/>
      <c r="K864" s="286"/>
      <c r="L864" s="140"/>
      <c r="M864" s="140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</row>
    <row r="865" spans="1:26" ht="13.5" customHeight="1">
      <c r="A865" s="141"/>
      <c r="B865" s="141"/>
      <c r="C865" s="141"/>
      <c r="D865" s="141"/>
      <c r="E865" s="141"/>
      <c r="F865" s="141"/>
      <c r="G865" s="141"/>
      <c r="H865" s="285"/>
      <c r="I865" s="141"/>
      <c r="J865" s="141"/>
      <c r="K865" s="286"/>
      <c r="L865" s="140"/>
      <c r="M865" s="140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</row>
    <row r="866" spans="1:26" ht="13.5" customHeight="1">
      <c r="A866" s="141"/>
      <c r="B866" s="141"/>
      <c r="C866" s="141"/>
      <c r="D866" s="141"/>
      <c r="E866" s="141"/>
      <c r="F866" s="141"/>
      <c r="G866" s="141"/>
      <c r="H866" s="285"/>
      <c r="I866" s="141"/>
      <c r="J866" s="141"/>
      <c r="K866" s="286"/>
      <c r="L866" s="140"/>
      <c r="M866" s="140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</row>
    <row r="867" spans="1:26" ht="13.5" customHeight="1">
      <c r="A867" s="141"/>
      <c r="B867" s="141"/>
      <c r="C867" s="141"/>
      <c r="D867" s="141"/>
      <c r="E867" s="141"/>
      <c r="F867" s="141"/>
      <c r="G867" s="141"/>
      <c r="H867" s="285"/>
      <c r="I867" s="141"/>
      <c r="J867" s="141"/>
      <c r="K867" s="286"/>
      <c r="L867" s="140"/>
      <c r="M867" s="140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</row>
    <row r="868" spans="1:26" ht="13.5" customHeight="1">
      <c r="A868" s="141"/>
      <c r="B868" s="141"/>
      <c r="C868" s="141"/>
      <c r="D868" s="141"/>
      <c r="E868" s="141"/>
      <c r="F868" s="141"/>
      <c r="G868" s="141"/>
      <c r="H868" s="285"/>
      <c r="I868" s="141"/>
      <c r="J868" s="141"/>
      <c r="K868" s="286"/>
      <c r="L868" s="140"/>
      <c r="M868" s="140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</row>
    <row r="869" spans="1:26" ht="13.5" customHeight="1">
      <c r="A869" s="141"/>
      <c r="B869" s="141"/>
      <c r="C869" s="141"/>
      <c r="D869" s="141"/>
      <c r="E869" s="141"/>
      <c r="F869" s="141"/>
      <c r="G869" s="141"/>
      <c r="H869" s="285"/>
      <c r="I869" s="141"/>
      <c r="J869" s="141"/>
      <c r="K869" s="286"/>
      <c r="L869" s="140"/>
      <c r="M869" s="140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</row>
    <row r="870" spans="1:26" ht="13.5" customHeight="1">
      <c r="A870" s="141"/>
      <c r="B870" s="141"/>
      <c r="C870" s="141"/>
      <c r="D870" s="141"/>
      <c r="E870" s="141"/>
      <c r="F870" s="141"/>
      <c r="G870" s="141"/>
      <c r="H870" s="285"/>
      <c r="I870" s="141"/>
      <c r="J870" s="141"/>
      <c r="K870" s="286"/>
      <c r="L870" s="140"/>
      <c r="M870" s="140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</row>
    <row r="871" spans="1:26" ht="13.5" customHeight="1">
      <c r="A871" s="141"/>
      <c r="B871" s="141"/>
      <c r="C871" s="141"/>
      <c r="D871" s="141"/>
      <c r="E871" s="141"/>
      <c r="F871" s="141"/>
      <c r="G871" s="141"/>
      <c r="H871" s="285"/>
      <c r="I871" s="141"/>
      <c r="J871" s="141"/>
      <c r="K871" s="286"/>
      <c r="L871" s="140"/>
      <c r="M871" s="140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</row>
    <row r="872" spans="1:26" ht="13.5" customHeight="1">
      <c r="A872" s="141"/>
      <c r="B872" s="141"/>
      <c r="C872" s="141"/>
      <c r="D872" s="141"/>
      <c r="E872" s="141"/>
      <c r="F872" s="141"/>
      <c r="G872" s="141"/>
      <c r="H872" s="285"/>
      <c r="I872" s="141"/>
      <c r="J872" s="141"/>
      <c r="K872" s="286"/>
      <c r="L872" s="140"/>
      <c r="M872" s="140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</row>
    <row r="873" spans="1:26" ht="13.5" customHeight="1">
      <c r="A873" s="141"/>
      <c r="B873" s="141"/>
      <c r="C873" s="141"/>
      <c r="D873" s="141"/>
      <c r="E873" s="141"/>
      <c r="F873" s="141"/>
      <c r="G873" s="141"/>
      <c r="H873" s="285"/>
      <c r="I873" s="141"/>
      <c r="J873" s="141"/>
      <c r="K873" s="286"/>
      <c r="L873" s="140"/>
      <c r="M873" s="140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</row>
    <row r="874" spans="1:26" ht="13.5" customHeight="1">
      <c r="A874" s="141"/>
      <c r="B874" s="141"/>
      <c r="C874" s="141"/>
      <c r="D874" s="141"/>
      <c r="E874" s="141"/>
      <c r="F874" s="141"/>
      <c r="G874" s="141"/>
      <c r="H874" s="285"/>
      <c r="I874" s="141"/>
      <c r="J874" s="141"/>
      <c r="K874" s="286"/>
      <c r="L874" s="140"/>
      <c r="M874" s="140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</row>
    <row r="875" spans="1:26" ht="13.5" customHeight="1">
      <c r="A875" s="141"/>
      <c r="B875" s="141"/>
      <c r="C875" s="141"/>
      <c r="D875" s="141"/>
      <c r="E875" s="141"/>
      <c r="F875" s="141"/>
      <c r="G875" s="141"/>
      <c r="H875" s="285"/>
      <c r="I875" s="141"/>
      <c r="J875" s="141"/>
      <c r="K875" s="286"/>
      <c r="L875" s="140"/>
      <c r="M875" s="140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</row>
    <row r="876" spans="1:26" ht="13.5" customHeight="1">
      <c r="A876" s="141"/>
      <c r="B876" s="141"/>
      <c r="C876" s="141"/>
      <c r="D876" s="141"/>
      <c r="E876" s="141"/>
      <c r="F876" s="141"/>
      <c r="G876" s="141"/>
      <c r="H876" s="285"/>
      <c r="I876" s="141"/>
      <c r="J876" s="141"/>
      <c r="K876" s="286"/>
      <c r="L876" s="140"/>
      <c r="M876" s="140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</row>
    <row r="877" spans="1:26" ht="13.5" customHeight="1">
      <c r="A877" s="141"/>
      <c r="B877" s="141"/>
      <c r="C877" s="141"/>
      <c r="D877" s="141"/>
      <c r="E877" s="141"/>
      <c r="F877" s="141"/>
      <c r="G877" s="141"/>
      <c r="H877" s="285"/>
      <c r="I877" s="141"/>
      <c r="J877" s="141"/>
      <c r="K877" s="286"/>
      <c r="L877" s="140"/>
      <c r="M877" s="140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</row>
    <row r="878" spans="1:26" ht="13.5" customHeight="1">
      <c r="A878" s="141"/>
      <c r="B878" s="141"/>
      <c r="C878" s="141"/>
      <c r="D878" s="141"/>
      <c r="E878" s="141"/>
      <c r="F878" s="141"/>
      <c r="G878" s="141"/>
      <c r="H878" s="285"/>
      <c r="I878" s="141"/>
      <c r="J878" s="141"/>
      <c r="K878" s="286"/>
      <c r="L878" s="140"/>
      <c r="M878" s="140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</row>
    <row r="879" spans="1:26" ht="13.5" customHeight="1">
      <c r="A879" s="141"/>
      <c r="B879" s="141"/>
      <c r="C879" s="141"/>
      <c r="D879" s="141"/>
      <c r="E879" s="141"/>
      <c r="F879" s="141"/>
      <c r="G879" s="141"/>
      <c r="H879" s="285"/>
      <c r="I879" s="141"/>
      <c r="J879" s="141"/>
      <c r="K879" s="286"/>
      <c r="L879" s="140"/>
      <c r="M879" s="140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</row>
    <row r="880" spans="1:26" ht="13.5" customHeight="1">
      <c r="A880" s="141"/>
      <c r="B880" s="141"/>
      <c r="C880" s="141"/>
      <c r="D880" s="141"/>
      <c r="E880" s="141"/>
      <c r="F880" s="141"/>
      <c r="G880" s="141"/>
      <c r="H880" s="285"/>
      <c r="I880" s="141"/>
      <c r="J880" s="141"/>
      <c r="K880" s="286"/>
      <c r="L880" s="140"/>
      <c r="M880" s="140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</row>
    <row r="881" spans="1:26" ht="13.5" customHeight="1">
      <c r="A881" s="141"/>
      <c r="B881" s="141"/>
      <c r="C881" s="141"/>
      <c r="D881" s="141"/>
      <c r="E881" s="141"/>
      <c r="F881" s="141"/>
      <c r="G881" s="141"/>
      <c r="H881" s="285"/>
      <c r="I881" s="141"/>
      <c r="J881" s="141"/>
      <c r="K881" s="286"/>
      <c r="L881" s="140"/>
      <c r="M881" s="140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</row>
    <row r="882" spans="1:26" ht="13.5" customHeight="1">
      <c r="A882" s="141"/>
      <c r="B882" s="141"/>
      <c r="C882" s="141"/>
      <c r="D882" s="141"/>
      <c r="E882" s="141"/>
      <c r="F882" s="141"/>
      <c r="G882" s="141"/>
      <c r="H882" s="285"/>
      <c r="I882" s="141"/>
      <c r="J882" s="141"/>
      <c r="K882" s="286"/>
      <c r="L882" s="140"/>
      <c r="M882" s="140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</row>
    <row r="883" spans="1:26" ht="13.5" customHeight="1">
      <c r="A883" s="141"/>
      <c r="B883" s="141"/>
      <c r="C883" s="141"/>
      <c r="D883" s="141"/>
      <c r="E883" s="141"/>
      <c r="F883" s="141"/>
      <c r="G883" s="141"/>
      <c r="H883" s="285"/>
      <c r="I883" s="141"/>
      <c r="J883" s="141"/>
      <c r="K883" s="286"/>
      <c r="L883" s="140"/>
      <c r="M883" s="140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</row>
    <row r="884" spans="1:26" ht="13.5" customHeight="1">
      <c r="A884" s="141"/>
      <c r="B884" s="141"/>
      <c r="C884" s="141"/>
      <c r="D884" s="141"/>
      <c r="E884" s="141"/>
      <c r="F884" s="141"/>
      <c r="G884" s="141"/>
      <c r="H884" s="285"/>
      <c r="I884" s="141"/>
      <c r="J884" s="141"/>
      <c r="K884" s="286"/>
      <c r="L884" s="140"/>
      <c r="M884" s="140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</row>
    <row r="885" spans="1:26" ht="13.5" customHeight="1">
      <c r="A885" s="141"/>
      <c r="B885" s="141"/>
      <c r="C885" s="141"/>
      <c r="D885" s="141"/>
      <c r="E885" s="141"/>
      <c r="F885" s="141"/>
      <c r="G885" s="141"/>
      <c r="H885" s="285"/>
      <c r="I885" s="141"/>
      <c r="J885" s="141"/>
      <c r="K885" s="286"/>
      <c r="L885" s="140"/>
      <c r="M885" s="140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</row>
    <row r="886" spans="1:26" ht="13.5" customHeight="1">
      <c r="A886" s="141"/>
      <c r="B886" s="141"/>
      <c r="C886" s="141"/>
      <c r="D886" s="141"/>
      <c r="E886" s="141"/>
      <c r="F886" s="141"/>
      <c r="G886" s="141"/>
      <c r="H886" s="285"/>
      <c r="I886" s="141"/>
      <c r="J886" s="141"/>
      <c r="K886" s="286"/>
      <c r="L886" s="140"/>
      <c r="M886" s="140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</row>
    <row r="887" spans="1:26" ht="13.5" customHeight="1">
      <c r="A887" s="141"/>
      <c r="B887" s="141"/>
      <c r="C887" s="141"/>
      <c r="D887" s="141"/>
      <c r="E887" s="141"/>
      <c r="F887" s="141"/>
      <c r="G887" s="141"/>
      <c r="H887" s="285"/>
      <c r="I887" s="141"/>
      <c r="J887" s="141"/>
      <c r="K887" s="286"/>
      <c r="L887" s="140"/>
      <c r="M887" s="140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</row>
    <row r="888" spans="1:26" ht="13.5" customHeight="1">
      <c r="A888" s="141"/>
      <c r="B888" s="141"/>
      <c r="C888" s="141"/>
      <c r="D888" s="141"/>
      <c r="E888" s="141"/>
      <c r="F888" s="141"/>
      <c r="G888" s="141"/>
      <c r="H888" s="285"/>
      <c r="I888" s="141"/>
      <c r="J888" s="141"/>
      <c r="K888" s="286"/>
      <c r="L888" s="140"/>
      <c r="M888" s="140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</row>
    <row r="889" spans="1:26" ht="13.5" customHeight="1">
      <c r="A889" s="141"/>
      <c r="B889" s="141"/>
      <c r="C889" s="141"/>
      <c r="D889" s="141"/>
      <c r="E889" s="141"/>
      <c r="F889" s="141"/>
      <c r="G889" s="141"/>
      <c r="H889" s="285"/>
      <c r="I889" s="141"/>
      <c r="J889" s="141"/>
      <c r="K889" s="286"/>
      <c r="L889" s="140"/>
      <c r="M889" s="140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</row>
    <row r="890" spans="1:26" ht="13.5" customHeight="1">
      <c r="A890" s="141"/>
      <c r="B890" s="141"/>
      <c r="C890" s="141"/>
      <c r="D890" s="141"/>
      <c r="E890" s="141"/>
      <c r="F890" s="141"/>
      <c r="G890" s="141"/>
      <c r="H890" s="285"/>
      <c r="I890" s="141"/>
      <c r="J890" s="141"/>
      <c r="K890" s="286"/>
      <c r="L890" s="140"/>
      <c r="M890" s="140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</row>
    <row r="891" spans="1:26" ht="13.5" customHeight="1">
      <c r="A891" s="141"/>
      <c r="B891" s="141"/>
      <c r="C891" s="141"/>
      <c r="D891" s="141"/>
      <c r="E891" s="141"/>
      <c r="F891" s="141"/>
      <c r="G891" s="141"/>
      <c r="H891" s="285"/>
      <c r="I891" s="141"/>
      <c r="J891" s="141"/>
      <c r="K891" s="286"/>
      <c r="L891" s="140"/>
      <c r="M891" s="140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</row>
    <row r="892" spans="1:26" ht="13.5" customHeight="1">
      <c r="A892" s="141"/>
      <c r="B892" s="141"/>
      <c r="C892" s="141"/>
      <c r="D892" s="141"/>
      <c r="E892" s="141"/>
      <c r="F892" s="141"/>
      <c r="G892" s="141"/>
      <c r="H892" s="285"/>
      <c r="I892" s="141"/>
      <c r="J892" s="141"/>
      <c r="K892" s="286"/>
      <c r="L892" s="140"/>
      <c r="M892" s="140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</row>
    <row r="893" spans="1:26" ht="13.5" customHeight="1">
      <c r="A893" s="141"/>
      <c r="B893" s="141"/>
      <c r="C893" s="141"/>
      <c r="D893" s="141"/>
      <c r="E893" s="141"/>
      <c r="F893" s="141"/>
      <c r="G893" s="141"/>
      <c r="H893" s="285"/>
      <c r="I893" s="141"/>
      <c r="J893" s="141"/>
      <c r="K893" s="286"/>
      <c r="L893" s="140"/>
      <c r="M893" s="140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</row>
    <row r="894" spans="1:26" ht="13.5" customHeight="1">
      <c r="A894" s="141"/>
      <c r="B894" s="141"/>
      <c r="C894" s="141"/>
      <c r="D894" s="141"/>
      <c r="E894" s="141"/>
      <c r="F894" s="141"/>
      <c r="G894" s="141"/>
      <c r="H894" s="285"/>
      <c r="I894" s="141"/>
      <c r="J894" s="141"/>
      <c r="K894" s="286"/>
      <c r="L894" s="140"/>
      <c r="M894" s="140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</row>
    <row r="895" spans="1:26" ht="13.5" customHeight="1">
      <c r="A895" s="141"/>
      <c r="B895" s="141"/>
      <c r="C895" s="141"/>
      <c r="D895" s="141"/>
      <c r="E895" s="141"/>
      <c r="F895" s="141"/>
      <c r="G895" s="141"/>
      <c r="H895" s="285"/>
      <c r="I895" s="141"/>
      <c r="J895" s="141"/>
      <c r="K895" s="286"/>
      <c r="L895" s="140"/>
      <c r="M895" s="140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</row>
    <row r="896" spans="1:26" ht="13.5" customHeight="1">
      <c r="A896" s="141"/>
      <c r="B896" s="141"/>
      <c r="C896" s="141"/>
      <c r="D896" s="141"/>
      <c r="E896" s="141"/>
      <c r="F896" s="141"/>
      <c r="G896" s="141"/>
      <c r="H896" s="285"/>
      <c r="I896" s="141"/>
      <c r="J896" s="141"/>
      <c r="K896" s="286"/>
      <c r="L896" s="140"/>
      <c r="M896" s="140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</row>
    <row r="897" spans="1:26" ht="13.5" customHeight="1">
      <c r="A897" s="141"/>
      <c r="B897" s="141"/>
      <c r="C897" s="141"/>
      <c r="D897" s="141"/>
      <c r="E897" s="141"/>
      <c r="F897" s="141"/>
      <c r="G897" s="141"/>
      <c r="H897" s="285"/>
      <c r="I897" s="141"/>
      <c r="J897" s="141"/>
      <c r="K897" s="286"/>
      <c r="L897" s="140"/>
      <c r="M897" s="140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</row>
    <row r="898" spans="1:26" ht="13.5" customHeight="1">
      <c r="A898" s="141"/>
      <c r="B898" s="141"/>
      <c r="C898" s="141"/>
      <c r="D898" s="141"/>
      <c r="E898" s="141"/>
      <c r="F898" s="141"/>
      <c r="G898" s="141"/>
      <c r="H898" s="285"/>
      <c r="I898" s="141"/>
      <c r="J898" s="141"/>
      <c r="K898" s="286"/>
      <c r="L898" s="140"/>
      <c r="M898" s="140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</row>
    <row r="899" spans="1:26" ht="13.5" customHeight="1">
      <c r="A899" s="141"/>
      <c r="B899" s="141"/>
      <c r="C899" s="141"/>
      <c r="D899" s="141"/>
      <c r="E899" s="141"/>
      <c r="F899" s="141"/>
      <c r="G899" s="141"/>
      <c r="H899" s="285"/>
      <c r="I899" s="141"/>
      <c r="J899" s="141"/>
      <c r="K899" s="286"/>
      <c r="L899" s="140"/>
      <c r="M899" s="140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</row>
    <row r="900" spans="1:26" ht="13.5" customHeight="1">
      <c r="A900" s="141"/>
      <c r="B900" s="141"/>
      <c r="C900" s="141"/>
      <c r="D900" s="141"/>
      <c r="E900" s="141"/>
      <c r="F900" s="141"/>
      <c r="G900" s="141"/>
      <c r="H900" s="285"/>
      <c r="I900" s="141"/>
      <c r="J900" s="141"/>
      <c r="K900" s="286"/>
      <c r="L900" s="140"/>
      <c r="M900" s="140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</row>
    <row r="901" spans="1:26" ht="13.5" customHeight="1">
      <c r="A901" s="141"/>
      <c r="B901" s="141"/>
      <c r="C901" s="141"/>
      <c r="D901" s="141"/>
      <c r="E901" s="141"/>
      <c r="F901" s="141"/>
      <c r="G901" s="141"/>
      <c r="H901" s="285"/>
      <c r="I901" s="141"/>
      <c r="J901" s="141"/>
      <c r="K901" s="286"/>
      <c r="L901" s="140"/>
      <c r="M901" s="140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</row>
    <row r="902" spans="1:26" ht="13.5" customHeight="1">
      <c r="A902" s="141"/>
      <c r="B902" s="141"/>
      <c r="C902" s="141"/>
      <c r="D902" s="141"/>
      <c r="E902" s="141"/>
      <c r="F902" s="141"/>
      <c r="G902" s="141"/>
      <c r="H902" s="285"/>
      <c r="I902" s="141"/>
      <c r="J902" s="141"/>
      <c r="K902" s="286"/>
      <c r="L902" s="140"/>
      <c r="M902" s="140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</row>
    <row r="903" spans="1:26" ht="13.5" customHeight="1">
      <c r="A903" s="141"/>
      <c r="B903" s="141"/>
      <c r="C903" s="141"/>
      <c r="D903" s="141"/>
      <c r="E903" s="141"/>
      <c r="F903" s="141"/>
      <c r="G903" s="141"/>
      <c r="H903" s="285"/>
      <c r="I903" s="141"/>
      <c r="J903" s="141"/>
      <c r="K903" s="286"/>
      <c r="L903" s="140"/>
      <c r="M903" s="140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</row>
    <row r="904" spans="1:26" ht="13.5" customHeight="1">
      <c r="A904" s="141"/>
      <c r="B904" s="141"/>
      <c r="C904" s="141"/>
      <c r="D904" s="141"/>
      <c r="E904" s="141"/>
      <c r="F904" s="141"/>
      <c r="G904" s="141"/>
      <c r="H904" s="285"/>
      <c r="I904" s="141"/>
      <c r="J904" s="141"/>
      <c r="K904" s="286"/>
      <c r="L904" s="140"/>
      <c r="M904" s="140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</row>
    <row r="905" spans="1:26" ht="13.5" customHeight="1">
      <c r="A905" s="141"/>
      <c r="B905" s="141"/>
      <c r="C905" s="141"/>
      <c r="D905" s="141"/>
      <c r="E905" s="141"/>
      <c r="F905" s="141"/>
      <c r="G905" s="141"/>
      <c r="H905" s="285"/>
      <c r="I905" s="141"/>
      <c r="J905" s="141"/>
      <c r="K905" s="286"/>
      <c r="L905" s="140"/>
      <c r="M905" s="140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</row>
    <row r="906" spans="1:26" ht="13.5" customHeight="1">
      <c r="A906" s="141"/>
      <c r="B906" s="141"/>
      <c r="C906" s="141"/>
      <c r="D906" s="141"/>
      <c r="E906" s="141"/>
      <c r="F906" s="141"/>
      <c r="G906" s="141"/>
      <c r="H906" s="285"/>
      <c r="I906" s="141"/>
      <c r="J906" s="141"/>
      <c r="K906" s="286"/>
      <c r="L906" s="140"/>
      <c r="M906" s="140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</row>
    <row r="907" spans="1:26" ht="13.5" customHeight="1">
      <c r="A907" s="141"/>
      <c r="B907" s="141"/>
      <c r="C907" s="141"/>
      <c r="D907" s="141"/>
      <c r="E907" s="141"/>
      <c r="F907" s="141"/>
      <c r="G907" s="141"/>
      <c r="H907" s="285"/>
      <c r="I907" s="141"/>
      <c r="J907" s="141"/>
      <c r="K907" s="286"/>
      <c r="L907" s="140"/>
      <c r="M907" s="140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</row>
    <row r="908" spans="1:26" ht="13.5" customHeight="1">
      <c r="A908" s="141"/>
      <c r="B908" s="141"/>
      <c r="C908" s="141"/>
      <c r="D908" s="141"/>
      <c r="E908" s="141"/>
      <c r="F908" s="141"/>
      <c r="G908" s="141"/>
      <c r="H908" s="285"/>
      <c r="I908" s="141"/>
      <c r="J908" s="141"/>
      <c r="K908" s="286"/>
      <c r="L908" s="140"/>
      <c r="M908" s="140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</row>
    <row r="909" spans="1:26" ht="13.5" customHeight="1">
      <c r="A909" s="141"/>
      <c r="B909" s="141"/>
      <c r="C909" s="141"/>
      <c r="D909" s="141"/>
      <c r="E909" s="141"/>
      <c r="F909" s="141"/>
      <c r="G909" s="141"/>
      <c r="H909" s="285"/>
      <c r="I909" s="141"/>
      <c r="J909" s="141"/>
      <c r="K909" s="286"/>
      <c r="L909" s="140"/>
      <c r="M909" s="140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</row>
    <row r="910" spans="1:26" ht="13.5" customHeight="1">
      <c r="A910" s="141"/>
      <c r="B910" s="141"/>
      <c r="C910" s="141"/>
      <c r="D910" s="141"/>
      <c r="E910" s="141"/>
      <c r="F910" s="141"/>
      <c r="G910" s="141"/>
      <c r="H910" s="285"/>
      <c r="I910" s="141"/>
      <c r="J910" s="141"/>
      <c r="K910" s="286"/>
      <c r="L910" s="140"/>
      <c r="M910" s="140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</row>
    <row r="911" spans="1:26" ht="13.5" customHeight="1">
      <c r="A911" s="141"/>
      <c r="B911" s="141"/>
      <c r="C911" s="141"/>
      <c r="D911" s="141"/>
      <c r="E911" s="141"/>
      <c r="F911" s="141"/>
      <c r="G911" s="141"/>
      <c r="H911" s="285"/>
      <c r="I911" s="141"/>
      <c r="J911" s="141"/>
      <c r="K911" s="286"/>
      <c r="L911" s="140"/>
      <c r="M911" s="140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</row>
    <row r="912" spans="1:26" ht="13.5" customHeight="1">
      <c r="A912" s="141"/>
      <c r="B912" s="141"/>
      <c r="C912" s="141"/>
      <c r="D912" s="141"/>
      <c r="E912" s="141"/>
      <c r="F912" s="141"/>
      <c r="G912" s="141"/>
      <c r="H912" s="285"/>
      <c r="I912" s="141"/>
      <c r="J912" s="141"/>
      <c r="K912" s="286"/>
      <c r="L912" s="140"/>
      <c r="M912" s="140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</row>
    <row r="913" spans="1:26" ht="13.5" customHeight="1">
      <c r="A913" s="141"/>
      <c r="B913" s="141"/>
      <c r="C913" s="141"/>
      <c r="D913" s="141"/>
      <c r="E913" s="141"/>
      <c r="F913" s="141"/>
      <c r="G913" s="141"/>
      <c r="H913" s="285"/>
      <c r="I913" s="141"/>
      <c r="J913" s="141"/>
      <c r="K913" s="286"/>
      <c r="L913" s="140"/>
      <c r="M913" s="140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</row>
    <row r="914" spans="1:26" ht="13.5" customHeight="1">
      <c r="A914" s="141"/>
      <c r="B914" s="141"/>
      <c r="C914" s="141"/>
      <c r="D914" s="141"/>
      <c r="E914" s="141"/>
      <c r="F914" s="141"/>
      <c r="G914" s="141"/>
      <c r="H914" s="285"/>
      <c r="I914" s="141"/>
      <c r="J914" s="141"/>
      <c r="K914" s="286"/>
      <c r="L914" s="140"/>
      <c r="M914" s="140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</row>
    <row r="915" spans="1:26" ht="13.5" customHeight="1">
      <c r="A915" s="141"/>
      <c r="B915" s="141"/>
      <c r="C915" s="141"/>
      <c r="D915" s="141"/>
      <c r="E915" s="141"/>
      <c r="F915" s="141"/>
      <c r="G915" s="141"/>
      <c r="H915" s="285"/>
      <c r="I915" s="141"/>
      <c r="J915" s="141"/>
      <c r="K915" s="286"/>
      <c r="L915" s="140"/>
      <c r="M915" s="140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</row>
    <row r="916" spans="1:26" ht="13.5" customHeight="1">
      <c r="A916" s="141"/>
      <c r="B916" s="141"/>
      <c r="C916" s="141"/>
      <c r="D916" s="141"/>
      <c r="E916" s="141"/>
      <c r="F916" s="141"/>
      <c r="G916" s="141"/>
      <c r="H916" s="285"/>
      <c r="I916" s="141"/>
      <c r="J916" s="141"/>
      <c r="K916" s="286"/>
      <c r="L916" s="140"/>
      <c r="M916" s="140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</row>
    <row r="917" spans="1:26" ht="13.5" customHeight="1">
      <c r="A917" s="141"/>
      <c r="B917" s="141"/>
      <c r="C917" s="141"/>
      <c r="D917" s="141"/>
      <c r="E917" s="141"/>
      <c r="F917" s="141"/>
      <c r="G917" s="141"/>
      <c r="H917" s="285"/>
      <c r="I917" s="141"/>
      <c r="J917" s="141"/>
      <c r="K917" s="286"/>
      <c r="L917" s="140"/>
      <c r="M917" s="140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</row>
    <row r="918" spans="1:26" ht="13.5" customHeight="1">
      <c r="A918" s="141"/>
      <c r="B918" s="141"/>
      <c r="C918" s="141"/>
      <c r="D918" s="141"/>
      <c r="E918" s="141"/>
      <c r="F918" s="141"/>
      <c r="G918" s="141"/>
      <c r="H918" s="285"/>
      <c r="I918" s="141"/>
      <c r="J918" s="141"/>
      <c r="K918" s="286"/>
      <c r="L918" s="140"/>
      <c r="M918" s="140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</row>
    <row r="919" spans="1:26" ht="13.5" customHeight="1">
      <c r="A919" s="141"/>
      <c r="B919" s="141"/>
      <c r="C919" s="141"/>
      <c r="D919" s="141"/>
      <c r="E919" s="141"/>
      <c r="F919" s="141"/>
      <c r="G919" s="141"/>
      <c r="H919" s="285"/>
      <c r="I919" s="141"/>
      <c r="J919" s="141"/>
      <c r="K919" s="286"/>
      <c r="L919" s="140"/>
      <c r="M919" s="140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</row>
    <row r="920" spans="1:26" ht="13.5" customHeight="1">
      <c r="A920" s="141"/>
      <c r="B920" s="141"/>
      <c r="C920" s="141"/>
      <c r="D920" s="141"/>
      <c r="E920" s="141"/>
      <c r="F920" s="141"/>
      <c r="G920" s="141"/>
      <c r="H920" s="285"/>
      <c r="I920" s="141"/>
      <c r="J920" s="141"/>
      <c r="K920" s="286"/>
      <c r="L920" s="140"/>
      <c r="M920" s="140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</row>
    <row r="921" spans="1:26" ht="13.5" customHeight="1">
      <c r="A921" s="141"/>
      <c r="B921" s="141"/>
      <c r="C921" s="141"/>
      <c r="D921" s="141"/>
      <c r="E921" s="141"/>
      <c r="F921" s="141"/>
      <c r="G921" s="141"/>
      <c r="H921" s="285"/>
      <c r="I921" s="141"/>
      <c r="J921" s="141"/>
      <c r="K921" s="286"/>
      <c r="L921" s="140"/>
      <c r="M921" s="140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</row>
    <row r="922" spans="1:26" ht="13.5" customHeight="1">
      <c r="A922" s="141"/>
      <c r="B922" s="141"/>
      <c r="C922" s="141"/>
      <c r="D922" s="141"/>
      <c r="E922" s="141"/>
      <c r="F922" s="141"/>
      <c r="G922" s="141"/>
      <c r="H922" s="285"/>
      <c r="I922" s="141"/>
      <c r="J922" s="141"/>
      <c r="K922" s="286"/>
      <c r="L922" s="140"/>
      <c r="M922" s="140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</row>
    <row r="923" spans="1:26" ht="13.5" customHeight="1">
      <c r="A923" s="141"/>
      <c r="B923" s="141"/>
      <c r="C923" s="141"/>
      <c r="D923" s="141"/>
      <c r="E923" s="141"/>
      <c r="F923" s="141"/>
      <c r="G923" s="141"/>
      <c r="H923" s="285"/>
      <c r="I923" s="141"/>
      <c r="J923" s="141"/>
      <c r="K923" s="286"/>
      <c r="L923" s="140"/>
      <c r="M923" s="140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</row>
    <row r="924" spans="1:26" ht="13.5" customHeight="1">
      <c r="A924" s="141"/>
      <c r="B924" s="141"/>
      <c r="C924" s="141"/>
      <c r="D924" s="141"/>
      <c r="E924" s="141"/>
      <c r="F924" s="141"/>
      <c r="G924" s="141"/>
      <c r="H924" s="285"/>
      <c r="I924" s="141"/>
      <c r="J924" s="141"/>
      <c r="K924" s="286"/>
      <c r="L924" s="140"/>
      <c r="M924" s="140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</row>
    <row r="925" spans="1:26" ht="13.5" customHeight="1">
      <c r="A925" s="141"/>
      <c r="B925" s="141"/>
      <c r="C925" s="141"/>
      <c r="D925" s="141"/>
      <c r="E925" s="141"/>
      <c r="F925" s="141"/>
      <c r="G925" s="141"/>
      <c r="H925" s="285"/>
      <c r="I925" s="141"/>
      <c r="J925" s="141"/>
      <c r="K925" s="286"/>
      <c r="L925" s="140"/>
      <c r="M925" s="140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</row>
    <row r="926" spans="1:26" ht="13.5" customHeight="1">
      <c r="A926" s="141"/>
      <c r="B926" s="141"/>
      <c r="C926" s="141"/>
      <c r="D926" s="141"/>
      <c r="E926" s="141"/>
      <c r="F926" s="141"/>
      <c r="G926" s="141"/>
      <c r="H926" s="285"/>
      <c r="I926" s="141"/>
      <c r="J926" s="141"/>
      <c r="K926" s="286"/>
      <c r="L926" s="140"/>
      <c r="M926" s="140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</row>
    <row r="927" spans="1:26" ht="13.5" customHeight="1">
      <c r="A927" s="141"/>
      <c r="B927" s="141"/>
      <c r="C927" s="141"/>
      <c r="D927" s="141"/>
      <c r="E927" s="141"/>
      <c r="F927" s="141"/>
      <c r="G927" s="141"/>
      <c r="H927" s="285"/>
      <c r="I927" s="141"/>
      <c r="J927" s="141"/>
      <c r="K927" s="286"/>
      <c r="L927" s="140"/>
      <c r="M927" s="140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</row>
    <row r="928" spans="1:26" ht="13.5" customHeight="1">
      <c r="A928" s="141"/>
      <c r="B928" s="141"/>
      <c r="C928" s="141"/>
      <c r="D928" s="141"/>
      <c r="E928" s="141"/>
      <c r="F928" s="141"/>
      <c r="G928" s="141"/>
      <c r="H928" s="285"/>
      <c r="I928" s="141"/>
      <c r="J928" s="141"/>
      <c r="K928" s="286"/>
      <c r="L928" s="140"/>
      <c r="M928" s="140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</row>
    <row r="929" spans="1:26" ht="13.5" customHeight="1">
      <c r="A929" s="141"/>
      <c r="B929" s="141"/>
      <c r="C929" s="141"/>
      <c r="D929" s="141"/>
      <c r="E929" s="141"/>
      <c r="F929" s="141"/>
      <c r="G929" s="141"/>
      <c r="H929" s="285"/>
      <c r="I929" s="141"/>
      <c r="J929" s="141"/>
      <c r="K929" s="286"/>
      <c r="L929" s="140"/>
      <c r="M929" s="140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</row>
    <row r="930" spans="1:26" ht="13.5" customHeight="1">
      <c r="A930" s="141"/>
      <c r="B930" s="141"/>
      <c r="C930" s="141"/>
      <c r="D930" s="141"/>
      <c r="E930" s="141"/>
      <c r="F930" s="141"/>
      <c r="G930" s="141"/>
      <c r="H930" s="285"/>
      <c r="I930" s="141"/>
      <c r="J930" s="141"/>
      <c r="K930" s="286"/>
      <c r="L930" s="140"/>
      <c r="M930" s="140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</row>
    <row r="931" spans="1:26" ht="13.5" customHeight="1">
      <c r="A931" s="141"/>
      <c r="B931" s="141"/>
      <c r="C931" s="141"/>
      <c r="D931" s="141"/>
      <c r="E931" s="141"/>
      <c r="F931" s="141"/>
      <c r="G931" s="141"/>
      <c r="H931" s="285"/>
      <c r="I931" s="141"/>
      <c r="J931" s="141"/>
      <c r="K931" s="286"/>
      <c r="L931" s="140"/>
      <c r="M931" s="140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</row>
    <row r="932" spans="1:26" ht="13.5" customHeight="1">
      <c r="A932" s="141"/>
      <c r="B932" s="141"/>
      <c r="C932" s="141"/>
      <c r="D932" s="141"/>
      <c r="E932" s="141"/>
      <c r="F932" s="141"/>
      <c r="G932" s="141"/>
      <c r="H932" s="285"/>
      <c r="I932" s="141"/>
      <c r="J932" s="141"/>
      <c r="K932" s="286"/>
      <c r="L932" s="140"/>
      <c r="M932" s="140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</row>
    <row r="933" spans="1:26" ht="13.5" customHeight="1">
      <c r="A933" s="141"/>
      <c r="B933" s="141"/>
      <c r="C933" s="141"/>
      <c r="D933" s="141"/>
      <c r="E933" s="141"/>
      <c r="F933" s="141"/>
      <c r="G933" s="141"/>
      <c r="H933" s="285"/>
      <c r="I933" s="141"/>
      <c r="J933" s="141"/>
      <c r="K933" s="286"/>
      <c r="L933" s="140"/>
      <c r="M933" s="140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</row>
    <row r="934" spans="1:26" ht="13.5" customHeight="1">
      <c r="A934" s="141"/>
      <c r="B934" s="141"/>
      <c r="C934" s="141"/>
      <c r="D934" s="141"/>
      <c r="E934" s="141"/>
      <c r="F934" s="141"/>
      <c r="G934" s="141"/>
      <c r="H934" s="285"/>
      <c r="I934" s="141"/>
      <c r="J934" s="141"/>
      <c r="K934" s="286"/>
      <c r="L934" s="140"/>
      <c r="M934" s="140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</row>
    <row r="935" spans="1:26" ht="13.5" customHeight="1">
      <c r="A935" s="141"/>
      <c r="B935" s="141"/>
      <c r="C935" s="141"/>
      <c r="D935" s="141"/>
      <c r="E935" s="141"/>
      <c r="F935" s="141"/>
      <c r="G935" s="141"/>
      <c r="H935" s="285"/>
      <c r="I935" s="141"/>
      <c r="J935" s="141"/>
      <c r="K935" s="286"/>
      <c r="L935" s="140"/>
      <c r="M935" s="140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</row>
    <row r="936" spans="1:26" ht="13.5" customHeight="1">
      <c r="A936" s="141"/>
      <c r="B936" s="141"/>
      <c r="C936" s="141"/>
      <c r="D936" s="141"/>
      <c r="E936" s="141"/>
      <c r="F936" s="141"/>
      <c r="G936" s="141"/>
      <c r="H936" s="285"/>
      <c r="I936" s="141"/>
      <c r="J936" s="141"/>
      <c r="K936" s="286"/>
      <c r="L936" s="140"/>
      <c r="M936" s="140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</row>
    <row r="937" spans="1:26" ht="13.5" customHeight="1">
      <c r="A937" s="141"/>
      <c r="B937" s="141"/>
      <c r="C937" s="141"/>
      <c r="D937" s="141"/>
      <c r="E937" s="141"/>
      <c r="F937" s="141"/>
      <c r="G937" s="141"/>
      <c r="H937" s="285"/>
      <c r="I937" s="141"/>
      <c r="J937" s="141"/>
      <c r="K937" s="286"/>
      <c r="L937" s="140"/>
      <c r="M937" s="140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</row>
    <row r="938" spans="1:26" ht="13.5" customHeight="1">
      <c r="A938" s="141"/>
      <c r="B938" s="141"/>
      <c r="C938" s="141"/>
      <c r="D938" s="141"/>
      <c r="E938" s="141"/>
      <c r="F938" s="141"/>
      <c r="G938" s="141"/>
      <c r="H938" s="285"/>
      <c r="I938" s="141"/>
      <c r="J938" s="141"/>
      <c r="K938" s="286"/>
      <c r="L938" s="140"/>
      <c r="M938" s="140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</row>
    <row r="939" spans="1:26" ht="13.5" customHeight="1">
      <c r="A939" s="141"/>
      <c r="B939" s="141"/>
      <c r="C939" s="141"/>
      <c r="D939" s="141"/>
      <c r="E939" s="141"/>
      <c r="F939" s="141"/>
      <c r="G939" s="141"/>
      <c r="H939" s="285"/>
      <c r="I939" s="141"/>
      <c r="J939" s="141"/>
      <c r="K939" s="286"/>
      <c r="L939" s="140"/>
      <c r="M939" s="140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</row>
    <row r="940" spans="1:26" ht="13.5" customHeight="1">
      <c r="A940" s="141"/>
      <c r="B940" s="141"/>
      <c r="C940" s="141"/>
      <c r="D940" s="141"/>
      <c r="E940" s="141"/>
      <c r="F940" s="141"/>
      <c r="G940" s="141"/>
      <c r="H940" s="285"/>
      <c r="I940" s="141"/>
      <c r="J940" s="141"/>
      <c r="K940" s="286"/>
      <c r="L940" s="140"/>
      <c r="M940" s="140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</row>
    <row r="941" spans="1:26" ht="13.5" customHeight="1">
      <c r="A941" s="141"/>
      <c r="B941" s="141"/>
      <c r="C941" s="141"/>
      <c r="D941" s="141"/>
      <c r="E941" s="141"/>
      <c r="F941" s="141"/>
      <c r="G941" s="141"/>
      <c r="H941" s="285"/>
      <c r="I941" s="141"/>
      <c r="J941" s="141"/>
      <c r="K941" s="286"/>
      <c r="L941" s="140"/>
      <c r="M941" s="140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</row>
    <row r="942" spans="1:26" ht="13.5" customHeight="1">
      <c r="A942" s="141"/>
      <c r="B942" s="141"/>
      <c r="C942" s="141"/>
      <c r="D942" s="141"/>
      <c r="E942" s="141"/>
      <c r="F942" s="141"/>
      <c r="G942" s="141"/>
      <c r="H942" s="285"/>
      <c r="I942" s="141"/>
      <c r="J942" s="141"/>
      <c r="K942" s="286"/>
      <c r="L942" s="140"/>
      <c r="M942" s="140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</row>
    <row r="943" spans="1:26" ht="13.5" customHeight="1">
      <c r="A943" s="141"/>
      <c r="B943" s="141"/>
      <c r="C943" s="141"/>
      <c r="D943" s="141"/>
      <c r="E943" s="141"/>
      <c r="F943" s="141"/>
      <c r="G943" s="141"/>
      <c r="H943" s="285"/>
      <c r="I943" s="141"/>
      <c r="J943" s="141"/>
      <c r="K943" s="286"/>
      <c r="L943" s="140"/>
      <c r="M943" s="140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</row>
    <row r="944" spans="1:26" ht="13.5" customHeight="1">
      <c r="A944" s="141"/>
      <c r="B944" s="141"/>
      <c r="C944" s="141"/>
      <c r="D944" s="141"/>
      <c r="E944" s="141"/>
      <c r="F944" s="141"/>
      <c r="G944" s="141"/>
      <c r="H944" s="285"/>
      <c r="I944" s="141"/>
      <c r="J944" s="141"/>
      <c r="K944" s="286"/>
      <c r="L944" s="140"/>
      <c r="M944" s="140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</row>
    <row r="945" spans="1:26" ht="13.5" customHeight="1">
      <c r="A945" s="141"/>
      <c r="B945" s="141"/>
      <c r="C945" s="141"/>
      <c r="D945" s="141"/>
      <c r="E945" s="141"/>
      <c r="F945" s="141"/>
      <c r="G945" s="141"/>
      <c r="H945" s="285"/>
      <c r="I945" s="141"/>
      <c r="J945" s="141"/>
      <c r="K945" s="286"/>
      <c r="L945" s="140"/>
      <c r="M945" s="140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</row>
    <row r="946" spans="1:26" ht="13.5" customHeight="1">
      <c r="A946" s="141"/>
      <c r="B946" s="141"/>
      <c r="C946" s="141"/>
      <c r="D946" s="141"/>
      <c r="E946" s="141"/>
      <c r="F946" s="141"/>
      <c r="G946" s="141"/>
      <c r="H946" s="285"/>
      <c r="I946" s="141"/>
      <c r="J946" s="141"/>
      <c r="K946" s="286"/>
      <c r="L946" s="140"/>
      <c r="M946" s="140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</row>
    <row r="947" spans="1:26" ht="13.5" customHeight="1">
      <c r="A947" s="141"/>
      <c r="B947" s="141"/>
      <c r="C947" s="141"/>
      <c r="D947" s="141"/>
      <c r="E947" s="141"/>
      <c r="F947" s="141"/>
      <c r="G947" s="141"/>
      <c r="H947" s="285"/>
      <c r="I947" s="141"/>
      <c r="J947" s="141"/>
      <c r="K947" s="286"/>
      <c r="L947" s="140"/>
      <c r="M947" s="140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</row>
    <row r="948" spans="1:26" ht="13.5" customHeight="1">
      <c r="A948" s="141"/>
      <c r="B948" s="141"/>
      <c r="C948" s="141"/>
      <c r="D948" s="141"/>
      <c r="E948" s="141"/>
      <c r="F948" s="141"/>
      <c r="G948" s="141"/>
      <c r="H948" s="285"/>
      <c r="I948" s="141"/>
      <c r="J948" s="141"/>
      <c r="K948" s="286"/>
      <c r="L948" s="140"/>
      <c r="M948" s="140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</row>
    <row r="949" spans="1:26" ht="13.5" customHeight="1">
      <c r="A949" s="141"/>
      <c r="B949" s="141"/>
      <c r="C949" s="141"/>
      <c r="D949" s="141"/>
      <c r="E949" s="141"/>
      <c r="F949" s="141"/>
      <c r="G949" s="141"/>
      <c r="H949" s="285"/>
      <c r="I949" s="141"/>
      <c r="J949" s="141"/>
      <c r="K949" s="286"/>
      <c r="L949" s="140"/>
      <c r="M949" s="140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</row>
    <row r="950" spans="1:26" ht="13.5" customHeight="1">
      <c r="A950" s="141"/>
      <c r="B950" s="141"/>
      <c r="C950" s="141"/>
      <c r="D950" s="141"/>
      <c r="E950" s="141"/>
      <c r="F950" s="141"/>
      <c r="G950" s="141"/>
      <c r="H950" s="285"/>
      <c r="I950" s="141"/>
      <c r="J950" s="141"/>
      <c r="K950" s="286"/>
      <c r="L950" s="140"/>
      <c r="M950" s="140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</row>
    <row r="951" spans="1:26" ht="13.5" customHeight="1">
      <c r="A951" s="141"/>
      <c r="B951" s="141"/>
      <c r="C951" s="141"/>
      <c r="D951" s="141"/>
      <c r="E951" s="141"/>
      <c r="F951" s="141"/>
      <c r="G951" s="141"/>
      <c r="H951" s="285"/>
      <c r="I951" s="141"/>
      <c r="J951" s="141"/>
      <c r="K951" s="286"/>
      <c r="L951" s="140"/>
      <c r="M951" s="140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</row>
    <row r="952" spans="1:26" ht="13.5" customHeight="1">
      <c r="A952" s="141"/>
      <c r="B952" s="141"/>
      <c r="C952" s="141"/>
      <c r="D952" s="141"/>
      <c r="E952" s="141"/>
      <c r="F952" s="141"/>
      <c r="G952" s="141"/>
      <c r="H952" s="285"/>
      <c r="I952" s="141"/>
      <c r="J952" s="141"/>
      <c r="K952" s="286"/>
      <c r="L952" s="140"/>
      <c r="M952" s="140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</row>
    <row r="953" spans="1:26" ht="13.5" customHeight="1">
      <c r="A953" s="141"/>
      <c r="B953" s="141"/>
      <c r="C953" s="141"/>
      <c r="D953" s="141"/>
      <c r="E953" s="141"/>
      <c r="F953" s="141"/>
      <c r="G953" s="141"/>
      <c r="H953" s="285"/>
      <c r="I953" s="141"/>
      <c r="J953" s="141"/>
      <c r="K953" s="286"/>
      <c r="L953" s="140"/>
      <c r="M953" s="140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</row>
    <row r="954" spans="1:26" ht="13.5" customHeight="1">
      <c r="A954" s="141"/>
      <c r="B954" s="141"/>
      <c r="C954" s="141"/>
      <c r="D954" s="141"/>
      <c r="E954" s="141"/>
      <c r="F954" s="141"/>
      <c r="G954" s="141"/>
      <c r="H954" s="285"/>
      <c r="I954" s="141"/>
      <c r="J954" s="141"/>
      <c r="K954" s="286"/>
      <c r="L954" s="140"/>
      <c r="M954" s="140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</row>
    <row r="955" spans="1:26" ht="13.5" customHeight="1">
      <c r="A955" s="141"/>
      <c r="B955" s="141"/>
      <c r="C955" s="141"/>
      <c r="D955" s="141"/>
      <c r="E955" s="141"/>
      <c r="F955" s="141"/>
      <c r="G955" s="141"/>
      <c r="H955" s="285"/>
      <c r="I955" s="141"/>
      <c r="J955" s="141"/>
      <c r="K955" s="286"/>
      <c r="L955" s="140"/>
      <c r="M955" s="140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</row>
    <row r="956" spans="1:26" ht="13.5" customHeight="1">
      <c r="A956" s="141"/>
      <c r="B956" s="141"/>
      <c r="C956" s="141"/>
      <c r="D956" s="141"/>
      <c r="E956" s="141"/>
      <c r="F956" s="141"/>
      <c r="G956" s="141"/>
      <c r="H956" s="285"/>
      <c r="I956" s="141"/>
      <c r="J956" s="141"/>
      <c r="K956" s="286"/>
      <c r="L956" s="140"/>
      <c r="M956" s="140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</row>
    <row r="957" spans="1:26" ht="13.5" customHeight="1">
      <c r="A957" s="141"/>
      <c r="B957" s="141"/>
      <c r="C957" s="141"/>
      <c r="D957" s="141"/>
      <c r="E957" s="141"/>
      <c r="F957" s="141"/>
      <c r="G957" s="141"/>
      <c r="H957" s="285"/>
      <c r="I957" s="141"/>
      <c r="J957" s="141"/>
      <c r="K957" s="286"/>
      <c r="L957" s="140"/>
      <c r="M957" s="140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</row>
    <row r="958" spans="1:26" ht="13.5" customHeight="1">
      <c r="A958" s="141"/>
      <c r="B958" s="141"/>
      <c r="C958" s="141"/>
      <c r="D958" s="141"/>
      <c r="E958" s="141"/>
      <c r="F958" s="141"/>
      <c r="G958" s="141"/>
      <c r="H958" s="285"/>
      <c r="I958" s="141"/>
      <c r="J958" s="141"/>
      <c r="K958" s="286"/>
      <c r="L958" s="140"/>
      <c r="M958" s="140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</row>
    <row r="959" spans="1:26" ht="13.5" customHeight="1">
      <c r="A959" s="141"/>
      <c r="B959" s="141"/>
      <c r="C959" s="141"/>
      <c r="D959" s="141"/>
      <c r="E959" s="141"/>
      <c r="F959" s="141"/>
      <c r="G959" s="141"/>
      <c r="H959" s="285"/>
      <c r="I959" s="141"/>
      <c r="J959" s="141"/>
      <c r="K959" s="286"/>
      <c r="L959" s="140"/>
      <c r="M959" s="140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</row>
    <row r="960" spans="1:26" ht="13.5" customHeight="1">
      <c r="A960" s="141"/>
      <c r="B960" s="141"/>
      <c r="C960" s="141"/>
      <c r="D960" s="141"/>
      <c r="E960" s="141"/>
      <c r="F960" s="141"/>
      <c r="G960" s="141"/>
      <c r="H960" s="285"/>
      <c r="I960" s="141"/>
      <c r="J960" s="141"/>
      <c r="K960" s="286"/>
      <c r="L960" s="140"/>
      <c r="M960" s="140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</row>
    <row r="961" spans="1:26" ht="13.5" customHeight="1">
      <c r="A961" s="141"/>
      <c r="B961" s="141"/>
      <c r="C961" s="141"/>
      <c r="D961" s="141"/>
      <c r="E961" s="141"/>
      <c r="F961" s="141"/>
      <c r="G961" s="141"/>
      <c r="H961" s="285"/>
      <c r="I961" s="141"/>
      <c r="J961" s="141"/>
      <c r="K961" s="286"/>
      <c r="L961" s="140"/>
      <c r="M961" s="140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</row>
    <row r="962" spans="1:26" ht="13.5" customHeight="1">
      <c r="A962" s="141"/>
      <c r="B962" s="141"/>
      <c r="C962" s="141"/>
      <c r="D962" s="141"/>
      <c r="E962" s="141"/>
      <c r="F962" s="141"/>
      <c r="G962" s="141"/>
      <c r="H962" s="285"/>
      <c r="I962" s="141"/>
      <c r="J962" s="141"/>
      <c r="K962" s="286"/>
      <c r="L962" s="140"/>
      <c r="M962" s="140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</row>
    <row r="963" spans="1:26" ht="13.5" customHeight="1">
      <c r="A963" s="141"/>
      <c r="B963" s="141"/>
      <c r="C963" s="141"/>
      <c r="D963" s="141"/>
      <c r="E963" s="141"/>
      <c r="F963" s="141"/>
      <c r="G963" s="141"/>
      <c r="H963" s="285"/>
      <c r="I963" s="141"/>
      <c r="J963" s="141"/>
      <c r="K963" s="286"/>
      <c r="L963" s="140"/>
      <c r="M963" s="140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</row>
    <row r="964" spans="1:26" ht="13.5" customHeight="1">
      <c r="A964" s="141"/>
      <c r="B964" s="141"/>
      <c r="C964" s="141"/>
      <c r="D964" s="141"/>
      <c r="E964" s="141"/>
      <c r="F964" s="141"/>
      <c r="G964" s="141"/>
      <c r="H964" s="285"/>
      <c r="I964" s="141"/>
      <c r="J964" s="141"/>
      <c r="K964" s="286"/>
      <c r="L964" s="140"/>
      <c r="M964" s="140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</row>
    <row r="965" spans="1:26" ht="13.5" customHeight="1">
      <c r="A965" s="141"/>
      <c r="B965" s="141"/>
      <c r="C965" s="141"/>
      <c r="D965" s="141"/>
      <c r="E965" s="141"/>
      <c r="F965" s="141"/>
      <c r="G965" s="141"/>
      <c r="H965" s="285"/>
      <c r="I965" s="141"/>
      <c r="J965" s="141"/>
      <c r="K965" s="286"/>
      <c r="L965" s="140"/>
      <c r="M965" s="140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</row>
    <row r="966" spans="1:26" ht="13.5" customHeight="1">
      <c r="A966" s="141"/>
      <c r="B966" s="141"/>
      <c r="C966" s="141"/>
      <c r="D966" s="141"/>
      <c r="E966" s="141"/>
      <c r="F966" s="141"/>
      <c r="G966" s="141"/>
      <c r="H966" s="285"/>
      <c r="I966" s="141"/>
      <c r="J966" s="141"/>
      <c r="K966" s="286"/>
      <c r="L966" s="140"/>
      <c r="M966" s="140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</row>
    <row r="967" spans="1:26" ht="13.5" customHeight="1">
      <c r="A967" s="141"/>
      <c r="B967" s="141"/>
      <c r="C967" s="141"/>
      <c r="D967" s="141"/>
      <c r="E967" s="141"/>
      <c r="F967" s="141"/>
      <c r="G967" s="141"/>
      <c r="H967" s="285"/>
      <c r="I967" s="141"/>
      <c r="J967" s="141"/>
      <c r="K967" s="286"/>
      <c r="L967" s="140"/>
      <c r="M967" s="140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</row>
    <row r="968" spans="1:26" ht="13.5" customHeight="1">
      <c r="A968" s="141"/>
      <c r="B968" s="141"/>
      <c r="C968" s="141"/>
      <c r="D968" s="141"/>
      <c r="E968" s="141"/>
      <c r="F968" s="141"/>
      <c r="G968" s="141"/>
      <c r="H968" s="285"/>
      <c r="I968" s="141"/>
      <c r="J968" s="141"/>
      <c r="K968" s="286"/>
      <c r="L968" s="140"/>
      <c r="M968" s="140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</row>
    <row r="969" spans="1:26" ht="13.5" customHeight="1">
      <c r="A969" s="141"/>
      <c r="B969" s="141"/>
      <c r="C969" s="141"/>
      <c r="D969" s="141"/>
      <c r="E969" s="141"/>
      <c r="F969" s="141"/>
      <c r="G969" s="141"/>
      <c r="H969" s="285"/>
      <c r="I969" s="141"/>
      <c r="J969" s="141"/>
      <c r="K969" s="286"/>
      <c r="L969" s="140"/>
      <c r="M969" s="140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</row>
    <row r="970" spans="1:26" ht="13.5" customHeight="1">
      <c r="A970" s="141"/>
      <c r="B970" s="141"/>
      <c r="C970" s="141"/>
      <c r="D970" s="141"/>
      <c r="E970" s="141"/>
      <c r="F970" s="141"/>
      <c r="G970" s="141"/>
      <c r="H970" s="285"/>
      <c r="I970" s="141"/>
      <c r="J970" s="141"/>
      <c r="K970" s="286"/>
      <c r="L970" s="140"/>
      <c r="M970" s="140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</row>
    <row r="971" spans="1:26" ht="13.5" customHeight="1">
      <c r="A971" s="141"/>
      <c r="B971" s="141"/>
      <c r="C971" s="141"/>
      <c r="D971" s="141"/>
      <c r="E971" s="141"/>
      <c r="F971" s="141"/>
      <c r="G971" s="141"/>
      <c r="H971" s="285"/>
      <c r="I971" s="141"/>
      <c r="J971" s="141"/>
      <c r="K971" s="286"/>
      <c r="L971" s="140"/>
      <c r="M971" s="140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</row>
    <row r="972" spans="1:26" ht="13.5" customHeight="1">
      <c r="A972" s="141"/>
      <c r="B972" s="141"/>
      <c r="C972" s="141"/>
      <c r="D972" s="141"/>
      <c r="E972" s="141"/>
      <c r="F972" s="141"/>
      <c r="G972" s="141"/>
      <c r="H972" s="285"/>
      <c r="I972" s="141"/>
      <c r="J972" s="141"/>
      <c r="K972" s="286"/>
      <c r="L972" s="140"/>
      <c r="M972" s="140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</row>
    <row r="973" spans="1:26" ht="13.5" customHeight="1">
      <c r="A973" s="141"/>
      <c r="B973" s="141"/>
      <c r="C973" s="141"/>
      <c r="D973" s="141"/>
      <c r="E973" s="141"/>
      <c r="F973" s="141"/>
      <c r="G973" s="141"/>
      <c r="H973" s="285"/>
      <c r="I973" s="141"/>
      <c r="J973" s="141"/>
      <c r="K973" s="286"/>
      <c r="L973" s="140"/>
      <c r="M973" s="140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</row>
    <row r="974" spans="1:26" ht="13.5" customHeight="1">
      <c r="A974" s="141"/>
      <c r="B974" s="141"/>
      <c r="C974" s="141"/>
      <c r="D974" s="141"/>
      <c r="E974" s="141"/>
      <c r="F974" s="141"/>
      <c r="G974" s="141"/>
      <c r="H974" s="285"/>
      <c r="I974" s="141"/>
      <c r="J974" s="141"/>
      <c r="K974" s="286"/>
      <c r="L974" s="140"/>
      <c r="M974" s="140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</row>
    <row r="975" spans="1:26" ht="13.5" customHeight="1">
      <c r="A975" s="141"/>
      <c r="B975" s="141"/>
      <c r="C975" s="141"/>
      <c r="D975" s="141"/>
      <c r="E975" s="141"/>
      <c r="F975" s="141"/>
      <c r="G975" s="141"/>
      <c r="H975" s="285"/>
      <c r="I975" s="141"/>
      <c r="J975" s="141"/>
      <c r="K975" s="286"/>
      <c r="L975" s="140"/>
      <c r="M975" s="140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</row>
    <row r="976" spans="1:26" ht="13.5" customHeight="1">
      <c r="A976" s="141"/>
      <c r="B976" s="141"/>
      <c r="C976" s="141"/>
      <c r="D976" s="141"/>
      <c r="E976" s="141"/>
      <c r="F976" s="141"/>
      <c r="G976" s="141"/>
      <c r="H976" s="285"/>
      <c r="I976" s="141"/>
      <c r="J976" s="141"/>
      <c r="K976" s="286"/>
      <c r="L976" s="140"/>
      <c r="M976" s="140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</row>
    <row r="977" spans="1:26" ht="13.5" customHeight="1">
      <c r="A977" s="141"/>
      <c r="B977" s="141"/>
      <c r="C977" s="141"/>
      <c r="D977" s="141"/>
      <c r="E977" s="141"/>
      <c r="F977" s="141"/>
      <c r="G977" s="141"/>
      <c r="H977" s="285"/>
      <c r="I977" s="141"/>
      <c r="J977" s="141"/>
      <c r="K977" s="286"/>
      <c r="L977" s="140"/>
      <c r="M977" s="140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</row>
    <row r="978" spans="1:26" ht="13.5" customHeight="1">
      <c r="A978" s="141"/>
      <c r="B978" s="141"/>
      <c r="C978" s="141"/>
      <c r="D978" s="141"/>
      <c r="E978" s="141"/>
      <c r="F978" s="141"/>
      <c r="G978" s="141"/>
      <c r="H978" s="285"/>
      <c r="I978" s="141"/>
      <c r="J978" s="141"/>
      <c r="K978" s="286"/>
      <c r="L978" s="140"/>
      <c r="M978" s="140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</row>
    <row r="979" spans="1:26" ht="13.5" customHeight="1">
      <c r="A979" s="141"/>
      <c r="B979" s="141"/>
      <c r="C979" s="141"/>
      <c r="D979" s="141"/>
      <c r="E979" s="141"/>
      <c r="F979" s="141"/>
      <c r="G979" s="141"/>
      <c r="H979" s="285"/>
      <c r="I979" s="141"/>
      <c r="J979" s="141"/>
      <c r="K979" s="286"/>
      <c r="L979" s="140"/>
      <c r="M979" s="140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</row>
    <row r="980" spans="1:26" ht="13.5" customHeight="1">
      <c r="A980" s="141"/>
      <c r="B980" s="141"/>
      <c r="C980" s="141"/>
      <c r="D980" s="141"/>
      <c r="E980" s="141"/>
      <c r="F980" s="141"/>
      <c r="G980" s="141"/>
      <c r="H980" s="285"/>
      <c r="I980" s="141"/>
      <c r="J980" s="141"/>
      <c r="K980" s="286"/>
      <c r="L980" s="140"/>
      <c r="M980" s="140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</row>
    <row r="981" spans="1:26" ht="13.5" customHeight="1">
      <c r="A981" s="141"/>
      <c r="B981" s="141"/>
      <c r="C981" s="141"/>
      <c r="D981" s="141"/>
      <c r="E981" s="141"/>
      <c r="F981" s="141"/>
      <c r="G981" s="141"/>
      <c r="H981" s="285"/>
      <c r="I981" s="141"/>
      <c r="J981" s="141"/>
      <c r="K981" s="286"/>
      <c r="L981" s="140"/>
      <c r="M981" s="140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</row>
    <row r="982" spans="1:26" ht="13.5" customHeight="1">
      <c r="A982" s="141"/>
      <c r="B982" s="141"/>
      <c r="C982" s="141"/>
      <c r="D982" s="141"/>
      <c r="E982" s="141"/>
      <c r="F982" s="141"/>
      <c r="G982" s="141"/>
      <c r="H982" s="285"/>
      <c r="I982" s="141"/>
      <c r="J982" s="141"/>
      <c r="K982" s="286"/>
      <c r="L982" s="140"/>
      <c r="M982" s="140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</row>
    <row r="983" spans="1:26" ht="13.5" customHeight="1">
      <c r="A983" s="141"/>
      <c r="B983" s="141"/>
      <c r="C983" s="141"/>
      <c r="D983" s="141"/>
      <c r="E983" s="141"/>
      <c r="F983" s="141"/>
      <c r="G983" s="141"/>
      <c r="H983" s="285"/>
      <c r="I983" s="141"/>
      <c r="J983" s="141"/>
      <c r="K983" s="286"/>
      <c r="L983" s="140"/>
      <c r="M983" s="140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</row>
    <row r="984" spans="1:26" ht="13.5" customHeight="1">
      <c r="A984" s="141"/>
      <c r="B984" s="141"/>
      <c r="C984" s="141"/>
      <c r="D984" s="141"/>
      <c r="E984" s="141"/>
      <c r="F984" s="141"/>
      <c r="G984" s="141"/>
      <c r="H984" s="285"/>
      <c r="I984" s="141"/>
      <c r="J984" s="141"/>
      <c r="K984" s="286"/>
      <c r="L984" s="140"/>
      <c r="M984" s="140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</row>
    <row r="985" spans="1:26" ht="13.5" customHeight="1">
      <c r="A985" s="141"/>
      <c r="B985" s="141"/>
      <c r="C985" s="141"/>
      <c r="D985" s="141"/>
      <c r="E985" s="141"/>
      <c r="F985" s="141"/>
      <c r="G985" s="141"/>
      <c r="H985" s="285"/>
      <c r="I985" s="141"/>
      <c r="J985" s="141"/>
      <c r="K985" s="286"/>
      <c r="L985" s="140"/>
      <c r="M985" s="140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</row>
    <row r="986" spans="1:26" ht="13.5" customHeight="1">
      <c r="A986" s="141"/>
      <c r="B986" s="141"/>
      <c r="C986" s="141"/>
      <c r="D986" s="141"/>
      <c r="E986" s="141"/>
      <c r="F986" s="141"/>
      <c r="G986" s="141"/>
      <c r="H986" s="285"/>
      <c r="I986" s="141"/>
      <c r="J986" s="141"/>
      <c r="K986" s="286"/>
      <c r="L986" s="140"/>
      <c r="M986" s="140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</row>
    <row r="987" spans="1:26" ht="13.5" customHeight="1">
      <c r="A987" s="141"/>
      <c r="B987" s="141"/>
      <c r="C987" s="141"/>
      <c r="D987" s="141"/>
      <c r="E987" s="141"/>
      <c r="F987" s="141"/>
      <c r="G987" s="141"/>
      <c r="H987" s="285"/>
      <c r="I987" s="141"/>
      <c r="J987" s="141"/>
      <c r="K987" s="286"/>
      <c r="L987" s="140"/>
      <c r="M987" s="140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</row>
    <row r="988" spans="1:26" ht="13.5" customHeight="1">
      <c r="A988" s="141"/>
      <c r="B988" s="141"/>
      <c r="C988" s="141"/>
      <c r="D988" s="141"/>
      <c r="E988" s="141"/>
      <c r="F988" s="141"/>
      <c r="G988" s="141"/>
      <c r="H988" s="285"/>
      <c r="I988" s="141"/>
      <c r="J988" s="141"/>
      <c r="K988" s="286"/>
      <c r="L988" s="140"/>
      <c r="M988" s="140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</row>
    <row r="989" spans="1:26" ht="13.5" customHeight="1">
      <c r="A989" s="141"/>
      <c r="B989" s="141"/>
      <c r="C989" s="141"/>
      <c r="D989" s="141"/>
      <c r="E989" s="141"/>
      <c r="F989" s="141"/>
      <c r="G989" s="141"/>
      <c r="H989" s="285"/>
      <c r="I989" s="141"/>
      <c r="J989" s="141"/>
      <c r="K989" s="286"/>
      <c r="L989" s="140"/>
      <c r="M989" s="140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</row>
    <row r="990" spans="1:26" ht="13.5" customHeight="1">
      <c r="A990" s="141"/>
      <c r="B990" s="141"/>
      <c r="C990" s="141"/>
      <c r="D990" s="141"/>
      <c r="E990" s="141"/>
      <c r="F990" s="141"/>
      <c r="G990" s="141"/>
      <c r="H990" s="285"/>
      <c r="I990" s="141"/>
      <c r="J990" s="141"/>
      <c r="K990" s="286"/>
      <c r="L990" s="140"/>
      <c r="M990" s="140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</row>
    <row r="991" spans="1:26" ht="13.5" customHeight="1">
      <c r="A991" s="141"/>
      <c r="B991" s="141"/>
      <c r="C991" s="141"/>
      <c r="D991" s="141"/>
      <c r="E991" s="141"/>
      <c r="F991" s="141"/>
      <c r="G991" s="141"/>
      <c r="H991" s="285"/>
      <c r="I991" s="141"/>
      <c r="J991" s="141"/>
      <c r="K991" s="286"/>
      <c r="L991" s="140"/>
      <c r="M991" s="140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</row>
    <row r="992" spans="1:26" ht="13.5" customHeight="1">
      <c r="A992" s="141"/>
      <c r="B992" s="141"/>
      <c r="C992" s="141"/>
      <c r="D992" s="141"/>
      <c r="E992" s="141"/>
      <c r="F992" s="141"/>
      <c r="G992" s="141"/>
      <c r="H992" s="285"/>
      <c r="I992" s="141"/>
      <c r="J992" s="141"/>
      <c r="K992" s="286"/>
      <c r="L992" s="140"/>
      <c r="M992" s="140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</row>
    <row r="993" spans="1:26" ht="13.5" customHeight="1">
      <c r="A993" s="141"/>
      <c r="B993" s="141"/>
      <c r="C993" s="141"/>
      <c r="D993" s="141"/>
      <c r="E993" s="141"/>
      <c r="F993" s="141"/>
      <c r="G993" s="141"/>
      <c r="H993" s="285"/>
      <c r="I993" s="141"/>
      <c r="J993" s="141"/>
      <c r="K993" s="286"/>
      <c r="L993" s="140"/>
      <c r="M993" s="140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</row>
    <row r="994" spans="1:26" ht="13.5" customHeight="1">
      <c r="A994" s="141"/>
      <c r="B994" s="141"/>
      <c r="C994" s="141"/>
      <c r="D994" s="141"/>
      <c r="E994" s="141"/>
      <c r="F994" s="141"/>
      <c r="G994" s="141"/>
      <c r="H994" s="285"/>
      <c r="I994" s="141"/>
      <c r="J994" s="141"/>
      <c r="K994" s="286"/>
      <c r="L994" s="140"/>
      <c r="M994" s="140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</row>
    <row r="995" spans="1:26" ht="13.5" customHeight="1">
      <c r="A995" s="141"/>
      <c r="B995" s="141"/>
      <c r="C995" s="141"/>
      <c r="D995" s="141"/>
      <c r="E995" s="141"/>
      <c r="F995" s="141"/>
      <c r="G995" s="141"/>
      <c r="H995" s="285"/>
      <c r="I995" s="141"/>
      <c r="J995" s="141"/>
      <c r="K995" s="286"/>
      <c r="L995" s="140"/>
      <c r="M995" s="140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</row>
    <row r="996" spans="1:26" ht="13.5" customHeight="1">
      <c r="A996" s="141"/>
      <c r="B996" s="141"/>
      <c r="C996" s="141"/>
      <c r="D996" s="141"/>
      <c r="E996" s="141"/>
      <c r="F996" s="141"/>
      <c r="G996" s="141"/>
      <c r="H996" s="285"/>
      <c r="I996" s="141"/>
      <c r="J996" s="141"/>
      <c r="K996" s="286"/>
      <c r="L996" s="140"/>
      <c r="M996" s="140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</row>
    <row r="997" spans="1:26" ht="13.5" customHeight="1">
      <c r="A997" s="141"/>
      <c r="B997" s="141"/>
      <c r="C997" s="141"/>
      <c r="D997" s="141"/>
      <c r="E997" s="141"/>
      <c r="F997" s="141"/>
      <c r="G997" s="141"/>
      <c r="H997" s="285"/>
      <c r="I997" s="141"/>
      <c r="J997" s="141"/>
      <c r="K997" s="286"/>
      <c r="L997" s="140"/>
      <c r="M997" s="140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</row>
    <row r="998" spans="1:26" ht="13.5" customHeight="1">
      <c r="A998" s="141"/>
      <c r="B998" s="141"/>
      <c r="C998" s="141"/>
      <c r="D998" s="141"/>
      <c r="E998" s="141"/>
      <c r="F998" s="141"/>
      <c r="G998" s="141"/>
      <c r="H998" s="285"/>
      <c r="I998" s="141"/>
      <c r="J998" s="141"/>
      <c r="K998" s="286"/>
      <c r="L998" s="140"/>
      <c r="M998" s="140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</row>
    <row r="999" spans="1:26" ht="13.5" customHeight="1">
      <c r="A999" s="141"/>
      <c r="B999" s="141"/>
      <c r="C999" s="141"/>
      <c r="D999" s="141"/>
      <c r="E999" s="141"/>
      <c r="F999" s="141"/>
      <c r="G999" s="141"/>
      <c r="H999" s="285"/>
      <c r="I999" s="141"/>
      <c r="J999" s="141"/>
      <c r="K999" s="286"/>
      <c r="L999" s="140"/>
      <c r="M999" s="140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</row>
    <row r="1000" spans="1:26" ht="13.5" customHeight="1">
      <c r="A1000" s="141"/>
      <c r="B1000" s="141"/>
      <c r="C1000" s="141"/>
      <c r="D1000" s="141"/>
      <c r="E1000" s="141"/>
      <c r="F1000" s="141"/>
      <c r="G1000" s="141"/>
      <c r="H1000" s="285"/>
      <c r="I1000" s="141"/>
      <c r="J1000" s="141"/>
      <c r="K1000" s="286"/>
      <c r="L1000" s="140"/>
      <c r="M1000" s="140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</row>
  </sheetData>
  <mergeCells count="54">
    <mergeCell ref="A247:K247"/>
    <mergeCell ref="A251:K251"/>
    <mergeCell ref="A276:K276"/>
    <mergeCell ref="A210:K213"/>
    <mergeCell ref="A215:K220"/>
    <mergeCell ref="B223:J223"/>
    <mergeCell ref="F224:G224"/>
    <mergeCell ref="J224:K224"/>
    <mergeCell ref="B233:J233"/>
    <mergeCell ref="F234:G234"/>
    <mergeCell ref="B202:J202"/>
    <mergeCell ref="F203:G203"/>
    <mergeCell ref="J203:K203"/>
    <mergeCell ref="J234:K234"/>
    <mergeCell ref="A244:K244"/>
    <mergeCell ref="B159:K159"/>
    <mergeCell ref="B172:J172"/>
    <mergeCell ref="A192:K192"/>
    <mergeCell ref="B196:J196"/>
    <mergeCell ref="F197:G197"/>
    <mergeCell ref="J197:K197"/>
    <mergeCell ref="F136:G136"/>
    <mergeCell ref="J136:K136"/>
    <mergeCell ref="A151:K151"/>
    <mergeCell ref="A152:K154"/>
    <mergeCell ref="A156:K157"/>
    <mergeCell ref="B135:J135"/>
    <mergeCell ref="F101:G101"/>
    <mergeCell ref="J101:K101"/>
    <mergeCell ref="A112:K115"/>
    <mergeCell ref="A117:K117"/>
    <mergeCell ref="A118:K118"/>
    <mergeCell ref="B134:J134"/>
    <mergeCell ref="F91:G91"/>
    <mergeCell ref="J91:K91"/>
    <mergeCell ref="B120:J120"/>
    <mergeCell ref="F121:G121"/>
    <mergeCell ref="J121:K121"/>
    <mergeCell ref="A88:K88"/>
    <mergeCell ref="A79:K79"/>
    <mergeCell ref="A80:K80"/>
    <mergeCell ref="A81:K81"/>
    <mergeCell ref="A2:K4"/>
    <mergeCell ref="B10:J10"/>
    <mergeCell ref="F11:G11"/>
    <mergeCell ref="J11:K11"/>
    <mergeCell ref="B38:C38"/>
    <mergeCell ref="D38:G38"/>
    <mergeCell ref="H38:J38"/>
    <mergeCell ref="F39:G39"/>
    <mergeCell ref="J39:K39"/>
    <mergeCell ref="A84:K84"/>
    <mergeCell ref="A85:K85"/>
    <mergeCell ref="A87:K87"/>
  </mergeCells>
  <pageMargins left="0.7" right="0.7" top="0.75" bottom="0.75" header="0" footer="0"/>
  <pageSetup paperSize="9" orientation="portrait"/>
  <rowBreaks count="2" manualBreakCount="2">
    <brk id="118" man="1"/>
    <brk id="221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B3" sqref="B3"/>
    </sheetView>
  </sheetViews>
  <sheetFormatPr defaultColWidth="14.42578125" defaultRowHeight="15" customHeight="1"/>
  <cols>
    <col min="1" max="1" width="0.7109375" customWidth="1"/>
    <col min="2" max="2" width="52.42578125" customWidth="1"/>
    <col min="3" max="3" width="18.28515625" customWidth="1"/>
    <col min="4" max="4" width="17.7109375" customWidth="1"/>
    <col min="5" max="26" width="6.42578125" customWidth="1"/>
  </cols>
  <sheetData>
    <row r="1" spans="1:26" ht="6" customHeight="1">
      <c r="A1" s="54"/>
      <c r="B1" s="54"/>
      <c r="C1" s="287"/>
      <c r="D1" s="287"/>
      <c r="E1" s="54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</row>
    <row r="2" spans="1:26" ht="15" customHeight="1">
      <c r="A2" s="54"/>
      <c r="B2" s="289" t="str">
        <f>HotelInformation!$B$2</f>
        <v>SHORE AMORA CANGGU</v>
      </c>
      <c r="C2" s="287"/>
      <c r="D2" s="287"/>
      <c r="E2" s="54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</row>
    <row r="3" spans="1:26" ht="15" customHeight="1">
      <c r="A3" s="54"/>
      <c r="B3" s="289" t="s">
        <v>1813</v>
      </c>
      <c r="C3" s="287"/>
      <c r="D3" s="290"/>
      <c r="E3" s="54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</row>
    <row r="4" spans="1:26" ht="15" customHeight="1">
      <c r="A4" s="54"/>
      <c r="B4" s="291" t="str">
        <f>MACRO!P4</f>
        <v>Accounting Period: March 2024</v>
      </c>
      <c r="C4" s="287"/>
      <c r="D4" s="287"/>
      <c r="E4" s="54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</row>
    <row r="5" spans="1:26" ht="15" customHeight="1">
      <c r="A5" s="54"/>
      <c r="B5" s="289"/>
      <c r="C5" s="287"/>
      <c r="D5" s="287"/>
      <c r="E5" s="54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</row>
    <row r="6" spans="1:26" ht="15" customHeight="1">
      <c r="A6" s="54"/>
      <c r="B6" s="292" t="s">
        <v>9</v>
      </c>
      <c r="C6" s="293" t="s">
        <v>1814</v>
      </c>
      <c r="D6" s="293" t="s">
        <v>1815</v>
      </c>
      <c r="E6" s="54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</row>
    <row r="7" spans="1:26" ht="15" customHeight="1">
      <c r="A7" s="54"/>
      <c r="B7" s="294"/>
      <c r="C7" s="295"/>
      <c r="D7" s="296"/>
      <c r="E7" s="54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</row>
    <row r="8" spans="1:26" ht="15" customHeight="1">
      <c r="A8" s="54"/>
      <c r="B8" s="297" t="str">
        <f>MACRO!B9</f>
        <v>Petty Cash</v>
      </c>
      <c r="C8" s="298">
        <f>SUM(MACRO!C9)</f>
        <v>0</v>
      </c>
      <c r="D8" s="298">
        <f>SUM(MACRO!G9)</f>
        <v>0</v>
      </c>
      <c r="E8" s="54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</row>
    <row r="9" spans="1:26" ht="15" customHeight="1">
      <c r="A9" s="54"/>
      <c r="B9" s="297" t="str">
        <f>MACRO!B10</f>
        <v>Cash in FO</v>
      </c>
      <c r="C9" s="298">
        <f>SUM(MACRO!C10)</f>
        <v>0</v>
      </c>
      <c r="D9" s="298">
        <f>SUM(MACRO!G10)</f>
        <v>0</v>
      </c>
      <c r="E9" s="54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</row>
    <row r="10" spans="1:26">
      <c r="A10" s="54"/>
      <c r="B10" s="297" t="str">
        <f>MACRO!B11</f>
        <v>Cash in FB</v>
      </c>
      <c r="C10" s="298">
        <f>SUM(MACRO!C11)</f>
        <v>0</v>
      </c>
      <c r="D10" s="298">
        <f>SUM(MACRO!G11)</f>
        <v>0</v>
      </c>
      <c r="E10" s="54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</row>
    <row r="11" spans="1:26">
      <c r="A11" s="54"/>
      <c r="B11" s="297" t="str">
        <f>MACRO!B21</f>
        <v>Cash Advance</v>
      </c>
      <c r="C11" s="298">
        <f>SUM(MACRO!C21)</f>
        <v>0</v>
      </c>
      <c r="D11" s="298">
        <f>SUM(MACRO!G21)</f>
        <v>0</v>
      </c>
      <c r="E11" s="54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</row>
    <row r="12" spans="1:26">
      <c r="A12" s="54"/>
      <c r="B12" s="297" t="str">
        <f>MACRO!B22</f>
        <v>Cash in Transit FO</v>
      </c>
      <c r="C12" s="298">
        <f>SUM(MACRO!C22)</f>
        <v>0</v>
      </c>
      <c r="D12" s="298">
        <f>SUM(MACRO!G22)</f>
        <v>0</v>
      </c>
      <c r="E12" s="54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</row>
    <row r="13" spans="1:26">
      <c r="A13" s="54"/>
      <c r="B13" s="297" t="str">
        <f>MACRO!B23</f>
        <v>Cash in Transit FB</v>
      </c>
      <c r="C13" s="298">
        <f>SUM(MACRO!C23)</f>
        <v>0</v>
      </c>
      <c r="D13" s="298">
        <f>SUM(MACRO!G23)</f>
        <v>0</v>
      </c>
      <c r="E13" s="54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</row>
    <row r="14" spans="1:26">
      <c r="A14" s="54"/>
      <c r="B14" s="297" t="str">
        <f>MACRO!B33</f>
        <v>Remittance General Cashier Float</v>
      </c>
      <c r="C14" s="298">
        <f>SUM(MACRO!C33)</f>
        <v>0</v>
      </c>
      <c r="D14" s="298">
        <f>SUM(MACRO!G33)</f>
        <v>0</v>
      </c>
      <c r="E14" s="54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</row>
    <row r="15" spans="1:26">
      <c r="A15" s="54"/>
      <c r="B15" s="299" t="s">
        <v>51</v>
      </c>
      <c r="C15" s="300">
        <f>SUM(C8:C14)</f>
        <v>0</v>
      </c>
      <c r="D15" s="300">
        <f>SUM(D8:D14)</f>
        <v>0</v>
      </c>
      <c r="E15" s="54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</row>
    <row r="16" spans="1:26" ht="15" customHeight="1">
      <c r="A16" s="54"/>
      <c r="B16" s="297"/>
      <c r="C16" s="54"/>
      <c r="D16" s="298"/>
      <c r="E16" s="54"/>
      <c r="F16" s="288"/>
      <c r="G16" s="288"/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/>
    </row>
    <row r="17" spans="1:26" ht="15" customHeight="1">
      <c r="A17" s="54"/>
      <c r="B17" s="297" t="str">
        <f>MACRO!B36</f>
        <v>Bank BCA In 849.050.3111</v>
      </c>
      <c r="C17" s="298">
        <f>SUM(MACRO!C36)</f>
        <v>0</v>
      </c>
      <c r="D17" s="298">
        <f>SUM(MACRO!G36)</f>
        <v>0</v>
      </c>
      <c r="E17" s="54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</row>
    <row r="18" spans="1:26" ht="15" customHeight="1">
      <c r="A18" s="54"/>
      <c r="B18" s="297" t="str">
        <f>MACRO!B37</f>
        <v>Bank BCA Out 849.099.1001</v>
      </c>
      <c r="C18" s="298">
        <f>SUM(MACRO!C37)</f>
        <v>0</v>
      </c>
      <c r="D18" s="298">
        <f>SUM(MACRO!G37)</f>
        <v>0</v>
      </c>
      <c r="E18" s="54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</row>
    <row r="19" spans="1:26" ht="15" customHeight="1">
      <c r="A19" s="54"/>
      <c r="B19" s="297" t="str">
        <f>MACRO!B38</f>
        <v>Bank BCA Saving 849.077.7785</v>
      </c>
      <c r="C19" s="298">
        <f>SUM(MACRO!C38)</f>
        <v>0</v>
      </c>
      <c r="D19" s="298">
        <f>SUM(MACRO!G38)</f>
        <v>0</v>
      </c>
      <c r="E19" s="54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</row>
    <row r="20" spans="1:26">
      <c r="A20" s="54"/>
      <c r="B20" s="297" t="str">
        <f>MACRO!B39</f>
        <v>Bank ..</v>
      </c>
      <c r="C20" s="298">
        <f>SUM(MACRO!C39)</f>
        <v>0</v>
      </c>
      <c r="D20" s="298">
        <f>SUM(MACRO!G39)</f>
        <v>0</v>
      </c>
      <c r="E20" s="54"/>
      <c r="F20" s="288"/>
      <c r="G20" s="288"/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/>
    </row>
    <row r="21" spans="1:26" ht="15.75" customHeight="1">
      <c r="A21" s="54"/>
      <c r="B21" s="297" t="str">
        <f>MACRO!B40</f>
        <v>Bank ..</v>
      </c>
      <c r="C21" s="298">
        <f>SUM(MACRO!C40)</f>
        <v>0</v>
      </c>
      <c r="D21" s="298">
        <f>SUM(MACRO!G47)</f>
        <v>0</v>
      </c>
      <c r="E21" s="54"/>
      <c r="F21" s="288"/>
      <c r="G21" s="288"/>
      <c r="H21" s="288"/>
      <c r="I21" s="288"/>
      <c r="J21" s="288"/>
      <c r="K21" s="288"/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/>
    </row>
    <row r="22" spans="1:26" ht="15" customHeight="1">
      <c r="A22" s="54"/>
      <c r="B22" s="297" t="str">
        <f>MACRO!B41</f>
        <v>Bank ..</v>
      </c>
      <c r="C22" s="298">
        <f>SUM(MACRO!C41)</f>
        <v>0</v>
      </c>
      <c r="D22" s="298">
        <f>SUM(MACRO!G41)</f>
        <v>0</v>
      </c>
      <c r="E22" s="54"/>
      <c r="F22" s="288"/>
      <c r="G22" s="288"/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</row>
    <row r="23" spans="1:26" ht="15" customHeight="1">
      <c r="A23" s="54"/>
      <c r="B23" s="297" t="str">
        <f>MACRO!B42</f>
        <v>Bank ..</v>
      </c>
      <c r="C23" s="298">
        <f>SUM(MACRO!C42)</f>
        <v>0</v>
      </c>
      <c r="D23" s="298">
        <f>SUM(MACRO!G42)</f>
        <v>0</v>
      </c>
      <c r="E23" s="54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</row>
    <row r="24" spans="1:26" ht="15" customHeight="1">
      <c r="A24" s="54"/>
      <c r="B24" s="297" t="str">
        <f>MACRO!B43</f>
        <v>Bank ..</v>
      </c>
      <c r="C24" s="298">
        <f>SUM(MACRO!C43)</f>
        <v>0</v>
      </c>
      <c r="D24" s="298">
        <f>SUM(MACRO!G43)</f>
        <v>0</v>
      </c>
      <c r="E24" s="54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</row>
    <row r="25" spans="1:26" ht="15.75" customHeight="1">
      <c r="A25" s="54"/>
      <c r="B25" s="297" t="str">
        <f>MACRO!B44</f>
        <v>Bank ..</v>
      </c>
      <c r="C25" s="298">
        <f>SUM(MACRO!C44)</f>
        <v>0</v>
      </c>
      <c r="D25" s="298">
        <f>SUM(MACRO!G44)</f>
        <v>0</v>
      </c>
      <c r="E25" s="54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</row>
    <row r="26" spans="1:26" ht="15.75" customHeight="1">
      <c r="A26" s="54"/>
      <c r="B26" s="297" t="str">
        <f>MACRO!B45</f>
        <v>Bank ..</v>
      </c>
      <c r="C26" s="298">
        <f>SUM(MACRO!C45)</f>
        <v>0</v>
      </c>
      <c r="D26" s="298">
        <f>SUM(MACRO!G52)</f>
        <v>0</v>
      </c>
      <c r="E26" s="54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</row>
    <row r="27" spans="1:26" ht="15.75" customHeight="1">
      <c r="A27" s="54"/>
      <c r="B27" s="297" t="str">
        <f>MACRO!B46</f>
        <v>Bank ..</v>
      </c>
      <c r="C27" s="298">
        <f>SUM(MACRO!C46)</f>
        <v>0</v>
      </c>
      <c r="D27" s="298">
        <f>SUM(MACRO!G45)</f>
        <v>0</v>
      </c>
      <c r="E27" s="54"/>
      <c r="F27" s="288"/>
      <c r="G27" s="288"/>
      <c r="H27" s="288"/>
      <c r="I27" s="288"/>
      <c r="J27" s="288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</row>
    <row r="28" spans="1:26" ht="15.75" customHeight="1">
      <c r="A28" s="54"/>
      <c r="B28" s="297" t="str">
        <f>MACRO!B47</f>
        <v>Bank Deposit</v>
      </c>
      <c r="C28" s="298">
        <f>SUM(MACRO!C47)</f>
        <v>0</v>
      </c>
      <c r="D28" s="298">
        <f>SUM(MACRO!G46)</f>
        <v>0</v>
      </c>
      <c r="E28" s="54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</row>
    <row r="29" spans="1:26" ht="15.75" customHeight="1">
      <c r="A29" s="54"/>
      <c r="B29" s="299" t="s">
        <v>69</v>
      </c>
      <c r="C29" s="300">
        <f>SUM(C17:C28)</f>
        <v>0</v>
      </c>
      <c r="D29" s="300">
        <f>SUM(D17:D28)</f>
        <v>0</v>
      </c>
      <c r="E29" s="54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</row>
    <row r="30" spans="1:26" ht="15" customHeight="1">
      <c r="A30" s="54"/>
      <c r="B30" s="294"/>
      <c r="C30" s="295"/>
      <c r="D30" s="296"/>
      <c r="E30" s="54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</row>
    <row r="31" spans="1:26" ht="15" customHeight="1">
      <c r="A31" s="54"/>
      <c r="B31" s="297" t="str">
        <f>MACRO!B50</f>
        <v>Clearance Bank to Bank</v>
      </c>
      <c r="C31" s="298">
        <f>SUM(MACRO!C50)</f>
        <v>0</v>
      </c>
      <c r="D31" s="298">
        <f>SUM(MACRO!G50)</f>
        <v>0</v>
      </c>
      <c r="E31" s="54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</row>
    <row r="32" spans="1:26" ht="15" customHeight="1">
      <c r="A32" s="54"/>
      <c r="B32" s="297" t="str">
        <f>MACRO!B51</f>
        <v>Clearance Cash to Bank</v>
      </c>
      <c r="C32" s="298">
        <f>SUM(MACRO!C51)</f>
        <v>0</v>
      </c>
      <c r="D32" s="298">
        <f>SUM(MACRO!G51)</f>
        <v>0</v>
      </c>
      <c r="E32" s="54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</row>
    <row r="33" spans="1:26" ht="15" customHeight="1">
      <c r="A33" s="54"/>
      <c r="B33" s="297" t="str">
        <f>MACRO!B52</f>
        <v>Clearance Cash to Cash</v>
      </c>
      <c r="C33" s="298">
        <f>SUM(MACRO!C52)</f>
        <v>0</v>
      </c>
      <c r="D33" s="298">
        <f>SUM(MACRO!G52)</f>
        <v>0</v>
      </c>
      <c r="E33" s="54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</row>
    <row r="34" spans="1:26" ht="15" customHeight="1">
      <c r="A34" s="54"/>
      <c r="B34" s="297" t="str">
        <f>MACRO!B53</f>
        <v>Clearance Bank Transfer</v>
      </c>
      <c r="C34" s="298">
        <f>SUM(MACRO!C53)</f>
        <v>0</v>
      </c>
      <c r="D34" s="298">
        <f>SUM(MACRO!G53)</f>
        <v>0</v>
      </c>
      <c r="E34" s="54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</row>
    <row r="35" spans="1:26" ht="15" customHeight="1">
      <c r="A35" s="54"/>
      <c r="B35" s="297" t="str">
        <f>MACRO!B54</f>
        <v>Bank Clearance</v>
      </c>
      <c r="C35" s="298">
        <f>SUM(MACRO!C54)</f>
        <v>0</v>
      </c>
      <c r="D35" s="298">
        <f>SUM(MACRO!G54)</f>
        <v>0</v>
      </c>
      <c r="E35" s="54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</row>
    <row r="36" spans="1:26" ht="15" customHeight="1">
      <c r="A36" s="54"/>
      <c r="B36" s="299" t="s">
        <v>80</v>
      </c>
      <c r="C36" s="300">
        <f>SUM(C31:C35)</f>
        <v>0</v>
      </c>
      <c r="D36" s="300">
        <f>SUM(D31:D35)</f>
        <v>0</v>
      </c>
      <c r="E36" s="54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  <c r="Z36" s="288"/>
    </row>
    <row r="37" spans="1:26" ht="15" customHeight="1">
      <c r="A37" s="54"/>
      <c r="B37" s="297"/>
      <c r="C37" s="298"/>
      <c r="D37" s="301"/>
      <c r="E37" s="54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  <c r="Z37" s="288"/>
    </row>
    <row r="38" spans="1:26" ht="15" customHeight="1">
      <c r="A38" s="54"/>
      <c r="B38" s="297" t="str">
        <f>MACRO!B57</f>
        <v>Guest Ledger</v>
      </c>
      <c r="C38" s="298">
        <f>SUM(MACRO!C57)</f>
        <v>0</v>
      </c>
      <c r="D38" s="298">
        <f>SUM(MACRO!G57)</f>
        <v>0</v>
      </c>
      <c r="E38" s="54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</row>
    <row r="39" spans="1:26" ht="15" customHeight="1">
      <c r="A39" s="54"/>
      <c r="B39" s="297" t="str">
        <f>MACRO!B58</f>
        <v>City Ledger</v>
      </c>
      <c r="C39" s="298">
        <f>SUM(MACRO!C58)</f>
        <v>0</v>
      </c>
      <c r="D39" s="298">
        <f>SUM(MACRO!G58)</f>
        <v>0</v>
      </c>
      <c r="E39" s="54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</row>
    <row r="40" spans="1:26" ht="15" customHeight="1">
      <c r="A40" s="54"/>
      <c r="B40" s="297" t="str">
        <f>MACRO!B59</f>
        <v>A/R Visa Card</v>
      </c>
      <c r="C40" s="298">
        <f>SUM(MACRO!C59)</f>
        <v>0</v>
      </c>
      <c r="D40" s="298">
        <f>SUM(MACRO!G59)</f>
        <v>0</v>
      </c>
      <c r="E40" s="54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</row>
    <row r="41" spans="1:26" ht="15" customHeight="1">
      <c r="A41" s="54"/>
      <c r="B41" s="297" t="str">
        <f>MACRO!B60</f>
        <v>A/R Master Card</v>
      </c>
      <c r="C41" s="298">
        <f>SUM(MACRO!C60)</f>
        <v>0</v>
      </c>
      <c r="D41" s="298">
        <f>SUM(MACRO!G60)</f>
        <v>0</v>
      </c>
      <c r="E41" s="54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  <c r="Z41" s="288"/>
    </row>
    <row r="42" spans="1:26" ht="15" customHeight="1">
      <c r="A42" s="54"/>
      <c r="B42" s="297" t="str">
        <f>MACRO!B61</f>
        <v>A/R Debit Card</v>
      </c>
      <c r="C42" s="298">
        <f>SUM(MACRO!C61)</f>
        <v>0</v>
      </c>
      <c r="D42" s="298">
        <f>SUM(MACRO!G61)</f>
        <v>0</v>
      </c>
      <c r="E42" s="54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8"/>
      <c r="Z42" s="288"/>
    </row>
    <row r="43" spans="1:26" ht="15" customHeight="1">
      <c r="A43" s="54"/>
      <c r="B43" s="297" t="str">
        <f>MACRO!B62</f>
        <v>A/R BCA Card</v>
      </c>
      <c r="C43" s="298">
        <f>SUM(MACRO!C62)</f>
        <v>0</v>
      </c>
      <c r="D43" s="298">
        <f>SUM(MACRO!G62)</f>
        <v>0</v>
      </c>
      <c r="E43" s="54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</row>
    <row r="44" spans="1:26" ht="15" customHeight="1">
      <c r="A44" s="54"/>
      <c r="B44" s="297" t="str">
        <f>MACRO!B63</f>
        <v>A/R Amex</v>
      </c>
      <c r="C44" s="298">
        <f>SUM(MACRO!C63)</f>
        <v>0</v>
      </c>
      <c r="D44" s="298">
        <f>SUM(MACRO!G63)</f>
        <v>0</v>
      </c>
      <c r="E44" s="54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</row>
    <row r="45" spans="1:26" ht="15" customHeight="1">
      <c r="A45" s="54"/>
      <c r="B45" s="297" t="str">
        <f>MACRO!B64</f>
        <v>A/R JCB</v>
      </c>
      <c r="C45" s="298">
        <f>SUM(MACRO!C64)</f>
        <v>0</v>
      </c>
      <c r="D45" s="298">
        <f>SUM(MACRO!G64)</f>
        <v>0</v>
      </c>
      <c r="E45" s="54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</row>
    <row r="46" spans="1:26" ht="15" customHeight="1">
      <c r="A46" s="54"/>
      <c r="B46" s="297" t="str">
        <f>MACRO!B65</f>
        <v>A/R Dinners</v>
      </c>
      <c r="C46" s="298">
        <f>SUM(MACRO!C65)</f>
        <v>0</v>
      </c>
      <c r="D46" s="298">
        <f>SUM(MACRO!G65)</f>
        <v>0</v>
      </c>
      <c r="E46" s="54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8"/>
      <c r="T46" s="288"/>
      <c r="U46" s="288"/>
      <c r="V46" s="288"/>
      <c r="W46" s="288"/>
      <c r="X46" s="288"/>
      <c r="Y46" s="288"/>
      <c r="Z46" s="288"/>
    </row>
    <row r="47" spans="1:26" ht="15" customHeight="1">
      <c r="A47" s="54"/>
      <c r="B47" s="297" t="str">
        <f>MACRO!B66</f>
        <v>A/R -  Corporate</v>
      </c>
      <c r="C47" s="298">
        <f>SUM(MACRO!C66)</f>
        <v>0</v>
      </c>
      <c r="D47" s="298">
        <f>SUM(MACRO!G66)</f>
        <v>0</v>
      </c>
      <c r="E47" s="54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</row>
    <row r="48" spans="1:26" ht="15" customHeight="1">
      <c r="A48" s="54"/>
      <c r="B48" s="297" t="str">
        <f>MACRO!B67</f>
        <v>A/R -  Travel Agent</v>
      </c>
      <c r="C48" s="298">
        <f>SUM(MACRO!C67)</f>
        <v>0</v>
      </c>
      <c r="D48" s="298">
        <f>SUM(MACRO!G67)</f>
        <v>0</v>
      </c>
      <c r="E48" s="54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8"/>
      <c r="T48" s="288"/>
      <c r="U48" s="288"/>
      <c r="V48" s="288"/>
      <c r="W48" s="288"/>
      <c r="X48" s="288"/>
      <c r="Y48" s="288"/>
      <c r="Z48" s="288"/>
    </row>
    <row r="49" spans="1:26" ht="15" customHeight="1">
      <c r="A49" s="54"/>
      <c r="B49" s="297" t="str">
        <f>MACRO!B68</f>
        <v>A/R -  Goverment</v>
      </c>
      <c r="C49" s="298">
        <f>SUM(MACRO!C68)</f>
        <v>0</v>
      </c>
      <c r="D49" s="298">
        <f>SUM(MACRO!G68)</f>
        <v>0</v>
      </c>
      <c r="E49" s="54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</row>
    <row r="50" spans="1:26" ht="15" customHeight="1">
      <c r="A50" s="54"/>
      <c r="B50" s="297" t="str">
        <f>MACRO!B69</f>
        <v>A/R -  Bank Transfer</v>
      </c>
      <c r="C50" s="298">
        <f>SUM(MACRO!C69)</f>
        <v>0</v>
      </c>
      <c r="D50" s="298">
        <f>SUM(MACRO!G69)</f>
        <v>0</v>
      </c>
      <c r="E50" s="54"/>
      <c r="F50" s="288"/>
      <c r="G50" s="288"/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</row>
    <row r="51" spans="1:26" ht="15" customHeight="1">
      <c r="A51" s="54"/>
      <c r="B51" s="297" t="str">
        <f>MACRO!B70</f>
        <v>A/R -  Airlines</v>
      </c>
      <c r="C51" s="298">
        <f>SUM(MACRO!C70)</f>
        <v>0</v>
      </c>
      <c r="D51" s="298">
        <f>SUM(MACRO!G70)</f>
        <v>0</v>
      </c>
      <c r="E51" s="54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</row>
    <row r="52" spans="1:26" ht="15" customHeight="1">
      <c r="A52" s="54"/>
      <c r="B52" s="297" t="str">
        <f>MACRO!B71</f>
        <v>A/R -  Individual</v>
      </c>
      <c r="C52" s="298">
        <f>SUM(MACRO!C71)</f>
        <v>0</v>
      </c>
      <c r="D52" s="298">
        <f>SUM(MACRO!G71)</f>
        <v>0</v>
      </c>
      <c r="E52" s="54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</row>
    <row r="53" spans="1:26" ht="15" customHeight="1">
      <c r="A53" s="54"/>
      <c r="B53" s="297" t="str">
        <f>MACRO!B72</f>
        <v>A/R -  Embassy</v>
      </c>
      <c r="C53" s="298">
        <f>SUM(MACRO!C72)</f>
        <v>0</v>
      </c>
      <c r="D53" s="298">
        <f>SUM(MACRO!G72)</f>
        <v>0</v>
      </c>
      <c r="E53" s="54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</row>
    <row r="54" spans="1:26" ht="15" customHeight="1">
      <c r="A54" s="54"/>
      <c r="B54" s="297" t="str">
        <f>MACRO!B73</f>
        <v>A/R -  Federation/Association</v>
      </c>
      <c r="C54" s="298">
        <f>SUM(MACRO!C73)</f>
        <v>0</v>
      </c>
      <c r="D54" s="298">
        <f>SUM(MACRO!G73)</f>
        <v>0</v>
      </c>
      <c r="E54" s="54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</row>
    <row r="55" spans="1:26" ht="15" customHeight="1">
      <c r="A55" s="54"/>
      <c r="B55" s="297" t="str">
        <f>MACRO!B74</f>
        <v>A/R -  Credit Card &amp; Debit Card</v>
      </c>
      <c r="C55" s="298">
        <f>SUM(MACRO!C74)</f>
        <v>0</v>
      </c>
      <c r="D55" s="298">
        <f>SUM(MACRO!G74)</f>
        <v>0</v>
      </c>
      <c r="E55" s="54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</row>
    <row r="56" spans="1:26" ht="15" customHeight="1">
      <c r="A56" s="54"/>
      <c r="B56" s="297" t="str">
        <f>MACRO!B76</f>
        <v>A/R - Individual Ledger</v>
      </c>
      <c r="C56" s="298">
        <f>SUM(MACRO!C76)</f>
        <v>0</v>
      </c>
      <c r="D56" s="298">
        <f>SUM(MACRO!G76)</f>
        <v>0</v>
      </c>
      <c r="E56" s="54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</row>
    <row r="57" spans="1:26" ht="15" customHeight="1">
      <c r="A57" s="54"/>
      <c r="B57" s="299" t="s">
        <v>1816</v>
      </c>
      <c r="C57" s="300">
        <f>SUM(C38:C56)</f>
        <v>0</v>
      </c>
      <c r="D57" s="300">
        <f>SUM(D38:D56)</f>
        <v>0</v>
      </c>
      <c r="E57" s="54"/>
      <c r="F57" s="288"/>
      <c r="G57" s="288"/>
      <c r="H57" s="288"/>
      <c r="I57" s="288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</row>
    <row r="58" spans="1:26" ht="15" customHeight="1">
      <c r="A58" s="54"/>
      <c r="B58" s="297"/>
      <c r="C58" s="298"/>
      <c r="D58" s="298"/>
      <c r="E58" s="54"/>
      <c r="F58" s="288"/>
      <c r="G58" s="288"/>
      <c r="H58" s="288"/>
      <c r="I58" s="288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</row>
    <row r="59" spans="1:26" ht="15" customHeight="1">
      <c r="A59" s="54"/>
      <c r="B59" s="297" t="str">
        <f>MACRO!B80</f>
        <v>A/R - Transient</v>
      </c>
      <c r="C59" s="298">
        <f>SUM(MACRO!C80)</f>
        <v>0</v>
      </c>
      <c r="D59" s="298">
        <f>SUM(MACRO!G80)</f>
        <v>0</v>
      </c>
      <c r="E59" s="54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</row>
    <row r="60" spans="1:26" ht="15" customHeight="1">
      <c r="A60" s="54"/>
      <c r="B60" s="297" t="str">
        <f>MACRO!B81</f>
        <v>A/R - Clearance</v>
      </c>
      <c r="C60" s="298">
        <f>SUM(MACRO!C81)</f>
        <v>0</v>
      </c>
      <c r="D60" s="298">
        <f>SUM(MACRO!G81)</f>
        <v>0</v>
      </c>
      <c r="E60" s="54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</row>
    <row r="61" spans="1:26" ht="15" customHeight="1">
      <c r="A61" s="54"/>
      <c r="B61" s="297" t="str">
        <f>MACRO!B82</f>
        <v>Allowance for Doubtful Account</v>
      </c>
      <c r="C61" s="298">
        <f>SUM(MACRO!C82)</f>
        <v>0</v>
      </c>
      <c r="D61" s="298">
        <f>SUM(MACRO!G82)</f>
        <v>0</v>
      </c>
      <c r="E61" s="54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8"/>
    </row>
    <row r="62" spans="1:26" ht="15" customHeight="1">
      <c r="A62" s="54"/>
      <c r="B62" s="299" t="s">
        <v>1817</v>
      </c>
      <c r="C62" s="300">
        <f>SUM(C59:C61)</f>
        <v>0</v>
      </c>
      <c r="D62" s="300">
        <f>SUM(D59:D61)</f>
        <v>0</v>
      </c>
      <c r="E62" s="54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8"/>
      <c r="T62" s="288"/>
      <c r="U62" s="288"/>
      <c r="V62" s="288"/>
      <c r="W62" s="288"/>
      <c r="X62" s="288"/>
      <c r="Y62" s="288"/>
      <c r="Z62" s="288"/>
    </row>
    <row r="63" spans="1:26" ht="15" customHeight="1">
      <c r="A63" s="54"/>
      <c r="B63" s="297"/>
      <c r="C63" s="298"/>
      <c r="D63" s="301"/>
      <c r="E63" s="54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8"/>
      <c r="T63" s="288"/>
      <c r="U63" s="288"/>
      <c r="V63" s="288"/>
      <c r="W63" s="288"/>
      <c r="X63" s="288"/>
      <c r="Y63" s="288"/>
      <c r="Z63" s="288"/>
    </row>
    <row r="64" spans="1:26" ht="15" customHeight="1">
      <c r="A64" s="54"/>
      <c r="B64" s="297" t="str">
        <f>MACRO!B85</f>
        <v>A/R Employee</v>
      </c>
      <c r="C64" s="298">
        <f>SUM(MACRO!C85)</f>
        <v>0</v>
      </c>
      <c r="D64" s="298">
        <f>SUM(MACRO!G85)</f>
        <v>0</v>
      </c>
      <c r="E64" s="54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8"/>
      <c r="T64" s="288"/>
      <c r="U64" s="288"/>
      <c r="V64" s="288"/>
      <c r="W64" s="288"/>
      <c r="X64" s="288"/>
      <c r="Y64" s="288"/>
      <c r="Z64" s="288"/>
    </row>
    <row r="65" spans="1:26" ht="15" customHeight="1">
      <c r="A65" s="54"/>
      <c r="B65" s="297" t="str">
        <f>MACRO!B86</f>
        <v>A/R Others</v>
      </c>
      <c r="C65" s="298">
        <f>SUM(MACRO!C86)</f>
        <v>0</v>
      </c>
      <c r="D65" s="298">
        <f>SUM(MACRO!G86)</f>
        <v>0</v>
      </c>
      <c r="E65" s="54"/>
      <c r="F65" s="288"/>
      <c r="G65" s="288"/>
      <c r="H65" s="288"/>
      <c r="I65" s="288"/>
      <c r="J65" s="288"/>
      <c r="K65" s="288"/>
      <c r="L65" s="288"/>
      <c r="M65" s="288"/>
      <c r="N65" s="288"/>
      <c r="O65" s="288"/>
      <c r="P65" s="288"/>
      <c r="Q65" s="288"/>
      <c r="R65" s="288"/>
      <c r="S65" s="288"/>
      <c r="T65" s="288"/>
      <c r="U65" s="288"/>
      <c r="V65" s="288"/>
      <c r="W65" s="288"/>
      <c r="X65" s="288"/>
      <c r="Y65" s="288"/>
      <c r="Z65" s="288"/>
    </row>
    <row r="66" spans="1:26" ht="15" customHeight="1">
      <c r="A66" s="54"/>
      <c r="B66" s="299" t="s">
        <v>131</v>
      </c>
      <c r="C66" s="300">
        <f>SUM(C64:C65)</f>
        <v>0</v>
      </c>
      <c r="D66" s="300">
        <f>SUM(D64:D65)</f>
        <v>0</v>
      </c>
      <c r="E66" s="54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8"/>
    </row>
    <row r="67" spans="1:26" ht="15" customHeight="1">
      <c r="A67" s="54"/>
      <c r="B67" s="297"/>
      <c r="C67" s="298"/>
      <c r="D67" s="301"/>
      <c r="E67" s="54"/>
      <c r="F67" s="288"/>
      <c r="G67" s="288"/>
      <c r="H67" s="288"/>
      <c r="I67" s="288"/>
      <c r="J67" s="288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8"/>
    </row>
    <row r="68" spans="1:26" ht="15" customHeight="1">
      <c r="A68" s="54"/>
      <c r="B68" s="297" t="str">
        <f>MACRO!B89</f>
        <v>Inventory - Food</v>
      </c>
      <c r="C68" s="298">
        <f>SUM(MACRO!C89)</f>
        <v>0</v>
      </c>
      <c r="D68" s="298">
        <f>SUM(MACRO!G89)</f>
        <v>0</v>
      </c>
      <c r="E68" s="54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X68" s="288"/>
      <c r="Y68" s="288"/>
      <c r="Z68" s="288"/>
    </row>
    <row r="69" spans="1:26" ht="15" customHeight="1">
      <c r="A69" s="54"/>
      <c r="B69" s="297" t="str">
        <f>MACRO!B90</f>
        <v>Inventory - Beverage</v>
      </c>
      <c r="C69" s="298">
        <f>SUM(MACRO!C90)</f>
        <v>0</v>
      </c>
      <c r="D69" s="298">
        <f>SUM(MACRO!G90)</f>
        <v>0</v>
      </c>
      <c r="E69" s="54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288"/>
      <c r="T69" s="288"/>
      <c r="U69" s="288"/>
      <c r="V69" s="288"/>
      <c r="W69" s="288"/>
      <c r="X69" s="288"/>
      <c r="Y69" s="288"/>
      <c r="Z69" s="288"/>
    </row>
    <row r="70" spans="1:26" ht="15" customHeight="1">
      <c r="A70" s="54"/>
      <c r="B70" s="297" t="str">
        <f>MACRO!B91</f>
        <v>Inventory - Kitchen Utensil</v>
      </c>
      <c r="C70" s="298">
        <f>SUM(MACRO!C91)</f>
        <v>0</v>
      </c>
      <c r="D70" s="298">
        <f>SUM(MACRO!G91)</f>
        <v>0</v>
      </c>
      <c r="E70" s="54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X70" s="288"/>
      <c r="Y70" s="288"/>
      <c r="Z70" s="288"/>
    </row>
    <row r="71" spans="1:26" ht="15" customHeight="1">
      <c r="A71" s="54"/>
      <c r="B71" s="297" t="str">
        <f>MACRO!B92</f>
        <v>Inventory - Cigarette</v>
      </c>
      <c r="C71" s="298">
        <f>SUM(MACRO!C92)</f>
        <v>0</v>
      </c>
      <c r="D71" s="298">
        <f>SUM(MACRO!G92)</f>
        <v>0</v>
      </c>
      <c r="E71" s="54"/>
      <c r="F71" s="288"/>
      <c r="G71" s="288"/>
      <c r="H71" s="288"/>
      <c r="I71" s="288"/>
      <c r="J71" s="288"/>
      <c r="K71" s="288"/>
      <c r="L71" s="288"/>
      <c r="M71" s="288"/>
      <c r="N71" s="288"/>
      <c r="O71" s="288"/>
      <c r="P71" s="288"/>
      <c r="Q71" s="288"/>
      <c r="R71" s="288"/>
      <c r="S71" s="288"/>
      <c r="T71" s="288"/>
      <c r="U71" s="288"/>
      <c r="V71" s="288"/>
      <c r="W71" s="288"/>
      <c r="X71" s="288"/>
      <c r="Y71" s="288"/>
      <c r="Z71" s="288"/>
    </row>
    <row r="72" spans="1:26" ht="15" customHeight="1">
      <c r="A72" s="54"/>
      <c r="B72" s="297" t="str">
        <f>MACRO!B93</f>
        <v>Inventory - Kitchen Fuel</v>
      </c>
      <c r="C72" s="298">
        <f>SUM(MACRO!C93)</f>
        <v>0</v>
      </c>
      <c r="D72" s="298">
        <f>SUM(MACRO!G93)</f>
        <v>0</v>
      </c>
      <c r="E72" s="54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X72" s="288"/>
      <c r="Y72" s="288"/>
      <c r="Z72" s="288"/>
    </row>
    <row r="73" spans="1:26" ht="15" customHeight="1">
      <c r="A73" s="54"/>
      <c r="B73" s="297" t="str">
        <f>MACRO!B94</f>
        <v>Inventory - Cleaning Supplies</v>
      </c>
      <c r="C73" s="298">
        <f>SUM(MACRO!C94)</f>
        <v>0</v>
      </c>
      <c r="D73" s="298">
        <f>SUM(MACRO!G94)</f>
        <v>0</v>
      </c>
      <c r="E73" s="54"/>
      <c r="F73" s="288"/>
      <c r="G73" s="288"/>
      <c r="H73" s="288"/>
      <c r="I73" s="288"/>
      <c r="J73" s="288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</row>
    <row r="74" spans="1:26" ht="15" customHeight="1">
      <c r="A74" s="54"/>
      <c r="B74" s="297" t="str">
        <f>MACRO!B95</f>
        <v>Inventory - Chemicals</v>
      </c>
      <c r="C74" s="298">
        <f>SUM(MACRO!C95)</f>
        <v>0</v>
      </c>
      <c r="D74" s="298">
        <f>SUM(MACRO!G95)</f>
        <v>0</v>
      </c>
      <c r="E74" s="54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288"/>
      <c r="T74" s="288"/>
      <c r="U74" s="288"/>
      <c r="V74" s="288"/>
      <c r="W74" s="288"/>
      <c r="X74" s="288"/>
      <c r="Y74" s="288"/>
      <c r="Z74" s="288"/>
    </row>
    <row r="75" spans="1:26" ht="15" customHeight="1">
      <c r="A75" s="54"/>
      <c r="B75" s="297" t="str">
        <f>MACRO!B96</f>
        <v>Inventory - Plastic</v>
      </c>
      <c r="C75" s="298">
        <f>SUM(MACRO!C96)</f>
        <v>0</v>
      </c>
      <c r="D75" s="298">
        <f>SUM(MACRO!G96)</f>
        <v>0</v>
      </c>
      <c r="E75" s="54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</row>
    <row r="76" spans="1:26" ht="15" customHeight="1">
      <c r="A76" s="54"/>
      <c r="B76" s="297" t="str">
        <f>MACRO!B97</f>
        <v>Inventory - Guest Supplies</v>
      </c>
      <c r="C76" s="298">
        <f>SUM(MACRO!C97)</f>
        <v>0</v>
      </c>
      <c r="D76" s="298">
        <f>SUM(MACRO!G97)</f>
        <v>0</v>
      </c>
      <c r="E76" s="54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</row>
    <row r="77" spans="1:26" ht="15" customHeight="1">
      <c r="A77" s="54"/>
      <c r="B77" s="297" t="str">
        <f>MACRO!B98</f>
        <v>Inventory - Room Amenities</v>
      </c>
      <c r="C77" s="298">
        <f>SUM(MACRO!C98)</f>
        <v>0</v>
      </c>
      <c r="D77" s="298">
        <f>SUM(MACRO!G98)</f>
        <v>0</v>
      </c>
      <c r="E77" s="54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</row>
    <row r="78" spans="1:26" ht="15" customHeight="1">
      <c r="A78" s="54"/>
      <c r="B78" s="297" t="str">
        <f>MACRO!B99</f>
        <v>Inventory - Printing &amp; Stationary</v>
      </c>
      <c r="C78" s="298">
        <f>SUM(MACRO!C99)</f>
        <v>0</v>
      </c>
      <c r="D78" s="298">
        <f>SUM(MACRO!G99)</f>
        <v>0</v>
      </c>
      <c r="E78" s="54"/>
      <c r="F78" s="288"/>
      <c r="G78" s="288"/>
      <c r="H78" s="288"/>
      <c r="I78" s="288"/>
      <c r="J78" s="288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</row>
    <row r="79" spans="1:26" ht="15" customHeight="1">
      <c r="A79" s="54"/>
      <c r="B79" s="297" t="str">
        <f>MACRO!B100</f>
        <v>Inventory - Engineering Supplies</v>
      </c>
      <c r="C79" s="298">
        <f>SUM(MACRO!C100)</f>
        <v>0</v>
      </c>
      <c r="D79" s="298">
        <f>SUM(MACRO!G100)</f>
        <v>0</v>
      </c>
      <c r="E79" s="54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</row>
    <row r="80" spans="1:26" ht="15" customHeight="1">
      <c r="A80" s="54"/>
      <c r="B80" s="297" t="str">
        <f>MACRO!B101</f>
        <v>Inventory - LPG</v>
      </c>
      <c r="C80" s="298">
        <f>SUM(MACRO!C101)</f>
        <v>0</v>
      </c>
      <c r="D80" s="298">
        <f>SUM(MACRO!G101)</f>
        <v>0</v>
      </c>
      <c r="E80" s="54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</row>
    <row r="81" spans="1:26" ht="15" customHeight="1">
      <c r="A81" s="54"/>
      <c r="B81" s="297" t="str">
        <f>MACRO!B102</f>
        <v>Inventory - Gas &amp; Fuel</v>
      </c>
      <c r="C81" s="298">
        <f>SUM(MACRO!C102)</f>
        <v>0</v>
      </c>
      <c r="D81" s="298">
        <f>SUM(MACRO!G102)</f>
        <v>0</v>
      </c>
      <c r="E81" s="54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</row>
    <row r="82" spans="1:26" ht="15" customHeight="1">
      <c r="A82" s="54"/>
      <c r="B82" s="297" t="str">
        <f>MACRO!B103</f>
        <v>Inventory - Merchandise</v>
      </c>
      <c r="C82" s="298">
        <f>SUM(MACRO!C103)</f>
        <v>0</v>
      </c>
      <c r="D82" s="298">
        <f>SUM(MACRO!G103)</f>
        <v>0</v>
      </c>
      <c r="E82" s="54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/>
      <c r="X82" s="288"/>
      <c r="Y82" s="288"/>
      <c r="Z82" s="288"/>
    </row>
    <row r="83" spans="1:26" ht="15" customHeight="1">
      <c r="A83" s="54"/>
      <c r="B83" s="297" t="str">
        <f>MACRO!B104</f>
        <v>Inventory - Spa</v>
      </c>
      <c r="C83" s="298">
        <f>SUM(MACRO!C104)</f>
        <v>0</v>
      </c>
      <c r="D83" s="298">
        <f>SUM(MACRO!G104)</f>
        <v>0</v>
      </c>
      <c r="E83" s="54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</row>
    <row r="84" spans="1:26" ht="15" customHeight="1">
      <c r="A84" s="54"/>
      <c r="B84" s="297" t="str">
        <f>MACRO!B105</f>
        <v>Inventory Minibar</v>
      </c>
      <c r="C84" s="298">
        <f>SUM(MACRO!C105)</f>
        <v>0</v>
      </c>
      <c r="D84" s="298">
        <f>SUM(MACRO!G105)</f>
        <v>0</v>
      </c>
      <c r="E84" s="54"/>
      <c r="F84" s="288"/>
      <c r="G84" s="288"/>
      <c r="H84" s="288"/>
      <c r="I84" s="288"/>
      <c r="J84" s="288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</row>
    <row r="85" spans="1:26" ht="15" customHeight="1">
      <c r="A85" s="54"/>
      <c r="B85" s="297" t="str">
        <f>MACRO!B106</f>
        <v>Inventory Operating Supplies</v>
      </c>
      <c r="C85" s="298">
        <f>SUM(MACRO!C106)</f>
        <v>0</v>
      </c>
      <c r="D85" s="298">
        <f>SUM(MACRO!G106)</f>
        <v>0</v>
      </c>
      <c r="E85" s="54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</row>
    <row r="86" spans="1:26" ht="15" customHeight="1">
      <c r="A86" s="54"/>
      <c r="B86" s="297" t="str">
        <f>MACRO!B107</f>
        <v>Inventory Others Material Supplies</v>
      </c>
      <c r="C86" s="298">
        <f>SUM(MACRO!C107)</f>
        <v>0</v>
      </c>
      <c r="D86" s="298">
        <f>SUM(MACRO!G107)</f>
        <v>0</v>
      </c>
      <c r="E86" s="54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</row>
    <row r="87" spans="1:26" ht="15" customHeight="1">
      <c r="A87" s="54"/>
      <c r="B87" s="299" t="s">
        <v>170</v>
      </c>
      <c r="C87" s="300">
        <f>SUM(C68:C86)</f>
        <v>0</v>
      </c>
      <c r="D87" s="300">
        <f>SUM(D68:D86)</f>
        <v>0</v>
      </c>
      <c r="E87" s="54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</row>
    <row r="88" spans="1:26" ht="15" customHeight="1">
      <c r="A88" s="54"/>
      <c r="B88" s="297"/>
      <c r="C88" s="298"/>
      <c r="D88" s="301"/>
      <c r="E88" s="54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</row>
    <row r="89" spans="1:26" ht="15" customHeight="1">
      <c r="A89" s="54"/>
      <c r="B89" s="297" t="str">
        <f>MACRO!B110</f>
        <v>HOE Chinaware, Glassware, Flatware</v>
      </c>
      <c r="C89" s="298">
        <f>SUM(MACRO!C110)</f>
        <v>0</v>
      </c>
      <c r="D89" s="301">
        <f>SUM(MACRO!G110)</f>
        <v>0</v>
      </c>
      <c r="E89" s="54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</row>
    <row r="90" spans="1:26" ht="15" customHeight="1">
      <c r="A90" s="54"/>
      <c r="B90" s="297" t="str">
        <f>MACRO!B111</f>
        <v>HOE Kitchen Utensil</v>
      </c>
      <c r="C90" s="298">
        <f>SUM(MACRO!C111)</f>
        <v>0</v>
      </c>
      <c r="D90" s="301">
        <f>SUM(MACRO!G111)</f>
        <v>0</v>
      </c>
      <c r="E90" s="54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</row>
    <row r="91" spans="1:26" ht="15" customHeight="1">
      <c r="A91" s="54"/>
      <c r="B91" s="297" t="str">
        <f>MACRO!B112</f>
        <v>HOE Uniform</v>
      </c>
      <c r="C91" s="298">
        <f>SUM(MACRO!C112)</f>
        <v>0</v>
      </c>
      <c r="D91" s="301">
        <f>SUM(MACRO!G112)</f>
        <v>0</v>
      </c>
      <c r="E91" s="54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</row>
    <row r="92" spans="1:26" ht="15" customHeight="1">
      <c r="A92" s="54"/>
      <c r="B92" s="297" t="str">
        <f>MACRO!B113</f>
        <v>HOE Linen</v>
      </c>
      <c r="C92" s="298">
        <f>SUM(MACRO!C113)</f>
        <v>0</v>
      </c>
      <c r="D92" s="301">
        <f>SUM(MACRO!G113)</f>
        <v>0</v>
      </c>
      <c r="E92" s="54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</row>
    <row r="93" spans="1:26" ht="15" customHeight="1">
      <c r="A93" s="54"/>
      <c r="B93" s="297" t="str">
        <f>MACRO!B114</f>
        <v>HOE Others</v>
      </c>
      <c r="C93" s="298">
        <f>SUM(MACRO!C114)</f>
        <v>0</v>
      </c>
      <c r="D93" s="301">
        <f>SUM(MACRO!G114)</f>
        <v>0</v>
      </c>
      <c r="E93" s="54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</row>
    <row r="94" spans="1:26" ht="15" customHeight="1">
      <c r="A94" s="54"/>
      <c r="B94" s="299" t="s">
        <v>181</v>
      </c>
      <c r="C94" s="300">
        <f>SUM(C89:C93)</f>
        <v>0</v>
      </c>
      <c r="D94" s="300">
        <f>SUM(D89:D93)</f>
        <v>0</v>
      </c>
      <c r="E94" s="54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</row>
    <row r="95" spans="1:26" ht="15" customHeight="1">
      <c r="A95" s="54"/>
      <c r="B95" s="297"/>
      <c r="C95" s="298"/>
      <c r="D95" s="301"/>
      <c r="E95" s="54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</row>
    <row r="96" spans="1:26" ht="15" customHeight="1">
      <c r="A96" s="54"/>
      <c r="B96" s="297" t="str">
        <f>MACRO!B117</f>
        <v>Prepayment Purchase</v>
      </c>
      <c r="C96" s="298">
        <f>SUM(MACRO!C117)</f>
        <v>0</v>
      </c>
      <c r="D96" s="298">
        <f>SUM(MACRO!G117)</f>
        <v>0</v>
      </c>
      <c r="E96" s="54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</row>
    <row r="97" spans="1:26" ht="15" customHeight="1">
      <c r="A97" s="54"/>
      <c r="B97" s="297" t="str">
        <f>MACRO!B118</f>
        <v>Other Advances</v>
      </c>
      <c r="C97" s="298">
        <f>SUM(MACRO!C118)</f>
        <v>0</v>
      </c>
      <c r="D97" s="298">
        <f>SUM(MACRO!G118)</f>
        <v>0</v>
      </c>
      <c r="E97" s="54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</row>
    <row r="98" spans="1:26" ht="15" customHeight="1">
      <c r="A98" s="54"/>
      <c r="B98" s="299" t="s">
        <v>1818</v>
      </c>
      <c r="C98" s="300">
        <f>SUM(C96:C97)</f>
        <v>0</v>
      </c>
      <c r="D98" s="300">
        <f>SUM(D96:D97)</f>
        <v>0</v>
      </c>
      <c r="E98" s="54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</row>
    <row r="99" spans="1:26" ht="15" customHeight="1">
      <c r="A99" s="54"/>
      <c r="B99" s="302"/>
      <c r="C99" s="303"/>
      <c r="D99" s="304"/>
      <c r="E99" s="54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</row>
    <row r="100" spans="1:26" ht="15" customHeight="1">
      <c r="A100" s="54"/>
      <c r="B100" s="297" t="str">
        <f>MACRO!B121</f>
        <v>Prepaid Car Insurance</v>
      </c>
      <c r="C100" s="298">
        <f>SUM(MACRO!C121)</f>
        <v>0</v>
      </c>
      <c r="D100" s="298">
        <f>SUM(MACRO!G121)</f>
        <v>0</v>
      </c>
      <c r="E100" s="54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</row>
    <row r="101" spans="1:26" ht="15" customHeight="1">
      <c r="A101" s="54"/>
      <c r="B101" s="297" t="str">
        <f>MACRO!B122</f>
        <v>Prepaid Building Insurance</v>
      </c>
      <c r="C101" s="298">
        <f>SUM(MACRO!C122)</f>
        <v>0</v>
      </c>
      <c r="D101" s="298">
        <f>SUM(MACRO!G122)</f>
        <v>0</v>
      </c>
      <c r="E101" s="54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</row>
    <row r="102" spans="1:26" ht="15" customHeight="1">
      <c r="A102" s="54"/>
      <c r="B102" s="297" t="str">
        <f>MACRO!B123</f>
        <v>Prepaid Jamsostek</v>
      </c>
      <c r="C102" s="298">
        <f>SUM(MACRO!C123)</f>
        <v>0</v>
      </c>
      <c r="D102" s="298">
        <f>SUM(MACRO!G123)</f>
        <v>0</v>
      </c>
      <c r="E102" s="54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</row>
    <row r="103" spans="1:26" ht="15" customHeight="1">
      <c r="A103" s="54"/>
      <c r="B103" s="297" t="str">
        <f>MACRO!B124</f>
        <v>Prepaid Licence</v>
      </c>
      <c r="C103" s="298">
        <f>SUM(MACRO!C124)</f>
        <v>0</v>
      </c>
      <c r="D103" s="298">
        <f>SUM(MACRO!G124)</f>
        <v>0</v>
      </c>
      <c r="E103" s="54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</row>
    <row r="104" spans="1:26" ht="15" customHeight="1">
      <c r="A104" s="54"/>
      <c r="B104" s="297" t="str">
        <f>MACRO!B125</f>
        <v>Prepaid Internet &amp; Website</v>
      </c>
      <c r="C104" s="298">
        <f>SUM(MACRO!C125)</f>
        <v>0</v>
      </c>
      <c r="D104" s="298">
        <f>SUM(MACRO!G125)</f>
        <v>0</v>
      </c>
      <c r="E104" s="54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</row>
    <row r="105" spans="1:26" ht="15" customHeight="1">
      <c r="A105" s="54"/>
      <c r="B105" s="297" t="str">
        <f>MACRO!B126</f>
        <v>Prepaid Traveling</v>
      </c>
      <c r="C105" s="298">
        <f>SUM(MACRO!C126)</f>
        <v>0</v>
      </c>
      <c r="D105" s="298">
        <f>SUM(MACRO!G126)</f>
        <v>0</v>
      </c>
      <c r="E105" s="54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</row>
    <row r="106" spans="1:26" ht="15" customHeight="1">
      <c r="A106" s="54"/>
      <c r="B106" s="297" t="str">
        <f>MACRO!B127</f>
        <v>Prepaid Maintenance &amp; Renovasi</v>
      </c>
      <c r="C106" s="298">
        <f>SUM(MACRO!C127)</f>
        <v>0</v>
      </c>
      <c r="D106" s="298">
        <f>SUM(MACRO!G127)</f>
        <v>0</v>
      </c>
      <c r="E106" s="54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</row>
    <row r="107" spans="1:26" ht="15" customHeight="1">
      <c r="A107" s="54"/>
      <c r="B107" s="297" t="str">
        <f>MACRO!B128</f>
        <v>Prepaid Pest Control</v>
      </c>
      <c r="C107" s="298">
        <f>SUM(MACRO!C128)</f>
        <v>0</v>
      </c>
      <c r="D107" s="298">
        <f>SUM(MACRO!G128)</f>
        <v>0</v>
      </c>
      <c r="E107" s="54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</row>
    <row r="108" spans="1:26" ht="15" customHeight="1">
      <c r="A108" s="54"/>
      <c r="B108" s="297" t="str">
        <f>MACRO!B129</f>
        <v>Prepaid Advertising</v>
      </c>
      <c r="C108" s="298">
        <f>SUM(MACRO!C129)</f>
        <v>0</v>
      </c>
      <c r="D108" s="298">
        <f>SUM(MACRO!G129)</f>
        <v>0</v>
      </c>
      <c r="E108" s="54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</row>
    <row r="109" spans="1:26" ht="15" customHeight="1">
      <c r="A109" s="54"/>
      <c r="B109" s="297" t="str">
        <f>MACRO!B130</f>
        <v>Prepaid Health Insurance</v>
      </c>
      <c r="C109" s="298">
        <f>SUM(MACRO!C130)</f>
        <v>0</v>
      </c>
      <c r="D109" s="298">
        <f>SUM(MACRO!G130)</f>
        <v>0</v>
      </c>
      <c r="E109" s="54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</row>
    <row r="110" spans="1:26" ht="15" customHeight="1">
      <c r="A110" s="54"/>
      <c r="B110" s="297" t="str">
        <f>MACRO!B131</f>
        <v>Prepaid Insurance</v>
      </c>
      <c r="C110" s="298">
        <f>SUM(MACRO!C131)</f>
        <v>0</v>
      </c>
      <c r="D110" s="298">
        <f>SUM(MACRO!G131)</f>
        <v>0</v>
      </c>
      <c r="E110" s="54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</row>
    <row r="111" spans="1:26" ht="15" customHeight="1">
      <c r="A111" s="54"/>
      <c r="B111" s="297" t="str">
        <f>MACRO!B132</f>
        <v>Prepaid Uniform</v>
      </c>
      <c r="C111" s="298">
        <f>SUM(MACRO!C132)</f>
        <v>0</v>
      </c>
      <c r="D111" s="298">
        <f>SUM(MACRO!G132)</f>
        <v>0</v>
      </c>
      <c r="E111" s="54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</row>
    <row r="112" spans="1:26" ht="15" customHeight="1">
      <c r="A112" s="54"/>
      <c r="B112" s="297" t="str">
        <f>MACRO!B133</f>
        <v>Prepaid Contract</v>
      </c>
      <c r="C112" s="298">
        <f>SUM(MACRO!C133)</f>
        <v>0</v>
      </c>
      <c r="D112" s="298">
        <f>SUM(MACRO!G133)</f>
        <v>0</v>
      </c>
      <c r="E112" s="54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</row>
    <row r="113" spans="1:26" ht="15" customHeight="1">
      <c r="A113" s="54"/>
      <c r="B113" s="297" t="str">
        <f>MACRO!B134</f>
        <v>Prepaid Rent</v>
      </c>
      <c r="C113" s="298">
        <f>SUM(MACRO!C134)</f>
        <v>0</v>
      </c>
      <c r="D113" s="298">
        <f>SUM(MACRO!G134)</f>
        <v>0</v>
      </c>
      <c r="E113" s="54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</row>
    <row r="114" spans="1:26" ht="15" customHeight="1">
      <c r="A114" s="54"/>
      <c r="B114" s="297" t="str">
        <f>MACRO!B135</f>
        <v>Prepaid Tax - PBB</v>
      </c>
      <c r="C114" s="298">
        <f>SUM(MACRO!C135)</f>
        <v>0</v>
      </c>
      <c r="D114" s="298">
        <f>SUM(MACRO!G135)</f>
        <v>0</v>
      </c>
      <c r="E114" s="54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</row>
    <row r="115" spans="1:26" ht="15" customHeight="1">
      <c r="A115" s="54"/>
      <c r="B115" s="297" t="str">
        <f>MACRO!B136</f>
        <v>Prepaid Tax - Income Taxes</v>
      </c>
      <c r="C115" s="298">
        <f>SUM(MACRO!C136)</f>
        <v>0</v>
      </c>
      <c r="D115" s="298">
        <f>SUM(MACRO!G136)</f>
        <v>0</v>
      </c>
      <c r="E115" s="54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</row>
    <row r="116" spans="1:26" ht="15" customHeight="1">
      <c r="A116" s="54"/>
      <c r="B116" s="297" t="str">
        <f>MACRO!B137</f>
        <v>Prepaid Tax - PPh23</v>
      </c>
      <c r="C116" s="298">
        <f>SUM(MACRO!C137)</f>
        <v>0</v>
      </c>
      <c r="D116" s="298">
        <f>SUM(MACRO!G137)</f>
        <v>0</v>
      </c>
      <c r="E116" s="54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</row>
    <row r="117" spans="1:26" ht="15" customHeight="1">
      <c r="A117" s="54"/>
      <c r="B117" s="297" t="str">
        <f>MACRO!B138</f>
        <v>Prepaid Tax -VAT (Value Added Tax)</v>
      </c>
      <c r="C117" s="298">
        <f>SUM(MACRO!C138)</f>
        <v>0</v>
      </c>
      <c r="D117" s="298">
        <f>SUM(MACRO!G138)</f>
        <v>0</v>
      </c>
      <c r="E117" s="54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</row>
    <row r="118" spans="1:26" ht="15" customHeight="1">
      <c r="A118" s="54"/>
      <c r="B118" s="297" t="str">
        <f>MACRO!B139</f>
        <v>Prepaid Tax - PB1</v>
      </c>
      <c r="C118" s="298">
        <f>SUM(MACRO!C139)</f>
        <v>0</v>
      </c>
      <c r="D118" s="298">
        <f>SUM(MACRO!G139)</f>
        <v>0</v>
      </c>
      <c r="E118" s="54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</row>
    <row r="119" spans="1:26" ht="15" customHeight="1">
      <c r="A119" s="54"/>
      <c r="B119" s="297" t="str">
        <f>MACRO!B140</f>
        <v>Prepaid Tax - Other</v>
      </c>
      <c r="C119" s="298">
        <f>SUM(MACRO!C140)</f>
        <v>0</v>
      </c>
      <c r="D119" s="298">
        <f>SUM(MACRO!G140)</f>
        <v>0</v>
      </c>
      <c r="E119" s="54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</row>
    <row r="120" spans="1:26" ht="15" customHeight="1">
      <c r="A120" s="54"/>
      <c r="B120" s="297" t="str">
        <f>MACRO!B141</f>
        <v>Prepaid Others</v>
      </c>
      <c r="C120" s="298">
        <f>SUM(MACRO!C141)</f>
        <v>0</v>
      </c>
      <c r="D120" s="298">
        <f>SUM(MACRO!G141)</f>
        <v>0</v>
      </c>
      <c r="E120" s="54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</row>
    <row r="121" spans="1:26" ht="15" customHeight="1">
      <c r="A121" s="54"/>
      <c r="B121" s="299" t="s">
        <v>1819</v>
      </c>
      <c r="C121" s="300">
        <f>SUM(C100:C120)</f>
        <v>0</v>
      </c>
      <c r="D121" s="300">
        <f>SUM(D100:D120)</f>
        <v>0</v>
      </c>
      <c r="E121" s="54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</row>
    <row r="122" spans="1:26" ht="15" customHeight="1">
      <c r="A122" s="54"/>
      <c r="B122" s="297"/>
      <c r="C122" s="298"/>
      <c r="D122" s="301"/>
      <c r="E122" s="54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</row>
    <row r="123" spans="1:26" ht="15" customHeight="1">
      <c r="A123" s="54"/>
      <c r="B123" s="297" t="str">
        <f>MACRO!B144</f>
        <v>FAS - Land</v>
      </c>
      <c r="C123" s="298">
        <f>SUM(MACRO!C144)</f>
        <v>0</v>
      </c>
      <c r="D123" s="298">
        <f>SUM(MACRO!G144)</f>
        <v>0</v>
      </c>
      <c r="E123" s="54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</row>
    <row r="124" spans="1:26" ht="15" customHeight="1">
      <c r="A124" s="54"/>
      <c r="B124" s="297" t="str">
        <f>MACRO!B145</f>
        <v>FAS - Building</v>
      </c>
      <c r="C124" s="298">
        <f>SUM(MACRO!C145)</f>
        <v>0</v>
      </c>
      <c r="D124" s="298">
        <f>SUM(MACRO!G145)</f>
        <v>0</v>
      </c>
      <c r="E124" s="54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</row>
    <row r="125" spans="1:26" ht="15" customHeight="1">
      <c r="A125" s="54"/>
      <c r="B125" s="297" t="str">
        <f>MACRO!B146</f>
        <v>FAS - Air Conditioning</v>
      </c>
      <c r="C125" s="298">
        <f>SUM(MACRO!C146)</f>
        <v>0</v>
      </c>
      <c r="D125" s="298">
        <f>SUM(MACRO!G146)</f>
        <v>0</v>
      </c>
      <c r="E125" s="54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</row>
    <row r="126" spans="1:26" ht="15" customHeight="1">
      <c r="A126" s="54"/>
      <c r="B126" s="297" t="str">
        <f>MACRO!B147</f>
        <v>FAS - Elevator</v>
      </c>
      <c r="C126" s="298">
        <f>SUM(MACRO!C147)</f>
        <v>0</v>
      </c>
      <c r="D126" s="298">
        <f>SUM(MACRO!G147)</f>
        <v>0</v>
      </c>
      <c r="E126" s="54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</row>
    <row r="127" spans="1:26" ht="15" customHeight="1">
      <c r="A127" s="54"/>
      <c r="B127" s="297" t="str">
        <f>MACRO!B148</f>
        <v>FAS - Computer Equipment</v>
      </c>
      <c r="C127" s="298">
        <f>SUM(MACRO!C148)</f>
        <v>0</v>
      </c>
      <c r="D127" s="298">
        <f>SUM(MACRO!G148)</f>
        <v>0</v>
      </c>
      <c r="E127" s="54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</row>
    <row r="128" spans="1:26" ht="15" customHeight="1">
      <c r="A128" s="54"/>
      <c r="B128" s="297" t="str">
        <f>MACRO!B149</f>
        <v>FAS - Furniture &amp; Fixture</v>
      </c>
      <c r="C128" s="298">
        <f>SUM(MACRO!C149)</f>
        <v>0</v>
      </c>
      <c r="D128" s="298">
        <f>SUM(MACRO!G149)</f>
        <v>0</v>
      </c>
      <c r="E128" s="54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</row>
    <row r="129" spans="1:26" ht="15" customHeight="1">
      <c r="A129" s="54"/>
      <c r="B129" s="297" t="str">
        <f>MACRO!B150</f>
        <v>FAS - Kitchen Equipment</v>
      </c>
      <c r="C129" s="298">
        <f>SUM(MACRO!C150)</f>
        <v>0</v>
      </c>
      <c r="D129" s="298">
        <f>SUM(MACRO!G150)</f>
        <v>0</v>
      </c>
      <c r="E129" s="54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</row>
    <row r="130" spans="1:26" ht="15" customHeight="1">
      <c r="A130" s="54"/>
      <c r="B130" s="297" t="str">
        <f>MACRO!B151</f>
        <v>FAS - Housekeeping Equipment</v>
      </c>
      <c r="C130" s="298">
        <f>SUM(MACRO!C151)</f>
        <v>0</v>
      </c>
      <c r="D130" s="298">
        <f>SUM(MACRO!G151)</f>
        <v>0</v>
      </c>
      <c r="E130" s="54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</row>
    <row r="131" spans="1:26" ht="15" customHeight="1">
      <c r="A131" s="54"/>
      <c r="B131" s="297" t="str">
        <f>MACRO!B152</f>
        <v>FAS - Laundry Equipment</v>
      </c>
      <c r="C131" s="298">
        <f>SUM(MACRO!C152)</f>
        <v>0</v>
      </c>
      <c r="D131" s="298">
        <f>SUM(MACRO!G152)</f>
        <v>0</v>
      </c>
      <c r="E131" s="54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</row>
    <row r="132" spans="1:26" ht="15" customHeight="1">
      <c r="A132" s="54"/>
      <c r="B132" s="297" t="str">
        <f>MACRO!B153</f>
        <v>FAS - Admin, Office Equipment</v>
      </c>
      <c r="C132" s="298">
        <f>SUM(MACRO!C153)</f>
        <v>0</v>
      </c>
      <c r="D132" s="298">
        <f>SUM(MACRO!G153)</f>
        <v>0</v>
      </c>
      <c r="E132" s="54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</row>
    <row r="133" spans="1:26" ht="15" customHeight="1">
      <c r="A133" s="54"/>
      <c r="B133" s="297" t="str">
        <f>MACRO!B154</f>
        <v>FAS - Room Equipment</v>
      </c>
      <c r="C133" s="298">
        <f>SUM(MACRO!C154)</f>
        <v>0</v>
      </c>
      <c r="D133" s="298">
        <f>SUM(MACRO!G154)</f>
        <v>0</v>
      </c>
      <c r="E133" s="54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</row>
    <row r="134" spans="1:26" ht="15" customHeight="1">
      <c r="A134" s="54"/>
      <c r="B134" s="297" t="str">
        <f>MACRO!B155</f>
        <v>FAS - Vehicle</v>
      </c>
      <c r="C134" s="298">
        <f>SUM(MACRO!C155)</f>
        <v>0</v>
      </c>
      <c r="D134" s="298">
        <f>SUM(MACRO!G155)</f>
        <v>0</v>
      </c>
      <c r="E134" s="54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</row>
    <row r="135" spans="1:26" ht="15" customHeight="1">
      <c r="A135" s="54"/>
      <c r="B135" s="297" t="str">
        <f>MACRO!B156</f>
        <v>FAS - Machinery</v>
      </c>
      <c r="C135" s="298">
        <f>SUM(MACRO!C156)</f>
        <v>0</v>
      </c>
      <c r="D135" s="298">
        <f>SUM(MACRO!G156)</f>
        <v>0</v>
      </c>
      <c r="E135" s="54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</row>
    <row r="136" spans="1:26" ht="15" customHeight="1">
      <c r="A136" s="54"/>
      <c r="B136" s="297" t="str">
        <f>MACRO!B157</f>
        <v>FAS - Engineering Equipment</v>
      </c>
      <c r="C136" s="298">
        <f>SUM(MACRO!C157)</f>
        <v>0</v>
      </c>
      <c r="D136" s="298">
        <f>SUM(MACRO!G157)</f>
        <v>0</v>
      </c>
      <c r="E136" s="54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</row>
    <row r="137" spans="1:26" ht="15" customHeight="1">
      <c r="A137" s="54"/>
      <c r="B137" s="297" t="str">
        <f>MACRO!B158</f>
        <v>FAS - Rack &amp; Shelving</v>
      </c>
      <c r="C137" s="298">
        <f>SUM(MACRO!C158)</f>
        <v>0</v>
      </c>
      <c r="D137" s="298">
        <f>SUM(MACRO!G158)</f>
        <v>0</v>
      </c>
      <c r="E137" s="54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</row>
    <row r="138" spans="1:26" ht="15" customHeight="1">
      <c r="A138" s="54"/>
      <c r="B138" s="297" t="str">
        <f>MACRO!B159</f>
        <v>FAS - FB Equipment</v>
      </c>
      <c r="C138" s="298">
        <f>SUM(MACRO!C159)</f>
        <v>0</v>
      </c>
      <c r="D138" s="298">
        <f>SUM(MACRO!G159)</f>
        <v>0</v>
      </c>
      <c r="E138" s="54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</row>
    <row r="139" spans="1:26" ht="15" customHeight="1">
      <c r="A139" s="54"/>
      <c r="B139" s="297" t="str">
        <f>MACRO!B160</f>
        <v>FAS - Others Fixed Asset</v>
      </c>
      <c r="C139" s="298">
        <f>SUM(MACRO!C160)</f>
        <v>0</v>
      </c>
      <c r="D139" s="298">
        <f>SUM(MACRO!G160)</f>
        <v>0</v>
      </c>
      <c r="E139" s="54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</row>
    <row r="140" spans="1:26" ht="15" customHeight="1">
      <c r="A140" s="54"/>
      <c r="B140" s="299" t="s">
        <v>1820</v>
      </c>
      <c r="C140" s="300">
        <f>SUM(C123:C139)</f>
        <v>0</v>
      </c>
      <c r="D140" s="300">
        <f>SUM(D123:D139)</f>
        <v>0</v>
      </c>
      <c r="E140" s="54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</row>
    <row r="141" spans="1:26" ht="15" customHeight="1">
      <c r="A141" s="54"/>
      <c r="B141" s="305"/>
      <c r="C141" s="306"/>
      <c r="D141" s="307"/>
      <c r="E141" s="54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</row>
    <row r="142" spans="1:26" ht="15" customHeight="1">
      <c r="A142" s="54"/>
      <c r="B142" s="297" t="str">
        <f>MACRO!B166</f>
        <v>Accumulated Depreciation Land</v>
      </c>
      <c r="C142" s="298">
        <f>SUM(MACRO!C166)</f>
        <v>0</v>
      </c>
      <c r="D142" s="298">
        <f>SUM(MACRO!G166)</f>
        <v>0</v>
      </c>
      <c r="E142" s="54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</row>
    <row r="143" spans="1:26" ht="15" customHeight="1">
      <c r="A143" s="54"/>
      <c r="B143" s="297" t="str">
        <f>MACRO!B167</f>
        <v>Accumulated Depreciation Building</v>
      </c>
      <c r="C143" s="298">
        <f>SUM(MACRO!C167)</f>
        <v>0</v>
      </c>
      <c r="D143" s="298">
        <f>SUM(MACRO!G167)</f>
        <v>0</v>
      </c>
      <c r="E143" s="54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</row>
    <row r="144" spans="1:26" ht="15" customHeight="1">
      <c r="A144" s="54"/>
      <c r="B144" s="297" t="str">
        <f>MACRO!B168</f>
        <v>Accumulated Depreciation Non Buildin</v>
      </c>
      <c r="C144" s="298">
        <f>SUM(MACRO!C168)</f>
        <v>0</v>
      </c>
      <c r="D144" s="298">
        <f>SUM(MACRO!G168)</f>
        <v>0</v>
      </c>
      <c r="E144" s="54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</row>
    <row r="145" spans="1:26" ht="15" customHeight="1">
      <c r="A145" s="54"/>
      <c r="B145" s="297" t="str">
        <f>MACRO!B169</f>
        <v>Accumulated Depreciation Other Fixed</v>
      </c>
      <c r="C145" s="298">
        <f>SUM(MACRO!C169)</f>
        <v>0</v>
      </c>
      <c r="D145" s="298">
        <f>SUM(MACRO!G169)</f>
        <v>0</v>
      </c>
      <c r="E145" s="54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</row>
    <row r="146" spans="1:26" ht="15" customHeight="1">
      <c r="A146" s="54"/>
      <c r="B146" s="297" t="str">
        <f>MACRO!B170</f>
        <v>Accumulated Depreciation Machinery</v>
      </c>
      <c r="C146" s="298">
        <f>SUM(MACRO!C170)</f>
        <v>0</v>
      </c>
      <c r="D146" s="298">
        <f>SUM(MACRO!G170)</f>
        <v>0</v>
      </c>
      <c r="E146" s="54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</row>
    <row r="147" spans="1:26" ht="15" customHeight="1">
      <c r="A147" s="54"/>
      <c r="B147" s="297" t="str">
        <f>MACRO!B171</f>
        <v>Accumulated Depreciation F&amp;B Operati</v>
      </c>
      <c r="C147" s="298">
        <f>SUM(MACRO!C171)</f>
        <v>0</v>
      </c>
      <c r="D147" s="298">
        <f>SUM(MACRO!G171)</f>
        <v>0</v>
      </c>
      <c r="E147" s="54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</row>
    <row r="148" spans="1:26" ht="15" customHeight="1">
      <c r="A148" s="54"/>
      <c r="B148" s="297" t="str">
        <f>MACRO!B172</f>
        <v>Accumulated Depreciation Rooms Opera</v>
      </c>
      <c r="C148" s="298">
        <f>SUM(MACRO!C172)</f>
        <v>0</v>
      </c>
      <c r="D148" s="298">
        <f>SUM(MACRO!G172)</f>
        <v>0</v>
      </c>
      <c r="E148" s="54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</row>
    <row r="149" spans="1:26" ht="15" customHeight="1">
      <c r="A149" s="54"/>
      <c r="B149" s="297" t="str">
        <f>MACRO!B173</f>
        <v>Accumulated Depreciation Eng. Operat</v>
      </c>
      <c r="C149" s="298">
        <f>SUM(MACRO!C173)</f>
        <v>0</v>
      </c>
      <c r="D149" s="298">
        <f>SUM(MACRO!G173)</f>
        <v>0</v>
      </c>
      <c r="E149" s="54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</row>
    <row r="150" spans="1:26" ht="15" customHeight="1">
      <c r="A150" s="54"/>
      <c r="B150" s="297" t="str">
        <f>MACRO!B174</f>
        <v>Accumulated Depreciation Vehicle</v>
      </c>
      <c r="C150" s="298">
        <f>SUM(MACRO!C174)</f>
        <v>0</v>
      </c>
      <c r="D150" s="298">
        <f>SUM(MACRO!G174)</f>
        <v>0</v>
      </c>
      <c r="E150" s="54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</row>
    <row r="151" spans="1:26" ht="15" customHeight="1">
      <c r="A151" s="54"/>
      <c r="B151" s="299" t="s">
        <v>283</v>
      </c>
      <c r="C151" s="300">
        <f>SUM(C142:C150)</f>
        <v>0</v>
      </c>
      <c r="D151" s="300">
        <f>SUM(D142:D150)</f>
        <v>0</v>
      </c>
      <c r="E151" s="54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</row>
    <row r="152" spans="1:26" ht="15" customHeight="1">
      <c r="A152" s="54"/>
      <c r="B152" s="305"/>
      <c r="C152" s="306"/>
      <c r="D152" s="307"/>
      <c r="E152" s="54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</row>
    <row r="153" spans="1:26" ht="15" customHeight="1">
      <c r="A153" s="54"/>
      <c r="B153" s="297" t="str">
        <f>MACRO!B176</f>
        <v>Intercompany Receivables</v>
      </c>
      <c r="C153" s="298">
        <f>SUM(MACRO!C176)</f>
        <v>0</v>
      </c>
      <c r="D153" s="298">
        <f>SUM(MACRO!G176)</f>
        <v>0</v>
      </c>
      <c r="E153" s="54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</row>
    <row r="154" spans="1:26" ht="15" customHeight="1">
      <c r="A154" s="54"/>
      <c r="B154" s="297" t="str">
        <f>MACRO!B177</f>
        <v>Due from Affiliated Company</v>
      </c>
      <c r="C154" s="298">
        <f>SUM(MACRO!C177)</f>
        <v>0</v>
      </c>
      <c r="D154" s="298">
        <f>SUM(MACRO!G177)</f>
        <v>0</v>
      </c>
      <c r="E154" s="54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</row>
    <row r="155" spans="1:26" ht="15" customHeight="1">
      <c r="A155" s="54"/>
      <c r="B155" s="297" t="str">
        <f>MACRO!B179</f>
        <v>Crossing Assets</v>
      </c>
      <c r="C155" s="298">
        <f>SUM(MACRO!C179)</f>
        <v>0</v>
      </c>
      <c r="D155" s="298">
        <f>SUM(MACRO!G179)</f>
        <v>0</v>
      </c>
      <c r="E155" s="54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</row>
    <row r="156" spans="1:26" ht="15" customHeight="1">
      <c r="A156" s="54"/>
      <c r="B156" s="297" t="str">
        <f>MACRO!B180</f>
        <v>Owner Withdrawal</v>
      </c>
      <c r="C156" s="298">
        <f>SUM(MACRO!C180)</f>
        <v>0</v>
      </c>
      <c r="D156" s="298">
        <f>SUM(MACRO!G180)</f>
        <v>0</v>
      </c>
      <c r="E156" s="54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</row>
    <row r="157" spans="1:26" ht="15" customHeight="1">
      <c r="A157" s="54"/>
      <c r="B157" s="299" t="s">
        <v>294</v>
      </c>
      <c r="C157" s="300">
        <f>SUM(C153:C156)</f>
        <v>0</v>
      </c>
      <c r="D157" s="300">
        <f>SUM(D153:D156)</f>
        <v>0</v>
      </c>
      <c r="E157" s="54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</row>
    <row r="158" spans="1:26" ht="15" customHeight="1">
      <c r="A158" s="54"/>
      <c r="B158" s="305"/>
      <c r="C158" s="306"/>
      <c r="D158" s="307"/>
      <c r="E158" s="54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</row>
    <row r="159" spans="1:26" ht="15" customHeight="1">
      <c r="A159" s="54"/>
      <c r="B159" s="297" t="str">
        <f>MACRO!B183</f>
        <v>Pre Opening Expenses</v>
      </c>
      <c r="C159" s="298">
        <f>SUM(MACRO!C183)</f>
        <v>0</v>
      </c>
      <c r="D159" s="298">
        <f>SUM(MACRO!G183)</f>
        <v>0</v>
      </c>
      <c r="E159" s="54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</row>
    <row r="160" spans="1:26" ht="15" customHeight="1">
      <c r="A160" s="54"/>
      <c r="B160" s="297" t="str">
        <f>MACRO!B184</f>
        <v>Amortization Pre Ops Exp</v>
      </c>
      <c r="C160" s="298">
        <f>SUM(MACRO!C184)</f>
        <v>0</v>
      </c>
      <c r="D160" s="298">
        <f>SUM(MACRO!G184)</f>
        <v>0</v>
      </c>
      <c r="E160" s="54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</row>
    <row r="161" spans="1:26" ht="15" customHeight="1">
      <c r="A161" s="54"/>
      <c r="B161" s="297" t="str">
        <f>MACRO!B185</f>
        <v>Licenses &amp; Permit</v>
      </c>
      <c r="C161" s="298">
        <f>SUM(MACRO!C185)</f>
        <v>0</v>
      </c>
      <c r="D161" s="298">
        <f>SUM(MACRO!G185)</f>
        <v>0</v>
      </c>
      <c r="E161" s="54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</row>
    <row r="162" spans="1:26" ht="15" customHeight="1">
      <c r="A162" s="54"/>
      <c r="B162" s="297" t="str">
        <f>MACRO!B186</f>
        <v>Deferred Charges</v>
      </c>
      <c r="C162" s="298">
        <f>SUM(MACRO!C186)</f>
        <v>0</v>
      </c>
      <c r="D162" s="298">
        <f>SUM(MACRO!G186)</f>
        <v>0</v>
      </c>
      <c r="E162" s="54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</row>
    <row r="163" spans="1:26" ht="15" customHeight="1">
      <c r="A163" s="54"/>
      <c r="B163" s="297" t="str">
        <f>MACRO!B187</f>
        <v>Security Deposit</v>
      </c>
      <c r="C163" s="298">
        <f>SUM(MACRO!C187)</f>
        <v>0</v>
      </c>
      <c r="D163" s="298">
        <f>SUM(MACRO!G187)</f>
        <v>0</v>
      </c>
      <c r="E163" s="54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</row>
    <row r="164" spans="1:26" ht="15" customHeight="1">
      <c r="A164" s="54"/>
      <c r="B164" s="297" t="str">
        <f>MACRO!B188</f>
        <v>Deposit to Third Party</v>
      </c>
      <c r="C164" s="298">
        <f>SUM(MACRO!C188)</f>
        <v>0</v>
      </c>
      <c r="D164" s="298">
        <f>SUM(MACRO!G188)</f>
        <v>0</v>
      </c>
      <c r="E164" s="54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</row>
    <row r="165" spans="1:26" ht="15" customHeight="1">
      <c r="A165" s="54"/>
      <c r="B165" s="297" t="str">
        <f>MACRO!B189</f>
        <v>Differed Charge</v>
      </c>
      <c r="C165" s="298">
        <f>SUM(MACRO!C189)</f>
        <v>0</v>
      </c>
      <c r="D165" s="298">
        <f>SUM(MACRO!G189)</f>
        <v>0</v>
      </c>
      <c r="E165" s="54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</row>
    <row r="166" spans="1:26" ht="15" customHeight="1">
      <c r="A166" s="54"/>
      <c r="B166" s="297" t="str">
        <f>MACRO!B190</f>
        <v>Suspenses Account</v>
      </c>
      <c r="C166" s="298">
        <f>SUM(MACRO!C190)</f>
        <v>0</v>
      </c>
      <c r="D166" s="298">
        <f>SUM(MACRO!G190)</f>
        <v>0</v>
      </c>
      <c r="E166" s="54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</row>
    <row r="167" spans="1:26" ht="15" customHeight="1">
      <c r="A167" s="54"/>
      <c r="B167" s="297" t="str">
        <f>MACRO!B191</f>
        <v>Investment on Project</v>
      </c>
      <c r="C167" s="298">
        <f>SUM(MACRO!C191)</f>
        <v>0</v>
      </c>
      <c r="D167" s="298">
        <f>SUM(MACRO!G191)</f>
        <v>0</v>
      </c>
      <c r="E167" s="54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</row>
    <row r="168" spans="1:26" ht="15" customHeight="1">
      <c r="A168" s="54"/>
      <c r="B168" s="297" t="str">
        <f>MACRO!B192</f>
        <v>Miscellaneous</v>
      </c>
      <c r="C168" s="298">
        <f>SUM(MACRO!C192)</f>
        <v>0</v>
      </c>
      <c r="D168" s="298">
        <f>SUM(MACRO!G192)</f>
        <v>0</v>
      </c>
      <c r="E168" s="54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</row>
    <row r="169" spans="1:26" ht="15" customHeight="1">
      <c r="A169" s="54"/>
      <c r="B169" s="299" t="s">
        <v>1821</v>
      </c>
      <c r="C169" s="300">
        <f>SUM(C159:C168)</f>
        <v>0</v>
      </c>
      <c r="D169" s="300">
        <f>SUM(D159:D168)</f>
        <v>0</v>
      </c>
      <c r="E169" s="54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</row>
    <row r="170" spans="1:26" ht="15" customHeight="1">
      <c r="A170" s="54"/>
      <c r="B170" s="299" t="s">
        <v>1822</v>
      </c>
      <c r="C170" s="300">
        <f>C15+C29+C36+C57+C62+C66+C87+C94+C98+C121+C140+C151+C157+C169</f>
        <v>0</v>
      </c>
      <c r="D170" s="300">
        <f>D15+D29+D36+D57+D62+D66+D87+D94+D98+D121+D140+D151+D157+D169</f>
        <v>0</v>
      </c>
      <c r="E170" s="54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</row>
    <row r="171" spans="1:26" ht="15" customHeight="1">
      <c r="A171" s="54"/>
      <c r="B171" s="305"/>
      <c r="C171" s="306"/>
      <c r="D171" s="307"/>
      <c r="E171" s="54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</row>
    <row r="172" spans="1:26" ht="15" customHeight="1">
      <c r="A172" s="54"/>
      <c r="B172" s="297" t="str">
        <f>MACRO!B195</f>
        <v>A/P - Cash Purchase(Supplier)</v>
      </c>
      <c r="C172" s="298">
        <f>SUM(MACRO!C195)</f>
        <v>0</v>
      </c>
      <c r="D172" s="298">
        <f>SUM(MACRO!G195)</f>
        <v>0</v>
      </c>
      <c r="E172" s="54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</row>
    <row r="173" spans="1:26" ht="15" customHeight="1">
      <c r="A173" s="54"/>
      <c r="B173" s="297" t="str">
        <f>MACRO!B196</f>
        <v>A/P - Supplier</v>
      </c>
      <c r="C173" s="298">
        <f>SUM(MACRO!C196)</f>
        <v>0</v>
      </c>
      <c r="D173" s="298">
        <f>SUM(MACRO!G196)</f>
        <v>0</v>
      </c>
      <c r="E173" s="54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</row>
    <row r="174" spans="1:26" ht="15" customHeight="1">
      <c r="A174" s="54"/>
      <c r="B174" s="297" t="str">
        <f>MACRO!B197</f>
        <v>A/P - Sharing Revenue</v>
      </c>
      <c r="C174" s="298">
        <f>SUM(MACRO!C197)</f>
        <v>0</v>
      </c>
      <c r="D174" s="298">
        <f>SUM(MACRO!G197)</f>
        <v>0</v>
      </c>
      <c r="E174" s="54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</row>
    <row r="175" spans="1:26" ht="15" customHeight="1">
      <c r="A175" s="54"/>
      <c r="B175" s="299" t="s">
        <v>322</v>
      </c>
      <c r="C175" s="300">
        <f>SUM(C172:C174)</f>
        <v>0</v>
      </c>
      <c r="D175" s="300">
        <f>SUM(D172:D174)</f>
        <v>0</v>
      </c>
      <c r="E175" s="54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</row>
    <row r="176" spans="1:26" ht="15" customHeight="1">
      <c r="A176" s="54"/>
      <c r="B176" s="297"/>
      <c r="C176" s="298"/>
      <c r="D176" s="301"/>
      <c r="E176" s="54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</row>
    <row r="177" spans="1:26" ht="15" customHeight="1">
      <c r="A177" s="54"/>
      <c r="B177" s="297" t="str">
        <f>MACRO!B200</f>
        <v>A/P - Laundry</v>
      </c>
      <c r="C177" s="298">
        <f>SUM(MACRO!C200)</f>
        <v>0</v>
      </c>
      <c r="D177" s="298">
        <f>SUM(MACRO!G200)</f>
        <v>0</v>
      </c>
      <c r="E177" s="54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</row>
    <row r="178" spans="1:26" ht="15" customHeight="1">
      <c r="A178" s="54"/>
      <c r="B178" s="297" t="str">
        <f>MACRO!B201</f>
        <v>A/P - Commission</v>
      </c>
      <c r="C178" s="298">
        <f>SUM(MACRO!C201)</f>
        <v>0</v>
      </c>
      <c r="D178" s="298">
        <f>SUM(MACRO!G201)</f>
        <v>0</v>
      </c>
      <c r="E178" s="54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</row>
    <row r="179" spans="1:26" ht="15" customHeight="1">
      <c r="A179" s="54"/>
      <c r="B179" s="297" t="str">
        <f>MACRO!B202</f>
        <v>A/P - Coperation</v>
      </c>
      <c r="C179" s="298">
        <f>SUM(MACRO!C202)</f>
        <v>0</v>
      </c>
      <c r="D179" s="298">
        <f>SUM(MACRO!G202)</f>
        <v>0</v>
      </c>
      <c r="E179" s="54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</row>
    <row r="180" spans="1:26" ht="15" customHeight="1">
      <c r="A180" s="54"/>
      <c r="B180" s="297" t="str">
        <f>MACRO!B203</f>
        <v>A/P - Consignment</v>
      </c>
      <c r="C180" s="298">
        <f>SUM(MACRO!C203)</f>
        <v>0</v>
      </c>
      <c r="D180" s="298">
        <f>SUM(MACRO!G203)</f>
        <v>0</v>
      </c>
      <c r="E180" s="54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</row>
    <row r="181" spans="1:26" ht="15" customHeight="1">
      <c r="A181" s="54"/>
      <c r="B181" s="297" t="str">
        <f>MACRO!B204</f>
        <v>A/P Short Term Loan</v>
      </c>
      <c r="C181" s="298">
        <f>SUM(MACRO!C204)</f>
        <v>0</v>
      </c>
      <c r="D181" s="298">
        <f>SUM(MACRO!G204)</f>
        <v>0</v>
      </c>
      <c r="E181" s="54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</row>
    <row r="182" spans="1:26" ht="15" customHeight="1">
      <c r="A182" s="54"/>
      <c r="B182" s="297" t="str">
        <f>MACRO!B205</f>
        <v>A/P - Miscellaneous</v>
      </c>
      <c r="C182" s="298">
        <f>SUM(MACRO!C205)</f>
        <v>0</v>
      </c>
      <c r="D182" s="298">
        <f>SUM(MACRO!G205)</f>
        <v>0</v>
      </c>
      <c r="E182" s="54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</row>
    <row r="183" spans="1:26" ht="15" customHeight="1">
      <c r="A183" s="54"/>
      <c r="B183" s="299" t="s">
        <v>1823</v>
      </c>
      <c r="C183" s="300">
        <f>SUM(C177:C182)</f>
        <v>0</v>
      </c>
      <c r="D183" s="300">
        <f>SUM(D177:D182)</f>
        <v>0</v>
      </c>
      <c r="E183" s="54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</row>
    <row r="184" spans="1:26" ht="15" customHeight="1">
      <c r="A184" s="54"/>
      <c r="B184" s="297"/>
      <c r="C184" s="298"/>
      <c r="D184" s="301"/>
      <c r="E184" s="54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</row>
    <row r="185" spans="1:26" ht="15" customHeight="1">
      <c r="A185" s="54"/>
      <c r="B185" s="297" t="str">
        <f>MACRO!B208</f>
        <v>A/P - Transient</v>
      </c>
      <c r="C185" s="298">
        <f>SUM(MACRO!C208)</f>
        <v>0</v>
      </c>
      <c r="D185" s="298">
        <f>SUM(MACRO!G208)</f>
        <v>0</v>
      </c>
      <c r="E185" s="54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</row>
    <row r="186" spans="1:26" ht="15" customHeight="1">
      <c r="A186" s="54"/>
      <c r="B186" s="297" t="str">
        <f>MACRO!B209</f>
        <v>A/P - Clearance</v>
      </c>
      <c r="C186" s="298">
        <f>SUM(MACRO!C209)</f>
        <v>0</v>
      </c>
      <c r="D186" s="298">
        <f>SUM(MACRO!G209)</f>
        <v>0</v>
      </c>
      <c r="E186" s="54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</row>
    <row r="187" spans="1:26" ht="15" customHeight="1">
      <c r="A187" s="54"/>
      <c r="B187" s="299" t="s">
        <v>1824</v>
      </c>
      <c r="C187" s="300">
        <f>SUM(C185:C186)</f>
        <v>0</v>
      </c>
      <c r="D187" s="300">
        <f>SUM(D185:D186)</f>
        <v>0</v>
      </c>
      <c r="E187" s="54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</row>
    <row r="188" spans="1:26" ht="15" customHeight="1">
      <c r="A188" s="54"/>
      <c r="B188" s="297"/>
      <c r="C188" s="298"/>
      <c r="D188" s="301"/>
      <c r="E188" s="54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</row>
    <row r="189" spans="1:26" ht="15" customHeight="1">
      <c r="A189" s="54"/>
      <c r="B189" s="297" t="str">
        <f>MACRO!B212</f>
        <v>Deposit - Corporate</v>
      </c>
      <c r="C189" s="298">
        <f>SUM(MACRO!C212)</f>
        <v>0</v>
      </c>
      <c r="D189" s="298">
        <f>SUM(MACRO!G212)</f>
        <v>0</v>
      </c>
      <c r="E189" s="54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</row>
    <row r="190" spans="1:26" ht="15" customHeight="1">
      <c r="A190" s="54"/>
      <c r="B190" s="297" t="str">
        <f>MACRO!B213</f>
        <v>Deposit - Travel Agent</v>
      </c>
      <c r="C190" s="298">
        <f>SUM(MACRO!C213)</f>
        <v>0</v>
      </c>
      <c r="D190" s="298">
        <f>SUM(MACRO!G213)</f>
        <v>0</v>
      </c>
      <c r="E190" s="54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</row>
    <row r="191" spans="1:26" ht="15" customHeight="1">
      <c r="A191" s="54"/>
      <c r="B191" s="297" t="str">
        <f>MACRO!B214</f>
        <v>Deposit - Airlines</v>
      </c>
      <c r="C191" s="298">
        <f>SUM(MACRO!C214)</f>
        <v>0</v>
      </c>
      <c r="D191" s="298">
        <f>SUM(MACRO!G214)</f>
        <v>0</v>
      </c>
      <c r="E191" s="54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</row>
    <row r="192" spans="1:26" ht="15" customHeight="1">
      <c r="A192" s="54"/>
      <c r="B192" s="297" t="str">
        <f>MACRO!B215</f>
        <v>Deposit - Individual</v>
      </c>
      <c r="C192" s="298">
        <f>SUM(MACRO!C215)</f>
        <v>0</v>
      </c>
      <c r="D192" s="298">
        <f>SUM(MACRO!G215)</f>
        <v>0</v>
      </c>
      <c r="E192" s="54"/>
      <c r="F192" s="288"/>
      <c r="G192" s="288"/>
      <c r="H192" s="288"/>
      <c r="I192" s="288"/>
      <c r="J192" s="288"/>
      <c r="K192" s="288"/>
      <c r="L192" s="288"/>
      <c r="M192" s="288"/>
      <c r="N192" s="288"/>
      <c r="O192" s="288"/>
      <c r="P192" s="288"/>
      <c r="Q192" s="288"/>
      <c r="R192" s="288"/>
      <c r="S192" s="288"/>
      <c r="T192" s="288"/>
      <c r="U192" s="288"/>
      <c r="V192" s="288"/>
      <c r="W192" s="288"/>
      <c r="X192" s="288"/>
      <c r="Y192" s="288"/>
      <c r="Z192" s="288"/>
    </row>
    <row r="193" spans="1:26" ht="15" customHeight="1">
      <c r="A193" s="54"/>
      <c r="B193" s="297" t="str">
        <f>MACRO!B216</f>
        <v>Deposit - Bank</v>
      </c>
      <c r="C193" s="298">
        <f>SUM(MACRO!C216)</f>
        <v>0</v>
      </c>
      <c r="D193" s="298">
        <f>SUM(MACRO!G216)</f>
        <v>0</v>
      </c>
      <c r="E193" s="54"/>
      <c r="F193" s="288"/>
      <c r="G193" s="288"/>
      <c r="H193" s="288"/>
      <c r="I193" s="288"/>
      <c r="J193" s="288"/>
      <c r="K193" s="288"/>
      <c r="L193" s="288"/>
      <c r="M193" s="288"/>
      <c r="N193" s="288"/>
      <c r="O193" s="288"/>
      <c r="P193" s="288"/>
      <c r="Q193" s="288"/>
      <c r="R193" s="288"/>
      <c r="S193" s="288"/>
      <c r="T193" s="288"/>
      <c r="U193" s="288"/>
      <c r="V193" s="288"/>
      <c r="W193" s="288"/>
      <c r="X193" s="288"/>
      <c r="Y193" s="288"/>
      <c r="Z193" s="288"/>
    </row>
    <row r="194" spans="1:26" ht="15" customHeight="1">
      <c r="A194" s="54"/>
      <c r="B194" s="297" t="str">
        <f>MACRO!B217</f>
        <v>Deposit - Government</v>
      </c>
      <c r="C194" s="298">
        <f>SUM(MACRO!C217)</f>
        <v>0</v>
      </c>
      <c r="D194" s="298">
        <f>SUM(MACRO!G217)</f>
        <v>0</v>
      </c>
      <c r="E194" s="54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288"/>
      <c r="T194" s="288"/>
      <c r="U194" s="288"/>
      <c r="V194" s="288"/>
      <c r="W194" s="288"/>
      <c r="X194" s="288"/>
      <c r="Y194" s="288"/>
      <c r="Z194" s="288"/>
    </row>
    <row r="195" spans="1:26" ht="15" customHeight="1">
      <c r="A195" s="54"/>
      <c r="B195" s="297" t="str">
        <f>MACRO!B218</f>
        <v>Deposit - Embasies</v>
      </c>
      <c r="C195" s="298">
        <f>SUM(MACRO!C218)</f>
        <v>0</v>
      </c>
      <c r="D195" s="298">
        <f>SUM(MACRO!G218)</f>
        <v>0</v>
      </c>
      <c r="E195" s="54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288"/>
      <c r="T195" s="288"/>
      <c r="U195" s="288"/>
      <c r="V195" s="288"/>
      <c r="W195" s="288"/>
      <c r="X195" s="288"/>
      <c r="Y195" s="288"/>
      <c r="Z195" s="288"/>
    </row>
    <row r="196" spans="1:26" ht="15" customHeight="1">
      <c r="A196" s="54"/>
      <c r="B196" s="297" t="str">
        <f>MACRO!B219</f>
        <v>Deposit - Federation / Association</v>
      </c>
      <c r="C196" s="298">
        <f>SUM(MACRO!C219)</f>
        <v>0</v>
      </c>
      <c r="D196" s="298">
        <f>SUM(MACRO!G219)</f>
        <v>0</v>
      </c>
      <c r="E196" s="54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288"/>
      <c r="T196" s="288"/>
      <c r="U196" s="288"/>
      <c r="V196" s="288"/>
      <c r="W196" s="288"/>
      <c r="X196" s="288"/>
      <c r="Y196" s="288"/>
      <c r="Z196" s="288"/>
    </row>
    <row r="197" spans="1:26" ht="15" customHeight="1">
      <c r="A197" s="54"/>
      <c r="B197" s="297" t="str">
        <f>MACRO!B220</f>
        <v>Deposit - Banquet/Mice</v>
      </c>
      <c r="C197" s="298">
        <f>SUM(MACRO!C220)</f>
        <v>0</v>
      </c>
      <c r="D197" s="298">
        <f>SUM(MACRO!G220)</f>
        <v>0</v>
      </c>
      <c r="E197" s="54"/>
      <c r="F197" s="288"/>
      <c r="G197" s="288"/>
      <c r="H197" s="288"/>
      <c r="I197" s="288"/>
      <c r="J197" s="288"/>
      <c r="K197" s="288"/>
      <c r="L197" s="288"/>
      <c r="M197" s="288"/>
      <c r="N197" s="288"/>
      <c r="O197" s="288"/>
      <c r="P197" s="288"/>
      <c r="Q197" s="288"/>
      <c r="R197" s="288"/>
      <c r="S197" s="288"/>
      <c r="T197" s="288"/>
      <c r="U197" s="288"/>
      <c r="V197" s="288"/>
      <c r="W197" s="288"/>
      <c r="X197" s="288"/>
      <c r="Y197" s="288"/>
      <c r="Z197" s="288"/>
    </row>
    <row r="198" spans="1:26" ht="15" customHeight="1">
      <c r="A198" s="54"/>
      <c r="B198" s="297" t="str">
        <f>MACRO!B221</f>
        <v>Deposit - Guest Deposit Reservation</v>
      </c>
      <c r="C198" s="298">
        <f>SUM(MACRO!C221)</f>
        <v>0</v>
      </c>
      <c r="D198" s="298">
        <f>SUM(MACRO!G221)</f>
        <v>0</v>
      </c>
      <c r="E198" s="54"/>
      <c r="F198" s="288"/>
      <c r="G198" s="288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88"/>
      <c r="V198" s="288"/>
      <c r="W198" s="288"/>
      <c r="X198" s="288"/>
      <c r="Y198" s="288"/>
      <c r="Z198" s="288"/>
    </row>
    <row r="199" spans="1:26" ht="15" customHeight="1">
      <c r="A199" s="54"/>
      <c r="B199" s="297" t="str">
        <f>MACRO!B222</f>
        <v>Deposit - Guest Deposit AR</v>
      </c>
      <c r="C199" s="298">
        <f>SUM(MACRO!C222)</f>
        <v>0</v>
      </c>
      <c r="D199" s="298">
        <f>SUM(MACRO!G222)</f>
        <v>0</v>
      </c>
      <c r="E199" s="54"/>
      <c r="F199" s="288"/>
      <c r="G199" s="288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88"/>
      <c r="X199" s="288"/>
      <c r="Y199" s="288"/>
      <c r="Z199" s="288"/>
    </row>
    <row r="200" spans="1:26" ht="15" customHeight="1">
      <c r="A200" s="54"/>
      <c r="B200" s="297" t="str">
        <f>MACRO!B223</f>
        <v>Deposit - Security Deposit</v>
      </c>
      <c r="C200" s="298">
        <f>SUM(MACRO!C223)</f>
        <v>0</v>
      </c>
      <c r="D200" s="298">
        <f>SUM(MACRO!G223)</f>
        <v>0</v>
      </c>
      <c r="E200" s="54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288"/>
      <c r="T200" s="288"/>
      <c r="U200" s="288"/>
      <c r="V200" s="288"/>
      <c r="W200" s="288"/>
      <c r="X200" s="288"/>
      <c r="Y200" s="288"/>
      <c r="Z200" s="288"/>
    </row>
    <row r="201" spans="1:26" ht="15" customHeight="1">
      <c r="A201" s="54"/>
      <c r="B201" s="299" t="s">
        <v>365</v>
      </c>
      <c r="C201" s="300">
        <f>SUM(C189:C200)</f>
        <v>0</v>
      </c>
      <c r="D201" s="300">
        <f>SUM(D189:D200)</f>
        <v>0</v>
      </c>
      <c r="E201" s="54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288"/>
      <c r="T201" s="288"/>
      <c r="U201" s="288"/>
      <c r="V201" s="288"/>
      <c r="W201" s="288"/>
      <c r="X201" s="288"/>
      <c r="Y201" s="288"/>
      <c r="Z201" s="288"/>
    </row>
    <row r="202" spans="1:26" ht="15" customHeight="1">
      <c r="A202" s="54"/>
      <c r="B202" s="297"/>
      <c r="C202" s="298"/>
      <c r="D202" s="301"/>
      <c r="E202" s="54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</row>
    <row r="203" spans="1:26" ht="15" customHeight="1">
      <c r="A203" s="54"/>
      <c r="B203" s="297" t="str">
        <f>MACRO!B226</f>
        <v>Deffered - Inc : Barter Advertising</v>
      </c>
      <c r="C203" s="298">
        <f>SUM(MACRO!C226)</f>
        <v>0</v>
      </c>
      <c r="D203" s="298">
        <f>SUM(MACRO!G226)</f>
        <v>0</v>
      </c>
      <c r="E203" s="54"/>
      <c r="F203" s="288"/>
      <c r="G203" s="288"/>
      <c r="H203" s="288"/>
      <c r="I203" s="288"/>
      <c r="J203" s="288"/>
      <c r="K203" s="288"/>
      <c r="L203" s="288"/>
      <c r="M203" s="288"/>
      <c r="N203" s="288"/>
      <c r="O203" s="288"/>
      <c r="P203" s="288"/>
      <c r="Q203" s="288"/>
      <c r="R203" s="288"/>
      <c r="S203" s="288"/>
      <c r="T203" s="288"/>
      <c r="U203" s="288"/>
      <c r="V203" s="288"/>
      <c r="W203" s="288"/>
      <c r="X203" s="288"/>
      <c r="Y203" s="288"/>
      <c r="Z203" s="288"/>
    </row>
    <row r="204" spans="1:26" ht="15" customHeight="1">
      <c r="A204" s="54"/>
      <c r="B204" s="297" t="str">
        <f>MACRO!B227</f>
        <v>Deffered - Inc: Others</v>
      </c>
      <c r="C204" s="298">
        <f>SUM(MACRO!C227)</f>
        <v>0</v>
      </c>
      <c r="D204" s="298">
        <f>SUM(MACRO!G227)</f>
        <v>0</v>
      </c>
      <c r="E204" s="54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</row>
    <row r="205" spans="1:26" ht="15" customHeight="1">
      <c r="A205" s="54"/>
      <c r="B205" s="299" t="s">
        <v>370</v>
      </c>
      <c r="C205" s="300">
        <f>SUM(C203:C204)</f>
        <v>0</v>
      </c>
      <c r="D205" s="300">
        <f>SUM(D203:D204)</f>
        <v>0</v>
      </c>
      <c r="E205" s="54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</row>
    <row r="206" spans="1:26" ht="15" customHeight="1">
      <c r="A206" s="54"/>
      <c r="B206" s="302"/>
      <c r="C206" s="303"/>
      <c r="D206" s="304"/>
      <c r="E206" s="54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288"/>
      <c r="T206" s="288"/>
      <c r="U206" s="288"/>
      <c r="V206" s="288"/>
      <c r="W206" s="288"/>
      <c r="X206" s="288"/>
      <c r="Y206" s="288"/>
      <c r="Z206" s="288"/>
    </row>
    <row r="207" spans="1:26" ht="15" customHeight="1">
      <c r="A207" s="54"/>
      <c r="B207" s="297" t="str">
        <f>MACRO!B230</f>
        <v>Accrued - Bonus/THR</v>
      </c>
      <c r="C207" s="298">
        <f>SUM(MACRO!C230)</f>
        <v>0</v>
      </c>
      <c r="D207" s="298">
        <f>SUM(MACRO!G230)</f>
        <v>0</v>
      </c>
      <c r="E207" s="54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288"/>
      <c r="T207" s="288"/>
      <c r="U207" s="288"/>
      <c r="V207" s="288"/>
      <c r="W207" s="288"/>
      <c r="X207" s="288"/>
      <c r="Y207" s="288"/>
      <c r="Z207" s="288"/>
    </row>
    <row r="208" spans="1:26" ht="15" customHeight="1">
      <c r="A208" s="54"/>
      <c r="B208" s="297" t="str">
        <f>MACRO!B231</f>
        <v>Accrued - Salary &amp; Wages</v>
      </c>
      <c r="C208" s="298">
        <f>SUM(MACRO!C231)</f>
        <v>0</v>
      </c>
      <c r="D208" s="298">
        <f>SUM(MACRO!G231)</f>
        <v>0</v>
      </c>
      <c r="E208" s="54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288"/>
      <c r="T208" s="288"/>
      <c r="U208" s="288"/>
      <c r="V208" s="288"/>
      <c r="W208" s="288"/>
      <c r="X208" s="288"/>
      <c r="Y208" s="288"/>
      <c r="Z208" s="288"/>
    </row>
    <row r="209" spans="1:26" ht="15" customHeight="1">
      <c r="A209" s="54"/>
      <c r="B209" s="297" t="str">
        <f>MACRO!B232</f>
        <v>Accrued - Staff Award</v>
      </c>
      <c r="C209" s="298">
        <f>SUM(MACRO!C232)</f>
        <v>0</v>
      </c>
      <c r="D209" s="298">
        <f>SUM(MACRO!G232)</f>
        <v>0</v>
      </c>
      <c r="E209" s="54"/>
      <c r="F209" s="288"/>
      <c r="G209" s="288"/>
      <c r="H209" s="288"/>
      <c r="I209" s="288"/>
      <c r="J209" s="288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</row>
    <row r="210" spans="1:26" ht="15" customHeight="1">
      <c r="A210" s="54"/>
      <c r="B210" s="297" t="str">
        <f>MACRO!B233</f>
        <v>Accrued - Government Compensation (U</v>
      </c>
      <c r="C210" s="298">
        <f>SUM(MACRO!C233)</f>
        <v>0</v>
      </c>
      <c r="D210" s="298">
        <f>SUM(MACRO!G233)</f>
        <v>0</v>
      </c>
      <c r="E210" s="54"/>
      <c r="F210" s="288"/>
      <c r="G210" s="288"/>
      <c r="H210" s="288"/>
      <c r="I210" s="288"/>
      <c r="J210" s="288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</row>
    <row r="211" spans="1:26" ht="15" customHeight="1">
      <c r="A211" s="54"/>
      <c r="B211" s="297" t="str">
        <f>MACRO!B236</f>
        <v>Accrued Service Charge</v>
      </c>
      <c r="C211" s="298">
        <f>SUM(MACRO!C236)</f>
        <v>0</v>
      </c>
      <c r="D211" s="298">
        <f>SUM(MACRO!G236)</f>
        <v>0</v>
      </c>
      <c r="E211" s="54"/>
      <c r="F211" s="288"/>
      <c r="G211" s="288"/>
      <c r="H211" s="288"/>
      <c r="I211" s="288"/>
      <c r="J211" s="288"/>
      <c r="K211" s="288"/>
      <c r="L211" s="288"/>
      <c r="M211" s="288"/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</row>
    <row r="212" spans="1:26" ht="15" customHeight="1">
      <c r="A212" s="54"/>
      <c r="B212" s="297" t="str">
        <f>MACRO!B237</f>
        <v>Accrued Staff Welfare</v>
      </c>
      <c r="C212" s="298">
        <f>SUM(MACRO!C237)</f>
        <v>0</v>
      </c>
      <c r="D212" s="298">
        <f>SUM(MACRO!G237)</f>
        <v>0</v>
      </c>
      <c r="E212" s="54"/>
      <c r="F212" s="288"/>
      <c r="G212" s="288"/>
      <c r="H212" s="288"/>
      <c r="I212" s="308"/>
      <c r="J212" s="288"/>
      <c r="K212" s="288"/>
      <c r="L212" s="288"/>
      <c r="M212" s="288"/>
      <c r="N212" s="288"/>
      <c r="O212" s="288"/>
      <c r="P212" s="288"/>
      <c r="Q212" s="288"/>
      <c r="R212" s="288"/>
      <c r="S212" s="288"/>
      <c r="T212" s="288"/>
      <c r="U212" s="288"/>
      <c r="V212" s="288"/>
      <c r="W212" s="288"/>
      <c r="X212" s="288"/>
      <c r="Y212" s="288"/>
      <c r="Z212" s="288"/>
    </row>
    <row r="213" spans="1:26" ht="15" customHeight="1">
      <c r="A213" s="54"/>
      <c r="B213" s="297" t="str">
        <f>MACRO!B238</f>
        <v>Accrued Loss &amp; Breakage</v>
      </c>
      <c r="C213" s="298">
        <f>SUM(MACRO!C238)</f>
        <v>0</v>
      </c>
      <c r="D213" s="298">
        <f>SUM(MACRO!G238)</f>
        <v>0</v>
      </c>
      <c r="E213" s="309"/>
      <c r="F213" s="288"/>
      <c r="G213" s="288"/>
      <c r="H213" s="288"/>
      <c r="I213" s="288"/>
      <c r="J213" s="288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</row>
    <row r="214" spans="1:26" ht="15" customHeight="1">
      <c r="A214" s="54"/>
      <c r="B214" s="297" t="str">
        <f>MACRO!B241</f>
        <v>Accrued - BPJS Ketenagakerjaan</v>
      </c>
      <c r="C214" s="298">
        <f>SUM(MACRO!C241)</f>
        <v>0</v>
      </c>
      <c r="D214" s="298">
        <f>SUM(MACRO!G241)</f>
        <v>0</v>
      </c>
      <c r="E214" s="54"/>
      <c r="F214" s="288"/>
      <c r="G214" s="288"/>
      <c r="H214" s="288"/>
      <c r="I214" s="288"/>
      <c r="J214" s="288"/>
      <c r="K214" s="288"/>
      <c r="L214" s="288"/>
      <c r="M214" s="288"/>
      <c r="N214" s="288"/>
      <c r="O214" s="288"/>
      <c r="P214" s="288"/>
      <c r="Q214" s="288"/>
      <c r="R214" s="288"/>
      <c r="S214" s="288"/>
      <c r="T214" s="288"/>
      <c r="U214" s="288"/>
      <c r="V214" s="288"/>
      <c r="W214" s="288"/>
      <c r="X214" s="288"/>
      <c r="Y214" s="288"/>
      <c r="Z214" s="288"/>
    </row>
    <row r="215" spans="1:26" ht="15" customHeight="1">
      <c r="A215" s="54"/>
      <c r="B215" s="297" t="str">
        <f>MACRO!B242</f>
        <v>Accrued - BPJS Kesehatan</v>
      </c>
      <c r="C215" s="298">
        <f>SUM(MACRO!C242)</f>
        <v>0</v>
      </c>
      <c r="D215" s="298">
        <f>SUM(MACRO!G242)</f>
        <v>0</v>
      </c>
      <c r="E215" s="54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288"/>
      <c r="T215" s="288"/>
      <c r="U215" s="288"/>
      <c r="V215" s="288"/>
      <c r="W215" s="288"/>
      <c r="X215" s="288"/>
      <c r="Y215" s="288"/>
      <c r="Z215" s="288"/>
    </row>
    <row r="216" spans="1:26" ht="15" customHeight="1">
      <c r="A216" s="54"/>
      <c r="B216" s="297" t="str">
        <f>MACRO!B245</f>
        <v>Accrued - Royalty Fees</v>
      </c>
      <c r="C216" s="298">
        <f>SUM(MACRO!C245)</f>
        <v>0</v>
      </c>
      <c r="D216" s="298">
        <f>SUM(MACRO!G245)</f>
        <v>0</v>
      </c>
      <c r="E216" s="54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288"/>
      <c r="T216" s="288"/>
      <c r="U216" s="288"/>
      <c r="V216" s="288"/>
      <c r="W216" s="288"/>
      <c r="X216" s="288"/>
      <c r="Y216" s="288"/>
      <c r="Z216" s="288"/>
    </row>
    <row r="217" spans="1:26" ht="15" customHeight="1">
      <c r="A217" s="54"/>
      <c r="B217" s="297" t="str">
        <f>MACRO!B246</f>
        <v>Accrued - Management Fees</v>
      </c>
      <c r="C217" s="298">
        <f>SUM(MACRO!C246)</f>
        <v>0</v>
      </c>
      <c r="D217" s="298">
        <f>SUM(MACRO!G246)</f>
        <v>0</v>
      </c>
      <c r="E217" s="54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288"/>
      <c r="T217" s="288"/>
      <c r="U217" s="288"/>
      <c r="V217" s="288"/>
      <c r="W217" s="288"/>
      <c r="X217" s="288"/>
      <c r="Y217" s="288"/>
      <c r="Z217" s="288"/>
    </row>
    <row r="218" spans="1:26" ht="15" customHeight="1">
      <c r="A218" s="54"/>
      <c r="B218" s="297" t="str">
        <f>MACRO!B247</f>
        <v>Accrued - Incentive Fees</v>
      </c>
      <c r="C218" s="298">
        <f>SUM(MACRO!C247)</f>
        <v>0</v>
      </c>
      <c r="D218" s="298">
        <f>SUM(MACRO!G247)</f>
        <v>0</v>
      </c>
      <c r="E218" s="54"/>
      <c r="F218" s="288"/>
      <c r="G218" s="288"/>
      <c r="H218" s="288"/>
      <c r="I218" s="288"/>
      <c r="J218" s="288"/>
      <c r="K218" s="288"/>
      <c r="L218" s="288"/>
      <c r="M218" s="288"/>
      <c r="N218" s="288"/>
      <c r="O218" s="288"/>
      <c r="P218" s="288"/>
      <c r="Q218" s="288"/>
      <c r="R218" s="288"/>
      <c r="S218" s="288"/>
      <c r="T218" s="288"/>
      <c r="U218" s="288"/>
      <c r="V218" s="288"/>
      <c r="W218" s="288"/>
      <c r="X218" s="288"/>
      <c r="Y218" s="288"/>
      <c r="Z218" s="288"/>
    </row>
    <row r="219" spans="1:26" ht="15" customHeight="1">
      <c r="A219" s="54"/>
      <c r="B219" s="297" t="str">
        <f>MACRO!B248</f>
        <v>Accrued - Marketing Fees</v>
      </c>
      <c r="C219" s="298">
        <f>SUM(MACRO!C248)</f>
        <v>0</v>
      </c>
      <c r="D219" s="298">
        <f>SUM(MACRO!G248)</f>
        <v>0</v>
      </c>
      <c r="E219" s="54"/>
      <c r="F219" s="288"/>
      <c r="G219" s="288"/>
      <c r="H219" s="288"/>
      <c r="I219" s="288"/>
      <c r="J219" s="288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</row>
    <row r="220" spans="1:26" ht="15" customHeight="1">
      <c r="A220" s="54"/>
      <c r="B220" s="297" t="str">
        <f>MACRO!B251</f>
        <v>Accrued - Utilities: Electricity</v>
      </c>
      <c r="C220" s="298">
        <f>SUM(MACRO!C251)</f>
        <v>0</v>
      </c>
      <c r="D220" s="298">
        <f>SUM(MACRO!G251)</f>
        <v>0</v>
      </c>
      <c r="E220" s="309"/>
      <c r="F220" s="288"/>
      <c r="G220" s="288"/>
      <c r="H220" s="288"/>
      <c r="I220" s="288"/>
      <c r="J220" s="288"/>
      <c r="K220" s="288"/>
      <c r="L220" s="288"/>
      <c r="M220" s="288"/>
      <c r="N220" s="288"/>
      <c r="O220" s="288"/>
      <c r="P220" s="288"/>
      <c r="Q220" s="288"/>
      <c r="R220" s="288"/>
      <c r="S220" s="288"/>
      <c r="T220" s="288"/>
      <c r="U220" s="288"/>
      <c r="V220" s="288"/>
      <c r="W220" s="288"/>
      <c r="X220" s="288"/>
      <c r="Y220" s="288"/>
      <c r="Z220" s="288"/>
    </row>
    <row r="221" spans="1:26" ht="15" customHeight="1">
      <c r="A221" s="54"/>
      <c r="B221" s="297" t="str">
        <f>MACRO!B252</f>
        <v>Accrued - Utilities: Water</v>
      </c>
      <c r="C221" s="298">
        <f>SUM(MACRO!C252)</f>
        <v>0</v>
      </c>
      <c r="D221" s="298">
        <f>SUM(MACRO!G252)</f>
        <v>0</v>
      </c>
      <c r="E221" s="54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</row>
    <row r="222" spans="1:26" ht="15" customHeight="1">
      <c r="A222" s="54"/>
      <c r="B222" s="297" t="str">
        <f>MACRO!B253</f>
        <v>Accrued - Utilities: Fuel&amp;Gas</v>
      </c>
      <c r="C222" s="298">
        <f>SUM(MACRO!C253)</f>
        <v>0</v>
      </c>
      <c r="D222" s="298">
        <f>SUM(MACRO!G253)</f>
        <v>0</v>
      </c>
      <c r="E222" s="54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</row>
    <row r="223" spans="1:26" ht="15" customHeight="1">
      <c r="A223" s="54"/>
      <c r="B223" s="297" t="str">
        <f>MACRO!B254</f>
        <v>Accrued - Utilities: Telp/Fax</v>
      </c>
      <c r="C223" s="298">
        <f>SUM(MACRO!C254)</f>
        <v>0</v>
      </c>
      <c r="D223" s="298">
        <f>SUM(MACRO!G254)</f>
        <v>0</v>
      </c>
      <c r="E223" s="54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</row>
    <row r="224" spans="1:26" ht="15" customHeight="1">
      <c r="A224" s="54"/>
      <c r="B224" s="297" t="str">
        <f>MACRO!B257</f>
        <v>Accrued - PB 1</v>
      </c>
      <c r="C224" s="298">
        <f>SUM(MACRO!C257)</f>
        <v>0</v>
      </c>
      <c r="D224" s="298">
        <f>SUM(MACRO!G257)</f>
        <v>0</v>
      </c>
      <c r="E224" s="54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</row>
    <row r="225" spans="1:26" ht="15" customHeight="1">
      <c r="A225" s="54"/>
      <c r="B225" s="297" t="str">
        <f>MACRO!B260</f>
        <v>Accrued - Photocopy</v>
      </c>
      <c r="C225" s="298">
        <f>SUM(MACRO!C260)</f>
        <v>0</v>
      </c>
      <c r="D225" s="298">
        <f>SUM(MACRO!G260)</f>
        <v>0</v>
      </c>
      <c r="E225" s="54"/>
      <c r="F225" s="288"/>
      <c r="G225" s="288"/>
      <c r="H225" s="288"/>
      <c r="I225" s="288"/>
      <c r="J225" s="288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</row>
    <row r="226" spans="1:26" ht="15" customHeight="1">
      <c r="A226" s="54"/>
      <c r="B226" s="297" t="str">
        <f>MACRO!B261</f>
        <v>Accrued - Laundry</v>
      </c>
      <c r="C226" s="298">
        <f>SUM(MACRO!C261)</f>
        <v>0</v>
      </c>
      <c r="D226" s="298">
        <f>SUM(MACRO!G261)</f>
        <v>0</v>
      </c>
      <c r="E226" s="54"/>
      <c r="F226" s="288"/>
      <c r="G226" s="288"/>
      <c r="H226" s="288"/>
      <c r="I226" s="288"/>
      <c r="J226" s="288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</row>
    <row r="227" spans="1:26" ht="15" customHeight="1">
      <c r="A227" s="54"/>
      <c r="B227" s="297" t="str">
        <f>MACRO!B262</f>
        <v>Accrued - Meal</v>
      </c>
      <c r="C227" s="298">
        <f>SUM(MACRO!C262)</f>
        <v>0</v>
      </c>
      <c r="D227" s="298">
        <f>SUM(MACRO!G262)</f>
        <v>0</v>
      </c>
      <c r="E227" s="54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</row>
    <row r="228" spans="1:26" ht="15" customHeight="1">
      <c r="A228" s="54"/>
      <c r="B228" s="297" t="str">
        <f>MACRO!B263</f>
        <v>Accrued - Music &amp; Entertainment</v>
      </c>
      <c r="C228" s="298">
        <f>SUM(MACRO!C263)</f>
        <v>0</v>
      </c>
      <c r="D228" s="298">
        <f>SUM(MACRO!G263)</f>
        <v>0</v>
      </c>
      <c r="E228" s="54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</row>
    <row r="229" spans="1:26" ht="15" customHeight="1">
      <c r="A229" s="54"/>
      <c r="B229" s="297" t="str">
        <f>MACRO!B264</f>
        <v>Accrued - Newspaper &amp; Magazine</v>
      </c>
      <c r="C229" s="298">
        <f>SUM(MACRO!C264)</f>
        <v>0</v>
      </c>
      <c r="D229" s="298">
        <f>SUM(MACRO!G264)</f>
        <v>0</v>
      </c>
      <c r="E229" s="54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</row>
    <row r="230" spans="1:26" ht="15" customHeight="1">
      <c r="A230" s="54"/>
      <c r="B230" s="297" t="str">
        <f>MACRO!B265</f>
        <v>Accrued - Transportation</v>
      </c>
      <c r="C230" s="298">
        <f>SUM(MACRO!C265)</f>
        <v>0</v>
      </c>
      <c r="D230" s="298">
        <f>SUM(MACRO!G265)</f>
        <v>0</v>
      </c>
      <c r="E230" s="54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</row>
    <row r="231" spans="1:26" ht="15" customHeight="1">
      <c r="A231" s="54"/>
      <c r="B231" s="297" t="str">
        <f>MACRO!B266</f>
        <v>Accrued - Commision</v>
      </c>
      <c r="C231" s="298">
        <f>SUM(MACRO!C266)</f>
        <v>0</v>
      </c>
      <c r="D231" s="298">
        <f>SUM(MACRO!G266)</f>
        <v>0</v>
      </c>
      <c r="E231" s="54"/>
      <c r="F231" s="288"/>
      <c r="G231" s="288"/>
      <c r="H231" s="288"/>
      <c r="I231" s="288"/>
      <c r="J231" s="288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</row>
    <row r="232" spans="1:26" ht="15" customHeight="1">
      <c r="A232" s="54"/>
      <c r="B232" s="297" t="str">
        <f>MACRO!B267</f>
        <v>Accrued - Audit</v>
      </c>
      <c r="C232" s="298">
        <f>SUM(MACRO!C267)</f>
        <v>0</v>
      </c>
      <c r="D232" s="298">
        <f>SUM(MACRO!G267)</f>
        <v>0</v>
      </c>
      <c r="E232" s="54"/>
      <c r="F232" s="288"/>
      <c r="G232" s="288"/>
      <c r="H232" s="288"/>
      <c r="I232" s="288"/>
      <c r="J232" s="288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</row>
    <row r="233" spans="1:26" ht="15" customHeight="1">
      <c r="A233" s="54"/>
      <c r="B233" s="297" t="str">
        <f>MACRO!B268</f>
        <v>Accrued - Pest Control</v>
      </c>
      <c r="C233" s="298">
        <f>SUM(MACRO!C268)</f>
        <v>0</v>
      </c>
      <c r="D233" s="298">
        <f>SUM(MACRO!G268)</f>
        <v>0</v>
      </c>
      <c r="E233" s="54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</row>
    <row r="234" spans="1:26" ht="15" customHeight="1">
      <c r="A234" s="54"/>
      <c r="B234" s="297" t="str">
        <f>MACRO!B269</f>
        <v>Accrued - Garbage Removal</v>
      </c>
      <c r="C234" s="298">
        <f>SUM(MACRO!C269)</f>
        <v>0</v>
      </c>
      <c r="D234" s="298">
        <f>SUM(MACRO!G269)</f>
        <v>0</v>
      </c>
      <c r="E234" s="54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</row>
    <row r="235" spans="1:26" ht="15" customHeight="1">
      <c r="A235" s="54"/>
      <c r="B235" s="297" t="str">
        <f>MACRO!B270</f>
        <v>Accrued - Removal of waste</v>
      </c>
      <c r="C235" s="298">
        <f>SUM(MACRO!C270)</f>
        <v>0</v>
      </c>
      <c r="D235" s="298">
        <f>SUM(MACRO!G270)</f>
        <v>0</v>
      </c>
      <c r="E235" s="54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</row>
    <row r="236" spans="1:26" ht="15" customHeight="1">
      <c r="A236" s="54"/>
      <c r="B236" s="297" t="str">
        <f>MACRO!B271</f>
        <v>Accrued - Elevator</v>
      </c>
      <c r="C236" s="298">
        <f>SUM(MACRO!C271)</f>
        <v>0</v>
      </c>
      <c r="D236" s="298">
        <f>SUM(MACRO!G271)</f>
        <v>0</v>
      </c>
      <c r="E236" s="54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</row>
    <row r="237" spans="1:26" ht="15" customHeight="1">
      <c r="A237" s="54"/>
      <c r="B237" s="297" t="str">
        <f>MACRO!B272</f>
        <v>Accrued - Contract Agreement</v>
      </c>
      <c r="C237" s="298">
        <f>SUM(MACRO!C272)</f>
        <v>0</v>
      </c>
      <c r="D237" s="298">
        <f>SUM(MACRO!G272)</f>
        <v>0</v>
      </c>
      <c r="E237" s="54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</row>
    <row r="238" spans="1:26" ht="15" customHeight="1">
      <c r="A238" s="54"/>
      <c r="B238" s="297" t="str">
        <f>MACRO!B273</f>
        <v>Accrued - Entertainer</v>
      </c>
      <c r="C238" s="298">
        <f>SUM(MACRO!C273)</f>
        <v>0</v>
      </c>
      <c r="D238" s="298">
        <f>SUM(MACRO!G273)</f>
        <v>0</v>
      </c>
      <c r="E238" s="54"/>
      <c r="F238" s="288"/>
      <c r="G238" s="288"/>
      <c r="H238" s="288"/>
      <c r="I238" s="288"/>
      <c r="J238" s="288"/>
      <c r="K238" s="288"/>
      <c r="L238" s="288"/>
      <c r="M238" s="288"/>
      <c r="N238" s="288"/>
      <c r="O238" s="288"/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</row>
    <row r="239" spans="1:26" ht="15" customHeight="1">
      <c r="A239" s="54"/>
      <c r="B239" s="297" t="str">
        <f>MACRO!B274</f>
        <v>Accrued - Others</v>
      </c>
      <c r="C239" s="298">
        <f>SUM(MACRO!C274)</f>
        <v>0</v>
      </c>
      <c r="D239" s="298">
        <f>SUM(MACRO!G274)</f>
        <v>0</v>
      </c>
      <c r="E239" s="54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288"/>
      <c r="T239" s="288"/>
      <c r="U239" s="288"/>
      <c r="V239" s="288"/>
      <c r="W239" s="288"/>
      <c r="X239" s="288"/>
      <c r="Y239" s="288"/>
      <c r="Z239" s="288"/>
    </row>
    <row r="240" spans="1:26" ht="15" customHeight="1">
      <c r="A240" s="54"/>
      <c r="B240" s="299" t="s">
        <v>1825</v>
      </c>
      <c r="C240" s="300">
        <f>SUM(C207:C239)</f>
        <v>0</v>
      </c>
      <c r="D240" s="300">
        <f>SUM(D207:D239)</f>
        <v>0</v>
      </c>
      <c r="E240" s="54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288"/>
      <c r="T240" s="288"/>
      <c r="U240" s="288"/>
      <c r="V240" s="288"/>
      <c r="W240" s="288"/>
      <c r="X240" s="288"/>
      <c r="Y240" s="288"/>
      <c r="Z240" s="288"/>
    </row>
    <row r="241" spans="1:26" ht="15" customHeight="1">
      <c r="A241" s="54"/>
      <c r="B241" s="297"/>
      <c r="C241" s="298"/>
      <c r="D241" s="301"/>
      <c r="E241" s="54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288"/>
      <c r="T241" s="288"/>
      <c r="U241" s="288"/>
      <c r="V241" s="288"/>
      <c r="W241" s="288"/>
      <c r="X241" s="288"/>
      <c r="Y241" s="288"/>
      <c r="Z241" s="288"/>
    </row>
    <row r="242" spans="1:26" ht="15" customHeight="1">
      <c r="A242" s="54"/>
      <c r="B242" s="297" t="str">
        <f>MACRO!B277</f>
        <v>Reserve of FF&amp;E</v>
      </c>
      <c r="C242" s="298">
        <f>SUM(MACRO!C277)</f>
        <v>0</v>
      </c>
      <c r="D242" s="298">
        <f>SUM(MACRO!G277)</f>
        <v>0</v>
      </c>
      <c r="E242" s="54"/>
      <c r="F242" s="288"/>
      <c r="G242" s="288"/>
      <c r="H242" s="288"/>
      <c r="I242" s="288"/>
      <c r="J242" s="288"/>
      <c r="K242" s="288"/>
      <c r="L242" s="288"/>
      <c r="M242" s="288"/>
      <c r="N242" s="288"/>
      <c r="O242" s="288"/>
      <c r="P242" s="288"/>
      <c r="Q242" s="288"/>
      <c r="R242" s="288"/>
      <c r="S242" s="288"/>
      <c r="T242" s="288"/>
      <c r="U242" s="288"/>
      <c r="V242" s="288"/>
      <c r="W242" s="288"/>
      <c r="X242" s="288"/>
      <c r="Y242" s="288"/>
      <c r="Z242" s="288"/>
    </row>
    <row r="243" spans="1:26" ht="15" customHeight="1">
      <c r="A243" s="54"/>
      <c r="B243" s="299" t="s">
        <v>445</v>
      </c>
      <c r="C243" s="300">
        <f>SUM(C242)</f>
        <v>0</v>
      </c>
      <c r="D243" s="300">
        <f>SUM(D242)</f>
        <v>0</v>
      </c>
      <c r="E243" s="54"/>
      <c r="F243" s="288"/>
      <c r="G243" s="288"/>
      <c r="H243" s="288"/>
      <c r="I243" s="288"/>
      <c r="J243" s="288"/>
      <c r="K243" s="288"/>
      <c r="L243" s="288"/>
      <c r="M243" s="288"/>
      <c r="N243" s="288"/>
      <c r="O243" s="288"/>
      <c r="P243" s="288"/>
      <c r="Q243" s="288"/>
      <c r="R243" s="288"/>
      <c r="S243" s="288"/>
      <c r="T243" s="288"/>
      <c r="U243" s="288"/>
      <c r="V243" s="288"/>
      <c r="W243" s="288"/>
      <c r="X243" s="288"/>
      <c r="Y243" s="288"/>
      <c r="Z243" s="288"/>
    </row>
    <row r="244" spans="1:26" ht="15" customHeight="1">
      <c r="A244" s="54"/>
      <c r="B244" s="297"/>
      <c r="C244" s="298"/>
      <c r="D244" s="301"/>
      <c r="E244" s="54"/>
      <c r="F244" s="288"/>
      <c r="G244" s="288"/>
      <c r="H244" s="288"/>
      <c r="I244" s="288"/>
      <c r="J244" s="288"/>
      <c r="K244" s="288"/>
      <c r="L244" s="288"/>
      <c r="M244" s="288"/>
      <c r="N244" s="288"/>
      <c r="O244" s="288"/>
      <c r="P244" s="288"/>
      <c r="Q244" s="288"/>
      <c r="R244" s="288"/>
      <c r="S244" s="288"/>
      <c r="T244" s="288"/>
      <c r="U244" s="288"/>
      <c r="V244" s="288"/>
      <c r="W244" s="288"/>
      <c r="X244" s="288"/>
      <c r="Y244" s="288"/>
      <c r="Z244" s="288"/>
    </row>
    <row r="245" spans="1:26" ht="15" customHeight="1">
      <c r="A245" s="54"/>
      <c r="B245" s="297" t="str">
        <f>MACRO!B280</f>
        <v>Provision - Room Chinaware</v>
      </c>
      <c r="C245" s="298">
        <f>SUM(MACRO!C280)</f>
        <v>0</v>
      </c>
      <c r="D245" s="298">
        <f>SUM(MACRO!G280)</f>
        <v>0</v>
      </c>
      <c r="E245" s="54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288"/>
      <c r="T245" s="288"/>
      <c r="U245" s="288"/>
      <c r="V245" s="288"/>
      <c r="W245" s="288"/>
      <c r="X245" s="288"/>
      <c r="Y245" s="288"/>
      <c r="Z245" s="288"/>
    </row>
    <row r="246" spans="1:26" ht="15" customHeight="1">
      <c r="A246" s="54"/>
      <c r="B246" s="297" t="str">
        <f>MACRO!B281</f>
        <v>Provision - Room Glassware</v>
      </c>
      <c r="C246" s="298">
        <f>SUM(MACRO!C281)</f>
        <v>0</v>
      </c>
      <c r="D246" s="298">
        <f>SUM(MACRO!G281)</f>
        <v>0</v>
      </c>
      <c r="E246" s="54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288"/>
      <c r="T246" s="288"/>
      <c r="U246" s="288"/>
      <c r="V246" s="288"/>
      <c r="W246" s="288"/>
      <c r="X246" s="288"/>
      <c r="Y246" s="288"/>
      <c r="Z246" s="288"/>
    </row>
    <row r="247" spans="1:26" ht="15" customHeight="1">
      <c r="A247" s="54"/>
      <c r="B247" s="297" t="str">
        <f>MACRO!B282</f>
        <v>Provision - Room Linen</v>
      </c>
      <c r="C247" s="298">
        <f>SUM(MACRO!C282)</f>
        <v>0</v>
      </c>
      <c r="D247" s="298">
        <f>SUM(MACRO!G282)</f>
        <v>0</v>
      </c>
      <c r="E247" s="54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288"/>
      <c r="T247" s="288"/>
      <c r="U247" s="288"/>
      <c r="V247" s="288"/>
      <c r="W247" s="288"/>
      <c r="X247" s="288"/>
      <c r="Y247" s="288"/>
      <c r="Z247" s="288"/>
    </row>
    <row r="248" spans="1:26" ht="15" customHeight="1">
      <c r="A248" s="54"/>
      <c r="B248" s="297" t="str">
        <f>MACRO!B283</f>
        <v>Provision - Room Silverware</v>
      </c>
      <c r="C248" s="298">
        <f>SUM(MACRO!C283)</f>
        <v>0</v>
      </c>
      <c r="D248" s="298">
        <f>SUM(MACRO!G283)</f>
        <v>0</v>
      </c>
      <c r="E248" s="54"/>
      <c r="F248" s="288"/>
      <c r="G248" s="288"/>
      <c r="H248" s="288"/>
      <c r="I248" s="288"/>
      <c r="J248" s="288"/>
      <c r="K248" s="288"/>
      <c r="L248" s="288"/>
      <c r="M248" s="288"/>
      <c r="N248" s="288"/>
      <c r="O248" s="288"/>
      <c r="P248" s="288"/>
      <c r="Q248" s="288"/>
      <c r="R248" s="288"/>
      <c r="S248" s="288"/>
      <c r="T248" s="288"/>
      <c r="U248" s="288"/>
      <c r="V248" s="288"/>
      <c r="W248" s="288"/>
      <c r="X248" s="288"/>
      <c r="Y248" s="288"/>
      <c r="Z248" s="288"/>
    </row>
    <row r="249" spans="1:26" ht="15" customHeight="1">
      <c r="A249" s="54"/>
      <c r="B249" s="297" t="str">
        <f>MACRO!B284</f>
        <v>Provision - Fb Chinaware</v>
      </c>
      <c r="C249" s="298">
        <f>SUM(MACRO!C284)</f>
        <v>0</v>
      </c>
      <c r="D249" s="298">
        <f>SUM(MACRO!G284)</f>
        <v>0</v>
      </c>
      <c r="E249" s="54"/>
      <c r="F249" s="288"/>
      <c r="G249" s="288"/>
      <c r="H249" s="288"/>
      <c r="I249" s="288"/>
      <c r="J249" s="288"/>
      <c r="K249" s="288"/>
      <c r="L249" s="288"/>
      <c r="M249" s="288"/>
      <c r="N249" s="288"/>
      <c r="O249" s="288"/>
      <c r="P249" s="288"/>
      <c r="Q249" s="288"/>
      <c r="R249" s="288"/>
      <c r="S249" s="288"/>
      <c r="T249" s="288"/>
      <c r="U249" s="288"/>
      <c r="V249" s="288"/>
      <c r="W249" s="288"/>
      <c r="X249" s="288"/>
      <c r="Y249" s="288"/>
      <c r="Z249" s="288"/>
    </row>
    <row r="250" spans="1:26" ht="15" customHeight="1">
      <c r="A250" s="54"/>
      <c r="B250" s="297" t="str">
        <f>MACRO!B285</f>
        <v>Provision - Fb Glassware</v>
      </c>
      <c r="C250" s="298">
        <f>SUM(MACRO!C285)</f>
        <v>0</v>
      </c>
      <c r="D250" s="298">
        <f>SUM(MACRO!G285)</f>
        <v>0</v>
      </c>
      <c r="E250" s="54"/>
      <c r="F250" s="288"/>
      <c r="G250" s="288"/>
      <c r="H250" s="288"/>
      <c r="I250" s="288"/>
      <c r="J250" s="288"/>
      <c r="K250" s="288"/>
      <c r="L250" s="288"/>
      <c r="M250" s="288"/>
      <c r="N250" s="288"/>
      <c r="O250" s="288"/>
      <c r="P250" s="288"/>
      <c r="Q250" s="288"/>
      <c r="R250" s="288"/>
      <c r="S250" s="288"/>
      <c r="T250" s="288"/>
      <c r="U250" s="288"/>
      <c r="V250" s="288"/>
      <c r="W250" s="288"/>
      <c r="X250" s="288"/>
      <c r="Y250" s="288"/>
      <c r="Z250" s="288"/>
    </row>
    <row r="251" spans="1:26" ht="15" customHeight="1">
      <c r="A251" s="54"/>
      <c r="B251" s="297" t="str">
        <f>MACRO!B286</f>
        <v>Provision - Fb Linen</v>
      </c>
      <c r="C251" s="298">
        <f>SUM(MACRO!C286)</f>
        <v>0</v>
      </c>
      <c r="D251" s="298">
        <f>SUM(MACRO!G286)</f>
        <v>0</v>
      </c>
      <c r="E251" s="54"/>
      <c r="F251" s="288"/>
      <c r="G251" s="288"/>
      <c r="H251" s="288"/>
      <c r="I251" s="288"/>
      <c r="J251" s="288"/>
      <c r="K251" s="288"/>
      <c r="L251" s="288"/>
      <c r="M251" s="288"/>
      <c r="N251" s="288"/>
      <c r="O251" s="288"/>
      <c r="P251" s="288"/>
      <c r="Q251" s="288"/>
      <c r="R251" s="288"/>
      <c r="S251" s="288"/>
      <c r="T251" s="288"/>
      <c r="U251" s="288"/>
      <c r="V251" s="288"/>
      <c r="W251" s="288"/>
      <c r="X251" s="288"/>
      <c r="Y251" s="288"/>
      <c r="Z251" s="288"/>
    </row>
    <row r="252" spans="1:26" ht="15" customHeight="1">
      <c r="A252" s="54"/>
      <c r="B252" s="297" t="str">
        <f>MACRO!B287</f>
        <v>Provision - Fb Silverware</v>
      </c>
      <c r="C252" s="298">
        <f>SUM(MACRO!C287)</f>
        <v>0</v>
      </c>
      <c r="D252" s="298">
        <f>SUM(MACRO!G287)</f>
        <v>0</v>
      </c>
      <c r="E252" s="54"/>
      <c r="F252" s="288"/>
      <c r="G252" s="288"/>
      <c r="H252" s="288"/>
      <c r="I252" s="288"/>
      <c r="J252" s="288"/>
      <c r="K252" s="288"/>
      <c r="L252" s="288"/>
      <c r="M252" s="288"/>
      <c r="N252" s="288"/>
      <c r="O252" s="288"/>
      <c r="P252" s="288"/>
      <c r="Q252" s="288"/>
      <c r="R252" s="288"/>
      <c r="S252" s="288"/>
      <c r="T252" s="288"/>
      <c r="U252" s="288"/>
      <c r="V252" s="288"/>
      <c r="W252" s="288"/>
      <c r="X252" s="288"/>
      <c r="Y252" s="288"/>
      <c r="Z252" s="288"/>
    </row>
    <row r="253" spans="1:26" ht="15" customHeight="1">
      <c r="A253" s="54"/>
      <c r="B253" s="297" t="str">
        <f>MACRO!B288</f>
        <v>Provision - Uniform</v>
      </c>
      <c r="C253" s="298">
        <f>SUM(MACRO!C288)</f>
        <v>0</v>
      </c>
      <c r="D253" s="298">
        <f>SUM(MACRO!G288)</f>
        <v>0</v>
      </c>
      <c r="E253" s="54"/>
      <c r="F253" s="288"/>
      <c r="G253" s="288"/>
      <c r="H253" s="288"/>
      <c r="I253" s="288"/>
      <c r="J253" s="288"/>
      <c r="K253" s="288"/>
      <c r="L253" s="288"/>
      <c r="M253" s="288"/>
      <c r="N253" s="288"/>
      <c r="O253" s="288"/>
      <c r="P253" s="288"/>
      <c r="Q253" s="288"/>
      <c r="R253" s="288"/>
      <c r="S253" s="288"/>
      <c r="T253" s="288"/>
      <c r="U253" s="288"/>
      <c r="V253" s="288"/>
      <c r="W253" s="288"/>
      <c r="X253" s="288"/>
      <c r="Y253" s="288"/>
      <c r="Z253" s="288"/>
    </row>
    <row r="254" spans="1:26" ht="15" customHeight="1">
      <c r="A254" s="54"/>
      <c r="B254" s="297" t="str">
        <f>MACRO!B289</f>
        <v>Provision - Utensil</v>
      </c>
      <c r="C254" s="298">
        <f>SUM(MACRO!C289)</f>
        <v>0</v>
      </c>
      <c r="D254" s="298">
        <f>SUM(MACRO!G289)</f>
        <v>0</v>
      </c>
      <c r="E254" s="54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288"/>
      <c r="T254" s="288"/>
      <c r="U254" s="288"/>
      <c r="V254" s="288"/>
      <c r="W254" s="288"/>
      <c r="X254" s="288"/>
      <c r="Y254" s="288"/>
      <c r="Z254" s="288"/>
    </row>
    <row r="255" spans="1:26" ht="15" customHeight="1">
      <c r="A255" s="54"/>
      <c r="B255" s="297" t="str">
        <f>MACRO!B290</f>
        <v>Provision - Others</v>
      </c>
      <c r="C255" s="298">
        <f>SUM(MACRO!C290)</f>
        <v>0</v>
      </c>
      <c r="D255" s="298">
        <f>SUM(MACRO!G290)</f>
        <v>0</v>
      </c>
      <c r="E255" s="54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288"/>
      <c r="T255" s="288"/>
      <c r="U255" s="288"/>
      <c r="V255" s="288"/>
      <c r="W255" s="288"/>
      <c r="X255" s="288"/>
      <c r="Y255" s="288"/>
      <c r="Z255" s="288"/>
    </row>
    <row r="256" spans="1:26" ht="15" customHeight="1">
      <c r="A256" s="54"/>
      <c r="B256" s="299" t="s">
        <v>1826</v>
      </c>
      <c r="C256" s="300">
        <f>SUM(C245:C255)</f>
        <v>0</v>
      </c>
      <c r="D256" s="300">
        <f>SUM(D245:D255)</f>
        <v>0</v>
      </c>
      <c r="E256" s="54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288"/>
      <c r="T256" s="288"/>
      <c r="U256" s="288"/>
      <c r="V256" s="288"/>
      <c r="W256" s="288"/>
      <c r="X256" s="288"/>
      <c r="Y256" s="288"/>
      <c r="Z256" s="288"/>
    </row>
    <row r="257" spans="1:26" ht="15" customHeight="1">
      <c r="A257" s="54"/>
      <c r="B257" s="297"/>
      <c r="C257" s="298"/>
      <c r="D257" s="301"/>
      <c r="E257" s="54"/>
      <c r="F257" s="288"/>
      <c r="G257" s="288"/>
      <c r="H257" s="288"/>
      <c r="I257" s="288"/>
      <c r="J257" s="288"/>
      <c r="K257" s="288"/>
      <c r="L257" s="288"/>
      <c r="M257" s="288"/>
      <c r="N257" s="288"/>
      <c r="O257" s="288"/>
      <c r="P257" s="288"/>
      <c r="Q257" s="288"/>
      <c r="R257" s="288"/>
      <c r="S257" s="288"/>
      <c r="T257" s="288"/>
      <c r="U257" s="288"/>
      <c r="V257" s="288"/>
      <c r="W257" s="288"/>
      <c r="X257" s="288"/>
      <c r="Y257" s="288"/>
      <c r="Z257" s="288"/>
    </row>
    <row r="258" spans="1:26" ht="15" customHeight="1">
      <c r="A258" s="54"/>
      <c r="B258" s="297" t="str">
        <f>MACRO!B293</f>
        <v>Due to Affiliated Company</v>
      </c>
      <c r="C258" s="298">
        <f>SUM(MACRO!C293)</f>
        <v>0</v>
      </c>
      <c r="D258" s="298">
        <f>SUM(MACRO!G293)</f>
        <v>0</v>
      </c>
      <c r="E258" s="54"/>
      <c r="F258" s="288"/>
      <c r="G258" s="288"/>
      <c r="H258" s="288"/>
      <c r="I258" s="288"/>
      <c r="J258" s="288"/>
      <c r="K258" s="288"/>
      <c r="L258" s="288"/>
      <c r="M258" s="288"/>
      <c r="N258" s="288"/>
      <c r="O258" s="288"/>
      <c r="P258" s="288"/>
      <c r="Q258" s="288"/>
      <c r="R258" s="288"/>
      <c r="S258" s="288"/>
      <c r="T258" s="288"/>
      <c r="U258" s="288"/>
      <c r="V258" s="288"/>
      <c r="W258" s="288"/>
      <c r="X258" s="288"/>
      <c r="Y258" s="288"/>
      <c r="Z258" s="288"/>
    </row>
    <row r="259" spans="1:26" ht="15" customHeight="1">
      <c r="A259" s="54"/>
      <c r="B259" s="297" t="str">
        <f>MACRO!B294</f>
        <v>Taxes Payable - PPh21</v>
      </c>
      <c r="C259" s="298">
        <f>SUM(MACRO!C294)</f>
        <v>0</v>
      </c>
      <c r="D259" s="298">
        <f>SUM(MACRO!G294)</f>
        <v>0</v>
      </c>
      <c r="E259" s="54"/>
      <c r="F259" s="288"/>
      <c r="G259" s="288"/>
      <c r="H259" s="288"/>
      <c r="I259" s="288"/>
      <c r="J259" s="288"/>
      <c r="K259" s="288"/>
      <c r="L259" s="288"/>
      <c r="M259" s="288"/>
      <c r="N259" s="288"/>
      <c r="O259" s="288"/>
      <c r="P259" s="288"/>
      <c r="Q259" s="288"/>
      <c r="R259" s="288"/>
      <c r="S259" s="288"/>
      <c r="T259" s="288"/>
      <c r="U259" s="288"/>
      <c r="V259" s="288"/>
      <c r="W259" s="288"/>
      <c r="X259" s="288"/>
      <c r="Y259" s="288"/>
      <c r="Z259" s="288"/>
    </row>
    <row r="260" spans="1:26" ht="15" customHeight="1">
      <c r="A260" s="54"/>
      <c r="B260" s="297" t="str">
        <f>MACRO!B295</f>
        <v>Taxes Payable - PPh23</v>
      </c>
      <c r="C260" s="298">
        <f>SUM(MACRO!C295)</f>
        <v>0</v>
      </c>
      <c r="D260" s="298">
        <f>SUM(MACRO!G295)</f>
        <v>0</v>
      </c>
      <c r="E260" s="54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288"/>
      <c r="T260" s="288"/>
      <c r="U260" s="288"/>
      <c r="V260" s="288"/>
      <c r="W260" s="288"/>
      <c r="X260" s="288"/>
      <c r="Y260" s="288"/>
      <c r="Z260" s="288"/>
    </row>
    <row r="261" spans="1:26" ht="15" customHeight="1">
      <c r="A261" s="54"/>
      <c r="B261" s="297" t="str">
        <f>MACRO!B296</f>
        <v>Taxes Payable - VAT</v>
      </c>
      <c r="C261" s="298">
        <f>SUM(MACRO!C296)</f>
        <v>0</v>
      </c>
      <c r="D261" s="298">
        <f>SUM(MACRO!G296)</f>
        <v>0</v>
      </c>
      <c r="E261" s="54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288"/>
      <c r="T261" s="288"/>
      <c r="U261" s="288"/>
      <c r="V261" s="288"/>
      <c r="W261" s="288"/>
      <c r="X261" s="288"/>
      <c r="Y261" s="288"/>
      <c r="Z261" s="288"/>
    </row>
    <row r="262" spans="1:26" ht="15" customHeight="1">
      <c r="A262" s="54"/>
      <c r="B262" s="297" t="str">
        <f>MACRO!B297</f>
        <v>Taxes Payable - PB1</v>
      </c>
      <c r="C262" s="298">
        <f>SUM(MACRO!C297)</f>
        <v>0</v>
      </c>
      <c r="D262" s="298">
        <f>SUM(MACRO!G297)</f>
        <v>0</v>
      </c>
      <c r="E262" s="54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288"/>
      <c r="T262" s="288"/>
      <c r="U262" s="288"/>
      <c r="V262" s="288"/>
      <c r="W262" s="288"/>
      <c r="X262" s="288"/>
      <c r="Y262" s="288"/>
      <c r="Z262" s="288"/>
    </row>
    <row r="263" spans="1:26" ht="15" customHeight="1">
      <c r="A263" s="54"/>
      <c r="B263" s="297" t="str">
        <f>MACRO!B298</f>
        <v>Taxes Payable</v>
      </c>
      <c r="C263" s="298">
        <f>SUM(MACRO!C298)</f>
        <v>0</v>
      </c>
      <c r="D263" s="298">
        <f>SUM(MACRO!G298)</f>
        <v>0</v>
      </c>
      <c r="E263" s="54"/>
      <c r="F263" s="288"/>
      <c r="G263" s="288"/>
      <c r="H263" s="288"/>
      <c r="I263" s="288"/>
      <c r="J263" s="288"/>
      <c r="K263" s="288"/>
      <c r="L263" s="288"/>
      <c r="M263" s="288"/>
      <c r="N263" s="288"/>
      <c r="O263" s="288"/>
      <c r="P263" s="288"/>
      <c r="Q263" s="288"/>
      <c r="R263" s="288"/>
      <c r="S263" s="288"/>
      <c r="T263" s="288"/>
      <c r="U263" s="288"/>
      <c r="V263" s="288"/>
      <c r="W263" s="288"/>
      <c r="X263" s="288"/>
      <c r="Y263" s="288"/>
      <c r="Z263" s="288"/>
    </row>
    <row r="264" spans="1:26" ht="15" customHeight="1">
      <c r="A264" s="54"/>
      <c r="B264" s="297" t="str">
        <f>MACRO!B299</f>
        <v>A/P - Guest Deposit Reservation</v>
      </c>
      <c r="C264" s="298">
        <f>SUM(MACRO!C299)</f>
        <v>0</v>
      </c>
      <c r="D264" s="298">
        <f>SUM(MACRO!G299)</f>
        <v>0</v>
      </c>
      <c r="E264" s="54"/>
      <c r="F264" s="288"/>
      <c r="G264" s="288"/>
      <c r="H264" s="288"/>
      <c r="I264" s="288"/>
      <c r="J264" s="288"/>
      <c r="K264" s="288"/>
      <c r="L264" s="288"/>
      <c r="M264" s="288"/>
      <c r="N264" s="288"/>
      <c r="O264" s="288"/>
      <c r="P264" s="288"/>
      <c r="Q264" s="288"/>
      <c r="R264" s="288"/>
      <c r="S264" s="288"/>
      <c r="T264" s="288"/>
      <c r="U264" s="288"/>
      <c r="V264" s="288"/>
      <c r="W264" s="288"/>
      <c r="X264" s="288"/>
      <c r="Y264" s="288"/>
      <c r="Z264" s="288"/>
    </row>
    <row r="265" spans="1:26" ht="15" customHeight="1">
      <c r="A265" s="54"/>
      <c r="B265" s="297" t="str">
        <f>MACRO!B300</f>
        <v>A/P - Guest Deposit AR</v>
      </c>
      <c r="C265" s="298">
        <f>SUM(MACRO!C300)</f>
        <v>0</v>
      </c>
      <c r="D265" s="298">
        <f>SUM(MACRO!G300)</f>
        <v>0</v>
      </c>
      <c r="E265" s="54"/>
      <c r="F265" s="288"/>
      <c r="G265" s="288"/>
      <c r="H265" s="288"/>
      <c r="I265" s="288"/>
      <c r="J265" s="288"/>
      <c r="K265" s="288"/>
      <c r="L265" s="288"/>
      <c r="M265" s="288"/>
      <c r="N265" s="288"/>
      <c r="O265" s="288"/>
      <c r="P265" s="288"/>
      <c r="Q265" s="288"/>
      <c r="R265" s="288"/>
      <c r="S265" s="288"/>
      <c r="T265" s="288"/>
      <c r="U265" s="288"/>
      <c r="V265" s="288"/>
      <c r="W265" s="288"/>
      <c r="X265" s="288"/>
      <c r="Y265" s="288"/>
      <c r="Z265" s="288"/>
    </row>
    <row r="266" spans="1:26" ht="15" customHeight="1">
      <c r="A266" s="54"/>
      <c r="B266" s="297" t="str">
        <f>MACRO!B301</f>
        <v>A/P - Security Deposit</v>
      </c>
      <c r="C266" s="298">
        <f>SUM(MACRO!C301)</f>
        <v>0</v>
      </c>
      <c r="D266" s="298">
        <f>SUM(MACRO!G301)</f>
        <v>0</v>
      </c>
      <c r="E266" s="54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288"/>
      <c r="T266" s="288"/>
      <c r="U266" s="288"/>
      <c r="V266" s="288"/>
      <c r="W266" s="288"/>
      <c r="X266" s="288"/>
      <c r="Y266" s="288"/>
      <c r="Z266" s="288"/>
    </row>
    <row r="267" spans="1:26" ht="15" customHeight="1">
      <c r="A267" s="54"/>
      <c r="B267" s="297" t="str">
        <f>MACRO!B302</f>
        <v>Bank Loan</v>
      </c>
      <c r="C267" s="298">
        <f>SUM(MACRO!C302)</f>
        <v>0</v>
      </c>
      <c r="D267" s="298">
        <f>SUM(MACRO!G302)</f>
        <v>0</v>
      </c>
      <c r="E267" s="54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288"/>
      <c r="T267" s="288"/>
      <c r="U267" s="288"/>
      <c r="V267" s="288"/>
      <c r="W267" s="288"/>
      <c r="X267" s="288"/>
      <c r="Y267" s="288"/>
      <c r="Z267" s="288"/>
    </row>
    <row r="268" spans="1:26" ht="15" customHeight="1">
      <c r="A268" s="54"/>
      <c r="B268" s="297" t="str">
        <f>MACRO!B303</f>
        <v>Leasing</v>
      </c>
      <c r="C268" s="298">
        <f>SUM(MACRO!C303)</f>
        <v>0</v>
      </c>
      <c r="D268" s="298">
        <f>SUM(MACRO!G303)</f>
        <v>0</v>
      </c>
      <c r="E268" s="54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288"/>
      <c r="T268" s="288"/>
      <c r="U268" s="288"/>
      <c r="V268" s="288"/>
      <c r="W268" s="288"/>
      <c r="X268" s="288"/>
      <c r="Y268" s="288"/>
      <c r="Z268" s="288"/>
    </row>
    <row r="269" spans="1:26" ht="15" customHeight="1">
      <c r="A269" s="54"/>
      <c r="B269" s="297" t="str">
        <f>MACRO!B304</f>
        <v>Loan to Share Holder</v>
      </c>
      <c r="C269" s="298">
        <f>SUM(MACRO!C304)</f>
        <v>0</v>
      </c>
      <c r="D269" s="298">
        <f>SUM(MACRO!G304)</f>
        <v>0</v>
      </c>
      <c r="E269" s="54"/>
      <c r="F269" s="288"/>
      <c r="G269" s="288"/>
      <c r="H269" s="288"/>
      <c r="I269" s="288"/>
      <c r="J269" s="288"/>
      <c r="K269" s="288"/>
      <c r="L269" s="288"/>
      <c r="M269" s="288"/>
      <c r="N269" s="288"/>
      <c r="O269" s="288"/>
      <c r="P269" s="288"/>
      <c r="Q269" s="288"/>
      <c r="R269" s="288"/>
      <c r="S269" s="288"/>
      <c r="T269" s="288"/>
      <c r="U269" s="288"/>
      <c r="V269" s="288"/>
      <c r="W269" s="288"/>
      <c r="X269" s="288"/>
      <c r="Y269" s="288"/>
      <c r="Z269" s="288"/>
    </row>
    <row r="270" spans="1:26" ht="15" customHeight="1">
      <c r="A270" s="54"/>
      <c r="B270" s="297" t="str">
        <f>MACRO!B305</f>
        <v>Other Payable</v>
      </c>
      <c r="C270" s="298">
        <f>SUM(MACRO!C305)</f>
        <v>0</v>
      </c>
      <c r="D270" s="298">
        <f>SUM(MACRO!G305)</f>
        <v>0</v>
      </c>
      <c r="E270" s="54"/>
      <c r="F270" s="288"/>
      <c r="G270" s="288"/>
      <c r="H270" s="288"/>
      <c r="I270" s="288"/>
      <c r="J270" s="288"/>
      <c r="K270" s="288"/>
      <c r="L270" s="288"/>
      <c r="M270" s="288"/>
      <c r="N270" s="288"/>
      <c r="O270" s="288"/>
      <c r="P270" s="288"/>
      <c r="Q270" s="288"/>
      <c r="R270" s="288"/>
      <c r="S270" s="288"/>
      <c r="T270" s="288"/>
      <c r="U270" s="288"/>
      <c r="V270" s="288"/>
      <c r="W270" s="288"/>
      <c r="X270" s="288"/>
      <c r="Y270" s="288"/>
      <c r="Z270" s="288"/>
    </row>
    <row r="271" spans="1:26" ht="15" customHeight="1">
      <c r="A271" s="54"/>
      <c r="B271" s="299" t="s">
        <v>494</v>
      </c>
      <c r="C271" s="300">
        <f>SUM(C258:C270)</f>
        <v>0</v>
      </c>
      <c r="D271" s="300">
        <f>SUM(D258:D270)</f>
        <v>0</v>
      </c>
      <c r="E271" s="54"/>
      <c r="F271" s="288"/>
      <c r="G271" s="288"/>
      <c r="H271" s="288"/>
      <c r="I271" s="288"/>
      <c r="J271" s="288"/>
      <c r="K271" s="288"/>
      <c r="L271" s="288"/>
      <c r="M271" s="288"/>
      <c r="N271" s="288"/>
      <c r="O271" s="288"/>
      <c r="P271" s="288"/>
      <c r="Q271" s="288"/>
      <c r="R271" s="288"/>
      <c r="S271" s="288"/>
      <c r="T271" s="288"/>
      <c r="U271" s="288"/>
      <c r="V271" s="288"/>
      <c r="W271" s="288"/>
      <c r="X271" s="288"/>
      <c r="Y271" s="288"/>
      <c r="Z271" s="288"/>
    </row>
    <row r="272" spans="1:26" ht="15" customHeight="1">
      <c r="A272" s="54"/>
      <c r="B272" s="297"/>
      <c r="C272" s="298"/>
      <c r="D272" s="301"/>
      <c r="E272" s="54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288"/>
      <c r="T272" s="288"/>
      <c r="U272" s="288"/>
      <c r="V272" s="288"/>
      <c r="W272" s="288"/>
      <c r="X272" s="288"/>
      <c r="Y272" s="288"/>
      <c r="Z272" s="288"/>
    </row>
    <row r="273" spans="1:26" ht="15" customHeight="1">
      <c r="A273" s="54"/>
      <c r="B273" s="297" t="str">
        <f>MACRO!B308</f>
        <v>Owner Withdrawl</v>
      </c>
      <c r="C273" s="298">
        <f>SUM(MACRO!C308)</f>
        <v>0</v>
      </c>
      <c r="D273" s="298">
        <f>SUM(MACRO!G308)</f>
        <v>0</v>
      </c>
      <c r="E273" s="54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288"/>
      <c r="T273" s="288"/>
      <c r="U273" s="288"/>
      <c r="V273" s="288"/>
      <c r="W273" s="288"/>
      <c r="X273" s="288"/>
      <c r="Y273" s="288"/>
      <c r="Z273" s="288"/>
    </row>
    <row r="274" spans="1:26" ht="15" customHeight="1">
      <c r="A274" s="54"/>
      <c r="B274" s="297" t="str">
        <f>MACRO!B309</f>
        <v>Paid Up Capital</v>
      </c>
      <c r="C274" s="298">
        <f>SUM(MACRO!C309)</f>
        <v>0</v>
      </c>
      <c r="D274" s="298">
        <f>SUM(MACRO!G309)</f>
        <v>0</v>
      </c>
      <c r="E274" s="54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288"/>
      <c r="T274" s="288"/>
      <c r="U274" s="288"/>
      <c r="V274" s="288"/>
      <c r="W274" s="288"/>
      <c r="X274" s="288"/>
      <c r="Y274" s="288"/>
      <c r="Z274" s="288"/>
    </row>
    <row r="275" spans="1:26" ht="15" customHeight="1">
      <c r="A275" s="54"/>
      <c r="B275" s="299" t="s">
        <v>499</v>
      </c>
      <c r="C275" s="300">
        <f>SUM(C273:C274)</f>
        <v>0</v>
      </c>
      <c r="D275" s="300">
        <f>SUM(D273:D274)</f>
        <v>0</v>
      </c>
      <c r="E275" s="54"/>
      <c r="F275" s="288"/>
      <c r="G275" s="288"/>
      <c r="H275" s="288"/>
      <c r="I275" s="288"/>
      <c r="J275" s="288"/>
      <c r="K275" s="288"/>
      <c r="L275" s="288"/>
      <c r="M275" s="288"/>
      <c r="N275" s="288"/>
      <c r="O275" s="288"/>
      <c r="P275" s="288"/>
      <c r="Q275" s="288"/>
      <c r="R275" s="288"/>
      <c r="S275" s="288"/>
      <c r="T275" s="288"/>
      <c r="U275" s="288"/>
      <c r="V275" s="288"/>
      <c r="W275" s="288"/>
      <c r="X275" s="288"/>
      <c r="Y275" s="288"/>
      <c r="Z275" s="288"/>
    </row>
    <row r="276" spans="1:26" ht="15" customHeight="1">
      <c r="A276" s="54"/>
      <c r="B276" s="297"/>
      <c r="C276" s="298"/>
      <c r="D276" s="301"/>
      <c r="E276" s="54"/>
      <c r="F276" s="288"/>
      <c r="G276" s="288"/>
      <c r="H276" s="288"/>
      <c r="I276" s="288"/>
      <c r="J276" s="288"/>
      <c r="K276" s="288"/>
      <c r="L276" s="288"/>
      <c r="M276" s="288"/>
      <c r="N276" s="288"/>
      <c r="O276" s="288"/>
      <c r="P276" s="288"/>
      <c r="Q276" s="288"/>
      <c r="R276" s="288"/>
      <c r="S276" s="288"/>
      <c r="T276" s="288"/>
      <c r="U276" s="288"/>
      <c r="V276" s="288"/>
      <c r="W276" s="288"/>
      <c r="X276" s="288"/>
      <c r="Y276" s="288"/>
      <c r="Z276" s="288"/>
    </row>
    <row r="277" spans="1:26" ht="15" customHeight="1">
      <c r="A277" s="54"/>
      <c r="B277" s="297" t="str">
        <f>MACRO!B312</f>
        <v>Retained Earning</v>
      </c>
      <c r="C277" s="298">
        <f>SUM(MACRO!C312)</f>
        <v>0</v>
      </c>
      <c r="D277" s="298">
        <f>SUM(MACRO!G312)</f>
        <v>0</v>
      </c>
      <c r="E277" s="54"/>
      <c r="F277" s="288"/>
      <c r="G277" s="288"/>
      <c r="H277" s="288"/>
      <c r="I277" s="288"/>
      <c r="J277" s="288"/>
      <c r="K277" s="288"/>
      <c r="L277" s="288"/>
      <c r="M277" s="288"/>
      <c r="N277" s="288"/>
      <c r="O277" s="288"/>
      <c r="P277" s="288"/>
      <c r="Q277" s="288"/>
      <c r="R277" s="288"/>
      <c r="S277" s="288"/>
      <c r="T277" s="288"/>
      <c r="U277" s="288"/>
      <c r="V277" s="288"/>
      <c r="W277" s="288"/>
      <c r="X277" s="288"/>
      <c r="Y277" s="288"/>
      <c r="Z277" s="288"/>
    </row>
    <row r="278" spans="1:26" ht="15" customHeight="1">
      <c r="A278" s="54"/>
      <c r="B278" s="297" t="str">
        <f>MACRO!B313</f>
        <v>Prior Year Adjustment</v>
      </c>
      <c r="C278" s="298">
        <f>SUM(MACRO!C313)</f>
        <v>0</v>
      </c>
      <c r="D278" s="298">
        <f>SUM(MACRO!G313)</f>
        <v>0</v>
      </c>
      <c r="E278" s="54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288"/>
      <c r="T278" s="288"/>
      <c r="U278" s="288"/>
      <c r="V278" s="288"/>
      <c r="W278" s="288"/>
      <c r="X278" s="288"/>
      <c r="Y278" s="288"/>
      <c r="Z278" s="288"/>
    </row>
    <row r="279" spans="1:26" ht="15" customHeight="1">
      <c r="A279" s="54"/>
      <c r="B279" s="297" t="str">
        <f>MACRO!B314</f>
        <v>Profit &amp; Loss Current Period</v>
      </c>
      <c r="C279" s="298">
        <f>SUM(MACRO!C314)</f>
        <v>0</v>
      </c>
      <c r="D279" s="298">
        <f>SUM(MACRO!G314)</f>
        <v>0</v>
      </c>
      <c r="E279" s="54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288"/>
      <c r="T279" s="288"/>
      <c r="U279" s="288"/>
      <c r="V279" s="288"/>
      <c r="W279" s="288"/>
      <c r="X279" s="288"/>
      <c r="Y279" s="288"/>
      <c r="Z279" s="288"/>
    </row>
    <row r="280" spans="1:26" ht="15" customHeight="1">
      <c r="A280" s="54"/>
      <c r="B280" s="310" t="str">
        <f>MACRO!B315</f>
        <v>Profit &amp; Loss Last Year</v>
      </c>
      <c r="C280" s="311">
        <f>SUM(MACRO!C315)</f>
        <v>0</v>
      </c>
      <c r="D280" s="311">
        <f>SUM(MACRO!G315)</f>
        <v>0</v>
      </c>
      <c r="E280" s="54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288"/>
      <c r="T280" s="288"/>
      <c r="U280" s="288"/>
      <c r="V280" s="288"/>
      <c r="W280" s="288"/>
      <c r="X280" s="288"/>
      <c r="Y280" s="288"/>
      <c r="Z280" s="288"/>
    </row>
    <row r="281" spans="1:26" ht="15" customHeight="1">
      <c r="A281" s="54"/>
      <c r="B281" s="312" t="s">
        <v>1827</v>
      </c>
      <c r="C281" s="313">
        <f>SUM(C277:C280)</f>
        <v>0</v>
      </c>
      <c r="D281" s="313">
        <f>SUM(D277:D280)</f>
        <v>0</v>
      </c>
      <c r="E281" s="54"/>
      <c r="F281" s="288"/>
      <c r="G281" s="288"/>
      <c r="H281" s="288"/>
      <c r="I281" s="288"/>
      <c r="J281" s="288"/>
      <c r="K281" s="288"/>
      <c r="L281" s="288"/>
      <c r="M281" s="288"/>
      <c r="N281" s="288"/>
      <c r="O281" s="288"/>
      <c r="P281" s="288"/>
      <c r="Q281" s="288"/>
      <c r="R281" s="288"/>
      <c r="S281" s="288"/>
      <c r="T281" s="288"/>
      <c r="U281" s="288"/>
      <c r="V281" s="288"/>
      <c r="W281" s="288"/>
      <c r="X281" s="288"/>
      <c r="Y281" s="288"/>
      <c r="Z281" s="288"/>
    </row>
    <row r="282" spans="1:26" ht="15" customHeight="1">
      <c r="A282" s="54"/>
      <c r="B282" s="299" t="s">
        <v>1828</v>
      </c>
      <c r="C282" s="300">
        <f>SUM(C281)</f>
        <v>0</v>
      </c>
      <c r="D282" s="300">
        <f>D281</f>
        <v>0</v>
      </c>
      <c r="E282" s="54"/>
      <c r="F282" s="288"/>
      <c r="G282" s="288"/>
      <c r="H282" s="288"/>
      <c r="I282" s="288"/>
      <c r="J282" s="288"/>
      <c r="K282" s="288"/>
      <c r="L282" s="288"/>
      <c r="M282" s="288"/>
      <c r="N282" s="288"/>
      <c r="O282" s="288"/>
      <c r="P282" s="288"/>
      <c r="Q282" s="288"/>
      <c r="R282" s="288"/>
      <c r="S282" s="288"/>
      <c r="T282" s="288"/>
      <c r="U282" s="288"/>
      <c r="V282" s="288"/>
      <c r="W282" s="288"/>
      <c r="X282" s="288"/>
      <c r="Y282" s="288"/>
      <c r="Z282" s="288"/>
    </row>
    <row r="283" spans="1:26" ht="15" customHeight="1">
      <c r="A283" s="54"/>
      <c r="B283" s="299" t="s">
        <v>1829</v>
      </c>
      <c r="C283" s="314">
        <f>C175+C183+C187+C201+C205+C240+C243+C256+C271+C275+C282</f>
        <v>0</v>
      </c>
      <c r="D283" s="314">
        <f>D175+D183+D187+D201+D205+D240+D243+D256+D271+D275+D282</f>
        <v>0</v>
      </c>
      <c r="E283" s="54"/>
      <c r="F283" s="288"/>
      <c r="G283" s="288"/>
      <c r="H283" s="288"/>
      <c r="I283" s="288"/>
      <c r="J283" s="288"/>
      <c r="K283" s="288"/>
      <c r="L283" s="288"/>
      <c r="M283" s="288"/>
      <c r="N283" s="288"/>
      <c r="O283" s="288"/>
      <c r="P283" s="288"/>
      <c r="Q283" s="288"/>
      <c r="R283" s="288"/>
      <c r="S283" s="288"/>
      <c r="T283" s="288"/>
      <c r="U283" s="288"/>
      <c r="V283" s="288"/>
      <c r="W283" s="288"/>
      <c r="X283" s="288"/>
      <c r="Y283" s="288"/>
      <c r="Z283" s="288"/>
    </row>
    <row r="284" spans="1:26" ht="15" customHeight="1">
      <c r="A284" s="315"/>
      <c r="B284" s="315"/>
      <c r="C284" s="537"/>
      <c r="D284" s="537"/>
      <c r="E284" s="539"/>
      <c r="F284" s="316"/>
      <c r="G284" s="316"/>
      <c r="H284" s="316"/>
      <c r="I284" s="316"/>
      <c r="J284" s="316"/>
      <c r="K284" s="316"/>
      <c r="L284" s="316"/>
      <c r="M284" s="316"/>
      <c r="N284" s="316"/>
      <c r="O284" s="316"/>
      <c r="P284" s="316"/>
      <c r="Q284" s="316"/>
      <c r="R284" s="316"/>
      <c r="S284" s="316"/>
      <c r="T284" s="316"/>
      <c r="U284" s="316"/>
      <c r="V284" s="316"/>
      <c r="W284" s="316"/>
      <c r="X284" s="316"/>
      <c r="Y284" s="316"/>
      <c r="Z284" s="316"/>
    </row>
    <row r="285" spans="1:26" ht="15" customHeight="1">
      <c r="A285" s="288"/>
      <c r="B285" s="288"/>
      <c r="C285" s="538">
        <f>C283-C170</f>
        <v>0</v>
      </c>
      <c r="D285" s="538">
        <f>D283-D170</f>
        <v>0</v>
      </c>
      <c r="E285" s="540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288"/>
      <c r="T285" s="288"/>
      <c r="U285" s="288"/>
      <c r="V285" s="288"/>
      <c r="W285" s="288"/>
      <c r="X285" s="288"/>
      <c r="Y285" s="288"/>
      <c r="Z285" s="288"/>
    </row>
    <row r="286" spans="1:26" ht="15.75" customHeight="1">
      <c r="A286" s="288"/>
      <c r="B286" s="288"/>
      <c r="C286" s="317"/>
      <c r="D286" s="317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288"/>
      <c r="T286" s="288"/>
      <c r="U286" s="288"/>
      <c r="V286" s="288"/>
      <c r="W286" s="288"/>
      <c r="X286" s="288"/>
      <c r="Y286" s="288"/>
      <c r="Z286" s="288"/>
    </row>
    <row r="287" spans="1:26" ht="15.75" customHeight="1">
      <c r="A287" s="288"/>
      <c r="B287" s="288"/>
      <c r="C287" s="317"/>
      <c r="D287" s="317"/>
      <c r="E287" s="288"/>
      <c r="F287" s="288"/>
      <c r="G287" s="288"/>
      <c r="H287" s="288"/>
      <c r="I287" s="288"/>
      <c r="J287" s="288"/>
      <c r="K287" s="288"/>
      <c r="L287" s="288"/>
      <c r="M287" s="288"/>
      <c r="N287" s="288"/>
      <c r="O287" s="288"/>
      <c r="P287" s="288"/>
      <c r="Q287" s="288"/>
      <c r="R287" s="288"/>
      <c r="S287" s="288"/>
      <c r="T287" s="288"/>
      <c r="U287" s="288"/>
      <c r="V287" s="288"/>
      <c r="W287" s="288"/>
      <c r="X287" s="288"/>
      <c r="Y287" s="288"/>
      <c r="Z287" s="288"/>
    </row>
    <row r="288" spans="1:26" ht="15.75" customHeight="1">
      <c r="A288" s="288"/>
      <c r="B288" s="288"/>
      <c r="C288" s="317"/>
      <c r="D288" s="317"/>
      <c r="E288" s="288"/>
      <c r="F288" s="288"/>
      <c r="G288" s="288"/>
      <c r="H288" s="288"/>
      <c r="I288" s="288"/>
      <c r="J288" s="288"/>
      <c r="K288" s="288"/>
      <c r="L288" s="288"/>
      <c r="M288" s="288"/>
      <c r="N288" s="288"/>
      <c r="O288" s="288"/>
      <c r="P288" s="288"/>
      <c r="Q288" s="288"/>
      <c r="R288" s="288"/>
      <c r="S288" s="288"/>
      <c r="T288" s="288"/>
      <c r="U288" s="288"/>
      <c r="V288" s="288"/>
      <c r="W288" s="288"/>
      <c r="X288" s="288"/>
      <c r="Y288" s="288"/>
      <c r="Z288" s="288"/>
    </row>
    <row r="289" spans="1:26" ht="15.75" customHeight="1">
      <c r="A289" s="288"/>
      <c r="B289" s="288"/>
      <c r="C289" s="317"/>
      <c r="D289" s="317"/>
      <c r="E289" s="288"/>
      <c r="F289" s="288"/>
      <c r="G289" s="288"/>
      <c r="H289" s="288"/>
      <c r="I289" s="288"/>
      <c r="J289" s="288"/>
      <c r="K289" s="288"/>
      <c r="L289" s="288"/>
      <c r="M289" s="288"/>
      <c r="N289" s="288"/>
      <c r="O289" s="288"/>
      <c r="P289" s="288"/>
      <c r="Q289" s="288"/>
      <c r="R289" s="288"/>
      <c r="S289" s="288"/>
      <c r="T289" s="288"/>
      <c r="U289" s="288"/>
      <c r="V289" s="288"/>
      <c r="W289" s="288"/>
      <c r="X289" s="288"/>
      <c r="Y289" s="288"/>
      <c r="Z289" s="288"/>
    </row>
    <row r="290" spans="1:26" ht="15.75" customHeight="1">
      <c r="A290" s="288"/>
      <c r="B290" s="288"/>
      <c r="C290" s="317"/>
      <c r="D290" s="317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288"/>
      <c r="T290" s="288"/>
      <c r="U290" s="288"/>
      <c r="V290" s="288"/>
      <c r="W290" s="288"/>
      <c r="X290" s="288"/>
      <c r="Y290" s="288"/>
      <c r="Z290" s="288"/>
    </row>
    <row r="291" spans="1:26" ht="15.75" customHeight="1">
      <c r="A291" s="288"/>
      <c r="B291" s="288"/>
      <c r="C291" s="317"/>
      <c r="D291" s="317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288"/>
      <c r="T291" s="288"/>
      <c r="U291" s="288"/>
      <c r="V291" s="288"/>
      <c r="W291" s="288"/>
      <c r="X291" s="288"/>
      <c r="Y291" s="288"/>
      <c r="Z291" s="288"/>
    </row>
    <row r="292" spans="1:26" ht="15.75" customHeight="1">
      <c r="A292" s="288"/>
      <c r="B292" s="288"/>
      <c r="C292" s="317"/>
      <c r="D292" s="317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288"/>
      <c r="T292" s="288"/>
      <c r="U292" s="288"/>
      <c r="V292" s="288"/>
      <c r="W292" s="288"/>
      <c r="X292" s="288"/>
      <c r="Y292" s="288"/>
      <c r="Z292" s="288"/>
    </row>
    <row r="293" spans="1:26" ht="15.75" customHeight="1">
      <c r="A293" s="288"/>
      <c r="B293" s="288"/>
      <c r="C293" s="317"/>
      <c r="D293" s="317"/>
      <c r="E293" s="288"/>
      <c r="F293" s="288"/>
      <c r="G293" s="288"/>
      <c r="H293" s="288"/>
      <c r="I293" s="288"/>
      <c r="J293" s="288"/>
      <c r="K293" s="288"/>
      <c r="L293" s="288"/>
      <c r="M293" s="288"/>
      <c r="N293" s="288"/>
      <c r="O293" s="288"/>
      <c r="P293" s="288"/>
      <c r="Q293" s="288"/>
      <c r="R293" s="288"/>
      <c r="S293" s="288"/>
      <c r="T293" s="288"/>
      <c r="U293" s="288"/>
      <c r="V293" s="288"/>
      <c r="W293" s="288"/>
      <c r="X293" s="288"/>
      <c r="Y293" s="288"/>
      <c r="Z293" s="288"/>
    </row>
    <row r="294" spans="1:26" ht="15.75" customHeight="1">
      <c r="A294" s="288"/>
      <c r="B294" s="288"/>
      <c r="C294" s="317"/>
      <c r="D294" s="317"/>
      <c r="E294" s="288"/>
      <c r="F294" s="288"/>
      <c r="G294" s="288"/>
      <c r="H294" s="288"/>
      <c r="I294" s="288"/>
      <c r="J294" s="288"/>
      <c r="K294" s="288"/>
      <c r="L294" s="288"/>
      <c r="M294" s="288"/>
      <c r="N294" s="288"/>
      <c r="O294" s="288"/>
      <c r="P294" s="288"/>
      <c r="Q294" s="288"/>
      <c r="R294" s="288"/>
      <c r="S294" s="288"/>
      <c r="T294" s="288"/>
      <c r="U294" s="288"/>
      <c r="V294" s="288"/>
      <c r="W294" s="288"/>
      <c r="X294" s="288"/>
      <c r="Y294" s="288"/>
      <c r="Z294" s="288"/>
    </row>
    <row r="295" spans="1:26" ht="15.75" customHeight="1">
      <c r="A295" s="288"/>
      <c r="B295" s="288"/>
      <c r="C295" s="317"/>
      <c r="D295" s="317"/>
      <c r="E295" s="288"/>
      <c r="F295" s="288"/>
      <c r="G295" s="288"/>
      <c r="H295" s="288"/>
      <c r="I295" s="288"/>
      <c r="J295" s="288"/>
      <c r="K295" s="288"/>
      <c r="L295" s="288"/>
      <c r="M295" s="288"/>
      <c r="N295" s="288"/>
      <c r="O295" s="288"/>
      <c r="P295" s="288"/>
      <c r="Q295" s="288"/>
      <c r="R295" s="288"/>
      <c r="S295" s="288"/>
      <c r="T295" s="288"/>
      <c r="U295" s="288"/>
      <c r="V295" s="288"/>
      <c r="W295" s="288"/>
      <c r="X295" s="288"/>
      <c r="Y295" s="288"/>
      <c r="Z295" s="288"/>
    </row>
    <row r="296" spans="1:26" ht="15.75" customHeight="1">
      <c r="A296" s="288"/>
      <c r="B296" s="288"/>
      <c r="C296" s="317"/>
      <c r="D296" s="317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288"/>
      <c r="T296" s="288"/>
      <c r="U296" s="288"/>
      <c r="V296" s="288"/>
      <c r="W296" s="288"/>
      <c r="X296" s="288"/>
      <c r="Y296" s="288"/>
      <c r="Z296" s="288"/>
    </row>
    <row r="297" spans="1:26" ht="15.75" customHeight="1">
      <c r="A297" s="288"/>
      <c r="B297" s="288"/>
      <c r="C297" s="317"/>
      <c r="D297" s="317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288"/>
      <c r="T297" s="288"/>
      <c r="U297" s="288"/>
      <c r="V297" s="288"/>
      <c r="W297" s="288"/>
      <c r="X297" s="288"/>
      <c r="Y297" s="288"/>
      <c r="Z297" s="288"/>
    </row>
    <row r="298" spans="1:26" ht="15.75" customHeight="1">
      <c r="A298" s="288"/>
      <c r="B298" s="288"/>
      <c r="C298" s="317"/>
      <c r="D298" s="317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288"/>
      <c r="T298" s="288"/>
      <c r="U298" s="288"/>
      <c r="V298" s="288"/>
      <c r="W298" s="288"/>
      <c r="X298" s="288"/>
      <c r="Y298" s="288"/>
      <c r="Z298" s="288"/>
    </row>
    <row r="299" spans="1:26" ht="15.75" customHeight="1">
      <c r="A299" s="288"/>
      <c r="B299" s="288"/>
      <c r="C299" s="317"/>
      <c r="D299" s="317"/>
      <c r="E299" s="288"/>
      <c r="F299" s="288"/>
      <c r="G299" s="288"/>
      <c r="H299" s="288"/>
      <c r="I299" s="288"/>
      <c r="J299" s="288"/>
      <c r="K299" s="288"/>
      <c r="L299" s="288"/>
      <c r="M299" s="288"/>
      <c r="N299" s="288"/>
      <c r="O299" s="288"/>
      <c r="P299" s="288"/>
      <c r="Q299" s="288"/>
      <c r="R299" s="288"/>
      <c r="S299" s="288"/>
      <c r="T299" s="288"/>
      <c r="U299" s="288"/>
      <c r="V299" s="288"/>
      <c r="W299" s="288"/>
      <c r="X299" s="288"/>
      <c r="Y299" s="288"/>
      <c r="Z299" s="288"/>
    </row>
    <row r="300" spans="1:26" ht="15.75" customHeight="1">
      <c r="A300" s="288"/>
      <c r="B300" s="288"/>
      <c r="C300" s="317"/>
      <c r="D300" s="317"/>
      <c r="E300" s="288"/>
      <c r="F300" s="288"/>
      <c r="G300" s="288"/>
      <c r="H300" s="288"/>
      <c r="I300" s="288"/>
      <c r="J300" s="288"/>
      <c r="K300" s="288"/>
      <c r="L300" s="288"/>
      <c r="M300" s="288"/>
      <c r="N300" s="288"/>
      <c r="O300" s="288"/>
      <c r="P300" s="288"/>
      <c r="Q300" s="288"/>
      <c r="R300" s="288"/>
      <c r="S300" s="288"/>
      <c r="T300" s="288"/>
      <c r="U300" s="288"/>
      <c r="V300" s="288"/>
      <c r="W300" s="288"/>
      <c r="X300" s="288"/>
      <c r="Y300" s="288"/>
      <c r="Z300" s="288"/>
    </row>
    <row r="301" spans="1:26" ht="15.75" customHeight="1">
      <c r="A301" s="288"/>
      <c r="B301" s="288"/>
      <c r="C301" s="317"/>
      <c r="D301" s="317"/>
      <c r="E301" s="288"/>
      <c r="F301" s="288"/>
      <c r="G301" s="288"/>
      <c r="H301" s="288"/>
      <c r="I301" s="288"/>
      <c r="J301" s="288"/>
      <c r="K301" s="288"/>
      <c r="L301" s="288"/>
      <c r="M301" s="288"/>
      <c r="N301" s="288"/>
      <c r="O301" s="288"/>
      <c r="P301" s="288"/>
      <c r="Q301" s="288"/>
      <c r="R301" s="288"/>
      <c r="S301" s="288"/>
      <c r="T301" s="288"/>
      <c r="U301" s="288"/>
      <c r="V301" s="288"/>
      <c r="W301" s="288"/>
      <c r="X301" s="288"/>
      <c r="Y301" s="288"/>
      <c r="Z301" s="288"/>
    </row>
    <row r="302" spans="1:26" ht="15.75" customHeight="1">
      <c r="A302" s="288"/>
      <c r="B302" s="288"/>
      <c r="C302" s="317"/>
      <c r="D302" s="317"/>
      <c r="E302" s="288"/>
      <c r="F302" s="288"/>
      <c r="G302" s="288"/>
      <c r="H302" s="288"/>
      <c r="I302" s="288"/>
      <c r="J302" s="288"/>
      <c r="K302" s="288"/>
      <c r="L302" s="288"/>
      <c r="M302" s="288"/>
      <c r="N302" s="288"/>
      <c r="O302" s="288"/>
      <c r="P302" s="288"/>
      <c r="Q302" s="288"/>
      <c r="R302" s="288"/>
      <c r="S302" s="288"/>
      <c r="T302" s="288"/>
      <c r="U302" s="288"/>
      <c r="V302" s="288"/>
      <c r="W302" s="288"/>
      <c r="X302" s="288"/>
      <c r="Y302" s="288"/>
      <c r="Z302" s="288"/>
    </row>
    <row r="303" spans="1:26" ht="15.75" customHeight="1">
      <c r="A303" s="288"/>
      <c r="B303" s="288"/>
      <c r="C303" s="317"/>
      <c r="D303" s="317"/>
      <c r="E303" s="288"/>
      <c r="F303" s="288"/>
      <c r="G303" s="288"/>
      <c r="H303" s="288"/>
      <c r="I303" s="288"/>
      <c r="J303" s="288"/>
      <c r="K303" s="288"/>
      <c r="L303" s="288"/>
      <c r="M303" s="288"/>
      <c r="N303" s="288"/>
      <c r="O303" s="288"/>
      <c r="P303" s="288"/>
      <c r="Q303" s="288"/>
      <c r="R303" s="288"/>
      <c r="S303" s="288"/>
      <c r="T303" s="288"/>
      <c r="U303" s="288"/>
      <c r="V303" s="288"/>
      <c r="W303" s="288"/>
      <c r="X303" s="288"/>
      <c r="Y303" s="288"/>
      <c r="Z303" s="288"/>
    </row>
    <row r="304" spans="1:26" ht="15.75" customHeight="1">
      <c r="A304" s="288"/>
      <c r="B304" s="288"/>
      <c r="C304" s="317"/>
      <c r="D304" s="317"/>
      <c r="E304" s="288"/>
      <c r="F304" s="288"/>
      <c r="G304" s="288"/>
      <c r="H304" s="288"/>
      <c r="I304" s="288"/>
      <c r="J304" s="288"/>
      <c r="K304" s="288"/>
      <c r="L304" s="288"/>
      <c r="M304" s="288"/>
      <c r="N304" s="288"/>
      <c r="O304" s="288"/>
      <c r="P304" s="288"/>
      <c r="Q304" s="288"/>
      <c r="R304" s="288"/>
      <c r="S304" s="288"/>
      <c r="T304" s="288"/>
      <c r="U304" s="288"/>
      <c r="V304" s="288"/>
      <c r="W304" s="288"/>
      <c r="X304" s="288"/>
      <c r="Y304" s="288"/>
      <c r="Z304" s="288"/>
    </row>
    <row r="305" spans="1:26" ht="15.75" customHeight="1">
      <c r="A305" s="288"/>
      <c r="B305" s="288"/>
      <c r="C305" s="317"/>
      <c r="D305" s="317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288"/>
      <c r="T305" s="288"/>
      <c r="U305" s="288"/>
      <c r="V305" s="288"/>
      <c r="W305" s="288"/>
      <c r="X305" s="288"/>
      <c r="Y305" s="288"/>
      <c r="Z305" s="288"/>
    </row>
    <row r="306" spans="1:26" ht="15.75" customHeight="1">
      <c r="A306" s="288"/>
      <c r="B306" s="288"/>
      <c r="C306" s="317"/>
      <c r="D306" s="317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288"/>
      <c r="T306" s="288"/>
      <c r="U306" s="288"/>
      <c r="V306" s="288"/>
      <c r="W306" s="288"/>
      <c r="X306" s="288"/>
      <c r="Y306" s="288"/>
      <c r="Z306" s="288"/>
    </row>
    <row r="307" spans="1:26" ht="15.75" customHeight="1">
      <c r="A307" s="288"/>
      <c r="B307" s="288"/>
      <c r="C307" s="317"/>
      <c r="D307" s="317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288"/>
      <c r="T307" s="288"/>
      <c r="U307" s="288"/>
      <c r="V307" s="288"/>
      <c r="W307" s="288"/>
      <c r="X307" s="288"/>
      <c r="Y307" s="288"/>
      <c r="Z307" s="288"/>
    </row>
    <row r="308" spans="1:26" ht="15.75" customHeight="1">
      <c r="A308" s="288"/>
      <c r="B308" s="288"/>
      <c r="C308" s="317"/>
      <c r="D308" s="317"/>
      <c r="E308" s="288"/>
      <c r="F308" s="288"/>
      <c r="G308" s="288"/>
      <c r="H308" s="288"/>
      <c r="I308" s="288"/>
      <c r="J308" s="288"/>
      <c r="K308" s="288"/>
      <c r="L308" s="288"/>
      <c r="M308" s="288"/>
      <c r="N308" s="288"/>
      <c r="O308" s="288"/>
      <c r="P308" s="288"/>
      <c r="Q308" s="288"/>
      <c r="R308" s="288"/>
      <c r="S308" s="288"/>
      <c r="T308" s="288"/>
      <c r="U308" s="288"/>
      <c r="V308" s="288"/>
      <c r="W308" s="288"/>
      <c r="X308" s="288"/>
      <c r="Y308" s="288"/>
      <c r="Z308" s="288"/>
    </row>
    <row r="309" spans="1:26" ht="15.75" customHeight="1">
      <c r="A309" s="288"/>
      <c r="B309" s="288"/>
      <c r="C309" s="317"/>
      <c r="D309" s="317"/>
      <c r="E309" s="288"/>
      <c r="F309" s="288"/>
      <c r="G309" s="288"/>
      <c r="H309" s="288"/>
      <c r="I309" s="288"/>
      <c r="J309" s="288"/>
      <c r="K309" s="288"/>
      <c r="L309" s="288"/>
      <c r="M309" s="288"/>
      <c r="N309" s="288"/>
      <c r="O309" s="288"/>
      <c r="P309" s="288"/>
      <c r="Q309" s="288"/>
      <c r="R309" s="288"/>
      <c r="S309" s="288"/>
      <c r="T309" s="288"/>
      <c r="U309" s="288"/>
      <c r="V309" s="288"/>
      <c r="W309" s="288"/>
      <c r="X309" s="288"/>
      <c r="Y309" s="288"/>
      <c r="Z309" s="288"/>
    </row>
    <row r="310" spans="1:26" ht="15.75" customHeight="1">
      <c r="A310" s="288"/>
      <c r="B310" s="288"/>
      <c r="C310" s="317"/>
      <c r="D310" s="317"/>
      <c r="E310" s="288"/>
      <c r="F310" s="288"/>
      <c r="G310" s="288"/>
      <c r="H310" s="288"/>
      <c r="I310" s="288"/>
      <c r="J310" s="288"/>
      <c r="K310" s="288"/>
      <c r="L310" s="288"/>
      <c r="M310" s="288"/>
      <c r="N310" s="288"/>
      <c r="O310" s="288"/>
      <c r="P310" s="288"/>
      <c r="Q310" s="288"/>
      <c r="R310" s="288"/>
      <c r="S310" s="288"/>
      <c r="T310" s="288"/>
      <c r="U310" s="288"/>
      <c r="V310" s="288"/>
      <c r="W310" s="288"/>
      <c r="X310" s="288"/>
      <c r="Y310" s="288"/>
      <c r="Z310" s="288"/>
    </row>
    <row r="311" spans="1:26" ht="15.75" customHeight="1">
      <c r="A311" s="288"/>
      <c r="B311" s="288"/>
      <c r="C311" s="317"/>
      <c r="D311" s="317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288"/>
      <c r="T311" s="288"/>
      <c r="U311" s="288"/>
      <c r="V311" s="288"/>
      <c r="W311" s="288"/>
      <c r="X311" s="288"/>
      <c r="Y311" s="288"/>
      <c r="Z311" s="288"/>
    </row>
    <row r="312" spans="1:26" ht="15.75" customHeight="1">
      <c r="A312" s="288"/>
      <c r="B312" s="288"/>
      <c r="C312" s="317"/>
      <c r="D312" s="317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288"/>
      <c r="T312" s="288"/>
      <c r="U312" s="288"/>
      <c r="V312" s="288"/>
      <c r="W312" s="288"/>
      <c r="X312" s="288"/>
      <c r="Y312" s="288"/>
      <c r="Z312" s="288"/>
    </row>
    <row r="313" spans="1:26" ht="15.75" customHeight="1">
      <c r="A313" s="288"/>
      <c r="B313" s="288"/>
      <c r="C313" s="317"/>
      <c r="D313" s="317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288"/>
      <c r="T313" s="288"/>
      <c r="U313" s="288"/>
      <c r="V313" s="288"/>
      <c r="W313" s="288"/>
      <c r="X313" s="288"/>
      <c r="Y313" s="288"/>
      <c r="Z313" s="288"/>
    </row>
    <row r="314" spans="1:26" ht="15.75" customHeight="1">
      <c r="A314" s="288"/>
      <c r="B314" s="288"/>
      <c r="C314" s="317"/>
      <c r="D314" s="317"/>
      <c r="E314" s="288"/>
      <c r="F314" s="288"/>
      <c r="G314" s="288"/>
      <c r="H314" s="288"/>
      <c r="I314" s="288"/>
      <c r="J314" s="288"/>
      <c r="K314" s="288"/>
      <c r="L314" s="288"/>
      <c r="M314" s="288"/>
      <c r="N314" s="288"/>
      <c r="O314" s="288"/>
      <c r="P314" s="288"/>
      <c r="Q314" s="288"/>
      <c r="R314" s="288"/>
      <c r="S314" s="288"/>
      <c r="T314" s="288"/>
      <c r="U314" s="288"/>
      <c r="V314" s="288"/>
      <c r="W314" s="288"/>
      <c r="X314" s="288"/>
      <c r="Y314" s="288"/>
      <c r="Z314" s="288"/>
    </row>
    <row r="315" spans="1:26" ht="15.75" customHeight="1">
      <c r="A315" s="288"/>
      <c r="B315" s="288"/>
      <c r="C315" s="317"/>
      <c r="D315" s="317"/>
      <c r="E315" s="288"/>
      <c r="F315" s="288"/>
      <c r="G315" s="288"/>
      <c r="H315" s="288"/>
      <c r="I315" s="288"/>
      <c r="J315" s="288"/>
      <c r="K315" s="288"/>
      <c r="L315" s="288"/>
      <c r="M315" s="288"/>
      <c r="N315" s="288"/>
      <c r="O315" s="288"/>
      <c r="P315" s="288"/>
      <c r="Q315" s="288"/>
      <c r="R315" s="288"/>
      <c r="S315" s="288"/>
      <c r="T315" s="288"/>
      <c r="U315" s="288"/>
      <c r="V315" s="288"/>
      <c r="W315" s="288"/>
      <c r="X315" s="288"/>
      <c r="Y315" s="288"/>
      <c r="Z315" s="288"/>
    </row>
    <row r="316" spans="1:26" ht="15.75" customHeight="1">
      <c r="A316" s="288"/>
      <c r="B316" s="288"/>
      <c r="C316" s="317"/>
      <c r="D316" s="317"/>
      <c r="E316" s="288"/>
      <c r="F316" s="288"/>
      <c r="G316" s="288"/>
      <c r="H316" s="288"/>
      <c r="I316" s="288"/>
      <c r="J316" s="288"/>
      <c r="K316" s="288"/>
      <c r="L316" s="288"/>
      <c r="M316" s="288"/>
      <c r="N316" s="288"/>
      <c r="O316" s="288"/>
      <c r="P316" s="288"/>
      <c r="Q316" s="288"/>
      <c r="R316" s="288"/>
      <c r="S316" s="288"/>
      <c r="T316" s="288"/>
      <c r="U316" s="288"/>
      <c r="V316" s="288"/>
      <c r="W316" s="288"/>
      <c r="X316" s="288"/>
      <c r="Y316" s="288"/>
      <c r="Z316" s="288"/>
    </row>
    <row r="317" spans="1:26" ht="15.75" customHeight="1">
      <c r="A317" s="288"/>
      <c r="B317" s="288"/>
      <c r="C317" s="317"/>
      <c r="D317" s="317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288"/>
      <c r="T317" s="288"/>
      <c r="U317" s="288"/>
      <c r="V317" s="288"/>
      <c r="W317" s="288"/>
      <c r="X317" s="288"/>
      <c r="Y317" s="288"/>
      <c r="Z317" s="288"/>
    </row>
    <row r="318" spans="1:26" ht="15.75" customHeight="1">
      <c r="A318" s="288"/>
      <c r="B318" s="288"/>
      <c r="C318" s="317"/>
      <c r="D318" s="317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288"/>
      <c r="T318" s="288"/>
      <c r="U318" s="288"/>
      <c r="V318" s="288"/>
      <c r="W318" s="288"/>
      <c r="X318" s="288"/>
      <c r="Y318" s="288"/>
      <c r="Z318" s="288"/>
    </row>
    <row r="319" spans="1:26" ht="15.75" customHeight="1">
      <c r="A319" s="288"/>
      <c r="B319" s="288"/>
      <c r="C319" s="317"/>
      <c r="D319" s="317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288"/>
      <c r="T319" s="288"/>
      <c r="U319" s="288"/>
      <c r="V319" s="288"/>
      <c r="W319" s="288"/>
      <c r="X319" s="288"/>
      <c r="Y319" s="288"/>
      <c r="Z319" s="288"/>
    </row>
    <row r="320" spans="1:26" ht="15.75" customHeight="1">
      <c r="A320" s="288"/>
      <c r="B320" s="288"/>
      <c r="C320" s="317"/>
      <c r="D320" s="317"/>
      <c r="E320" s="288"/>
      <c r="F320" s="288"/>
      <c r="G320" s="288"/>
      <c r="H320" s="288"/>
      <c r="I320" s="288"/>
      <c r="J320" s="288"/>
      <c r="K320" s="288"/>
      <c r="L320" s="288"/>
      <c r="M320" s="288"/>
      <c r="N320" s="288"/>
      <c r="O320" s="288"/>
      <c r="P320" s="288"/>
      <c r="Q320" s="288"/>
      <c r="R320" s="288"/>
      <c r="S320" s="288"/>
      <c r="T320" s="288"/>
      <c r="U320" s="288"/>
      <c r="V320" s="288"/>
      <c r="W320" s="288"/>
      <c r="X320" s="288"/>
      <c r="Y320" s="288"/>
      <c r="Z320" s="288"/>
    </row>
    <row r="321" spans="1:26" ht="15.75" customHeight="1">
      <c r="A321" s="288"/>
      <c r="B321" s="288"/>
      <c r="C321" s="317"/>
      <c r="D321" s="317"/>
      <c r="E321" s="288"/>
      <c r="F321" s="288"/>
      <c r="G321" s="288"/>
      <c r="H321" s="288"/>
      <c r="I321" s="288"/>
      <c r="J321" s="288"/>
      <c r="K321" s="288"/>
      <c r="L321" s="288"/>
      <c r="M321" s="288"/>
      <c r="N321" s="288"/>
      <c r="O321" s="288"/>
      <c r="P321" s="288"/>
      <c r="Q321" s="288"/>
      <c r="R321" s="288"/>
      <c r="S321" s="288"/>
      <c r="T321" s="288"/>
      <c r="U321" s="288"/>
      <c r="V321" s="288"/>
      <c r="W321" s="288"/>
      <c r="X321" s="288"/>
      <c r="Y321" s="288"/>
      <c r="Z321" s="288"/>
    </row>
    <row r="322" spans="1:26" ht="15.75" customHeight="1">
      <c r="A322" s="288"/>
      <c r="B322" s="288"/>
      <c r="C322" s="317"/>
      <c r="D322" s="317"/>
      <c r="E322" s="288"/>
      <c r="F322" s="288"/>
      <c r="G322" s="288"/>
      <c r="H322" s="288"/>
      <c r="I322" s="288"/>
      <c r="J322" s="288"/>
      <c r="K322" s="288"/>
      <c r="L322" s="288"/>
      <c r="M322" s="288"/>
      <c r="N322" s="288"/>
      <c r="O322" s="288"/>
      <c r="P322" s="288"/>
      <c r="Q322" s="288"/>
      <c r="R322" s="288"/>
      <c r="S322" s="288"/>
      <c r="T322" s="288"/>
      <c r="U322" s="288"/>
      <c r="V322" s="288"/>
      <c r="W322" s="288"/>
      <c r="X322" s="288"/>
      <c r="Y322" s="288"/>
      <c r="Z322" s="288"/>
    </row>
    <row r="323" spans="1:26" ht="15.75" customHeight="1">
      <c r="A323" s="288"/>
      <c r="B323" s="288"/>
      <c r="C323" s="317"/>
      <c r="D323" s="317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288"/>
      <c r="T323" s="288"/>
      <c r="U323" s="288"/>
      <c r="V323" s="288"/>
      <c r="W323" s="288"/>
      <c r="X323" s="288"/>
      <c r="Y323" s="288"/>
      <c r="Z323" s="288"/>
    </row>
    <row r="324" spans="1:26" ht="15.75" customHeight="1">
      <c r="A324" s="288"/>
      <c r="B324" s="288"/>
      <c r="C324" s="317"/>
      <c r="D324" s="317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288"/>
      <c r="T324" s="288"/>
      <c r="U324" s="288"/>
      <c r="V324" s="288"/>
      <c r="W324" s="288"/>
      <c r="X324" s="288"/>
      <c r="Y324" s="288"/>
      <c r="Z324" s="288"/>
    </row>
    <row r="325" spans="1:26" ht="15.75" customHeight="1">
      <c r="A325" s="288"/>
      <c r="B325" s="288"/>
      <c r="C325" s="317"/>
      <c r="D325" s="317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288"/>
      <c r="T325" s="288"/>
      <c r="U325" s="288"/>
      <c r="V325" s="288"/>
      <c r="W325" s="288"/>
      <c r="X325" s="288"/>
      <c r="Y325" s="288"/>
      <c r="Z325" s="288"/>
    </row>
    <row r="326" spans="1:26" ht="15.75" customHeight="1">
      <c r="A326" s="288"/>
      <c r="B326" s="288"/>
      <c r="C326" s="317"/>
      <c r="D326" s="317"/>
      <c r="E326" s="288"/>
      <c r="F326" s="288"/>
      <c r="G326" s="288"/>
      <c r="H326" s="288"/>
      <c r="I326" s="288"/>
      <c r="J326" s="288"/>
      <c r="K326" s="288"/>
      <c r="L326" s="288"/>
      <c r="M326" s="288"/>
      <c r="N326" s="288"/>
      <c r="O326" s="288"/>
      <c r="P326" s="288"/>
      <c r="Q326" s="288"/>
      <c r="R326" s="288"/>
      <c r="S326" s="288"/>
      <c r="T326" s="288"/>
      <c r="U326" s="288"/>
      <c r="V326" s="288"/>
      <c r="W326" s="288"/>
      <c r="X326" s="288"/>
      <c r="Y326" s="288"/>
      <c r="Z326" s="288"/>
    </row>
    <row r="327" spans="1:26" ht="15.75" customHeight="1">
      <c r="A327" s="288"/>
      <c r="B327" s="288"/>
      <c r="C327" s="317"/>
      <c r="D327" s="317"/>
      <c r="E327" s="288"/>
      <c r="F327" s="288"/>
      <c r="G327" s="288"/>
      <c r="H327" s="288"/>
      <c r="I327" s="288"/>
      <c r="J327" s="288"/>
      <c r="K327" s="288"/>
      <c r="L327" s="288"/>
      <c r="M327" s="288"/>
      <c r="N327" s="288"/>
      <c r="O327" s="288"/>
      <c r="P327" s="288"/>
      <c r="Q327" s="288"/>
      <c r="R327" s="288"/>
      <c r="S327" s="288"/>
      <c r="T327" s="288"/>
      <c r="U327" s="288"/>
      <c r="V327" s="288"/>
      <c r="W327" s="288"/>
      <c r="X327" s="288"/>
      <c r="Y327" s="288"/>
      <c r="Z327" s="288"/>
    </row>
    <row r="328" spans="1:26" ht="15.75" customHeight="1">
      <c r="A328" s="288"/>
      <c r="B328" s="288"/>
      <c r="C328" s="317"/>
      <c r="D328" s="317"/>
      <c r="E328" s="288"/>
      <c r="F328" s="288"/>
      <c r="G328" s="288"/>
      <c r="H328" s="288"/>
      <c r="I328" s="288"/>
      <c r="J328" s="288"/>
      <c r="K328" s="288"/>
      <c r="L328" s="288"/>
      <c r="M328" s="288"/>
      <c r="N328" s="288"/>
      <c r="O328" s="288"/>
      <c r="P328" s="288"/>
      <c r="Q328" s="288"/>
      <c r="R328" s="288"/>
      <c r="S328" s="288"/>
      <c r="T328" s="288"/>
      <c r="U328" s="288"/>
      <c r="V328" s="288"/>
      <c r="W328" s="288"/>
      <c r="X328" s="288"/>
      <c r="Y328" s="288"/>
      <c r="Z328" s="288"/>
    </row>
    <row r="329" spans="1:26" ht="15.75" customHeight="1">
      <c r="A329" s="288"/>
      <c r="B329" s="288"/>
      <c r="C329" s="317"/>
      <c r="D329" s="317"/>
      <c r="E329" s="288"/>
      <c r="F329" s="288"/>
      <c r="G329" s="288"/>
      <c r="H329" s="288"/>
      <c r="I329" s="288"/>
      <c r="J329" s="288"/>
      <c r="K329" s="288"/>
      <c r="L329" s="288"/>
      <c r="M329" s="288"/>
      <c r="N329" s="288"/>
      <c r="O329" s="288"/>
      <c r="P329" s="288"/>
      <c r="Q329" s="288"/>
      <c r="R329" s="288"/>
      <c r="S329" s="288"/>
      <c r="T329" s="288"/>
      <c r="U329" s="288"/>
      <c r="V329" s="288"/>
      <c r="W329" s="288"/>
      <c r="X329" s="288"/>
      <c r="Y329" s="288"/>
      <c r="Z329" s="288"/>
    </row>
    <row r="330" spans="1:26" ht="15.75" customHeight="1">
      <c r="A330" s="288"/>
      <c r="B330" s="288"/>
      <c r="C330" s="317"/>
      <c r="D330" s="317"/>
      <c r="E330" s="288"/>
      <c r="F330" s="288"/>
      <c r="G330" s="288"/>
      <c r="H330" s="288"/>
      <c r="I330" s="288"/>
      <c r="J330" s="288"/>
      <c r="K330" s="288"/>
      <c r="L330" s="288"/>
      <c r="M330" s="288"/>
      <c r="N330" s="288"/>
      <c r="O330" s="288"/>
      <c r="P330" s="288"/>
      <c r="Q330" s="288"/>
      <c r="R330" s="288"/>
      <c r="S330" s="288"/>
      <c r="T330" s="288"/>
      <c r="U330" s="288"/>
      <c r="V330" s="288"/>
      <c r="W330" s="288"/>
      <c r="X330" s="288"/>
      <c r="Y330" s="288"/>
      <c r="Z330" s="288"/>
    </row>
    <row r="331" spans="1:26" ht="15.75" customHeight="1">
      <c r="A331" s="288"/>
      <c r="B331" s="288"/>
      <c r="C331" s="317"/>
      <c r="D331" s="317"/>
      <c r="E331" s="288"/>
      <c r="F331" s="288"/>
      <c r="G331" s="288"/>
      <c r="H331" s="288"/>
      <c r="I331" s="288"/>
      <c r="J331" s="288"/>
      <c r="K331" s="288"/>
      <c r="L331" s="288"/>
      <c r="M331" s="288"/>
      <c r="N331" s="288"/>
      <c r="O331" s="288"/>
      <c r="P331" s="288"/>
      <c r="Q331" s="288"/>
      <c r="R331" s="288"/>
      <c r="S331" s="288"/>
      <c r="T331" s="288"/>
      <c r="U331" s="288"/>
      <c r="V331" s="288"/>
      <c r="W331" s="288"/>
      <c r="X331" s="288"/>
      <c r="Y331" s="288"/>
      <c r="Z331" s="288"/>
    </row>
    <row r="332" spans="1:26" ht="15.75" customHeight="1">
      <c r="A332" s="288"/>
      <c r="B332" s="288"/>
      <c r="C332" s="317"/>
      <c r="D332" s="317"/>
      <c r="E332" s="288"/>
      <c r="F332" s="288"/>
      <c r="G332" s="288"/>
      <c r="H332" s="288"/>
      <c r="I332" s="288"/>
      <c r="J332" s="288"/>
      <c r="K332" s="288"/>
      <c r="L332" s="288"/>
      <c r="M332" s="288"/>
      <c r="N332" s="288"/>
      <c r="O332" s="288"/>
      <c r="P332" s="288"/>
      <c r="Q332" s="288"/>
      <c r="R332" s="288"/>
      <c r="S332" s="288"/>
      <c r="T332" s="288"/>
      <c r="U332" s="288"/>
      <c r="V332" s="288"/>
      <c r="W332" s="288"/>
      <c r="X332" s="288"/>
      <c r="Y332" s="288"/>
      <c r="Z332" s="288"/>
    </row>
    <row r="333" spans="1:26" ht="15.75" customHeight="1">
      <c r="A333" s="288"/>
      <c r="B333" s="288"/>
      <c r="C333" s="317"/>
      <c r="D333" s="317"/>
      <c r="E333" s="288"/>
      <c r="F333" s="288"/>
      <c r="G333" s="288"/>
      <c r="H333" s="288"/>
      <c r="I333" s="288"/>
      <c r="J333" s="288"/>
      <c r="K333" s="288"/>
      <c r="L333" s="288"/>
      <c r="M333" s="288"/>
      <c r="N333" s="288"/>
      <c r="O333" s="288"/>
      <c r="P333" s="288"/>
      <c r="Q333" s="288"/>
      <c r="R333" s="288"/>
      <c r="S333" s="288"/>
      <c r="T333" s="288"/>
      <c r="U333" s="288"/>
      <c r="V333" s="288"/>
      <c r="W333" s="288"/>
      <c r="X333" s="288"/>
      <c r="Y333" s="288"/>
      <c r="Z333" s="288"/>
    </row>
    <row r="334" spans="1:26" ht="15.75" customHeight="1">
      <c r="A334" s="288"/>
      <c r="B334" s="288"/>
      <c r="C334" s="317"/>
      <c r="D334" s="317"/>
      <c r="E334" s="288"/>
      <c r="F334" s="288"/>
      <c r="G334" s="288"/>
      <c r="H334" s="288"/>
      <c r="I334" s="288"/>
      <c r="J334" s="288"/>
      <c r="K334" s="288"/>
      <c r="L334" s="288"/>
      <c r="M334" s="288"/>
      <c r="N334" s="288"/>
      <c r="O334" s="288"/>
      <c r="P334" s="288"/>
      <c r="Q334" s="288"/>
      <c r="R334" s="288"/>
      <c r="S334" s="288"/>
      <c r="T334" s="288"/>
      <c r="U334" s="288"/>
      <c r="V334" s="288"/>
      <c r="W334" s="288"/>
      <c r="X334" s="288"/>
      <c r="Y334" s="288"/>
      <c r="Z334" s="288"/>
    </row>
    <row r="335" spans="1:26" ht="15.75" customHeight="1">
      <c r="A335" s="288"/>
      <c r="B335" s="288"/>
      <c r="C335" s="317"/>
      <c r="D335" s="317"/>
      <c r="E335" s="288"/>
      <c r="F335" s="288"/>
      <c r="G335" s="288"/>
      <c r="H335" s="288"/>
      <c r="I335" s="288"/>
      <c r="J335" s="288"/>
      <c r="K335" s="288"/>
      <c r="L335" s="288"/>
      <c r="M335" s="288"/>
      <c r="N335" s="288"/>
      <c r="O335" s="288"/>
      <c r="P335" s="288"/>
      <c r="Q335" s="288"/>
      <c r="R335" s="288"/>
      <c r="S335" s="288"/>
      <c r="T335" s="288"/>
      <c r="U335" s="288"/>
      <c r="V335" s="288"/>
      <c r="W335" s="288"/>
      <c r="X335" s="288"/>
      <c r="Y335" s="288"/>
      <c r="Z335" s="288"/>
    </row>
    <row r="336" spans="1:26" ht="15.75" customHeight="1">
      <c r="A336" s="288"/>
      <c r="B336" s="288"/>
      <c r="C336" s="317"/>
      <c r="D336" s="317"/>
      <c r="E336" s="288"/>
      <c r="F336" s="288"/>
      <c r="G336" s="288"/>
      <c r="H336" s="288"/>
      <c r="I336" s="288"/>
      <c r="J336" s="288"/>
      <c r="K336" s="288"/>
      <c r="L336" s="288"/>
      <c r="M336" s="288"/>
      <c r="N336" s="288"/>
      <c r="O336" s="288"/>
      <c r="P336" s="288"/>
      <c r="Q336" s="288"/>
      <c r="R336" s="288"/>
      <c r="S336" s="288"/>
      <c r="T336" s="288"/>
      <c r="U336" s="288"/>
      <c r="V336" s="288"/>
      <c r="W336" s="288"/>
      <c r="X336" s="288"/>
      <c r="Y336" s="288"/>
      <c r="Z336" s="288"/>
    </row>
    <row r="337" spans="1:26" ht="15.75" customHeight="1">
      <c r="A337" s="288"/>
      <c r="B337" s="288"/>
      <c r="C337" s="317"/>
      <c r="D337" s="317"/>
      <c r="E337" s="288"/>
      <c r="F337" s="288"/>
      <c r="G337" s="288"/>
      <c r="H337" s="288"/>
      <c r="I337" s="288"/>
      <c r="J337" s="288"/>
      <c r="K337" s="288"/>
      <c r="L337" s="288"/>
      <c r="M337" s="288"/>
      <c r="N337" s="288"/>
      <c r="O337" s="288"/>
      <c r="P337" s="288"/>
      <c r="Q337" s="288"/>
      <c r="R337" s="288"/>
      <c r="S337" s="288"/>
      <c r="T337" s="288"/>
      <c r="U337" s="288"/>
      <c r="V337" s="288"/>
      <c r="W337" s="288"/>
      <c r="X337" s="288"/>
      <c r="Y337" s="288"/>
      <c r="Z337" s="288"/>
    </row>
    <row r="338" spans="1:26" ht="15.75" customHeight="1">
      <c r="A338" s="288"/>
      <c r="B338" s="288"/>
      <c r="C338" s="317"/>
      <c r="D338" s="317"/>
      <c r="E338" s="288"/>
      <c r="F338" s="288"/>
      <c r="G338" s="288"/>
      <c r="H338" s="288"/>
      <c r="I338" s="288"/>
      <c r="J338" s="288"/>
      <c r="K338" s="288"/>
      <c r="L338" s="288"/>
      <c r="M338" s="288"/>
      <c r="N338" s="288"/>
      <c r="O338" s="288"/>
      <c r="P338" s="288"/>
      <c r="Q338" s="288"/>
      <c r="R338" s="288"/>
      <c r="S338" s="288"/>
      <c r="T338" s="288"/>
      <c r="U338" s="288"/>
      <c r="V338" s="288"/>
      <c r="W338" s="288"/>
      <c r="X338" s="288"/>
      <c r="Y338" s="288"/>
      <c r="Z338" s="288"/>
    </row>
    <row r="339" spans="1:26" ht="15.75" customHeight="1">
      <c r="A339" s="288"/>
      <c r="B339" s="288"/>
      <c r="C339" s="317"/>
      <c r="D339" s="317"/>
      <c r="E339" s="288"/>
      <c r="F339" s="288"/>
      <c r="G339" s="288"/>
      <c r="H339" s="288"/>
      <c r="I339" s="288"/>
      <c r="J339" s="288"/>
      <c r="K339" s="288"/>
      <c r="L339" s="288"/>
      <c r="M339" s="288"/>
      <c r="N339" s="288"/>
      <c r="O339" s="288"/>
      <c r="P339" s="288"/>
      <c r="Q339" s="288"/>
      <c r="R339" s="288"/>
      <c r="S339" s="288"/>
      <c r="T339" s="288"/>
      <c r="U339" s="288"/>
      <c r="V339" s="288"/>
      <c r="W339" s="288"/>
      <c r="X339" s="288"/>
      <c r="Y339" s="288"/>
      <c r="Z339" s="288"/>
    </row>
    <row r="340" spans="1:26" ht="15.75" customHeight="1">
      <c r="A340" s="288"/>
      <c r="B340" s="288"/>
      <c r="C340" s="317"/>
      <c r="D340" s="317"/>
      <c r="E340" s="288"/>
      <c r="F340" s="288"/>
      <c r="G340" s="288"/>
      <c r="H340" s="288"/>
      <c r="I340" s="288"/>
      <c r="J340" s="288"/>
      <c r="K340" s="288"/>
      <c r="L340" s="288"/>
      <c r="M340" s="288"/>
      <c r="N340" s="288"/>
      <c r="O340" s="288"/>
      <c r="P340" s="288"/>
      <c r="Q340" s="288"/>
      <c r="R340" s="288"/>
      <c r="S340" s="288"/>
      <c r="T340" s="288"/>
      <c r="U340" s="288"/>
      <c r="V340" s="288"/>
      <c r="W340" s="288"/>
      <c r="X340" s="288"/>
      <c r="Y340" s="288"/>
      <c r="Z340" s="288"/>
    </row>
    <row r="341" spans="1:26" ht="15.75" customHeight="1">
      <c r="A341" s="288"/>
      <c r="B341" s="288"/>
      <c r="C341" s="317"/>
      <c r="D341" s="317"/>
      <c r="E341" s="288"/>
      <c r="F341" s="288"/>
      <c r="G341" s="288"/>
      <c r="H341" s="288"/>
      <c r="I341" s="288"/>
      <c r="J341" s="288"/>
      <c r="K341" s="288"/>
      <c r="L341" s="288"/>
      <c r="M341" s="288"/>
      <c r="N341" s="288"/>
      <c r="O341" s="288"/>
      <c r="P341" s="288"/>
      <c r="Q341" s="288"/>
      <c r="R341" s="288"/>
      <c r="S341" s="288"/>
      <c r="T341" s="288"/>
      <c r="U341" s="288"/>
      <c r="V341" s="288"/>
      <c r="W341" s="288"/>
      <c r="X341" s="288"/>
      <c r="Y341" s="288"/>
      <c r="Z341" s="288"/>
    </row>
    <row r="342" spans="1:26" ht="15.75" customHeight="1">
      <c r="A342" s="288"/>
      <c r="B342" s="288"/>
      <c r="C342" s="317"/>
      <c r="D342" s="317"/>
      <c r="E342" s="288"/>
      <c r="F342" s="288"/>
      <c r="G342" s="288"/>
      <c r="H342" s="288"/>
      <c r="I342" s="288"/>
      <c r="J342" s="288"/>
      <c r="K342" s="288"/>
      <c r="L342" s="288"/>
      <c r="M342" s="288"/>
      <c r="N342" s="288"/>
      <c r="O342" s="288"/>
      <c r="P342" s="288"/>
      <c r="Q342" s="288"/>
      <c r="R342" s="288"/>
      <c r="S342" s="288"/>
      <c r="T342" s="288"/>
      <c r="U342" s="288"/>
      <c r="V342" s="288"/>
      <c r="W342" s="288"/>
      <c r="X342" s="288"/>
      <c r="Y342" s="288"/>
      <c r="Z342" s="288"/>
    </row>
    <row r="343" spans="1:26" ht="15.75" customHeight="1">
      <c r="A343" s="288"/>
      <c r="B343" s="288"/>
      <c r="C343" s="317"/>
      <c r="D343" s="317"/>
      <c r="E343" s="288"/>
      <c r="F343" s="288"/>
      <c r="G343" s="288"/>
      <c r="H343" s="288"/>
      <c r="I343" s="288"/>
      <c r="J343" s="288"/>
      <c r="K343" s="288"/>
      <c r="L343" s="288"/>
      <c r="M343" s="288"/>
      <c r="N343" s="288"/>
      <c r="O343" s="288"/>
      <c r="P343" s="288"/>
      <c r="Q343" s="288"/>
      <c r="R343" s="288"/>
      <c r="S343" s="288"/>
      <c r="T343" s="288"/>
      <c r="U343" s="288"/>
      <c r="V343" s="288"/>
      <c r="W343" s="288"/>
      <c r="X343" s="288"/>
      <c r="Y343" s="288"/>
      <c r="Z343" s="288"/>
    </row>
    <row r="344" spans="1:26" ht="15.75" customHeight="1">
      <c r="A344" s="288"/>
      <c r="B344" s="288"/>
      <c r="C344" s="317"/>
      <c r="D344" s="317"/>
      <c r="E344" s="288"/>
      <c r="F344" s="288"/>
      <c r="G344" s="288"/>
      <c r="H344" s="288"/>
      <c r="I344" s="288"/>
      <c r="J344" s="288"/>
      <c r="K344" s="288"/>
      <c r="L344" s="288"/>
      <c r="M344" s="288"/>
      <c r="N344" s="288"/>
      <c r="O344" s="288"/>
      <c r="P344" s="288"/>
      <c r="Q344" s="288"/>
      <c r="R344" s="288"/>
      <c r="S344" s="288"/>
      <c r="T344" s="288"/>
      <c r="U344" s="288"/>
      <c r="V344" s="288"/>
      <c r="W344" s="288"/>
      <c r="X344" s="288"/>
      <c r="Y344" s="288"/>
      <c r="Z344" s="288"/>
    </row>
    <row r="345" spans="1:26" ht="15.75" customHeight="1">
      <c r="A345" s="288"/>
      <c r="B345" s="288"/>
      <c r="C345" s="317"/>
      <c r="D345" s="317"/>
      <c r="E345" s="288"/>
      <c r="F345" s="288"/>
      <c r="G345" s="288"/>
      <c r="H345" s="288"/>
      <c r="I345" s="288"/>
      <c r="J345" s="288"/>
      <c r="K345" s="288"/>
      <c r="L345" s="288"/>
      <c r="M345" s="288"/>
      <c r="N345" s="288"/>
      <c r="O345" s="288"/>
      <c r="P345" s="288"/>
      <c r="Q345" s="288"/>
      <c r="R345" s="288"/>
      <c r="S345" s="288"/>
      <c r="T345" s="288"/>
      <c r="U345" s="288"/>
      <c r="V345" s="288"/>
      <c r="W345" s="288"/>
      <c r="X345" s="288"/>
      <c r="Y345" s="288"/>
      <c r="Z345" s="288"/>
    </row>
    <row r="346" spans="1:26" ht="15.75" customHeight="1">
      <c r="A346" s="288"/>
      <c r="B346" s="288"/>
      <c r="C346" s="317"/>
      <c r="D346" s="317"/>
      <c r="E346" s="288"/>
      <c r="F346" s="288"/>
      <c r="G346" s="288"/>
      <c r="H346" s="288"/>
      <c r="I346" s="288"/>
      <c r="J346" s="288"/>
      <c r="K346" s="288"/>
      <c r="L346" s="288"/>
      <c r="M346" s="288"/>
      <c r="N346" s="288"/>
      <c r="O346" s="288"/>
      <c r="P346" s="288"/>
      <c r="Q346" s="288"/>
      <c r="R346" s="288"/>
      <c r="S346" s="288"/>
      <c r="T346" s="288"/>
      <c r="U346" s="288"/>
      <c r="V346" s="288"/>
      <c r="W346" s="288"/>
      <c r="X346" s="288"/>
      <c r="Y346" s="288"/>
      <c r="Z346" s="288"/>
    </row>
    <row r="347" spans="1:26" ht="15.75" customHeight="1">
      <c r="A347" s="288"/>
      <c r="B347" s="288"/>
      <c r="C347" s="317"/>
      <c r="D347" s="317"/>
      <c r="E347" s="288"/>
      <c r="F347" s="288"/>
      <c r="G347" s="288"/>
      <c r="H347" s="288"/>
      <c r="I347" s="288"/>
      <c r="J347" s="288"/>
      <c r="K347" s="288"/>
      <c r="L347" s="288"/>
      <c r="M347" s="288"/>
      <c r="N347" s="288"/>
      <c r="O347" s="288"/>
      <c r="P347" s="288"/>
      <c r="Q347" s="288"/>
      <c r="R347" s="288"/>
      <c r="S347" s="288"/>
      <c r="T347" s="288"/>
      <c r="U347" s="288"/>
      <c r="V347" s="288"/>
      <c r="W347" s="288"/>
      <c r="X347" s="288"/>
      <c r="Y347" s="288"/>
      <c r="Z347" s="288"/>
    </row>
    <row r="348" spans="1:26" ht="15.75" customHeight="1">
      <c r="A348" s="288"/>
      <c r="B348" s="288"/>
      <c r="C348" s="317"/>
      <c r="D348" s="317"/>
      <c r="E348" s="288"/>
      <c r="F348" s="288"/>
      <c r="G348" s="288"/>
      <c r="H348" s="288"/>
      <c r="I348" s="288"/>
      <c r="J348" s="288"/>
      <c r="K348" s="288"/>
      <c r="L348" s="288"/>
      <c r="M348" s="288"/>
      <c r="N348" s="288"/>
      <c r="O348" s="288"/>
      <c r="P348" s="288"/>
      <c r="Q348" s="288"/>
      <c r="R348" s="288"/>
      <c r="S348" s="288"/>
      <c r="T348" s="288"/>
      <c r="U348" s="288"/>
      <c r="V348" s="288"/>
      <c r="W348" s="288"/>
      <c r="X348" s="288"/>
      <c r="Y348" s="288"/>
      <c r="Z348" s="288"/>
    </row>
    <row r="349" spans="1:26" ht="15.75" customHeight="1">
      <c r="A349" s="288"/>
      <c r="B349" s="288"/>
      <c r="C349" s="317"/>
      <c r="D349" s="317"/>
      <c r="E349" s="288"/>
      <c r="F349" s="288"/>
      <c r="G349" s="288"/>
      <c r="H349" s="288"/>
      <c r="I349" s="288"/>
      <c r="J349" s="288"/>
      <c r="K349" s="288"/>
      <c r="L349" s="288"/>
      <c r="M349" s="288"/>
      <c r="N349" s="288"/>
      <c r="O349" s="288"/>
      <c r="P349" s="288"/>
      <c r="Q349" s="288"/>
      <c r="R349" s="288"/>
      <c r="S349" s="288"/>
      <c r="T349" s="288"/>
      <c r="U349" s="288"/>
      <c r="V349" s="288"/>
      <c r="W349" s="288"/>
      <c r="X349" s="288"/>
      <c r="Y349" s="288"/>
      <c r="Z349" s="288"/>
    </row>
    <row r="350" spans="1:26" ht="15.75" customHeight="1">
      <c r="A350" s="288"/>
      <c r="B350" s="288"/>
      <c r="C350" s="317"/>
      <c r="D350" s="317"/>
      <c r="E350" s="288"/>
      <c r="F350" s="288"/>
      <c r="G350" s="288"/>
      <c r="H350" s="288"/>
      <c r="I350" s="288"/>
      <c r="J350" s="288"/>
      <c r="K350" s="288"/>
      <c r="L350" s="288"/>
      <c r="M350" s="288"/>
      <c r="N350" s="288"/>
      <c r="O350" s="288"/>
      <c r="P350" s="288"/>
      <c r="Q350" s="288"/>
      <c r="R350" s="288"/>
      <c r="S350" s="288"/>
      <c r="T350" s="288"/>
      <c r="U350" s="288"/>
      <c r="V350" s="288"/>
      <c r="W350" s="288"/>
      <c r="X350" s="288"/>
      <c r="Y350" s="288"/>
      <c r="Z350" s="288"/>
    </row>
    <row r="351" spans="1:26" ht="15.75" customHeight="1">
      <c r="A351" s="288"/>
      <c r="B351" s="288"/>
      <c r="C351" s="317"/>
      <c r="D351" s="317"/>
      <c r="E351" s="288"/>
      <c r="F351" s="288"/>
      <c r="G351" s="288"/>
      <c r="H351" s="288"/>
      <c r="I351" s="288"/>
      <c r="J351" s="288"/>
      <c r="K351" s="288"/>
      <c r="L351" s="288"/>
      <c r="M351" s="288"/>
      <c r="N351" s="288"/>
      <c r="O351" s="288"/>
      <c r="P351" s="288"/>
      <c r="Q351" s="288"/>
      <c r="R351" s="288"/>
      <c r="S351" s="288"/>
      <c r="T351" s="288"/>
      <c r="U351" s="288"/>
      <c r="V351" s="288"/>
      <c r="W351" s="288"/>
      <c r="X351" s="288"/>
      <c r="Y351" s="288"/>
      <c r="Z351" s="288"/>
    </row>
    <row r="352" spans="1:26" ht="15.75" customHeight="1">
      <c r="A352" s="288"/>
      <c r="B352" s="288"/>
      <c r="C352" s="317"/>
      <c r="D352" s="317"/>
      <c r="E352" s="288"/>
      <c r="F352" s="288"/>
      <c r="G352" s="288"/>
      <c r="H352" s="288"/>
      <c r="I352" s="288"/>
      <c r="J352" s="288"/>
      <c r="K352" s="288"/>
      <c r="L352" s="288"/>
      <c r="M352" s="288"/>
      <c r="N352" s="288"/>
      <c r="O352" s="288"/>
      <c r="P352" s="288"/>
      <c r="Q352" s="288"/>
      <c r="R352" s="288"/>
      <c r="S352" s="288"/>
      <c r="T352" s="288"/>
      <c r="U352" s="288"/>
      <c r="V352" s="288"/>
      <c r="W352" s="288"/>
      <c r="X352" s="288"/>
      <c r="Y352" s="288"/>
      <c r="Z352" s="288"/>
    </row>
    <row r="353" spans="1:26" ht="15.75" customHeight="1">
      <c r="A353" s="288"/>
      <c r="B353" s="288"/>
      <c r="C353" s="317"/>
      <c r="D353" s="317"/>
      <c r="E353" s="288"/>
      <c r="F353" s="288"/>
      <c r="G353" s="288"/>
      <c r="H353" s="288"/>
      <c r="I353" s="288"/>
      <c r="J353" s="288"/>
      <c r="K353" s="288"/>
      <c r="L353" s="288"/>
      <c r="M353" s="288"/>
      <c r="N353" s="288"/>
      <c r="O353" s="288"/>
      <c r="P353" s="288"/>
      <c r="Q353" s="288"/>
      <c r="R353" s="288"/>
      <c r="S353" s="288"/>
      <c r="T353" s="288"/>
      <c r="U353" s="288"/>
      <c r="V353" s="288"/>
      <c r="W353" s="288"/>
      <c r="X353" s="288"/>
      <c r="Y353" s="288"/>
      <c r="Z353" s="288"/>
    </row>
    <row r="354" spans="1:26" ht="15.75" customHeight="1">
      <c r="A354" s="288"/>
      <c r="B354" s="288"/>
      <c r="C354" s="317"/>
      <c r="D354" s="317"/>
      <c r="E354" s="288"/>
      <c r="F354" s="288"/>
      <c r="G354" s="288"/>
      <c r="H354" s="288"/>
      <c r="I354" s="288"/>
      <c r="J354" s="288"/>
      <c r="K354" s="288"/>
      <c r="L354" s="288"/>
      <c r="M354" s="288"/>
      <c r="N354" s="288"/>
      <c r="O354" s="288"/>
      <c r="P354" s="288"/>
      <c r="Q354" s="288"/>
      <c r="R354" s="288"/>
      <c r="S354" s="288"/>
      <c r="T354" s="288"/>
      <c r="U354" s="288"/>
      <c r="V354" s="288"/>
      <c r="W354" s="288"/>
      <c r="X354" s="288"/>
      <c r="Y354" s="288"/>
      <c r="Z354" s="288"/>
    </row>
    <row r="355" spans="1:26" ht="15.75" customHeight="1">
      <c r="A355" s="288"/>
      <c r="B355" s="288"/>
      <c r="C355" s="317"/>
      <c r="D355" s="317"/>
      <c r="E355" s="288"/>
      <c r="F355" s="288"/>
      <c r="G355" s="288"/>
      <c r="H355" s="288"/>
      <c r="I355" s="288"/>
      <c r="J355" s="288"/>
      <c r="K355" s="288"/>
      <c r="L355" s="288"/>
      <c r="M355" s="288"/>
      <c r="N355" s="288"/>
      <c r="O355" s="288"/>
      <c r="P355" s="288"/>
      <c r="Q355" s="288"/>
      <c r="R355" s="288"/>
      <c r="S355" s="288"/>
      <c r="T355" s="288"/>
      <c r="U355" s="288"/>
      <c r="V355" s="288"/>
      <c r="W355" s="288"/>
      <c r="X355" s="288"/>
      <c r="Y355" s="288"/>
      <c r="Z355" s="288"/>
    </row>
    <row r="356" spans="1:26" ht="15.75" customHeight="1">
      <c r="A356" s="288"/>
      <c r="B356" s="288"/>
      <c r="C356" s="317"/>
      <c r="D356" s="317"/>
      <c r="E356" s="288"/>
      <c r="F356" s="288"/>
      <c r="G356" s="288"/>
      <c r="H356" s="288"/>
      <c r="I356" s="288"/>
      <c r="J356" s="288"/>
      <c r="K356" s="288"/>
      <c r="L356" s="288"/>
      <c r="M356" s="288"/>
      <c r="N356" s="288"/>
      <c r="O356" s="288"/>
      <c r="P356" s="288"/>
      <c r="Q356" s="288"/>
      <c r="R356" s="288"/>
      <c r="S356" s="288"/>
      <c r="T356" s="288"/>
      <c r="U356" s="288"/>
      <c r="V356" s="288"/>
      <c r="W356" s="288"/>
      <c r="X356" s="288"/>
      <c r="Y356" s="288"/>
      <c r="Z356" s="288"/>
    </row>
    <row r="357" spans="1:26" ht="15.75" customHeight="1">
      <c r="A357" s="288"/>
      <c r="B357" s="288"/>
      <c r="C357" s="317"/>
      <c r="D357" s="317"/>
      <c r="E357" s="288"/>
      <c r="F357" s="288"/>
      <c r="G357" s="288"/>
      <c r="H357" s="288"/>
      <c r="I357" s="288"/>
      <c r="J357" s="288"/>
      <c r="K357" s="288"/>
      <c r="L357" s="288"/>
      <c r="M357" s="288"/>
      <c r="N357" s="288"/>
      <c r="O357" s="288"/>
      <c r="P357" s="288"/>
      <c r="Q357" s="288"/>
      <c r="R357" s="288"/>
      <c r="S357" s="288"/>
      <c r="T357" s="288"/>
      <c r="U357" s="288"/>
      <c r="V357" s="288"/>
      <c r="W357" s="288"/>
      <c r="X357" s="288"/>
      <c r="Y357" s="288"/>
      <c r="Z357" s="288"/>
    </row>
    <row r="358" spans="1:26" ht="15.75" customHeight="1">
      <c r="A358" s="288"/>
      <c r="B358" s="288"/>
      <c r="C358" s="317"/>
      <c r="D358" s="317"/>
      <c r="E358" s="288"/>
      <c r="F358" s="288"/>
      <c r="G358" s="288"/>
      <c r="H358" s="288"/>
      <c r="I358" s="288"/>
      <c r="J358" s="288"/>
      <c r="K358" s="288"/>
      <c r="L358" s="288"/>
      <c r="M358" s="288"/>
      <c r="N358" s="288"/>
      <c r="O358" s="288"/>
      <c r="P358" s="288"/>
      <c r="Q358" s="288"/>
      <c r="R358" s="288"/>
      <c r="S358" s="288"/>
      <c r="T358" s="288"/>
      <c r="U358" s="288"/>
      <c r="V358" s="288"/>
      <c r="W358" s="288"/>
      <c r="X358" s="288"/>
      <c r="Y358" s="288"/>
      <c r="Z358" s="288"/>
    </row>
    <row r="359" spans="1:26" ht="15.75" customHeight="1">
      <c r="A359" s="288"/>
      <c r="B359" s="288"/>
      <c r="C359" s="317"/>
      <c r="D359" s="317"/>
      <c r="E359" s="288"/>
      <c r="F359" s="288"/>
      <c r="G359" s="288"/>
      <c r="H359" s="288"/>
      <c r="I359" s="288"/>
      <c r="J359" s="288"/>
      <c r="K359" s="288"/>
      <c r="L359" s="288"/>
      <c r="M359" s="288"/>
      <c r="N359" s="288"/>
      <c r="O359" s="288"/>
      <c r="P359" s="288"/>
      <c r="Q359" s="288"/>
      <c r="R359" s="288"/>
      <c r="S359" s="288"/>
      <c r="T359" s="288"/>
      <c r="U359" s="288"/>
      <c r="V359" s="288"/>
      <c r="W359" s="288"/>
      <c r="X359" s="288"/>
      <c r="Y359" s="288"/>
      <c r="Z359" s="288"/>
    </row>
    <row r="360" spans="1:26" ht="15.75" customHeight="1">
      <c r="A360" s="288"/>
      <c r="B360" s="288"/>
      <c r="C360" s="317"/>
      <c r="D360" s="317"/>
      <c r="E360" s="288"/>
      <c r="F360" s="288"/>
      <c r="G360" s="288"/>
      <c r="H360" s="288"/>
      <c r="I360" s="288"/>
      <c r="J360" s="288"/>
      <c r="K360" s="288"/>
      <c r="L360" s="288"/>
      <c r="M360" s="288"/>
      <c r="N360" s="288"/>
      <c r="O360" s="288"/>
      <c r="P360" s="288"/>
      <c r="Q360" s="288"/>
      <c r="R360" s="288"/>
      <c r="S360" s="288"/>
      <c r="T360" s="288"/>
      <c r="U360" s="288"/>
      <c r="V360" s="288"/>
      <c r="W360" s="288"/>
      <c r="X360" s="288"/>
      <c r="Y360" s="288"/>
      <c r="Z360" s="288"/>
    </row>
    <row r="361" spans="1:26" ht="15.75" customHeight="1">
      <c r="A361" s="288"/>
      <c r="B361" s="288"/>
      <c r="C361" s="317"/>
      <c r="D361" s="317"/>
      <c r="E361" s="288"/>
      <c r="F361" s="288"/>
      <c r="G361" s="288"/>
      <c r="H361" s="288"/>
      <c r="I361" s="288"/>
      <c r="J361" s="288"/>
      <c r="K361" s="288"/>
      <c r="L361" s="288"/>
      <c r="M361" s="288"/>
      <c r="N361" s="288"/>
      <c r="O361" s="288"/>
      <c r="P361" s="288"/>
      <c r="Q361" s="288"/>
      <c r="R361" s="288"/>
      <c r="S361" s="288"/>
      <c r="T361" s="288"/>
      <c r="U361" s="288"/>
      <c r="V361" s="288"/>
      <c r="W361" s="288"/>
      <c r="X361" s="288"/>
      <c r="Y361" s="288"/>
      <c r="Z361" s="288"/>
    </row>
    <row r="362" spans="1:26" ht="15.75" customHeight="1">
      <c r="A362" s="288"/>
      <c r="B362" s="288"/>
      <c r="C362" s="317"/>
      <c r="D362" s="317"/>
      <c r="E362" s="288"/>
      <c r="F362" s="288"/>
      <c r="G362" s="288"/>
      <c r="H362" s="288"/>
      <c r="I362" s="288"/>
      <c r="J362" s="288"/>
      <c r="K362" s="288"/>
      <c r="L362" s="288"/>
      <c r="M362" s="288"/>
      <c r="N362" s="288"/>
      <c r="O362" s="288"/>
      <c r="P362" s="288"/>
      <c r="Q362" s="288"/>
      <c r="R362" s="288"/>
      <c r="S362" s="288"/>
      <c r="T362" s="288"/>
      <c r="U362" s="288"/>
      <c r="V362" s="288"/>
      <c r="W362" s="288"/>
      <c r="X362" s="288"/>
      <c r="Y362" s="288"/>
      <c r="Z362" s="288"/>
    </row>
    <row r="363" spans="1:26" ht="15.75" customHeight="1">
      <c r="A363" s="288"/>
      <c r="B363" s="288"/>
      <c r="C363" s="317"/>
      <c r="D363" s="317"/>
      <c r="E363" s="288"/>
      <c r="F363" s="288"/>
      <c r="G363" s="288"/>
      <c r="H363" s="288"/>
      <c r="I363" s="288"/>
      <c r="J363" s="288"/>
      <c r="K363" s="288"/>
      <c r="L363" s="288"/>
      <c r="M363" s="288"/>
      <c r="N363" s="288"/>
      <c r="O363" s="288"/>
      <c r="P363" s="288"/>
      <c r="Q363" s="288"/>
      <c r="R363" s="288"/>
      <c r="S363" s="288"/>
      <c r="T363" s="288"/>
      <c r="U363" s="288"/>
      <c r="V363" s="288"/>
      <c r="W363" s="288"/>
      <c r="X363" s="288"/>
      <c r="Y363" s="288"/>
      <c r="Z363" s="288"/>
    </row>
    <row r="364" spans="1:26" ht="15.75" customHeight="1">
      <c r="A364" s="288"/>
      <c r="B364" s="288"/>
      <c r="C364" s="317"/>
      <c r="D364" s="317"/>
      <c r="E364" s="288"/>
      <c r="F364" s="288"/>
      <c r="G364" s="288"/>
      <c r="H364" s="288"/>
      <c r="I364" s="288"/>
      <c r="J364" s="288"/>
      <c r="K364" s="288"/>
      <c r="L364" s="288"/>
      <c r="M364" s="288"/>
      <c r="N364" s="288"/>
      <c r="O364" s="288"/>
      <c r="P364" s="288"/>
      <c r="Q364" s="288"/>
      <c r="R364" s="288"/>
      <c r="S364" s="288"/>
      <c r="T364" s="288"/>
      <c r="U364" s="288"/>
      <c r="V364" s="288"/>
      <c r="W364" s="288"/>
      <c r="X364" s="288"/>
      <c r="Y364" s="288"/>
      <c r="Z364" s="288"/>
    </row>
    <row r="365" spans="1:26" ht="15.75" customHeight="1">
      <c r="A365" s="288"/>
      <c r="B365" s="288"/>
      <c r="C365" s="317"/>
      <c r="D365" s="317"/>
      <c r="E365" s="288"/>
      <c r="F365" s="288"/>
      <c r="G365" s="288"/>
      <c r="H365" s="288"/>
      <c r="I365" s="288"/>
      <c r="J365" s="288"/>
      <c r="K365" s="288"/>
      <c r="L365" s="288"/>
      <c r="M365" s="288"/>
      <c r="N365" s="288"/>
      <c r="O365" s="288"/>
      <c r="P365" s="288"/>
      <c r="Q365" s="288"/>
      <c r="R365" s="288"/>
      <c r="S365" s="288"/>
      <c r="T365" s="288"/>
      <c r="U365" s="288"/>
      <c r="V365" s="288"/>
      <c r="W365" s="288"/>
      <c r="X365" s="288"/>
      <c r="Y365" s="288"/>
      <c r="Z365" s="288"/>
    </row>
    <row r="366" spans="1:26" ht="15.75" customHeight="1">
      <c r="A366" s="288"/>
      <c r="B366" s="288"/>
      <c r="C366" s="317"/>
      <c r="D366" s="317"/>
      <c r="E366" s="288"/>
      <c r="F366" s="288"/>
      <c r="G366" s="288"/>
      <c r="H366" s="288"/>
      <c r="I366" s="288"/>
      <c r="J366" s="288"/>
      <c r="K366" s="288"/>
      <c r="L366" s="288"/>
      <c r="M366" s="288"/>
      <c r="N366" s="288"/>
      <c r="O366" s="288"/>
      <c r="P366" s="288"/>
      <c r="Q366" s="288"/>
      <c r="R366" s="288"/>
      <c r="S366" s="288"/>
      <c r="T366" s="288"/>
      <c r="U366" s="288"/>
      <c r="V366" s="288"/>
      <c r="W366" s="288"/>
      <c r="X366" s="288"/>
      <c r="Y366" s="288"/>
      <c r="Z366" s="288"/>
    </row>
    <row r="367" spans="1:26" ht="15.75" customHeight="1">
      <c r="A367" s="288"/>
      <c r="B367" s="288"/>
      <c r="C367" s="317"/>
      <c r="D367" s="317"/>
      <c r="E367" s="288"/>
      <c r="F367" s="288"/>
      <c r="G367" s="288"/>
      <c r="H367" s="288"/>
      <c r="I367" s="288"/>
      <c r="J367" s="288"/>
      <c r="K367" s="288"/>
      <c r="L367" s="288"/>
      <c r="M367" s="288"/>
      <c r="N367" s="288"/>
      <c r="O367" s="288"/>
      <c r="P367" s="288"/>
      <c r="Q367" s="288"/>
      <c r="R367" s="288"/>
      <c r="S367" s="288"/>
      <c r="T367" s="288"/>
      <c r="U367" s="288"/>
      <c r="V367" s="288"/>
      <c r="W367" s="288"/>
      <c r="X367" s="288"/>
      <c r="Y367" s="288"/>
      <c r="Z367" s="288"/>
    </row>
    <row r="368" spans="1:26" ht="15.75" customHeight="1">
      <c r="A368" s="288"/>
      <c r="B368" s="288"/>
      <c r="C368" s="317"/>
      <c r="D368" s="317"/>
      <c r="E368" s="288"/>
      <c r="F368" s="288"/>
      <c r="G368" s="288"/>
      <c r="H368" s="288"/>
      <c r="I368" s="288"/>
      <c r="J368" s="288"/>
      <c r="K368" s="288"/>
      <c r="L368" s="288"/>
      <c r="M368" s="288"/>
      <c r="N368" s="288"/>
      <c r="O368" s="288"/>
      <c r="P368" s="288"/>
      <c r="Q368" s="288"/>
      <c r="R368" s="288"/>
      <c r="S368" s="288"/>
      <c r="T368" s="288"/>
      <c r="U368" s="288"/>
      <c r="V368" s="288"/>
      <c r="W368" s="288"/>
      <c r="X368" s="288"/>
      <c r="Y368" s="288"/>
      <c r="Z368" s="288"/>
    </row>
    <row r="369" spans="1:26" ht="15.75" customHeight="1">
      <c r="A369" s="288"/>
      <c r="B369" s="288"/>
      <c r="C369" s="317"/>
      <c r="D369" s="317"/>
      <c r="E369" s="288"/>
      <c r="F369" s="288"/>
      <c r="G369" s="288"/>
      <c r="H369" s="288"/>
      <c r="I369" s="288"/>
      <c r="J369" s="288"/>
      <c r="K369" s="288"/>
      <c r="L369" s="288"/>
      <c r="M369" s="288"/>
      <c r="N369" s="288"/>
      <c r="O369" s="288"/>
      <c r="P369" s="288"/>
      <c r="Q369" s="288"/>
      <c r="R369" s="288"/>
      <c r="S369" s="288"/>
      <c r="T369" s="288"/>
      <c r="U369" s="288"/>
      <c r="V369" s="288"/>
      <c r="W369" s="288"/>
      <c r="X369" s="288"/>
      <c r="Y369" s="288"/>
      <c r="Z369" s="288"/>
    </row>
    <row r="370" spans="1:26" ht="15.75" customHeight="1">
      <c r="A370" s="288"/>
      <c r="B370" s="288"/>
      <c r="C370" s="317"/>
      <c r="D370" s="317"/>
      <c r="E370" s="288"/>
      <c r="F370" s="288"/>
      <c r="G370" s="288"/>
      <c r="H370" s="288"/>
      <c r="I370" s="288"/>
      <c r="J370" s="288"/>
      <c r="K370" s="288"/>
      <c r="L370" s="288"/>
      <c r="M370" s="288"/>
      <c r="N370" s="288"/>
      <c r="O370" s="288"/>
      <c r="P370" s="288"/>
      <c r="Q370" s="288"/>
      <c r="R370" s="288"/>
      <c r="S370" s="288"/>
      <c r="T370" s="288"/>
      <c r="U370" s="288"/>
      <c r="V370" s="288"/>
      <c r="W370" s="288"/>
      <c r="X370" s="288"/>
      <c r="Y370" s="288"/>
      <c r="Z370" s="288"/>
    </row>
    <row r="371" spans="1:26" ht="15.75" customHeight="1">
      <c r="A371" s="288"/>
      <c r="B371" s="288"/>
      <c r="C371" s="317"/>
      <c r="D371" s="317"/>
      <c r="E371" s="288"/>
      <c r="F371" s="288"/>
      <c r="G371" s="288"/>
      <c r="H371" s="288"/>
      <c r="I371" s="288"/>
      <c r="J371" s="288"/>
      <c r="K371" s="288"/>
      <c r="L371" s="288"/>
      <c r="M371" s="288"/>
      <c r="N371" s="288"/>
      <c r="O371" s="288"/>
      <c r="P371" s="288"/>
      <c r="Q371" s="288"/>
      <c r="R371" s="288"/>
      <c r="S371" s="288"/>
      <c r="T371" s="288"/>
      <c r="U371" s="288"/>
      <c r="V371" s="288"/>
      <c r="W371" s="288"/>
      <c r="X371" s="288"/>
      <c r="Y371" s="288"/>
      <c r="Z371" s="288"/>
    </row>
    <row r="372" spans="1:26" ht="15.75" customHeight="1">
      <c r="A372" s="288"/>
      <c r="B372" s="288"/>
      <c r="C372" s="317"/>
      <c r="D372" s="317"/>
      <c r="E372" s="288"/>
      <c r="F372" s="288"/>
      <c r="G372" s="288"/>
      <c r="H372" s="288"/>
      <c r="I372" s="288"/>
      <c r="J372" s="288"/>
      <c r="K372" s="288"/>
      <c r="L372" s="288"/>
      <c r="M372" s="288"/>
      <c r="N372" s="288"/>
      <c r="O372" s="288"/>
      <c r="P372" s="288"/>
      <c r="Q372" s="288"/>
      <c r="R372" s="288"/>
      <c r="S372" s="288"/>
      <c r="T372" s="288"/>
      <c r="U372" s="288"/>
      <c r="V372" s="288"/>
      <c r="W372" s="288"/>
      <c r="X372" s="288"/>
      <c r="Y372" s="288"/>
      <c r="Z372" s="288"/>
    </row>
    <row r="373" spans="1:26" ht="15.75" customHeight="1">
      <c r="A373" s="288"/>
      <c r="B373" s="288"/>
      <c r="C373" s="317"/>
      <c r="D373" s="317"/>
      <c r="E373" s="288"/>
      <c r="F373" s="288"/>
      <c r="G373" s="288"/>
      <c r="H373" s="288"/>
      <c r="I373" s="288"/>
      <c r="J373" s="288"/>
      <c r="K373" s="288"/>
      <c r="L373" s="288"/>
      <c r="M373" s="288"/>
      <c r="N373" s="288"/>
      <c r="O373" s="288"/>
      <c r="P373" s="288"/>
      <c r="Q373" s="288"/>
      <c r="R373" s="288"/>
      <c r="S373" s="288"/>
      <c r="T373" s="288"/>
      <c r="U373" s="288"/>
      <c r="V373" s="288"/>
      <c r="W373" s="288"/>
      <c r="X373" s="288"/>
      <c r="Y373" s="288"/>
      <c r="Z373" s="288"/>
    </row>
    <row r="374" spans="1:26" ht="15.75" customHeight="1">
      <c r="A374" s="288"/>
      <c r="B374" s="288"/>
      <c r="C374" s="317"/>
      <c r="D374" s="317"/>
      <c r="E374" s="288"/>
      <c r="F374" s="288"/>
      <c r="G374" s="288"/>
      <c r="H374" s="288"/>
      <c r="I374" s="288"/>
      <c r="J374" s="288"/>
      <c r="K374" s="288"/>
      <c r="L374" s="288"/>
      <c r="M374" s="288"/>
      <c r="N374" s="288"/>
      <c r="O374" s="288"/>
      <c r="P374" s="288"/>
      <c r="Q374" s="288"/>
      <c r="R374" s="288"/>
      <c r="S374" s="288"/>
      <c r="T374" s="288"/>
      <c r="U374" s="288"/>
      <c r="V374" s="288"/>
      <c r="W374" s="288"/>
      <c r="X374" s="288"/>
      <c r="Y374" s="288"/>
      <c r="Z374" s="288"/>
    </row>
    <row r="375" spans="1:26" ht="15.75" customHeight="1">
      <c r="A375" s="288"/>
      <c r="B375" s="288"/>
      <c r="C375" s="317"/>
      <c r="D375" s="317"/>
      <c r="E375" s="288"/>
      <c r="F375" s="288"/>
      <c r="G375" s="288"/>
      <c r="H375" s="288"/>
      <c r="I375" s="288"/>
      <c r="J375" s="288"/>
      <c r="K375" s="288"/>
      <c r="L375" s="288"/>
      <c r="M375" s="288"/>
      <c r="N375" s="288"/>
      <c r="O375" s="288"/>
      <c r="P375" s="288"/>
      <c r="Q375" s="288"/>
      <c r="R375" s="288"/>
      <c r="S375" s="288"/>
      <c r="T375" s="288"/>
      <c r="U375" s="288"/>
      <c r="V375" s="288"/>
      <c r="W375" s="288"/>
      <c r="X375" s="288"/>
      <c r="Y375" s="288"/>
      <c r="Z375" s="288"/>
    </row>
    <row r="376" spans="1:26" ht="15.75" customHeight="1">
      <c r="A376" s="288"/>
      <c r="B376" s="288"/>
      <c r="C376" s="317"/>
      <c r="D376" s="317"/>
      <c r="E376" s="288"/>
      <c r="F376" s="288"/>
      <c r="G376" s="288"/>
      <c r="H376" s="288"/>
      <c r="I376" s="288"/>
      <c r="J376" s="288"/>
      <c r="K376" s="288"/>
      <c r="L376" s="288"/>
      <c r="M376" s="288"/>
      <c r="N376" s="288"/>
      <c r="O376" s="288"/>
      <c r="P376" s="288"/>
      <c r="Q376" s="288"/>
      <c r="R376" s="288"/>
      <c r="S376" s="288"/>
      <c r="T376" s="288"/>
      <c r="U376" s="288"/>
      <c r="V376" s="288"/>
      <c r="W376" s="288"/>
      <c r="X376" s="288"/>
      <c r="Y376" s="288"/>
      <c r="Z376" s="288"/>
    </row>
    <row r="377" spans="1:26" ht="15.75" customHeight="1">
      <c r="A377" s="288"/>
      <c r="B377" s="288"/>
      <c r="C377" s="317"/>
      <c r="D377" s="317"/>
      <c r="E377" s="288"/>
      <c r="F377" s="288"/>
      <c r="G377" s="288"/>
      <c r="H377" s="288"/>
      <c r="I377" s="288"/>
      <c r="J377" s="288"/>
      <c r="K377" s="288"/>
      <c r="L377" s="288"/>
      <c r="M377" s="288"/>
      <c r="N377" s="288"/>
      <c r="O377" s="288"/>
      <c r="P377" s="288"/>
      <c r="Q377" s="288"/>
      <c r="R377" s="288"/>
      <c r="S377" s="288"/>
      <c r="T377" s="288"/>
      <c r="U377" s="288"/>
      <c r="V377" s="288"/>
      <c r="W377" s="288"/>
      <c r="X377" s="288"/>
      <c r="Y377" s="288"/>
      <c r="Z377" s="288"/>
    </row>
    <row r="378" spans="1:26" ht="15.75" customHeight="1">
      <c r="A378" s="288"/>
      <c r="B378" s="288"/>
      <c r="C378" s="317"/>
      <c r="D378" s="317"/>
      <c r="E378" s="288"/>
      <c r="F378" s="288"/>
      <c r="G378" s="288"/>
      <c r="H378" s="288"/>
      <c r="I378" s="288"/>
      <c r="J378" s="288"/>
      <c r="K378" s="288"/>
      <c r="L378" s="288"/>
      <c r="M378" s="288"/>
      <c r="N378" s="288"/>
      <c r="O378" s="288"/>
      <c r="P378" s="288"/>
      <c r="Q378" s="288"/>
      <c r="R378" s="288"/>
      <c r="S378" s="288"/>
      <c r="T378" s="288"/>
      <c r="U378" s="288"/>
      <c r="V378" s="288"/>
      <c r="W378" s="288"/>
      <c r="X378" s="288"/>
      <c r="Y378" s="288"/>
      <c r="Z378" s="288"/>
    </row>
    <row r="379" spans="1:26" ht="15.75" customHeight="1">
      <c r="A379" s="288"/>
      <c r="B379" s="288"/>
      <c r="C379" s="317"/>
      <c r="D379" s="317"/>
      <c r="E379" s="288"/>
      <c r="F379" s="288"/>
      <c r="G379" s="288"/>
      <c r="H379" s="288"/>
      <c r="I379" s="288"/>
      <c r="J379" s="288"/>
      <c r="K379" s="288"/>
      <c r="L379" s="288"/>
      <c r="M379" s="288"/>
      <c r="N379" s="288"/>
      <c r="O379" s="288"/>
      <c r="P379" s="288"/>
      <c r="Q379" s="288"/>
      <c r="R379" s="288"/>
      <c r="S379" s="288"/>
      <c r="T379" s="288"/>
      <c r="U379" s="288"/>
      <c r="V379" s="288"/>
      <c r="W379" s="288"/>
      <c r="X379" s="288"/>
      <c r="Y379" s="288"/>
      <c r="Z379" s="288"/>
    </row>
    <row r="380" spans="1:26" ht="15.75" customHeight="1">
      <c r="A380" s="288"/>
      <c r="B380" s="288"/>
      <c r="C380" s="317"/>
      <c r="D380" s="317"/>
      <c r="E380" s="288"/>
      <c r="F380" s="288"/>
      <c r="G380" s="288"/>
      <c r="H380" s="288"/>
      <c r="I380" s="288"/>
      <c r="J380" s="288"/>
      <c r="K380" s="288"/>
      <c r="L380" s="288"/>
      <c r="M380" s="288"/>
      <c r="N380" s="288"/>
      <c r="O380" s="288"/>
      <c r="P380" s="288"/>
      <c r="Q380" s="288"/>
      <c r="R380" s="288"/>
      <c r="S380" s="288"/>
      <c r="T380" s="288"/>
      <c r="U380" s="288"/>
      <c r="V380" s="288"/>
      <c r="W380" s="288"/>
      <c r="X380" s="288"/>
      <c r="Y380" s="288"/>
      <c r="Z380" s="288"/>
    </row>
    <row r="381" spans="1:26" ht="15.75" customHeight="1">
      <c r="A381" s="288"/>
      <c r="B381" s="288"/>
      <c r="C381" s="317"/>
      <c r="D381" s="317"/>
      <c r="E381" s="288"/>
      <c r="F381" s="288"/>
      <c r="G381" s="288"/>
      <c r="H381" s="288"/>
      <c r="I381" s="288"/>
      <c r="J381" s="288"/>
      <c r="K381" s="288"/>
      <c r="L381" s="288"/>
      <c r="M381" s="288"/>
      <c r="N381" s="288"/>
      <c r="O381" s="288"/>
      <c r="P381" s="288"/>
      <c r="Q381" s="288"/>
      <c r="R381" s="288"/>
      <c r="S381" s="288"/>
      <c r="T381" s="288"/>
      <c r="U381" s="288"/>
      <c r="V381" s="288"/>
      <c r="W381" s="288"/>
      <c r="X381" s="288"/>
      <c r="Y381" s="288"/>
      <c r="Z381" s="288"/>
    </row>
    <row r="382" spans="1:26" ht="15.75" customHeight="1">
      <c r="A382" s="288"/>
      <c r="B382" s="288"/>
      <c r="C382" s="317"/>
      <c r="D382" s="317"/>
      <c r="E382" s="288"/>
      <c r="F382" s="288"/>
      <c r="G382" s="288"/>
      <c r="H382" s="288"/>
      <c r="I382" s="288"/>
      <c r="J382" s="288"/>
      <c r="K382" s="288"/>
      <c r="L382" s="288"/>
      <c r="M382" s="288"/>
      <c r="N382" s="288"/>
      <c r="O382" s="288"/>
      <c r="P382" s="288"/>
      <c r="Q382" s="288"/>
      <c r="R382" s="288"/>
      <c r="S382" s="288"/>
      <c r="T382" s="288"/>
      <c r="U382" s="288"/>
      <c r="V382" s="288"/>
      <c r="W382" s="288"/>
      <c r="X382" s="288"/>
      <c r="Y382" s="288"/>
      <c r="Z382" s="288"/>
    </row>
    <row r="383" spans="1:26" ht="15.75" customHeight="1">
      <c r="A383" s="288"/>
      <c r="B383" s="288"/>
      <c r="C383" s="317"/>
      <c r="D383" s="317"/>
      <c r="E383" s="288"/>
      <c r="F383" s="288"/>
      <c r="G383" s="288"/>
      <c r="H383" s="288"/>
      <c r="I383" s="288"/>
      <c r="J383" s="288"/>
      <c r="K383" s="288"/>
      <c r="L383" s="288"/>
      <c r="M383" s="288"/>
      <c r="N383" s="288"/>
      <c r="O383" s="288"/>
      <c r="P383" s="288"/>
      <c r="Q383" s="288"/>
      <c r="R383" s="288"/>
      <c r="S383" s="288"/>
      <c r="T383" s="288"/>
      <c r="U383" s="288"/>
      <c r="V383" s="288"/>
      <c r="W383" s="288"/>
      <c r="X383" s="288"/>
      <c r="Y383" s="288"/>
      <c r="Z383" s="288"/>
    </row>
    <row r="384" spans="1:26" ht="15.75" customHeight="1">
      <c r="A384" s="288"/>
      <c r="B384" s="288"/>
      <c r="C384" s="317"/>
      <c r="D384" s="317"/>
      <c r="E384" s="288"/>
      <c r="F384" s="288"/>
      <c r="G384" s="288"/>
      <c r="H384" s="288"/>
      <c r="I384" s="288"/>
      <c r="J384" s="288"/>
      <c r="K384" s="288"/>
      <c r="L384" s="288"/>
      <c r="M384" s="288"/>
      <c r="N384" s="288"/>
      <c r="O384" s="288"/>
      <c r="P384" s="288"/>
      <c r="Q384" s="288"/>
      <c r="R384" s="288"/>
      <c r="S384" s="288"/>
      <c r="T384" s="288"/>
      <c r="U384" s="288"/>
      <c r="V384" s="288"/>
      <c r="W384" s="288"/>
      <c r="X384" s="288"/>
      <c r="Y384" s="288"/>
      <c r="Z384" s="288"/>
    </row>
    <row r="385" spans="1:26" ht="15.75" customHeight="1">
      <c r="A385" s="288"/>
      <c r="B385" s="288"/>
      <c r="C385" s="317"/>
      <c r="D385" s="317"/>
      <c r="E385" s="288"/>
      <c r="F385" s="288"/>
      <c r="G385" s="288"/>
      <c r="H385" s="288"/>
      <c r="I385" s="288"/>
      <c r="J385" s="288"/>
      <c r="K385" s="288"/>
      <c r="L385" s="288"/>
      <c r="M385" s="288"/>
      <c r="N385" s="288"/>
      <c r="O385" s="288"/>
      <c r="P385" s="288"/>
      <c r="Q385" s="288"/>
      <c r="R385" s="288"/>
      <c r="S385" s="288"/>
      <c r="T385" s="288"/>
      <c r="U385" s="288"/>
      <c r="V385" s="288"/>
      <c r="W385" s="288"/>
      <c r="X385" s="288"/>
      <c r="Y385" s="288"/>
      <c r="Z385" s="288"/>
    </row>
    <row r="386" spans="1:26" ht="15.75" customHeight="1">
      <c r="A386" s="288"/>
      <c r="B386" s="288"/>
      <c r="C386" s="317"/>
      <c r="D386" s="317"/>
      <c r="E386" s="288"/>
      <c r="F386" s="288"/>
      <c r="G386" s="288"/>
      <c r="H386" s="288"/>
      <c r="I386" s="288"/>
      <c r="J386" s="288"/>
      <c r="K386" s="288"/>
      <c r="L386" s="288"/>
      <c r="M386" s="288"/>
      <c r="N386" s="288"/>
      <c r="O386" s="288"/>
      <c r="P386" s="288"/>
      <c r="Q386" s="288"/>
      <c r="R386" s="288"/>
      <c r="S386" s="288"/>
      <c r="T386" s="288"/>
      <c r="U386" s="288"/>
      <c r="V386" s="288"/>
      <c r="W386" s="288"/>
      <c r="X386" s="288"/>
      <c r="Y386" s="288"/>
      <c r="Z386" s="288"/>
    </row>
    <row r="387" spans="1:26" ht="15.75" customHeight="1">
      <c r="A387" s="288"/>
      <c r="B387" s="288"/>
      <c r="C387" s="317"/>
      <c r="D387" s="317"/>
      <c r="E387" s="288"/>
      <c r="F387" s="288"/>
      <c r="G387" s="288"/>
      <c r="H387" s="288"/>
      <c r="I387" s="288"/>
      <c r="J387" s="288"/>
      <c r="K387" s="288"/>
      <c r="L387" s="288"/>
      <c r="M387" s="288"/>
      <c r="N387" s="288"/>
      <c r="O387" s="288"/>
      <c r="P387" s="288"/>
      <c r="Q387" s="288"/>
      <c r="R387" s="288"/>
      <c r="S387" s="288"/>
      <c r="T387" s="288"/>
      <c r="U387" s="288"/>
      <c r="V387" s="288"/>
      <c r="W387" s="288"/>
      <c r="X387" s="288"/>
      <c r="Y387" s="288"/>
      <c r="Z387" s="288"/>
    </row>
    <row r="388" spans="1:26" ht="15.75" customHeight="1">
      <c r="A388" s="288"/>
      <c r="B388" s="288"/>
      <c r="C388" s="317"/>
      <c r="D388" s="317"/>
      <c r="E388" s="288"/>
      <c r="F388" s="288"/>
      <c r="G388" s="288"/>
      <c r="H388" s="288"/>
      <c r="I388" s="288"/>
      <c r="J388" s="288"/>
      <c r="K388" s="288"/>
      <c r="L388" s="288"/>
      <c r="M388" s="288"/>
      <c r="N388" s="288"/>
      <c r="O388" s="288"/>
      <c r="P388" s="288"/>
      <c r="Q388" s="288"/>
      <c r="R388" s="288"/>
      <c r="S388" s="288"/>
      <c r="T388" s="288"/>
      <c r="U388" s="288"/>
      <c r="V388" s="288"/>
      <c r="W388" s="288"/>
      <c r="X388" s="288"/>
      <c r="Y388" s="288"/>
      <c r="Z388" s="288"/>
    </row>
    <row r="389" spans="1:26" ht="15.75" customHeight="1">
      <c r="A389" s="288"/>
      <c r="B389" s="288"/>
      <c r="C389" s="317"/>
      <c r="D389" s="317"/>
      <c r="E389" s="288"/>
      <c r="F389" s="288"/>
      <c r="G389" s="288"/>
      <c r="H389" s="288"/>
      <c r="I389" s="288"/>
      <c r="J389" s="288"/>
      <c r="K389" s="288"/>
      <c r="L389" s="288"/>
      <c r="M389" s="288"/>
      <c r="N389" s="288"/>
      <c r="O389" s="288"/>
      <c r="P389" s="288"/>
      <c r="Q389" s="288"/>
      <c r="R389" s="288"/>
      <c r="S389" s="288"/>
      <c r="T389" s="288"/>
      <c r="U389" s="288"/>
      <c r="V389" s="288"/>
      <c r="W389" s="288"/>
      <c r="X389" s="288"/>
      <c r="Y389" s="288"/>
      <c r="Z389" s="288"/>
    </row>
    <row r="390" spans="1:26" ht="15.75" customHeight="1">
      <c r="A390" s="288"/>
      <c r="B390" s="288"/>
      <c r="C390" s="317"/>
      <c r="D390" s="317"/>
      <c r="E390" s="288"/>
      <c r="F390" s="288"/>
      <c r="G390" s="288"/>
      <c r="H390" s="288"/>
      <c r="I390" s="288"/>
      <c r="J390" s="288"/>
      <c r="K390" s="288"/>
      <c r="L390" s="288"/>
      <c r="M390" s="288"/>
      <c r="N390" s="288"/>
      <c r="O390" s="288"/>
      <c r="P390" s="288"/>
      <c r="Q390" s="288"/>
      <c r="R390" s="288"/>
      <c r="S390" s="288"/>
      <c r="T390" s="288"/>
      <c r="U390" s="288"/>
      <c r="V390" s="288"/>
      <c r="W390" s="288"/>
      <c r="X390" s="288"/>
      <c r="Y390" s="288"/>
      <c r="Z390" s="288"/>
    </row>
    <row r="391" spans="1:26" ht="15.75" customHeight="1">
      <c r="A391" s="288"/>
      <c r="B391" s="288"/>
      <c r="C391" s="317"/>
      <c r="D391" s="317"/>
      <c r="E391" s="288"/>
      <c r="F391" s="288"/>
      <c r="G391" s="288"/>
      <c r="H391" s="288"/>
      <c r="I391" s="288"/>
      <c r="J391" s="288"/>
      <c r="K391" s="288"/>
      <c r="L391" s="288"/>
      <c r="M391" s="288"/>
      <c r="N391" s="288"/>
      <c r="O391" s="288"/>
      <c r="P391" s="288"/>
      <c r="Q391" s="288"/>
      <c r="R391" s="288"/>
      <c r="S391" s="288"/>
      <c r="T391" s="288"/>
      <c r="U391" s="288"/>
      <c r="V391" s="288"/>
      <c r="W391" s="288"/>
      <c r="X391" s="288"/>
      <c r="Y391" s="288"/>
      <c r="Z391" s="288"/>
    </row>
    <row r="392" spans="1:26" ht="15.75" customHeight="1">
      <c r="A392" s="288"/>
      <c r="B392" s="288"/>
      <c r="C392" s="317"/>
      <c r="D392" s="317"/>
      <c r="E392" s="288"/>
      <c r="F392" s="288"/>
      <c r="G392" s="288"/>
      <c r="H392" s="288"/>
      <c r="I392" s="288"/>
      <c r="J392" s="288"/>
      <c r="K392" s="288"/>
      <c r="L392" s="288"/>
      <c r="M392" s="288"/>
      <c r="N392" s="288"/>
      <c r="O392" s="288"/>
      <c r="P392" s="288"/>
      <c r="Q392" s="288"/>
      <c r="R392" s="288"/>
      <c r="S392" s="288"/>
      <c r="T392" s="288"/>
      <c r="U392" s="288"/>
      <c r="V392" s="288"/>
      <c r="W392" s="288"/>
      <c r="X392" s="288"/>
      <c r="Y392" s="288"/>
      <c r="Z392" s="288"/>
    </row>
    <row r="393" spans="1:26" ht="15.75" customHeight="1">
      <c r="A393" s="288"/>
      <c r="B393" s="288"/>
      <c r="C393" s="317"/>
      <c r="D393" s="317"/>
      <c r="E393" s="288"/>
      <c r="F393" s="288"/>
      <c r="G393" s="288"/>
      <c r="H393" s="288"/>
      <c r="I393" s="288"/>
      <c r="J393" s="288"/>
      <c r="K393" s="288"/>
      <c r="L393" s="288"/>
      <c r="M393" s="288"/>
      <c r="N393" s="288"/>
      <c r="O393" s="288"/>
      <c r="P393" s="288"/>
      <c r="Q393" s="288"/>
      <c r="R393" s="288"/>
      <c r="S393" s="288"/>
      <c r="T393" s="288"/>
      <c r="U393" s="288"/>
      <c r="V393" s="288"/>
      <c r="W393" s="288"/>
      <c r="X393" s="288"/>
      <c r="Y393" s="288"/>
      <c r="Z393" s="288"/>
    </row>
    <row r="394" spans="1:26" ht="15.75" customHeight="1">
      <c r="A394" s="288"/>
      <c r="B394" s="288"/>
      <c r="C394" s="317"/>
      <c r="D394" s="317"/>
      <c r="E394" s="288"/>
      <c r="F394" s="288"/>
      <c r="G394" s="288"/>
      <c r="H394" s="288"/>
      <c r="I394" s="288"/>
      <c r="J394" s="288"/>
      <c r="K394" s="288"/>
      <c r="L394" s="288"/>
      <c r="M394" s="288"/>
      <c r="N394" s="288"/>
      <c r="O394" s="288"/>
      <c r="P394" s="288"/>
      <c r="Q394" s="288"/>
      <c r="R394" s="288"/>
      <c r="S394" s="288"/>
      <c r="T394" s="288"/>
      <c r="U394" s="288"/>
      <c r="V394" s="288"/>
      <c r="W394" s="288"/>
      <c r="X394" s="288"/>
      <c r="Y394" s="288"/>
      <c r="Z394" s="288"/>
    </row>
    <row r="395" spans="1:26" ht="15.75" customHeight="1">
      <c r="A395" s="288"/>
      <c r="B395" s="288"/>
      <c r="C395" s="317"/>
      <c r="D395" s="317"/>
      <c r="E395" s="288"/>
      <c r="F395" s="288"/>
      <c r="G395" s="288"/>
      <c r="H395" s="288"/>
      <c r="I395" s="288"/>
      <c r="J395" s="288"/>
      <c r="K395" s="288"/>
      <c r="L395" s="288"/>
      <c r="M395" s="288"/>
      <c r="N395" s="288"/>
      <c r="O395" s="288"/>
      <c r="P395" s="288"/>
      <c r="Q395" s="288"/>
      <c r="R395" s="288"/>
      <c r="S395" s="288"/>
      <c r="T395" s="288"/>
      <c r="U395" s="288"/>
      <c r="V395" s="288"/>
      <c r="W395" s="288"/>
      <c r="X395" s="288"/>
      <c r="Y395" s="288"/>
      <c r="Z395" s="288"/>
    </row>
    <row r="396" spans="1:26" ht="15.75" customHeight="1">
      <c r="A396" s="288"/>
      <c r="B396" s="288"/>
      <c r="C396" s="317"/>
      <c r="D396" s="317"/>
      <c r="E396" s="288"/>
      <c r="F396" s="288"/>
      <c r="G396" s="288"/>
      <c r="H396" s="288"/>
      <c r="I396" s="288"/>
      <c r="J396" s="288"/>
      <c r="K396" s="288"/>
      <c r="L396" s="288"/>
      <c r="M396" s="288"/>
      <c r="N396" s="288"/>
      <c r="O396" s="288"/>
      <c r="P396" s="288"/>
      <c r="Q396" s="288"/>
      <c r="R396" s="288"/>
      <c r="S396" s="288"/>
      <c r="T396" s="288"/>
      <c r="U396" s="288"/>
      <c r="V396" s="288"/>
      <c r="W396" s="288"/>
      <c r="X396" s="288"/>
      <c r="Y396" s="288"/>
      <c r="Z396" s="288"/>
    </row>
    <row r="397" spans="1:26" ht="15.75" customHeight="1">
      <c r="A397" s="288"/>
      <c r="B397" s="288"/>
      <c r="C397" s="317"/>
      <c r="D397" s="317"/>
      <c r="E397" s="288"/>
      <c r="F397" s="288"/>
      <c r="G397" s="288"/>
      <c r="H397" s="288"/>
      <c r="I397" s="288"/>
      <c r="J397" s="288"/>
      <c r="K397" s="288"/>
      <c r="L397" s="288"/>
      <c r="M397" s="288"/>
      <c r="N397" s="288"/>
      <c r="O397" s="288"/>
      <c r="P397" s="288"/>
      <c r="Q397" s="288"/>
      <c r="R397" s="288"/>
      <c r="S397" s="288"/>
      <c r="T397" s="288"/>
      <c r="U397" s="288"/>
      <c r="V397" s="288"/>
      <c r="W397" s="288"/>
      <c r="X397" s="288"/>
      <c r="Y397" s="288"/>
      <c r="Z397" s="288"/>
    </row>
    <row r="398" spans="1:26" ht="15.75" customHeight="1">
      <c r="A398" s="288"/>
      <c r="B398" s="288"/>
      <c r="C398" s="317"/>
      <c r="D398" s="317"/>
      <c r="E398" s="288"/>
      <c r="F398" s="288"/>
      <c r="G398" s="288"/>
      <c r="H398" s="288"/>
      <c r="I398" s="288"/>
      <c r="J398" s="288"/>
      <c r="K398" s="288"/>
      <c r="L398" s="288"/>
      <c r="M398" s="288"/>
      <c r="N398" s="288"/>
      <c r="O398" s="288"/>
      <c r="P398" s="288"/>
      <c r="Q398" s="288"/>
      <c r="R398" s="288"/>
      <c r="S398" s="288"/>
      <c r="T398" s="288"/>
      <c r="U398" s="288"/>
      <c r="V398" s="288"/>
      <c r="W398" s="288"/>
      <c r="X398" s="288"/>
      <c r="Y398" s="288"/>
      <c r="Z398" s="288"/>
    </row>
    <row r="399" spans="1:26" ht="15.75" customHeight="1">
      <c r="A399" s="288"/>
      <c r="B399" s="288"/>
      <c r="C399" s="317"/>
      <c r="D399" s="317"/>
      <c r="E399" s="288"/>
      <c r="F399" s="288"/>
      <c r="G399" s="288"/>
      <c r="H399" s="288"/>
      <c r="I399" s="288"/>
      <c r="J399" s="288"/>
      <c r="K399" s="288"/>
      <c r="L399" s="288"/>
      <c r="M399" s="288"/>
      <c r="N399" s="288"/>
      <c r="O399" s="288"/>
      <c r="P399" s="288"/>
      <c r="Q399" s="288"/>
      <c r="R399" s="288"/>
      <c r="S399" s="288"/>
      <c r="T399" s="288"/>
      <c r="U399" s="288"/>
      <c r="V399" s="288"/>
      <c r="W399" s="288"/>
      <c r="X399" s="288"/>
      <c r="Y399" s="288"/>
      <c r="Z399" s="288"/>
    </row>
    <row r="400" spans="1:26" ht="15.75" customHeight="1">
      <c r="A400" s="288"/>
      <c r="B400" s="288"/>
      <c r="C400" s="317"/>
      <c r="D400" s="317"/>
      <c r="E400" s="288"/>
      <c r="F400" s="288"/>
      <c r="G400" s="288"/>
      <c r="H400" s="288"/>
      <c r="I400" s="288"/>
      <c r="J400" s="288"/>
      <c r="K400" s="288"/>
      <c r="L400" s="288"/>
      <c r="M400" s="288"/>
      <c r="N400" s="288"/>
      <c r="O400" s="288"/>
      <c r="P400" s="288"/>
      <c r="Q400" s="288"/>
      <c r="R400" s="288"/>
      <c r="S400" s="288"/>
      <c r="T400" s="288"/>
      <c r="U400" s="288"/>
      <c r="V400" s="288"/>
      <c r="W400" s="288"/>
      <c r="X400" s="288"/>
      <c r="Y400" s="288"/>
      <c r="Z400" s="288"/>
    </row>
    <row r="401" spans="1:26" ht="15.75" customHeight="1">
      <c r="A401" s="288"/>
      <c r="B401" s="288"/>
      <c r="C401" s="317"/>
      <c r="D401" s="317"/>
      <c r="E401" s="288"/>
      <c r="F401" s="288"/>
      <c r="G401" s="288"/>
      <c r="H401" s="288"/>
      <c r="I401" s="288"/>
      <c r="J401" s="288"/>
      <c r="K401" s="288"/>
      <c r="L401" s="288"/>
      <c r="M401" s="288"/>
      <c r="N401" s="288"/>
      <c r="O401" s="288"/>
      <c r="P401" s="288"/>
      <c r="Q401" s="288"/>
      <c r="R401" s="288"/>
      <c r="S401" s="288"/>
      <c r="T401" s="288"/>
      <c r="U401" s="288"/>
      <c r="V401" s="288"/>
      <c r="W401" s="288"/>
      <c r="X401" s="288"/>
      <c r="Y401" s="288"/>
      <c r="Z401" s="288"/>
    </row>
    <row r="402" spans="1:26" ht="15.75" customHeight="1">
      <c r="A402" s="288"/>
      <c r="B402" s="288"/>
      <c r="C402" s="317"/>
      <c r="D402" s="317"/>
      <c r="E402" s="288"/>
      <c r="F402" s="288"/>
      <c r="G402" s="288"/>
      <c r="H402" s="288"/>
      <c r="I402" s="288"/>
      <c r="J402" s="288"/>
      <c r="K402" s="288"/>
      <c r="L402" s="288"/>
      <c r="M402" s="288"/>
      <c r="N402" s="288"/>
      <c r="O402" s="288"/>
      <c r="P402" s="288"/>
      <c r="Q402" s="288"/>
      <c r="R402" s="288"/>
      <c r="S402" s="288"/>
      <c r="T402" s="288"/>
      <c r="U402" s="288"/>
      <c r="V402" s="288"/>
      <c r="W402" s="288"/>
      <c r="X402" s="288"/>
      <c r="Y402" s="288"/>
      <c r="Z402" s="288"/>
    </row>
    <row r="403" spans="1:26" ht="15.75" customHeight="1">
      <c r="A403" s="288"/>
      <c r="B403" s="288"/>
      <c r="C403" s="317"/>
      <c r="D403" s="317"/>
      <c r="E403" s="288"/>
      <c r="F403" s="288"/>
      <c r="G403" s="288"/>
      <c r="H403" s="288"/>
      <c r="I403" s="288"/>
      <c r="J403" s="288"/>
      <c r="K403" s="288"/>
      <c r="L403" s="288"/>
      <c r="M403" s="288"/>
      <c r="N403" s="288"/>
      <c r="O403" s="288"/>
      <c r="P403" s="288"/>
      <c r="Q403" s="288"/>
      <c r="R403" s="288"/>
      <c r="S403" s="288"/>
      <c r="T403" s="288"/>
      <c r="U403" s="288"/>
      <c r="V403" s="288"/>
      <c r="W403" s="288"/>
      <c r="X403" s="288"/>
      <c r="Y403" s="288"/>
      <c r="Z403" s="288"/>
    </row>
    <row r="404" spans="1:26" ht="15.75" customHeight="1">
      <c r="A404" s="288"/>
      <c r="B404" s="288"/>
      <c r="C404" s="317"/>
      <c r="D404" s="317"/>
      <c r="E404" s="288"/>
      <c r="F404" s="288"/>
      <c r="G404" s="288"/>
      <c r="H404" s="288"/>
      <c r="I404" s="288"/>
      <c r="J404" s="288"/>
      <c r="K404" s="288"/>
      <c r="L404" s="288"/>
      <c r="M404" s="288"/>
      <c r="N404" s="288"/>
      <c r="O404" s="288"/>
      <c r="P404" s="288"/>
      <c r="Q404" s="288"/>
      <c r="R404" s="288"/>
      <c r="S404" s="288"/>
      <c r="T404" s="288"/>
      <c r="U404" s="288"/>
      <c r="V404" s="288"/>
      <c r="W404" s="288"/>
      <c r="X404" s="288"/>
      <c r="Y404" s="288"/>
      <c r="Z404" s="288"/>
    </row>
    <row r="405" spans="1:26" ht="15.75" customHeight="1">
      <c r="A405" s="288"/>
      <c r="B405" s="288"/>
      <c r="C405" s="317"/>
      <c r="D405" s="317"/>
      <c r="E405" s="288"/>
      <c r="F405" s="288"/>
      <c r="G405" s="288"/>
      <c r="H405" s="288"/>
      <c r="I405" s="288"/>
      <c r="J405" s="288"/>
      <c r="K405" s="288"/>
      <c r="L405" s="288"/>
      <c r="M405" s="288"/>
      <c r="N405" s="288"/>
      <c r="O405" s="288"/>
      <c r="P405" s="288"/>
      <c r="Q405" s="288"/>
      <c r="R405" s="288"/>
      <c r="S405" s="288"/>
      <c r="T405" s="288"/>
      <c r="U405" s="288"/>
      <c r="V405" s="288"/>
      <c r="W405" s="288"/>
      <c r="X405" s="288"/>
      <c r="Y405" s="288"/>
      <c r="Z405" s="288"/>
    </row>
    <row r="406" spans="1:26" ht="15.75" customHeight="1">
      <c r="A406" s="288"/>
      <c r="B406" s="288"/>
      <c r="C406" s="317"/>
      <c r="D406" s="317"/>
      <c r="E406" s="288"/>
      <c r="F406" s="288"/>
      <c r="G406" s="288"/>
      <c r="H406" s="288"/>
      <c r="I406" s="288"/>
      <c r="J406" s="288"/>
      <c r="K406" s="288"/>
      <c r="L406" s="288"/>
      <c r="M406" s="288"/>
      <c r="N406" s="288"/>
      <c r="O406" s="288"/>
      <c r="P406" s="288"/>
      <c r="Q406" s="288"/>
      <c r="R406" s="288"/>
      <c r="S406" s="288"/>
      <c r="T406" s="288"/>
      <c r="U406" s="288"/>
      <c r="V406" s="288"/>
      <c r="W406" s="288"/>
      <c r="X406" s="288"/>
      <c r="Y406" s="288"/>
      <c r="Z406" s="288"/>
    </row>
    <row r="407" spans="1:26" ht="15.75" customHeight="1">
      <c r="A407" s="288"/>
      <c r="B407" s="288"/>
      <c r="C407" s="317"/>
      <c r="D407" s="317"/>
      <c r="E407" s="288"/>
      <c r="F407" s="288"/>
      <c r="G407" s="288"/>
      <c r="H407" s="288"/>
      <c r="I407" s="288"/>
      <c r="J407" s="288"/>
      <c r="K407" s="288"/>
      <c r="L407" s="288"/>
      <c r="M407" s="288"/>
      <c r="N407" s="288"/>
      <c r="O407" s="288"/>
      <c r="P407" s="288"/>
      <c r="Q407" s="288"/>
      <c r="R407" s="288"/>
      <c r="S407" s="288"/>
      <c r="T407" s="288"/>
      <c r="U407" s="288"/>
      <c r="V407" s="288"/>
      <c r="W407" s="288"/>
      <c r="X407" s="288"/>
      <c r="Y407" s="288"/>
      <c r="Z407" s="288"/>
    </row>
    <row r="408" spans="1:26" ht="15.75" customHeight="1">
      <c r="A408" s="288"/>
      <c r="B408" s="288"/>
      <c r="C408" s="317"/>
      <c r="D408" s="317"/>
      <c r="E408" s="288"/>
      <c r="F408" s="288"/>
      <c r="G408" s="288"/>
      <c r="H408" s="288"/>
      <c r="I408" s="288"/>
      <c r="J408" s="288"/>
      <c r="K408" s="288"/>
      <c r="L408" s="288"/>
      <c r="M408" s="288"/>
      <c r="N408" s="288"/>
      <c r="O408" s="288"/>
      <c r="P408" s="288"/>
      <c r="Q408" s="288"/>
      <c r="R408" s="288"/>
      <c r="S408" s="288"/>
      <c r="T408" s="288"/>
      <c r="U408" s="288"/>
      <c r="V408" s="288"/>
      <c r="W408" s="288"/>
      <c r="X408" s="288"/>
      <c r="Y408" s="288"/>
      <c r="Z408" s="288"/>
    </row>
    <row r="409" spans="1:26" ht="15.75" customHeight="1">
      <c r="A409" s="288"/>
      <c r="B409" s="288"/>
      <c r="C409" s="317"/>
      <c r="D409" s="317"/>
      <c r="E409" s="288"/>
      <c r="F409" s="288"/>
      <c r="G409" s="288"/>
      <c r="H409" s="288"/>
      <c r="I409" s="288"/>
      <c r="J409" s="288"/>
      <c r="K409" s="288"/>
      <c r="L409" s="288"/>
      <c r="M409" s="288"/>
      <c r="N409" s="288"/>
      <c r="O409" s="288"/>
      <c r="P409" s="288"/>
      <c r="Q409" s="288"/>
      <c r="R409" s="288"/>
      <c r="S409" s="288"/>
      <c r="T409" s="288"/>
      <c r="U409" s="288"/>
      <c r="V409" s="288"/>
      <c r="W409" s="288"/>
      <c r="X409" s="288"/>
      <c r="Y409" s="288"/>
      <c r="Z409" s="288"/>
    </row>
    <row r="410" spans="1:26" ht="15.75" customHeight="1">
      <c r="A410" s="288"/>
      <c r="B410" s="288"/>
      <c r="C410" s="317"/>
      <c r="D410" s="317"/>
      <c r="E410" s="288"/>
      <c r="F410" s="288"/>
      <c r="G410" s="288"/>
      <c r="H410" s="288"/>
      <c r="I410" s="288"/>
      <c r="J410" s="288"/>
      <c r="K410" s="288"/>
      <c r="L410" s="288"/>
      <c r="M410" s="288"/>
      <c r="N410" s="288"/>
      <c r="O410" s="288"/>
      <c r="P410" s="288"/>
      <c r="Q410" s="288"/>
      <c r="R410" s="288"/>
      <c r="S410" s="288"/>
      <c r="T410" s="288"/>
      <c r="U410" s="288"/>
      <c r="V410" s="288"/>
      <c r="W410" s="288"/>
      <c r="X410" s="288"/>
      <c r="Y410" s="288"/>
      <c r="Z410" s="288"/>
    </row>
    <row r="411" spans="1:26" ht="15.75" customHeight="1">
      <c r="A411" s="288"/>
      <c r="B411" s="288"/>
      <c r="C411" s="317"/>
      <c r="D411" s="317"/>
      <c r="E411" s="288"/>
      <c r="F411" s="288"/>
      <c r="G411" s="288"/>
      <c r="H411" s="288"/>
      <c r="I411" s="288"/>
      <c r="J411" s="288"/>
      <c r="K411" s="288"/>
      <c r="L411" s="288"/>
      <c r="M411" s="288"/>
      <c r="N411" s="288"/>
      <c r="O411" s="288"/>
      <c r="P411" s="288"/>
      <c r="Q411" s="288"/>
      <c r="R411" s="288"/>
      <c r="S411" s="288"/>
      <c r="T411" s="288"/>
      <c r="U411" s="288"/>
      <c r="V411" s="288"/>
      <c r="W411" s="288"/>
      <c r="X411" s="288"/>
      <c r="Y411" s="288"/>
      <c r="Z411" s="288"/>
    </row>
    <row r="412" spans="1:26" ht="15.75" customHeight="1">
      <c r="A412" s="288"/>
      <c r="B412" s="288"/>
      <c r="C412" s="317"/>
      <c r="D412" s="317"/>
      <c r="E412" s="288"/>
      <c r="F412" s="288"/>
      <c r="G412" s="288"/>
      <c r="H412" s="288"/>
      <c r="I412" s="288"/>
      <c r="J412" s="288"/>
      <c r="K412" s="288"/>
      <c r="L412" s="288"/>
      <c r="M412" s="288"/>
      <c r="N412" s="288"/>
      <c r="O412" s="288"/>
      <c r="P412" s="288"/>
      <c r="Q412" s="288"/>
      <c r="R412" s="288"/>
      <c r="S412" s="288"/>
      <c r="T412" s="288"/>
      <c r="U412" s="288"/>
      <c r="V412" s="288"/>
      <c r="W412" s="288"/>
      <c r="X412" s="288"/>
      <c r="Y412" s="288"/>
      <c r="Z412" s="288"/>
    </row>
    <row r="413" spans="1:26" ht="15.75" customHeight="1">
      <c r="A413" s="288"/>
      <c r="B413" s="288"/>
      <c r="C413" s="317"/>
      <c r="D413" s="317"/>
      <c r="E413" s="288"/>
      <c r="F413" s="288"/>
      <c r="G413" s="288"/>
      <c r="H413" s="288"/>
      <c r="I413" s="288"/>
      <c r="J413" s="288"/>
      <c r="K413" s="288"/>
      <c r="L413" s="288"/>
      <c r="M413" s="288"/>
      <c r="N413" s="288"/>
      <c r="O413" s="288"/>
      <c r="P413" s="288"/>
      <c r="Q413" s="288"/>
      <c r="R413" s="288"/>
      <c r="S413" s="288"/>
      <c r="T413" s="288"/>
      <c r="U413" s="288"/>
      <c r="V413" s="288"/>
      <c r="W413" s="288"/>
      <c r="X413" s="288"/>
      <c r="Y413" s="288"/>
      <c r="Z413" s="288"/>
    </row>
    <row r="414" spans="1:26" ht="15.75" customHeight="1">
      <c r="A414" s="288"/>
      <c r="B414" s="288"/>
      <c r="C414" s="317"/>
      <c r="D414" s="317"/>
      <c r="E414" s="288"/>
      <c r="F414" s="288"/>
      <c r="G414" s="288"/>
      <c r="H414" s="288"/>
      <c r="I414" s="288"/>
      <c r="J414" s="288"/>
      <c r="K414" s="288"/>
      <c r="L414" s="288"/>
      <c r="M414" s="288"/>
      <c r="N414" s="288"/>
      <c r="O414" s="288"/>
      <c r="P414" s="288"/>
      <c r="Q414" s="288"/>
      <c r="R414" s="288"/>
      <c r="S414" s="288"/>
      <c r="T414" s="288"/>
      <c r="U414" s="288"/>
      <c r="V414" s="288"/>
      <c r="W414" s="288"/>
      <c r="X414" s="288"/>
      <c r="Y414" s="288"/>
      <c r="Z414" s="288"/>
    </row>
    <row r="415" spans="1:26" ht="15.75" customHeight="1">
      <c r="A415" s="288"/>
      <c r="B415" s="288"/>
      <c r="C415" s="317"/>
      <c r="D415" s="317"/>
      <c r="E415" s="288"/>
      <c r="F415" s="288"/>
      <c r="G415" s="288"/>
      <c r="H415" s="288"/>
      <c r="I415" s="288"/>
      <c r="J415" s="288"/>
      <c r="K415" s="288"/>
      <c r="L415" s="288"/>
      <c r="M415" s="288"/>
      <c r="N415" s="288"/>
      <c r="O415" s="288"/>
      <c r="P415" s="288"/>
      <c r="Q415" s="288"/>
      <c r="R415" s="288"/>
      <c r="S415" s="288"/>
      <c r="T415" s="288"/>
      <c r="U415" s="288"/>
      <c r="V415" s="288"/>
      <c r="W415" s="288"/>
      <c r="X415" s="288"/>
      <c r="Y415" s="288"/>
      <c r="Z415" s="288"/>
    </row>
    <row r="416" spans="1:26" ht="15.75" customHeight="1">
      <c r="A416" s="288"/>
      <c r="B416" s="288"/>
      <c r="C416" s="317"/>
      <c r="D416" s="317"/>
      <c r="E416" s="288"/>
      <c r="F416" s="288"/>
      <c r="G416" s="288"/>
      <c r="H416" s="288"/>
      <c r="I416" s="288"/>
      <c r="J416" s="288"/>
      <c r="K416" s="288"/>
      <c r="L416" s="288"/>
      <c r="M416" s="288"/>
      <c r="N416" s="288"/>
      <c r="O416" s="288"/>
      <c r="P416" s="288"/>
      <c r="Q416" s="288"/>
      <c r="R416" s="288"/>
      <c r="S416" s="288"/>
      <c r="T416" s="288"/>
      <c r="U416" s="288"/>
      <c r="V416" s="288"/>
      <c r="W416" s="288"/>
      <c r="X416" s="288"/>
      <c r="Y416" s="288"/>
      <c r="Z416" s="288"/>
    </row>
    <row r="417" spans="1:26" ht="15.75" customHeight="1">
      <c r="A417" s="288"/>
      <c r="B417" s="288"/>
      <c r="C417" s="317"/>
      <c r="D417" s="317"/>
      <c r="E417" s="288"/>
      <c r="F417" s="288"/>
      <c r="G417" s="288"/>
      <c r="H417" s="288"/>
      <c r="I417" s="288"/>
      <c r="J417" s="288"/>
      <c r="K417" s="288"/>
      <c r="L417" s="288"/>
      <c r="M417" s="288"/>
      <c r="N417" s="288"/>
      <c r="O417" s="288"/>
      <c r="P417" s="288"/>
      <c r="Q417" s="288"/>
      <c r="R417" s="288"/>
      <c r="S417" s="288"/>
      <c r="T417" s="288"/>
      <c r="U417" s="288"/>
      <c r="V417" s="288"/>
      <c r="W417" s="288"/>
      <c r="X417" s="288"/>
      <c r="Y417" s="288"/>
      <c r="Z417" s="288"/>
    </row>
    <row r="418" spans="1:26" ht="15.75" customHeight="1">
      <c r="A418" s="288"/>
      <c r="B418" s="288"/>
      <c r="C418" s="317"/>
      <c r="D418" s="317"/>
      <c r="E418" s="288"/>
      <c r="F418" s="288"/>
      <c r="G418" s="288"/>
      <c r="H418" s="288"/>
      <c r="I418" s="288"/>
      <c r="J418" s="288"/>
      <c r="K418" s="288"/>
      <c r="L418" s="288"/>
      <c r="M418" s="288"/>
      <c r="N418" s="288"/>
      <c r="O418" s="288"/>
      <c r="P418" s="288"/>
      <c r="Q418" s="288"/>
      <c r="R418" s="288"/>
      <c r="S418" s="288"/>
      <c r="T418" s="288"/>
      <c r="U418" s="288"/>
      <c r="V418" s="288"/>
      <c r="W418" s="288"/>
      <c r="X418" s="288"/>
      <c r="Y418" s="288"/>
      <c r="Z418" s="288"/>
    </row>
    <row r="419" spans="1:26" ht="15.75" customHeight="1">
      <c r="A419" s="288"/>
      <c r="B419" s="288"/>
      <c r="C419" s="317"/>
      <c r="D419" s="317"/>
      <c r="E419" s="288"/>
      <c r="F419" s="288"/>
      <c r="G419" s="288"/>
      <c r="H419" s="288"/>
      <c r="I419" s="288"/>
      <c r="J419" s="288"/>
      <c r="K419" s="288"/>
      <c r="L419" s="288"/>
      <c r="M419" s="288"/>
      <c r="N419" s="288"/>
      <c r="O419" s="288"/>
      <c r="P419" s="288"/>
      <c r="Q419" s="288"/>
      <c r="R419" s="288"/>
      <c r="S419" s="288"/>
      <c r="T419" s="288"/>
      <c r="U419" s="288"/>
      <c r="V419" s="288"/>
      <c r="W419" s="288"/>
      <c r="X419" s="288"/>
      <c r="Y419" s="288"/>
      <c r="Z419" s="288"/>
    </row>
    <row r="420" spans="1:26" ht="15.75" customHeight="1">
      <c r="A420" s="288"/>
      <c r="B420" s="288"/>
      <c r="C420" s="317"/>
      <c r="D420" s="317"/>
      <c r="E420" s="288"/>
      <c r="F420" s="288"/>
      <c r="G420" s="288"/>
      <c r="H420" s="288"/>
      <c r="I420" s="288"/>
      <c r="J420" s="288"/>
      <c r="K420" s="288"/>
      <c r="L420" s="288"/>
      <c r="M420" s="288"/>
      <c r="N420" s="288"/>
      <c r="O420" s="288"/>
      <c r="P420" s="288"/>
      <c r="Q420" s="288"/>
      <c r="R420" s="288"/>
      <c r="S420" s="288"/>
      <c r="T420" s="288"/>
      <c r="U420" s="288"/>
      <c r="V420" s="288"/>
      <c r="W420" s="288"/>
      <c r="X420" s="288"/>
      <c r="Y420" s="288"/>
      <c r="Z420" s="288"/>
    </row>
    <row r="421" spans="1:26" ht="15.75" customHeight="1">
      <c r="A421" s="288"/>
      <c r="B421" s="288"/>
      <c r="C421" s="317"/>
      <c r="D421" s="317"/>
      <c r="E421" s="288"/>
      <c r="F421" s="288"/>
      <c r="G421" s="288"/>
      <c r="H421" s="288"/>
      <c r="I421" s="288"/>
      <c r="J421" s="288"/>
      <c r="K421" s="288"/>
      <c r="L421" s="288"/>
      <c r="M421" s="288"/>
      <c r="N421" s="288"/>
      <c r="O421" s="288"/>
      <c r="P421" s="288"/>
      <c r="Q421" s="288"/>
      <c r="R421" s="288"/>
      <c r="S421" s="288"/>
      <c r="T421" s="288"/>
      <c r="U421" s="288"/>
      <c r="V421" s="288"/>
      <c r="W421" s="288"/>
      <c r="X421" s="288"/>
      <c r="Y421" s="288"/>
      <c r="Z421" s="288"/>
    </row>
    <row r="422" spans="1:26" ht="15.75" customHeight="1">
      <c r="A422" s="288"/>
      <c r="B422" s="288"/>
      <c r="C422" s="317"/>
      <c r="D422" s="317"/>
      <c r="E422" s="288"/>
      <c r="F422" s="288"/>
      <c r="G422" s="288"/>
      <c r="H422" s="288"/>
      <c r="I422" s="288"/>
      <c r="J422" s="288"/>
      <c r="K422" s="288"/>
      <c r="L422" s="288"/>
      <c r="M422" s="288"/>
      <c r="N422" s="288"/>
      <c r="O422" s="288"/>
      <c r="P422" s="288"/>
      <c r="Q422" s="288"/>
      <c r="R422" s="288"/>
      <c r="S422" s="288"/>
      <c r="T422" s="288"/>
      <c r="U422" s="288"/>
      <c r="V422" s="288"/>
      <c r="W422" s="288"/>
      <c r="X422" s="288"/>
      <c r="Y422" s="288"/>
      <c r="Z422" s="288"/>
    </row>
    <row r="423" spans="1:26" ht="15.75" customHeight="1">
      <c r="A423" s="288"/>
      <c r="B423" s="288"/>
      <c r="C423" s="317"/>
      <c r="D423" s="317"/>
      <c r="E423" s="288"/>
      <c r="F423" s="288"/>
      <c r="G423" s="288"/>
      <c r="H423" s="288"/>
      <c r="I423" s="288"/>
      <c r="J423" s="288"/>
      <c r="K423" s="288"/>
      <c r="L423" s="288"/>
      <c r="M423" s="288"/>
      <c r="N423" s="288"/>
      <c r="O423" s="288"/>
      <c r="P423" s="288"/>
      <c r="Q423" s="288"/>
      <c r="R423" s="288"/>
      <c r="S423" s="288"/>
      <c r="T423" s="288"/>
      <c r="U423" s="288"/>
      <c r="V423" s="288"/>
      <c r="W423" s="288"/>
      <c r="X423" s="288"/>
      <c r="Y423" s="288"/>
      <c r="Z423" s="288"/>
    </row>
    <row r="424" spans="1:26" ht="15.75" customHeight="1">
      <c r="A424" s="288"/>
      <c r="B424" s="288"/>
      <c r="C424" s="317"/>
      <c r="D424" s="317"/>
      <c r="E424" s="288"/>
      <c r="F424" s="288"/>
      <c r="G424" s="288"/>
      <c r="H424" s="288"/>
      <c r="I424" s="288"/>
      <c r="J424" s="288"/>
      <c r="K424" s="288"/>
      <c r="L424" s="288"/>
      <c r="M424" s="288"/>
      <c r="N424" s="288"/>
      <c r="O424" s="288"/>
      <c r="P424" s="288"/>
      <c r="Q424" s="288"/>
      <c r="R424" s="288"/>
      <c r="S424" s="288"/>
      <c r="T424" s="288"/>
      <c r="U424" s="288"/>
      <c r="V424" s="288"/>
      <c r="W424" s="288"/>
      <c r="X424" s="288"/>
      <c r="Y424" s="288"/>
      <c r="Z424" s="288"/>
    </row>
    <row r="425" spans="1:26" ht="15.75" customHeight="1">
      <c r="A425" s="288"/>
      <c r="B425" s="288"/>
      <c r="C425" s="317"/>
      <c r="D425" s="317"/>
      <c r="E425" s="288"/>
      <c r="F425" s="288"/>
      <c r="G425" s="288"/>
      <c r="H425" s="288"/>
      <c r="I425" s="288"/>
      <c r="J425" s="288"/>
      <c r="K425" s="288"/>
      <c r="L425" s="288"/>
      <c r="M425" s="288"/>
      <c r="N425" s="288"/>
      <c r="O425" s="288"/>
      <c r="P425" s="288"/>
      <c r="Q425" s="288"/>
      <c r="R425" s="288"/>
      <c r="S425" s="288"/>
      <c r="T425" s="288"/>
      <c r="U425" s="288"/>
      <c r="V425" s="288"/>
      <c r="W425" s="288"/>
      <c r="X425" s="288"/>
      <c r="Y425" s="288"/>
      <c r="Z425" s="288"/>
    </row>
    <row r="426" spans="1:26" ht="15.75" customHeight="1">
      <c r="A426" s="288"/>
      <c r="B426" s="288"/>
      <c r="C426" s="317"/>
      <c r="D426" s="317"/>
      <c r="E426" s="288"/>
      <c r="F426" s="288"/>
      <c r="G426" s="288"/>
      <c r="H426" s="288"/>
      <c r="I426" s="288"/>
      <c r="J426" s="288"/>
      <c r="K426" s="288"/>
      <c r="L426" s="288"/>
      <c r="M426" s="288"/>
      <c r="N426" s="288"/>
      <c r="O426" s="288"/>
      <c r="P426" s="288"/>
      <c r="Q426" s="288"/>
      <c r="R426" s="288"/>
      <c r="S426" s="288"/>
      <c r="T426" s="288"/>
      <c r="U426" s="288"/>
      <c r="V426" s="288"/>
      <c r="W426" s="288"/>
      <c r="X426" s="288"/>
      <c r="Y426" s="288"/>
      <c r="Z426" s="288"/>
    </row>
    <row r="427" spans="1:26" ht="15.75" customHeight="1">
      <c r="A427" s="288"/>
      <c r="B427" s="288"/>
      <c r="C427" s="317"/>
      <c r="D427" s="317"/>
      <c r="E427" s="288"/>
      <c r="F427" s="288"/>
      <c r="G427" s="288"/>
      <c r="H427" s="288"/>
      <c r="I427" s="288"/>
      <c r="J427" s="288"/>
      <c r="K427" s="288"/>
      <c r="L427" s="288"/>
      <c r="M427" s="288"/>
      <c r="N427" s="288"/>
      <c r="O427" s="288"/>
      <c r="P427" s="288"/>
      <c r="Q427" s="288"/>
      <c r="R427" s="288"/>
      <c r="S427" s="288"/>
      <c r="T427" s="288"/>
      <c r="U427" s="288"/>
      <c r="V427" s="288"/>
      <c r="W427" s="288"/>
      <c r="X427" s="288"/>
      <c r="Y427" s="288"/>
      <c r="Z427" s="288"/>
    </row>
    <row r="428" spans="1:26" ht="15.75" customHeight="1">
      <c r="A428" s="288"/>
      <c r="B428" s="288"/>
      <c r="C428" s="317"/>
      <c r="D428" s="317"/>
      <c r="E428" s="288"/>
      <c r="F428" s="288"/>
      <c r="G428" s="288"/>
      <c r="H428" s="288"/>
      <c r="I428" s="288"/>
      <c r="J428" s="288"/>
      <c r="K428" s="288"/>
      <c r="L428" s="288"/>
      <c r="M428" s="288"/>
      <c r="N428" s="288"/>
      <c r="O428" s="288"/>
      <c r="P428" s="288"/>
      <c r="Q428" s="288"/>
      <c r="R428" s="288"/>
      <c r="S428" s="288"/>
      <c r="T428" s="288"/>
      <c r="U428" s="288"/>
      <c r="V428" s="288"/>
      <c r="W428" s="288"/>
      <c r="X428" s="288"/>
      <c r="Y428" s="288"/>
      <c r="Z428" s="288"/>
    </row>
    <row r="429" spans="1:26" ht="15.75" customHeight="1">
      <c r="A429" s="288"/>
      <c r="B429" s="288"/>
      <c r="C429" s="317"/>
      <c r="D429" s="317"/>
      <c r="E429" s="288"/>
      <c r="F429" s="288"/>
      <c r="G429" s="288"/>
      <c r="H429" s="288"/>
      <c r="I429" s="288"/>
      <c r="J429" s="288"/>
      <c r="K429" s="288"/>
      <c r="L429" s="288"/>
      <c r="M429" s="288"/>
      <c r="N429" s="288"/>
      <c r="O429" s="288"/>
      <c r="P429" s="288"/>
      <c r="Q429" s="288"/>
      <c r="R429" s="288"/>
      <c r="S429" s="288"/>
      <c r="T429" s="288"/>
      <c r="U429" s="288"/>
      <c r="V429" s="288"/>
      <c r="W429" s="288"/>
      <c r="X429" s="288"/>
      <c r="Y429" s="288"/>
      <c r="Z429" s="288"/>
    </row>
    <row r="430" spans="1:26" ht="15.75" customHeight="1">
      <c r="A430" s="288"/>
      <c r="B430" s="288"/>
      <c r="C430" s="317"/>
      <c r="D430" s="317"/>
      <c r="E430" s="288"/>
      <c r="F430" s="288"/>
      <c r="G430" s="288"/>
      <c r="H430" s="288"/>
      <c r="I430" s="288"/>
      <c r="J430" s="288"/>
      <c r="K430" s="288"/>
      <c r="L430" s="288"/>
      <c r="M430" s="288"/>
      <c r="N430" s="288"/>
      <c r="O430" s="288"/>
      <c r="P430" s="288"/>
      <c r="Q430" s="288"/>
      <c r="R430" s="288"/>
      <c r="S430" s="288"/>
      <c r="T430" s="288"/>
      <c r="U430" s="288"/>
      <c r="V430" s="288"/>
      <c r="W430" s="288"/>
      <c r="X430" s="288"/>
      <c r="Y430" s="288"/>
      <c r="Z430" s="288"/>
    </row>
    <row r="431" spans="1:26" ht="15.75" customHeight="1">
      <c r="A431" s="288"/>
      <c r="B431" s="288"/>
      <c r="C431" s="317"/>
      <c r="D431" s="317"/>
      <c r="E431" s="288"/>
      <c r="F431" s="288"/>
      <c r="G431" s="288"/>
      <c r="H431" s="288"/>
      <c r="I431" s="288"/>
      <c r="J431" s="288"/>
      <c r="K431" s="288"/>
      <c r="L431" s="288"/>
      <c r="M431" s="288"/>
      <c r="N431" s="288"/>
      <c r="O431" s="288"/>
      <c r="P431" s="288"/>
      <c r="Q431" s="288"/>
      <c r="R431" s="288"/>
      <c r="S431" s="288"/>
      <c r="T431" s="288"/>
      <c r="U431" s="288"/>
      <c r="V431" s="288"/>
      <c r="W431" s="288"/>
      <c r="X431" s="288"/>
      <c r="Y431" s="288"/>
      <c r="Z431" s="288"/>
    </row>
    <row r="432" spans="1:26" ht="15.75" customHeight="1">
      <c r="A432" s="288"/>
      <c r="B432" s="288"/>
      <c r="C432" s="317"/>
      <c r="D432" s="317"/>
      <c r="E432" s="288"/>
      <c r="F432" s="288"/>
      <c r="G432" s="288"/>
      <c r="H432" s="288"/>
      <c r="I432" s="288"/>
      <c r="J432" s="288"/>
      <c r="K432" s="288"/>
      <c r="L432" s="288"/>
      <c r="M432" s="288"/>
      <c r="N432" s="288"/>
      <c r="O432" s="288"/>
      <c r="P432" s="288"/>
      <c r="Q432" s="288"/>
      <c r="R432" s="288"/>
      <c r="S432" s="288"/>
      <c r="T432" s="288"/>
      <c r="U432" s="288"/>
      <c r="V432" s="288"/>
      <c r="W432" s="288"/>
      <c r="X432" s="288"/>
      <c r="Y432" s="288"/>
      <c r="Z432" s="288"/>
    </row>
    <row r="433" spans="1:26" ht="15.75" customHeight="1">
      <c r="A433" s="288"/>
      <c r="B433" s="288"/>
      <c r="C433" s="317"/>
      <c r="D433" s="317"/>
      <c r="E433" s="288"/>
      <c r="F433" s="288"/>
      <c r="G433" s="288"/>
      <c r="H433" s="288"/>
      <c r="I433" s="288"/>
      <c r="J433" s="288"/>
      <c r="K433" s="288"/>
      <c r="L433" s="288"/>
      <c r="M433" s="288"/>
      <c r="N433" s="288"/>
      <c r="O433" s="288"/>
      <c r="P433" s="288"/>
      <c r="Q433" s="288"/>
      <c r="R433" s="288"/>
      <c r="S433" s="288"/>
      <c r="T433" s="288"/>
      <c r="U433" s="288"/>
      <c r="V433" s="288"/>
      <c r="W433" s="288"/>
      <c r="X433" s="288"/>
      <c r="Y433" s="288"/>
      <c r="Z433" s="288"/>
    </row>
    <row r="434" spans="1:26" ht="15.75" customHeight="1">
      <c r="A434" s="288"/>
      <c r="B434" s="288"/>
      <c r="C434" s="317"/>
      <c r="D434" s="317"/>
      <c r="E434" s="288"/>
      <c r="F434" s="288"/>
      <c r="G434" s="288"/>
      <c r="H434" s="288"/>
      <c r="I434" s="288"/>
      <c r="J434" s="288"/>
      <c r="K434" s="288"/>
      <c r="L434" s="288"/>
      <c r="M434" s="288"/>
      <c r="N434" s="288"/>
      <c r="O434" s="288"/>
      <c r="P434" s="288"/>
      <c r="Q434" s="288"/>
      <c r="R434" s="288"/>
      <c r="S434" s="288"/>
      <c r="T434" s="288"/>
      <c r="U434" s="288"/>
      <c r="V434" s="288"/>
      <c r="W434" s="288"/>
      <c r="X434" s="288"/>
      <c r="Y434" s="288"/>
      <c r="Z434" s="288"/>
    </row>
    <row r="435" spans="1:26" ht="15.75" customHeight="1">
      <c r="A435" s="288"/>
      <c r="B435" s="288"/>
      <c r="C435" s="317"/>
      <c r="D435" s="317"/>
      <c r="E435" s="288"/>
      <c r="F435" s="288"/>
      <c r="G435" s="288"/>
      <c r="H435" s="288"/>
      <c r="I435" s="288"/>
      <c r="J435" s="288"/>
      <c r="K435" s="288"/>
      <c r="L435" s="288"/>
      <c r="M435" s="288"/>
      <c r="N435" s="288"/>
      <c r="O435" s="288"/>
      <c r="P435" s="288"/>
      <c r="Q435" s="288"/>
      <c r="R435" s="288"/>
      <c r="S435" s="288"/>
      <c r="T435" s="288"/>
      <c r="U435" s="288"/>
      <c r="V435" s="288"/>
      <c r="W435" s="288"/>
      <c r="X435" s="288"/>
      <c r="Y435" s="288"/>
      <c r="Z435" s="288"/>
    </row>
    <row r="436" spans="1:26" ht="15.75" customHeight="1">
      <c r="A436" s="288"/>
      <c r="B436" s="288"/>
      <c r="C436" s="317"/>
      <c r="D436" s="317"/>
      <c r="E436" s="288"/>
      <c r="F436" s="288"/>
      <c r="G436" s="288"/>
      <c r="H436" s="288"/>
      <c r="I436" s="288"/>
      <c r="J436" s="288"/>
      <c r="K436" s="288"/>
      <c r="L436" s="288"/>
      <c r="M436" s="288"/>
      <c r="N436" s="288"/>
      <c r="O436" s="288"/>
      <c r="P436" s="288"/>
      <c r="Q436" s="288"/>
      <c r="R436" s="288"/>
      <c r="S436" s="288"/>
      <c r="T436" s="288"/>
      <c r="U436" s="288"/>
      <c r="V436" s="288"/>
      <c r="W436" s="288"/>
      <c r="X436" s="288"/>
      <c r="Y436" s="288"/>
      <c r="Z436" s="288"/>
    </row>
    <row r="437" spans="1:26" ht="15.75" customHeight="1">
      <c r="A437" s="288"/>
      <c r="B437" s="288"/>
      <c r="C437" s="317"/>
      <c r="D437" s="317"/>
      <c r="E437" s="288"/>
      <c r="F437" s="288"/>
      <c r="G437" s="288"/>
      <c r="H437" s="288"/>
      <c r="I437" s="288"/>
      <c r="J437" s="288"/>
      <c r="K437" s="288"/>
      <c r="L437" s="288"/>
      <c r="M437" s="288"/>
      <c r="N437" s="288"/>
      <c r="O437" s="288"/>
      <c r="P437" s="288"/>
      <c r="Q437" s="288"/>
      <c r="R437" s="288"/>
      <c r="S437" s="288"/>
      <c r="T437" s="288"/>
      <c r="U437" s="288"/>
      <c r="V437" s="288"/>
      <c r="W437" s="288"/>
      <c r="X437" s="288"/>
      <c r="Y437" s="288"/>
      <c r="Z437" s="288"/>
    </row>
    <row r="438" spans="1:26" ht="15.75" customHeight="1">
      <c r="A438" s="288"/>
      <c r="B438" s="288"/>
      <c r="C438" s="317"/>
      <c r="D438" s="317"/>
      <c r="E438" s="288"/>
      <c r="F438" s="288"/>
      <c r="G438" s="288"/>
      <c r="H438" s="288"/>
      <c r="I438" s="288"/>
      <c r="J438" s="288"/>
      <c r="K438" s="288"/>
      <c r="L438" s="288"/>
      <c r="M438" s="288"/>
      <c r="N438" s="288"/>
      <c r="O438" s="288"/>
      <c r="P438" s="288"/>
      <c r="Q438" s="288"/>
      <c r="R438" s="288"/>
      <c r="S438" s="288"/>
      <c r="T438" s="288"/>
      <c r="U438" s="288"/>
      <c r="V438" s="288"/>
      <c r="W438" s="288"/>
      <c r="X438" s="288"/>
      <c r="Y438" s="288"/>
      <c r="Z438" s="288"/>
    </row>
    <row r="439" spans="1:26" ht="15.75" customHeight="1">
      <c r="A439" s="288"/>
      <c r="B439" s="288"/>
      <c r="C439" s="317"/>
      <c r="D439" s="317"/>
      <c r="E439" s="288"/>
      <c r="F439" s="288"/>
      <c r="G439" s="288"/>
      <c r="H439" s="288"/>
      <c r="I439" s="288"/>
      <c r="J439" s="288"/>
      <c r="K439" s="288"/>
      <c r="L439" s="288"/>
      <c r="M439" s="288"/>
      <c r="N439" s="288"/>
      <c r="O439" s="288"/>
      <c r="P439" s="288"/>
      <c r="Q439" s="288"/>
      <c r="R439" s="288"/>
      <c r="S439" s="288"/>
      <c r="T439" s="288"/>
      <c r="U439" s="288"/>
      <c r="V439" s="288"/>
      <c r="W439" s="288"/>
      <c r="X439" s="288"/>
      <c r="Y439" s="288"/>
      <c r="Z439" s="288"/>
    </row>
    <row r="440" spans="1:26" ht="15.75" customHeight="1">
      <c r="A440" s="288"/>
      <c r="B440" s="288"/>
      <c r="C440" s="317"/>
      <c r="D440" s="317"/>
      <c r="E440" s="288"/>
      <c r="F440" s="288"/>
      <c r="G440" s="288"/>
      <c r="H440" s="288"/>
      <c r="I440" s="288"/>
      <c r="J440" s="288"/>
      <c r="K440" s="288"/>
      <c r="L440" s="288"/>
      <c r="M440" s="288"/>
      <c r="N440" s="288"/>
      <c r="O440" s="288"/>
      <c r="P440" s="288"/>
      <c r="Q440" s="288"/>
      <c r="R440" s="288"/>
      <c r="S440" s="288"/>
      <c r="T440" s="288"/>
      <c r="U440" s="288"/>
      <c r="V440" s="288"/>
      <c r="W440" s="288"/>
      <c r="X440" s="288"/>
      <c r="Y440" s="288"/>
      <c r="Z440" s="288"/>
    </row>
    <row r="441" spans="1:26" ht="15.75" customHeight="1">
      <c r="A441" s="288"/>
      <c r="B441" s="288"/>
      <c r="C441" s="317"/>
      <c r="D441" s="317"/>
      <c r="E441" s="288"/>
      <c r="F441" s="288"/>
      <c r="G441" s="288"/>
      <c r="H441" s="288"/>
      <c r="I441" s="288"/>
      <c r="J441" s="288"/>
      <c r="K441" s="288"/>
      <c r="L441" s="288"/>
      <c r="M441" s="288"/>
      <c r="N441" s="288"/>
      <c r="O441" s="288"/>
      <c r="P441" s="288"/>
      <c r="Q441" s="288"/>
      <c r="R441" s="288"/>
      <c r="S441" s="288"/>
      <c r="T441" s="288"/>
      <c r="U441" s="288"/>
      <c r="V441" s="288"/>
      <c r="W441" s="288"/>
      <c r="X441" s="288"/>
      <c r="Y441" s="288"/>
      <c r="Z441" s="288"/>
    </row>
    <row r="442" spans="1:26" ht="15.75" customHeight="1">
      <c r="A442" s="288"/>
      <c r="B442" s="288"/>
      <c r="C442" s="317"/>
      <c r="D442" s="317"/>
      <c r="E442" s="288"/>
      <c r="F442" s="288"/>
      <c r="G442" s="288"/>
      <c r="H442" s="288"/>
      <c r="I442" s="288"/>
      <c r="J442" s="288"/>
      <c r="K442" s="288"/>
      <c r="L442" s="288"/>
      <c r="M442" s="288"/>
      <c r="N442" s="288"/>
      <c r="O442" s="288"/>
      <c r="P442" s="288"/>
      <c r="Q442" s="288"/>
      <c r="R442" s="288"/>
      <c r="S442" s="288"/>
      <c r="T442" s="288"/>
      <c r="U442" s="288"/>
      <c r="V442" s="288"/>
      <c r="W442" s="288"/>
      <c r="X442" s="288"/>
      <c r="Y442" s="288"/>
      <c r="Z442" s="288"/>
    </row>
    <row r="443" spans="1:26" ht="15.75" customHeight="1">
      <c r="A443" s="288"/>
      <c r="B443" s="288"/>
      <c r="C443" s="317"/>
      <c r="D443" s="317"/>
      <c r="E443" s="288"/>
      <c r="F443" s="288"/>
      <c r="G443" s="288"/>
      <c r="H443" s="288"/>
      <c r="I443" s="288"/>
      <c r="J443" s="288"/>
      <c r="K443" s="288"/>
      <c r="L443" s="288"/>
      <c r="M443" s="288"/>
      <c r="N443" s="288"/>
      <c r="O443" s="288"/>
      <c r="P443" s="288"/>
      <c r="Q443" s="288"/>
      <c r="R443" s="288"/>
      <c r="S443" s="288"/>
      <c r="T443" s="288"/>
      <c r="U443" s="288"/>
      <c r="V443" s="288"/>
      <c r="W443" s="288"/>
      <c r="X443" s="288"/>
      <c r="Y443" s="288"/>
      <c r="Z443" s="288"/>
    </row>
    <row r="444" spans="1:26" ht="15.75" customHeight="1">
      <c r="A444" s="288"/>
      <c r="B444" s="288"/>
      <c r="C444" s="317"/>
      <c r="D444" s="317"/>
      <c r="E444" s="288"/>
      <c r="F444" s="288"/>
      <c r="G444" s="288"/>
      <c r="H444" s="288"/>
      <c r="I444" s="288"/>
      <c r="J444" s="288"/>
      <c r="K444" s="288"/>
      <c r="L444" s="288"/>
      <c r="M444" s="288"/>
      <c r="N444" s="288"/>
      <c r="O444" s="288"/>
      <c r="P444" s="288"/>
      <c r="Q444" s="288"/>
      <c r="R444" s="288"/>
      <c r="S444" s="288"/>
      <c r="T444" s="288"/>
      <c r="U444" s="288"/>
      <c r="V444" s="288"/>
      <c r="W444" s="288"/>
      <c r="X444" s="288"/>
      <c r="Y444" s="288"/>
      <c r="Z444" s="288"/>
    </row>
    <row r="445" spans="1:26" ht="15.75" customHeight="1">
      <c r="A445" s="288"/>
      <c r="B445" s="288"/>
      <c r="C445" s="317"/>
      <c r="D445" s="317"/>
      <c r="E445" s="288"/>
      <c r="F445" s="288"/>
      <c r="G445" s="288"/>
      <c r="H445" s="288"/>
      <c r="I445" s="288"/>
      <c r="J445" s="288"/>
      <c r="K445" s="288"/>
      <c r="L445" s="288"/>
      <c r="M445" s="288"/>
      <c r="N445" s="288"/>
      <c r="O445" s="288"/>
      <c r="P445" s="288"/>
      <c r="Q445" s="288"/>
      <c r="R445" s="288"/>
      <c r="S445" s="288"/>
      <c r="T445" s="288"/>
      <c r="U445" s="288"/>
      <c r="V445" s="288"/>
      <c r="W445" s="288"/>
      <c r="X445" s="288"/>
      <c r="Y445" s="288"/>
      <c r="Z445" s="288"/>
    </row>
    <row r="446" spans="1:26" ht="15.75" customHeight="1">
      <c r="A446" s="288"/>
      <c r="B446" s="288"/>
      <c r="C446" s="317"/>
      <c r="D446" s="317"/>
      <c r="E446" s="288"/>
      <c r="F446" s="288"/>
      <c r="G446" s="288"/>
      <c r="H446" s="288"/>
      <c r="I446" s="288"/>
      <c r="J446" s="288"/>
      <c r="K446" s="288"/>
      <c r="L446" s="288"/>
      <c r="M446" s="288"/>
      <c r="N446" s="288"/>
      <c r="O446" s="288"/>
      <c r="P446" s="288"/>
      <c r="Q446" s="288"/>
      <c r="R446" s="288"/>
      <c r="S446" s="288"/>
      <c r="T446" s="288"/>
      <c r="U446" s="288"/>
      <c r="V446" s="288"/>
      <c r="W446" s="288"/>
      <c r="X446" s="288"/>
      <c r="Y446" s="288"/>
      <c r="Z446" s="288"/>
    </row>
    <row r="447" spans="1:26" ht="15.75" customHeight="1">
      <c r="A447" s="288"/>
      <c r="B447" s="288"/>
      <c r="C447" s="317"/>
      <c r="D447" s="317"/>
      <c r="E447" s="288"/>
      <c r="F447" s="288"/>
      <c r="G447" s="288"/>
      <c r="H447" s="288"/>
      <c r="I447" s="288"/>
      <c r="J447" s="288"/>
      <c r="K447" s="288"/>
      <c r="L447" s="288"/>
      <c r="M447" s="288"/>
      <c r="N447" s="288"/>
      <c r="O447" s="288"/>
      <c r="P447" s="288"/>
      <c r="Q447" s="288"/>
      <c r="R447" s="288"/>
      <c r="S447" s="288"/>
      <c r="T447" s="288"/>
      <c r="U447" s="288"/>
      <c r="V447" s="288"/>
      <c r="W447" s="288"/>
      <c r="X447" s="288"/>
      <c r="Y447" s="288"/>
      <c r="Z447" s="288"/>
    </row>
    <row r="448" spans="1:26" ht="15.75" customHeight="1">
      <c r="A448" s="288"/>
      <c r="B448" s="288"/>
      <c r="C448" s="317"/>
      <c r="D448" s="317"/>
      <c r="E448" s="288"/>
      <c r="F448" s="288"/>
      <c r="G448" s="288"/>
      <c r="H448" s="288"/>
      <c r="I448" s="288"/>
      <c r="J448" s="288"/>
      <c r="K448" s="288"/>
      <c r="L448" s="288"/>
      <c r="M448" s="288"/>
      <c r="N448" s="288"/>
      <c r="O448" s="288"/>
      <c r="P448" s="288"/>
      <c r="Q448" s="288"/>
      <c r="R448" s="288"/>
      <c r="S448" s="288"/>
      <c r="T448" s="288"/>
      <c r="U448" s="288"/>
      <c r="V448" s="288"/>
      <c r="W448" s="288"/>
      <c r="X448" s="288"/>
      <c r="Y448" s="288"/>
      <c r="Z448" s="288"/>
    </row>
    <row r="449" spans="1:26" ht="15.75" customHeight="1">
      <c r="A449" s="288"/>
      <c r="B449" s="288"/>
      <c r="C449" s="317"/>
      <c r="D449" s="317"/>
      <c r="E449" s="288"/>
      <c r="F449" s="288"/>
      <c r="G449" s="288"/>
      <c r="H449" s="288"/>
      <c r="I449" s="288"/>
      <c r="J449" s="288"/>
      <c r="K449" s="288"/>
      <c r="L449" s="288"/>
      <c r="M449" s="288"/>
      <c r="N449" s="288"/>
      <c r="O449" s="288"/>
      <c r="P449" s="288"/>
      <c r="Q449" s="288"/>
      <c r="R449" s="288"/>
      <c r="S449" s="288"/>
      <c r="T449" s="288"/>
      <c r="U449" s="288"/>
      <c r="V449" s="288"/>
      <c r="W449" s="288"/>
      <c r="X449" s="288"/>
      <c r="Y449" s="288"/>
      <c r="Z449" s="288"/>
    </row>
    <row r="450" spans="1:26" ht="15.75" customHeight="1">
      <c r="A450" s="288"/>
      <c r="B450" s="288"/>
      <c r="C450" s="317"/>
      <c r="D450" s="317"/>
      <c r="E450" s="288"/>
      <c r="F450" s="288"/>
      <c r="G450" s="288"/>
      <c r="H450" s="288"/>
      <c r="I450" s="288"/>
      <c r="J450" s="288"/>
      <c r="K450" s="288"/>
      <c r="L450" s="288"/>
      <c r="M450" s="288"/>
      <c r="N450" s="288"/>
      <c r="O450" s="288"/>
      <c r="P450" s="288"/>
      <c r="Q450" s="288"/>
      <c r="R450" s="288"/>
      <c r="S450" s="288"/>
      <c r="T450" s="288"/>
      <c r="U450" s="288"/>
      <c r="V450" s="288"/>
      <c r="W450" s="288"/>
      <c r="X450" s="288"/>
      <c r="Y450" s="288"/>
      <c r="Z450" s="288"/>
    </row>
    <row r="451" spans="1:26" ht="15.75" customHeight="1">
      <c r="A451" s="288"/>
      <c r="B451" s="288"/>
      <c r="C451" s="317"/>
      <c r="D451" s="317"/>
      <c r="E451" s="288"/>
      <c r="F451" s="288"/>
      <c r="G451" s="288"/>
      <c r="H451" s="288"/>
      <c r="I451" s="288"/>
      <c r="J451" s="288"/>
      <c r="K451" s="288"/>
      <c r="L451" s="288"/>
      <c r="M451" s="288"/>
      <c r="N451" s="288"/>
      <c r="O451" s="288"/>
      <c r="P451" s="288"/>
      <c r="Q451" s="288"/>
      <c r="R451" s="288"/>
      <c r="S451" s="288"/>
      <c r="T451" s="288"/>
      <c r="U451" s="288"/>
      <c r="V451" s="288"/>
      <c r="W451" s="288"/>
      <c r="X451" s="288"/>
      <c r="Y451" s="288"/>
      <c r="Z451" s="288"/>
    </row>
    <row r="452" spans="1:26" ht="15.75" customHeight="1">
      <c r="A452" s="288"/>
      <c r="B452" s="288"/>
      <c r="C452" s="317"/>
      <c r="D452" s="317"/>
      <c r="E452" s="288"/>
      <c r="F452" s="288"/>
      <c r="G452" s="288"/>
      <c r="H452" s="288"/>
      <c r="I452" s="288"/>
      <c r="J452" s="288"/>
      <c r="K452" s="288"/>
      <c r="L452" s="288"/>
      <c r="M452" s="288"/>
      <c r="N452" s="288"/>
      <c r="O452" s="288"/>
      <c r="P452" s="288"/>
      <c r="Q452" s="288"/>
      <c r="R452" s="288"/>
      <c r="S452" s="288"/>
      <c r="T452" s="288"/>
      <c r="U452" s="288"/>
      <c r="V452" s="288"/>
      <c r="W452" s="288"/>
      <c r="X452" s="288"/>
      <c r="Y452" s="288"/>
      <c r="Z452" s="288"/>
    </row>
    <row r="453" spans="1:26" ht="15.75" customHeight="1">
      <c r="A453" s="288"/>
      <c r="B453" s="288"/>
      <c r="C453" s="317"/>
      <c r="D453" s="317"/>
      <c r="E453" s="288"/>
      <c r="F453" s="288"/>
      <c r="G453" s="288"/>
      <c r="H453" s="288"/>
      <c r="I453" s="288"/>
      <c r="J453" s="288"/>
      <c r="K453" s="288"/>
      <c r="L453" s="288"/>
      <c r="M453" s="288"/>
      <c r="N453" s="288"/>
      <c r="O453" s="288"/>
      <c r="P453" s="288"/>
      <c r="Q453" s="288"/>
      <c r="R453" s="288"/>
      <c r="S453" s="288"/>
      <c r="T453" s="288"/>
      <c r="U453" s="288"/>
      <c r="V453" s="288"/>
      <c r="W453" s="288"/>
      <c r="X453" s="288"/>
      <c r="Y453" s="288"/>
      <c r="Z453" s="288"/>
    </row>
    <row r="454" spans="1:26" ht="15.75" customHeight="1">
      <c r="A454" s="288"/>
      <c r="B454" s="288"/>
      <c r="C454" s="317"/>
      <c r="D454" s="317"/>
      <c r="E454" s="288"/>
      <c r="F454" s="288"/>
      <c r="G454" s="288"/>
      <c r="H454" s="288"/>
      <c r="I454" s="288"/>
      <c r="J454" s="288"/>
      <c r="K454" s="288"/>
      <c r="L454" s="288"/>
      <c r="M454" s="288"/>
      <c r="N454" s="288"/>
      <c r="O454" s="288"/>
      <c r="P454" s="288"/>
      <c r="Q454" s="288"/>
      <c r="R454" s="288"/>
      <c r="S454" s="288"/>
      <c r="T454" s="288"/>
      <c r="U454" s="288"/>
      <c r="V454" s="288"/>
      <c r="W454" s="288"/>
      <c r="X454" s="288"/>
      <c r="Y454" s="288"/>
      <c r="Z454" s="288"/>
    </row>
    <row r="455" spans="1:26" ht="15.75" customHeight="1">
      <c r="A455" s="288"/>
      <c r="B455" s="288"/>
      <c r="C455" s="317"/>
      <c r="D455" s="317"/>
      <c r="E455" s="288"/>
      <c r="F455" s="288"/>
      <c r="G455" s="288"/>
      <c r="H455" s="288"/>
      <c r="I455" s="288"/>
      <c r="J455" s="288"/>
      <c r="K455" s="288"/>
      <c r="L455" s="288"/>
      <c r="M455" s="288"/>
      <c r="N455" s="288"/>
      <c r="O455" s="288"/>
      <c r="P455" s="288"/>
      <c r="Q455" s="288"/>
      <c r="R455" s="288"/>
      <c r="S455" s="288"/>
      <c r="T455" s="288"/>
      <c r="U455" s="288"/>
      <c r="V455" s="288"/>
      <c r="W455" s="288"/>
      <c r="X455" s="288"/>
      <c r="Y455" s="288"/>
      <c r="Z455" s="288"/>
    </row>
    <row r="456" spans="1:26" ht="15.75" customHeight="1">
      <c r="A456" s="288"/>
      <c r="B456" s="288"/>
      <c r="C456" s="317"/>
      <c r="D456" s="317"/>
      <c r="E456" s="288"/>
      <c r="F456" s="288"/>
      <c r="G456" s="288"/>
      <c r="H456" s="288"/>
      <c r="I456" s="288"/>
      <c r="J456" s="288"/>
      <c r="K456" s="288"/>
      <c r="L456" s="288"/>
      <c r="M456" s="288"/>
      <c r="N456" s="288"/>
      <c r="O456" s="288"/>
      <c r="P456" s="288"/>
      <c r="Q456" s="288"/>
      <c r="R456" s="288"/>
      <c r="S456" s="288"/>
      <c r="T456" s="288"/>
      <c r="U456" s="288"/>
      <c r="V456" s="288"/>
      <c r="W456" s="288"/>
      <c r="X456" s="288"/>
      <c r="Y456" s="288"/>
      <c r="Z456" s="288"/>
    </row>
    <row r="457" spans="1:26" ht="15.75" customHeight="1">
      <c r="A457" s="288"/>
      <c r="B457" s="288"/>
      <c r="C457" s="317"/>
      <c r="D457" s="317"/>
      <c r="E457" s="288"/>
      <c r="F457" s="288"/>
      <c r="G457" s="288"/>
      <c r="H457" s="288"/>
      <c r="I457" s="288"/>
      <c r="J457" s="288"/>
      <c r="K457" s="288"/>
      <c r="L457" s="288"/>
      <c r="M457" s="288"/>
      <c r="N457" s="288"/>
      <c r="O457" s="288"/>
      <c r="P457" s="288"/>
      <c r="Q457" s="288"/>
      <c r="R457" s="288"/>
      <c r="S457" s="288"/>
      <c r="T457" s="288"/>
      <c r="U457" s="288"/>
      <c r="V457" s="288"/>
      <c r="W457" s="288"/>
      <c r="X457" s="288"/>
      <c r="Y457" s="288"/>
      <c r="Z457" s="288"/>
    </row>
    <row r="458" spans="1:26" ht="15.75" customHeight="1">
      <c r="A458" s="288"/>
      <c r="B458" s="288"/>
      <c r="C458" s="317"/>
      <c r="D458" s="317"/>
      <c r="E458" s="288"/>
      <c r="F458" s="288"/>
      <c r="G458" s="288"/>
      <c r="H458" s="288"/>
      <c r="I458" s="288"/>
      <c r="J458" s="288"/>
      <c r="K458" s="288"/>
      <c r="L458" s="288"/>
      <c r="M458" s="288"/>
      <c r="N458" s="288"/>
      <c r="O458" s="288"/>
      <c r="P458" s="288"/>
      <c r="Q458" s="288"/>
      <c r="R458" s="288"/>
      <c r="S458" s="288"/>
      <c r="T458" s="288"/>
      <c r="U458" s="288"/>
      <c r="V458" s="288"/>
      <c r="W458" s="288"/>
      <c r="X458" s="288"/>
      <c r="Y458" s="288"/>
      <c r="Z458" s="288"/>
    </row>
    <row r="459" spans="1:26" ht="15.75" customHeight="1">
      <c r="A459" s="288"/>
      <c r="B459" s="288"/>
      <c r="C459" s="317"/>
      <c r="D459" s="317"/>
      <c r="E459" s="288"/>
      <c r="F459" s="288"/>
      <c r="G459" s="288"/>
      <c r="H459" s="288"/>
      <c r="I459" s="288"/>
      <c r="J459" s="288"/>
      <c r="K459" s="288"/>
      <c r="L459" s="288"/>
      <c r="M459" s="288"/>
      <c r="N459" s="288"/>
      <c r="O459" s="288"/>
      <c r="P459" s="288"/>
      <c r="Q459" s="288"/>
      <c r="R459" s="288"/>
      <c r="S459" s="288"/>
      <c r="T459" s="288"/>
      <c r="U459" s="288"/>
      <c r="V459" s="288"/>
      <c r="W459" s="288"/>
      <c r="X459" s="288"/>
      <c r="Y459" s="288"/>
      <c r="Z459" s="288"/>
    </row>
    <row r="460" spans="1:26" ht="15.75" customHeight="1">
      <c r="A460" s="288"/>
      <c r="B460" s="288"/>
      <c r="C460" s="317"/>
      <c r="D460" s="317"/>
      <c r="E460" s="288"/>
      <c r="F460" s="288"/>
      <c r="G460" s="288"/>
      <c r="H460" s="288"/>
      <c r="I460" s="288"/>
      <c r="J460" s="288"/>
      <c r="K460" s="288"/>
      <c r="L460" s="288"/>
      <c r="M460" s="288"/>
      <c r="N460" s="288"/>
      <c r="O460" s="288"/>
      <c r="P460" s="288"/>
      <c r="Q460" s="288"/>
      <c r="R460" s="288"/>
      <c r="S460" s="288"/>
      <c r="T460" s="288"/>
      <c r="U460" s="288"/>
      <c r="V460" s="288"/>
      <c r="W460" s="288"/>
      <c r="X460" s="288"/>
      <c r="Y460" s="288"/>
      <c r="Z460" s="288"/>
    </row>
    <row r="461" spans="1:26" ht="15.75" customHeight="1">
      <c r="A461" s="288"/>
      <c r="B461" s="288"/>
      <c r="C461" s="317"/>
      <c r="D461" s="317"/>
      <c r="E461" s="288"/>
      <c r="F461" s="288"/>
      <c r="G461" s="288"/>
      <c r="H461" s="288"/>
      <c r="I461" s="288"/>
      <c r="J461" s="288"/>
      <c r="K461" s="288"/>
      <c r="L461" s="288"/>
      <c r="M461" s="288"/>
      <c r="N461" s="288"/>
      <c r="O461" s="288"/>
      <c r="P461" s="288"/>
      <c r="Q461" s="288"/>
      <c r="R461" s="288"/>
      <c r="S461" s="288"/>
      <c r="T461" s="288"/>
      <c r="U461" s="288"/>
      <c r="V461" s="288"/>
      <c r="W461" s="288"/>
      <c r="X461" s="288"/>
      <c r="Y461" s="288"/>
      <c r="Z461" s="288"/>
    </row>
    <row r="462" spans="1:26" ht="15.75" customHeight="1">
      <c r="A462" s="288"/>
      <c r="B462" s="288"/>
      <c r="C462" s="317"/>
      <c r="D462" s="317"/>
      <c r="E462" s="288"/>
      <c r="F462" s="288"/>
      <c r="G462" s="288"/>
      <c r="H462" s="288"/>
      <c r="I462" s="288"/>
      <c r="J462" s="288"/>
      <c r="K462" s="288"/>
      <c r="L462" s="288"/>
      <c r="M462" s="288"/>
      <c r="N462" s="288"/>
      <c r="O462" s="288"/>
      <c r="P462" s="288"/>
      <c r="Q462" s="288"/>
      <c r="R462" s="288"/>
      <c r="S462" s="288"/>
      <c r="T462" s="288"/>
      <c r="U462" s="288"/>
      <c r="V462" s="288"/>
      <c r="W462" s="288"/>
      <c r="X462" s="288"/>
      <c r="Y462" s="288"/>
      <c r="Z462" s="288"/>
    </row>
    <row r="463" spans="1:26" ht="15.75" customHeight="1">
      <c r="A463" s="288"/>
      <c r="B463" s="288"/>
      <c r="C463" s="317"/>
      <c r="D463" s="317"/>
      <c r="E463" s="288"/>
      <c r="F463" s="288"/>
      <c r="G463" s="288"/>
      <c r="H463" s="288"/>
      <c r="I463" s="288"/>
      <c r="J463" s="288"/>
      <c r="K463" s="288"/>
      <c r="L463" s="288"/>
      <c r="M463" s="288"/>
      <c r="N463" s="288"/>
      <c r="O463" s="288"/>
      <c r="P463" s="288"/>
      <c r="Q463" s="288"/>
      <c r="R463" s="288"/>
      <c r="S463" s="288"/>
      <c r="T463" s="288"/>
      <c r="U463" s="288"/>
      <c r="V463" s="288"/>
      <c r="W463" s="288"/>
      <c r="X463" s="288"/>
      <c r="Y463" s="288"/>
      <c r="Z463" s="288"/>
    </row>
    <row r="464" spans="1:26" ht="15.75" customHeight="1">
      <c r="A464" s="288"/>
      <c r="B464" s="288"/>
      <c r="C464" s="317"/>
      <c r="D464" s="317"/>
      <c r="E464" s="288"/>
      <c r="F464" s="288"/>
      <c r="G464" s="288"/>
      <c r="H464" s="288"/>
      <c r="I464" s="288"/>
      <c r="J464" s="288"/>
      <c r="K464" s="288"/>
      <c r="L464" s="288"/>
      <c r="M464" s="288"/>
      <c r="N464" s="288"/>
      <c r="O464" s="288"/>
      <c r="P464" s="288"/>
      <c r="Q464" s="288"/>
      <c r="R464" s="288"/>
      <c r="S464" s="288"/>
      <c r="T464" s="288"/>
      <c r="U464" s="288"/>
      <c r="V464" s="288"/>
      <c r="W464" s="288"/>
      <c r="X464" s="288"/>
      <c r="Y464" s="288"/>
      <c r="Z464" s="288"/>
    </row>
    <row r="465" spans="1:26" ht="15.75" customHeight="1">
      <c r="A465" s="288"/>
      <c r="B465" s="288"/>
      <c r="C465" s="317"/>
      <c r="D465" s="317"/>
      <c r="E465" s="288"/>
      <c r="F465" s="288"/>
      <c r="G465" s="288"/>
      <c r="H465" s="288"/>
      <c r="I465" s="288"/>
      <c r="J465" s="288"/>
      <c r="K465" s="288"/>
      <c r="L465" s="288"/>
      <c r="M465" s="288"/>
      <c r="N465" s="288"/>
      <c r="O465" s="288"/>
      <c r="P465" s="288"/>
      <c r="Q465" s="288"/>
      <c r="R465" s="288"/>
      <c r="S465" s="288"/>
      <c r="T465" s="288"/>
      <c r="U465" s="288"/>
      <c r="V465" s="288"/>
      <c r="W465" s="288"/>
      <c r="X465" s="288"/>
      <c r="Y465" s="288"/>
      <c r="Z465" s="288"/>
    </row>
    <row r="466" spans="1:26" ht="15.75" customHeight="1">
      <c r="A466" s="288"/>
      <c r="B466" s="288"/>
      <c r="C466" s="317"/>
      <c r="D466" s="317"/>
      <c r="E466" s="288"/>
      <c r="F466" s="288"/>
      <c r="G466" s="288"/>
      <c r="H466" s="288"/>
      <c r="I466" s="288"/>
      <c r="J466" s="288"/>
      <c r="K466" s="288"/>
      <c r="L466" s="288"/>
      <c r="M466" s="288"/>
      <c r="N466" s="288"/>
      <c r="O466" s="288"/>
      <c r="P466" s="288"/>
      <c r="Q466" s="288"/>
      <c r="R466" s="288"/>
      <c r="S466" s="288"/>
      <c r="T466" s="288"/>
      <c r="U466" s="288"/>
      <c r="V466" s="288"/>
      <c r="W466" s="288"/>
      <c r="X466" s="288"/>
      <c r="Y466" s="288"/>
      <c r="Z466" s="288"/>
    </row>
    <row r="467" spans="1:26" ht="15.75" customHeight="1">
      <c r="A467" s="288"/>
      <c r="B467" s="288"/>
      <c r="C467" s="317"/>
      <c r="D467" s="317"/>
      <c r="E467" s="288"/>
      <c r="F467" s="288"/>
      <c r="G467" s="288"/>
      <c r="H467" s="288"/>
      <c r="I467" s="288"/>
      <c r="J467" s="288"/>
      <c r="K467" s="288"/>
      <c r="L467" s="288"/>
      <c r="M467" s="288"/>
      <c r="N467" s="288"/>
      <c r="O467" s="288"/>
      <c r="P467" s="288"/>
      <c r="Q467" s="288"/>
      <c r="R467" s="288"/>
      <c r="S467" s="288"/>
      <c r="T467" s="288"/>
      <c r="U467" s="288"/>
      <c r="V467" s="288"/>
      <c r="W467" s="288"/>
      <c r="X467" s="288"/>
      <c r="Y467" s="288"/>
      <c r="Z467" s="288"/>
    </row>
    <row r="468" spans="1:26" ht="15.75" customHeight="1">
      <c r="A468" s="288"/>
      <c r="B468" s="288"/>
      <c r="C468" s="317"/>
      <c r="D468" s="317"/>
      <c r="E468" s="288"/>
      <c r="F468" s="288"/>
      <c r="G468" s="288"/>
      <c r="H468" s="288"/>
      <c r="I468" s="288"/>
      <c r="J468" s="288"/>
      <c r="K468" s="288"/>
      <c r="L468" s="288"/>
      <c r="M468" s="288"/>
      <c r="N468" s="288"/>
      <c r="O468" s="288"/>
      <c r="P468" s="288"/>
      <c r="Q468" s="288"/>
      <c r="R468" s="288"/>
      <c r="S468" s="288"/>
      <c r="T468" s="288"/>
      <c r="U468" s="288"/>
      <c r="V468" s="288"/>
      <c r="W468" s="288"/>
      <c r="X468" s="288"/>
      <c r="Y468" s="288"/>
      <c r="Z468" s="288"/>
    </row>
    <row r="469" spans="1:26" ht="15.75" customHeight="1">
      <c r="A469" s="288"/>
      <c r="B469" s="288"/>
      <c r="C469" s="317"/>
      <c r="D469" s="317"/>
      <c r="E469" s="288"/>
      <c r="F469" s="288"/>
      <c r="G469" s="288"/>
      <c r="H469" s="288"/>
      <c r="I469" s="288"/>
      <c r="J469" s="288"/>
      <c r="K469" s="288"/>
      <c r="L469" s="288"/>
      <c r="M469" s="288"/>
      <c r="N469" s="288"/>
      <c r="O469" s="288"/>
      <c r="P469" s="288"/>
      <c r="Q469" s="288"/>
      <c r="R469" s="288"/>
      <c r="S469" s="288"/>
      <c r="T469" s="288"/>
      <c r="U469" s="288"/>
      <c r="V469" s="288"/>
      <c r="W469" s="288"/>
      <c r="X469" s="288"/>
      <c r="Y469" s="288"/>
      <c r="Z469" s="288"/>
    </row>
    <row r="470" spans="1:26" ht="15.75" customHeight="1">
      <c r="A470" s="288"/>
      <c r="B470" s="288"/>
      <c r="C470" s="317"/>
      <c r="D470" s="317"/>
      <c r="E470" s="288"/>
      <c r="F470" s="288"/>
      <c r="G470" s="288"/>
      <c r="H470" s="288"/>
      <c r="I470" s="288"/>
      <c r="J470" s="288"/>
      <c r="K470" s="288"/>
      <c r="L470" s="288"/>
      <c r="M470" s="288"/>
      <c r="N470" s="288"/>
      <c r="O470" s="288"/>
      <c r="P470" s="288"/>
      <c r="Q470" s="288"/>
      <c r="R470" s="288"/>
      <c r="S470" s="288"/>
      <c r="T470" s="288"/>
      <c r="U470" s="288"/>
      <c r="V470" s="288"/>
      <c r="W470" s="288"/>
      <c r="X470" s="288"/>
      <c r="Y470" s="288"/>
      <c r="Z470" s="288"/>
    </row>
    <row r="471" spans="1:26" ht="15.75" customHeight="1">
      <c r="A471" s="288"/>
      <c r="B471" s="288"/>
      <c r="C471" s="317"/>
      <c r="D471" s="317"/>
      <c r="E471" s="288"/>
      <c r="F471" s="288"/>
      <c r="G471" s="288"/>
      <c r="H471" s="288"/>
      <c r="I471" s="288"/>
      <c r="J471" s="288"/>
      <c r="K471" s="288"/>
      <c r="L471" s="288"/>
      <c r="M471" s="288"/>
      <c r="N471" s="288"/>
      <c r="O471" s="288"/>
      <c r="P471" s="288"/>
      <c r="Q471" s="288"/>
      <c r="R471" s="288"/>
      <c r="S471" s="288"/>
      <c r="T471" s="288"/>
      <c r="U471" s="288"/>
      <c r="V471" s="288"/>
      <c r="W471" s="288"/>
      <c r="X471" s="288"/>
      <c r="Y471" s="288"/>
      <c r="Z471" s="288"/>
    </row>
    <row r="472" spans="1:26" ht="15.75" customHeight="1">
      <c r="A472" s="288"/>
      <c r="B472" s="288"/>
      <c r="C472" s="317"/>
      <c r="D472" s="317"/>
      <c r="E472" s="288"/>
      <c r="F472" s="288"/>
      <c r="G472" s="288"/>
      <c r="H472" s="288"/>
      <c r="I472" s="288"/>
      <c r="J472" s="288"/>
      <c r="K472" s="288"/>
      <c r="L472" s="288"/>
      <c r="M472" s="288"/>
      <c r="N472" s="288"/>
      <c r="O472" s="288"/>
      <c r="P472" s="288"/>
      <c r="Q472" s="288"/>
      <c r="R472" s="288"/>
      <c r="S472" s="288"/>
      <c r="T472" s="288"/>
      <c r="U472" s="288"/>
      <c r="V472" s="288"/>
      <c r="W472" s="288"/>
      <c r="X472" s="288"/>
      <c r="Y472" s="288"/>
      <c r="Z472" s="288"/>
    </row>
    <row r="473" spans="1:26" ht="15.75" customHeight="1">
      <c r="A473" s="288"/>
      <c r="B473" s="288"/>
      <c r="C473" s="317"/>
      <c r="D473" s="317"/>
      <c r="E473" s="288"/>
      <c r="F473" s="288"/>
      <c r="G473" s="288"/>
      <c r="H473" s="288"/>
      <c r="I473" s="288"/>
      <c r="J473" s="288"/>
      <c r="K473" s="288"/>
      <c r="L473" s="288"/>
      <c r="M473" s="288"/>
      <c r="N473" s="288"/>
      <c r="O473" s="288"/>
      <c r="P473" s="288"/>
      <c r="Q473" s="288"/>
      <c r="R473" s="288"/>
      <c r="S473" s="288"/>
      <c r="T473" s="288"/>
      <c r="U473" s="288"/>
      <c r="V473" s="288"/>
      <c r="W473" s="288"/>
      <c r="X473" s="288"/>
      <c r="Y473" s="288"/>
      <c r="Z473" s="288"/>
    </row>
    <row r="474" spans="1:26" ht="15.75" customHeight="1">
      <c r="A474" s="288"/>
      <c r="B474" s="288"/>
      <c r="C474" s="317"/>
      <c r="D474" s="317"/>
      <c r="E474" s="288"/>
      <c r="F474" s="288"/>
      <c r="G474" s="288"/>
      <c r="H474" s="288"/>
      <c r="I474" s="288"/>
      <c r="J474" s="288"/>
      <c r="K474" s="288"/>
      <c r="L474" s="288"/>
      <c r="M474" s="288"/>
      <c r="N474" s="288"/>
      <c r="O474" s="288"/>
      <c r="P474" s="288"/>
      <c r="Q474" s="288"/>
      <c r="R474" s="288"/>
      <c r="S474" s="288"/>
      <c r="T474" s="288"/>
      <c r="U474" s="288"/>
      <c r="V474" s="288"/>
      <c r="W474" s="288"/>
      <c r="X474" s="288"/>
      <c r="Y474" s="288"/>
      <c r="Z474" s="288"/>
    </row>
    <row r="475" spans="1:26" ht="15.75" customHeight="1">
      <c r="A475" s="288"/>
      <c r="B475" s="288"/>
      <c r="C475" s="317"/>
      <c r="D475" s="317"/>
      <c r="E475" s="288"/>
      <c r="F475" s="288"/>
      <c r="G475" s="288"/>
      <c r="H475" s="288"/>
      <c r="I475" s="288"/>
      <c r="J475" s="288"/>
      <c r="K475" s="288"/>
      <c r="L475" s="288"/>
      <c r="M475" s="288"/>
      <c r="N475" s="288"/>
      <c r="O475" s="288"/>
      <c r="P475" s="288"/>
      <c r="Q475" s="288"/>
      <c r="R475" s="288"/>
      <c r="S475" s="288"/>
      <c r="T475" s="288"/>
      <c r="U475" s="288"/>
      <c r="V475" s="288"/>
      <c r="W475" s="288"/>
      <c r="X475" s="288"/>
      <c r="Y475" s="288"/>
      <c r="Z475" s="288"/>
    </row>
    <row r="476" spans="1:26" ht="15.75" customHeight="1">
      <c r="A476" s="288"/>
      <c r="B476" s="288"/>
      <c r="C476" s="317"/>
      <c r="D476" s="317"/>
      <c r="E476" s="288"/>
      <c r="F476" s="288"/>
      <c r="G476" s="288"/>
      <c r="H476" s="288"/>
      <c r="I476" s="288"/>
      <c r="J476" s="288"/>
      <c r="K476" s="288"/>
      <c r="L476" s="288"/>
      <c r="M476" s="288"/>
      <c r="N476" s="288"/>
      <c r="O476" s="288"/>
      <c r="P476" s="288"/>
      <c r="Q476" s="288"/>
      <c r="R476" s="288"/>
      <c r="S476" s="288"/>
      <c r="T476" s="288"/>
      <c r="U476" s="288"/>
      <c r="V476" s="288"/>
      <c r="W476" s="288"/>
      <c r="X476" s="288"/>
      <c r="Y476" s="288"/>
      <c r="Z476" s="288"/>
    </row>
    <row r="477" spans="1:26" ht="15.75" customHeight="1">
      <c r="A477" s="288"/>
      <c r="B477" s="288"/>
      <c r="C477" s="317"/>
      <c r="D477" s="317"/>
      <c r="E477" s="288"/>
      <c r="F477" s="288"/>
      <c r="G477" s="288"/>
      <c r="H477" s="288"/>
      <c r="I477" s="288"/>
      <c r="J477" s="288"/>
      <c r="K477" s="288"/>
      <c r="L477" s="288"/>
      <c r="M477" s="288"/>
      <c r="N477" s="288"/>
      <c r="O477" s="288"/>
      <c r="P477" s="288"/>
      <c r="Q477" s="288"/>
      <c r="R477" s="288"/>
      <c r="S477" s="288"/>
      <c r="T477" s="288"/>
      <c r="U477" s="288"/>
      <c r="V477" s="288"/>
      <c r="W477" s="288"/>
      <c r="X477" s="288"/>
      <c r="Y477" s="288"/>
      <c r="Z477" s="288"/>
    </row>
    <row r="478" spans="1:26" ht="15.75" customHeight="1">
      <c r="A478" s="288"/>
      <c r="B478" s="288"/>
      <c r="C478" s="317"/>
      <c r="D478" s="317"/>
      <c r="E478" s="288"/>
      <c r="F478" s="288"/>
      <c r="G478" s="288"/>
      <c r="H478" s="288"/>
      <c r="I478" s="288"/>
      <c r="J478" s="288"/>
      <c r="K478" s="288"/>
      <c r="L478" s="288"/>
      <c r="M478" s="288"/>
      <c r="N478" s="288"/>
      <c r="O478" s="288"/>
      <c r="P478" s="288"/>
      <c r="Q478" s="288"/>
      <c r="R478" s="288"/>
      <c r="S478" s="288"/>
      <c r="T478" s="288"/>
      <c r="U478" s="288"/>
      <c r="V478" s="288"/>
      <c r="W478" s="288"/>
      <c r="X478" s="288"/>
      <c r="Y478" s="288"/>
      <c r="Z478" s="288"/>
    </row>
    <row r="479" spans="1:26" ht="15.75" customHeight="1">
      <c r="A479" s="288"/>
      <c r="B479" s="288"/>
      <c r="C479" s="317"/>
      <c r="D479" s="317"/>
      <c r="E479" s="288"/>
      <c r="F479" s="288"/>
      <c r="G479" s="288"/>
      <c r="H479" s="288"/>
      <c r="I479" s="288"/>
      <c r="J479" s="288"/>
      <c r="K479" s="288"/>
      <c r="L479" s="288"/>
      <c r="M479" s="288"/>
      <c r="N479" s="288"/>
      <c r="O479" s="288"/>
      <c r="P479" s="288"/>
      <c r="Q479" s="288"/>
      <c r="R479" s="288"/>
      <c r="S479" s="288"/>
      <c r="T479" s="288"/>
      <c r="U479" s="288"/>
      <c r="V479" s="288"/>
      <c r="W479" s="288"/>
      <c r="X479" s="288"/>
      <c r="Y479" s="288"/>
      <c r="Z479" s="288"/>
    </row>
    <row r="480" spans="1:26" ht="15.75" customHeight="1">
      <c r="A480" s="288"/>
      <c r="B480" s="288"/>
      <c r="C480" s="317"/>
      <c r="D480" s="317"/>
      <c r="E480" s="288"/>
      <c r="F480" s="288"/>
      <c r="G480" s="288"/>
      <c r="H480" s="288"/>
      <c r="I480" s="288"/>
      <c r="J480" s="288"/>
      <c r="K480" s="288"/>
      <c r="L480" s="288"/>
      <c r="M480" s="288"/>
      <c r="N480" s="288"/>
      <c r="O480" s="288"/>
      <c r="P480" s="288"/>
      <c r="Q480" s="288"/>
      <c r="R480" s="288"/>
      <c r="S480" s="288"/>
      <c r="T480" s="288"/>
      <c r="U480" s="288"/>
      <c r="V480" s="288"/>
      <c r="W480" s="288"/>
      <c r="X480" s="288"/>
      <c r="Y480" s="288"/>
      <c r="Z480" s="288"/>
    </row>
    <row r="481" spans="1:26" ht="15.75" customHeight="1">
      <c r="A481" s="288"/>
      <c r="B481" s="288"/>
      <c r="C481" s="317"/>
      <c r="D481" s="317"/>
      <c r="E481" s="288"/>
      <c r="F481" s="288"/>
      <c r="G481" s="288"/>
      <c r="H481" s="288"/>
      <c r="I481" s="288"/>
      <c r="J481" s="288"/>
      <c r="K481" s="288"/>
      <c r="L481" s="288"/>
      <c r="M481" s="288"/>
      <c r="N481" s="288"/>
      <c r="O481" s="288"/>
      <c r="P481" s="288"/>
      <c r="Q481" s="288"/>
      <c r="R481" s="288"/>
      <c r="S481" s="288"/>
      <c r="T481" s="288"/>
      <c r="U481" s="288"/>
      <c r="V481" s="288"/>
      <c r="W481" s="288"/>
      <c r="X481" s="288"/>
      <c r="Y481" s="288"/>
      <c r="Z481" s="288"/>
    </row>
    <row r="482" spans="1:26" ht="15.75" customHeight="1">
      <c r="A482" s="288"/>
      <c r="B482" s="288"/>
      <c r="C482" s="317"/>
      <c r="D482" s="317"/>
      <c r="E482" s="288"/>
      <c r="F482" s="288"/>
      <c r="G482" s="288"/>
      <c r="H482" s="288"/>
      <c r="I482" s="288"/>
      <c r="J482" s="288"/>
      <c r="K482" s="288"/>
      <c r="L482" s="288"/>
      <c r="M482" s="288"/>
      <c r="N482" s="288"/>
      <c r="O482" s="288"/>
      <c r="P482" s="288"/>
      <c r="Q482" s="288"/>
      <c r="R482" s="288"/>
      <c r="S482" s="288"/>
      <c r="T482" s="288"/>
      <c r="U482" s="288"/>
      <c r="V482" s="288"/>
      <c r="W482" s="288"/>
      <c r="X482" s="288"/>
      <c r="Y482" s="288"/>
      <c r="Z482" s="288"/>
    </row>
    <row r="483" spans="1:26" ht="15.75" customHeight="1">
      <c r="A483" s="288"/>
      <c r="B483" s="288"/>
      <c r="C483" s="317"/>
      <c r="D483" s="317"/>
      <c r="E483" s="288"/>
      <c r="F483" s="288"/>
      <c r="G483" s="288"/>
      <c r="H483" s="288"/>
      <c r="I483" s="288"/>
      <c r="J483" s="288"/>
      <c r="K483" s="288"/>
      <c r="L483" s="288"/>
      <c r="M483" s="288"/>
      <c r="N483" s="288"/>
      <c r="O483" s="288"/>
      <c r="P483" s="288"/>
      <c r="Q483" s="288"/>
      <c r="R483" s="288"/>
      <c r="S483" s="288"/>
      <c r="T483" s="288"/>
      <c r="U483" s="288"/>
      <c r="V483" s="288"/>
      <c r="W483" s="288"/>
      <c r="X483" s="288"/>
      <c r="Y483" s="288"/>
      <c r="Z483" s="288"/>
    </row>
    <row r="484" spans="1:26" ht="15.75" customHeight="1">
      <c r="A484" s="288"/>
      <c r="B484" s="288"/>
      <c r="C484" s="317"/>
      <c r="D484" s="317"/>
      <c r="E484" s="288"/>
      <c r="F484" s="288"/>
      <c r="G484" s="288"/>
      <c r="H484" s="288"/>
      <c r="I484" s="288"/>
      <c r="J484" s="288"/>
      <c r="K484" s="288"/>
      <c r="L484" s="288"/>
      <c r="M484" s="288"/>
      <c r="N484" s="288"/>
      <c r="O484" s="288"/>
      <c r="P484" s="288"/>
      <c r="Q484" s="288"/>
      <c r="R484" s="288"/>
      <c r="S484" s="288"/>
      <c r="T484" s="288"/>
      <c r="U484" s="288"/>
      <c r="V484" s="288"/>
      <c r="W484" s="288"/>
      <c r="X484" s="288"/>
      <c r="Y484" s="288"/>
      <c r="Z484" s="288"/>
    </row>
    <row r="485" spans="1:26" ht="15.75" customHeight="1">
      <c r="A485" s="288"/>
      <c r="B485" s="288"/>
      <c r="C485" s="317"/>
      <c r="D485" s="317"/>
      <c r="E485" s="288"/>
      <c r="F485" s="288"/>
      <c r="G485" s="288"/>
      <c r="H485" s="288"/>
      <c r="I485" s="288"/>
      <c r="J485" s="288"/>
      <c r="K485" s="288"/>
      <c r="L485" s="288"/>
      <c r="M485" s="288"/>
      <c r="N485" s="288"/>
      <c r="O485" s="288"/>
      <c r="P485" s="288"/>
      <c r="Q485" s="288"/>
      <c r="R485" s="288"/>
      <c r="S485" s="288"/>
      <c r="T485" s="288"/>
      <c r="U485" s="288"/>
      <c r="V485" s="288"/>
      <c r="W485" s="288"/>
      <c r="X485" s="288"/>
      <c r="Y485" s="288"/>
      <c r="Z485" s="288"/>
    </row>
    <row r="486" spans="1:26" ht="15.75" customHeight="1">
      <c r="A486" s="288"/>
      <c r="B486" s="288"/>
      <c r="C486" s="317"/>
      <c r="D486" s="317"/>
      <c r="E486" s="288"/>
      <c r="F486" s="288"/>
      <c r="G486" s="288"/>
      <c r="H486" s="288"/>
      <c r="I486" s="288"/>
      <c r="J486" s="288"/>
      <c r="K486" s="288"/>
      <c r="L486" s="288"/>
      <c r="M486" s="288"/>
      <c r="N486" s="288"/>
      <c r="O486" s="288"/>
      <c r="P486" s="288"/>
      <c r="Q486" s="288"/>
      <c r="R486" s="288"/>
      <c r="S486" s="288"/>
      <c r="T486" s="288"/>
      <c r="U486" s="288"/>
      <c r="V486" s="288"/>
      <c r="W486" s="288"/>
      <c r="X486" s="288"/>
      <c r="Y486" s="288"/>
      <c r="Z486" s="288"/>
    </row>
    <row r="487" spans="1:26" ht="15.75" customHeight="1">
      <c r="A487" s="288"/>
      <c r="B487" s="288"/>
      <c r="C487" s="317"/>
      <c r="D487" s="317"/>
      <c r="E487" s="288"/>
      <c r="F487" s="288"/>
      <c r="G487" s="288"/>
      <c r="H487" s="288"/>
      <c r="I487" s="288"/>
      <c r="J487" s="288"/>
      <c r="K487" s="288"/>
      <c r="L487" s="288"/>
      <c r="M487" s="288"/>
      <c r="N487" s="288"/>
      <c r="O487" s="288"/>
      <c r="P487" s="288"/>
      <c r="Q487" s="288"/>
      <c r="R487" s="288"/>
      <c r="S487" s="288"/>
      <c r="T487" s="288"/>
      <c r="U487" s="288"/>
      <c r="V487" s="288"/>
      <c r="W487" s="288"/>
      <c r="X487" s="288"/>
      <c r="Y487" s="288"/>
      <c r="Z487" s="288"/>
    </row>
    <row r="488" spans="1:26" ht="15.75" customHeight="1">
      <c r="A488" s="288"/>
      <c r="B488" s="288"/>
      <c r="C488" s="317"/>
      <c r="D488" s="317"/>
      <c r="E488" s="288"/>
      <c r="F488" s="288"/>
      <c r="G488" s="288"/>
      <c r="H488" s="288"/>
      <c r="I488" s="288"/>
      <c r="J488" s="288"/>
      <c r="K488" s="288"/>
      <c r="L488" s="288"/>
      <c r="M488" s="288"/>
      <c r="N488" s="288"/>
      <c r="O488" s="288"/>
      <c r="P488" s="288"/>
      <c r="Q488" s="288"/>
      <c r="R488" s="288"/>
      <c r="S488" s="288"/>
      <c r="T488" s="288"/>
      <c r="U488" s="288"/>
      <c r="V488" s="288"/>
      <c r="W488" s="288"/>
      <c r="X488" s="288"/>
      <c r="Y488" s="288"/>
      <c r="Z488" s="288"/>
    </row>
    <row r="489" spans="1:26" ht="15.75" customHeight="1">
      <c r="A489" s="288"/>
      <c r="B489" s="288"/>
      <c r="C489" s="317"/>
      <c r="D489" s="317"/>
      <c r="E489" s="288"/>
      <c r="F489" s="288"/>
      <c r="G489" s="288"/>
      <c r="H489" s="288"/>
      <c r="I489" s="288"/>
      <c r="J489" s="288"/>
      <c r="K489" s="288"/>
      <c r="L489" s="288"/>
      <c r="M489" s="288"/>
      <c r="N489" s="288"/>
      <c r="O489" s="288"/>
      <c r="P489" s="288"/>
      <c r="Q489" s="288"/>
      <c r="R489" s="288"/>
      <c r="S489" s="288"/>
      <c r="T489" s="288"/>
      <c r="U489" s="288"/>
      <c r="V489" s="288"/>
      <c r="W489" s="288"/>
      <c r="X489" s="288"/>
      <c r="Y489" s="288"/>
      <c r="Z489" s="288"/>
    </row>
    <row r="490" spans="1:26" ht="15.75" customHeight="1">
      <c r="A490" s="288"/>
      <c r="B490" s="288"/>
      <c r="C490" s="317"/>
      <c r="D490" s="317"/>
      <c r="E490" s="288"/>
      <c r="F490" s="288"/>
      <c r="G490" s="288"/>
      <c r="H490" s="288"/>
      <c r="I490" s="288"/>
      <c r="J490" s="288"/>
      <c r="K490" s="288"/>
      <c r="L490" s="288"/>
      <c r="M490" s="288"/>
      <c r="N490" s="288"/>
      <c r="O490" s="288"/>
      <c r="P490" s="288"/>
      <c r="Q490" s="288"/>
      <c r="R490" s="288"/>
      <c r="S490" s="288"/>
      <c r="T490" s="288"/>
      <c r="U490" s="288"/>
      <c r="V490" s="288"/>
      <c r="W490" s="288"/>
      <c r="X490" s="288"/>
      <c r="Y490" s="288"/>
      <c r="Z490" s="288"/>
    </row>
    <row r="491" spans="1:26" ht="15.75" customHeight="1">
      <c r="A491" s="288"/>
      <c r="B491" s="288"/>
      <c r="C491" s="317"/>
      <c r="D491" s="317"/>
      <c r="E491" s="288"/>
      <c r="F491" s="288"/>
      <c r="G491" s="288"/>
      <c r="H491" s="288"/>
      <c r="I491" s="288"/>
      <c r="J491" s="288"/>
      <c r="K491" s="288"/>
      <c r="L491" s="288"/>
      <c r="M491" s="288"/>
      <c r="N491" s="288"/>
      <c r="O491" s="288"/>
      <c r="P491" s="288"/>
      <c r="Q491" s="288"/>
      <c r="R491" s="288"/>
      <c r="S491" s="288"/>
      <c r="T491" s="288"/>
      <c r="U491" s="288"/>
      <c r="V491" s="288"/>
      <c r="W491" s="288"/>
      <c r="X491" s="288"/>
      <c r="Y491" s="288"/>
      <c r="Z491" s="288"/>
    </row>
    <row r="492" spans="1:26" ht="15.75" customHeight="1">
      <c r="A492" s="288"/>
      <c r="B492" s="288"/>
      <c r="C492" s="317"/>
      <c r="D492" s="317"/>
      <c r="E492" s="288"/>
      <c r="F492" s="288"/>
      <c r="G492" s="288"/>
      <c r="H492" s="288"/>
      <c r="I492" s="288"/>
      <c r="J492" s="288"/>
      <c r="K492" s="288"/>
      <c r="L492" s="288"/>
      <c r="M492" s="288"/>
      <c r="N492" s="288"/>
      <c r="O492" s="288"/>
      <c r="P492" s="288"/>
      <c r="Q492" s="288"/>
      <c r="R492" s="288"/>
      <c r="S492" s="288"/>
      <c r="T492" s="288"/>
      <c r="U492" s="288"/>
      <c r="V492" s="288"/>
      <c r="W492" s="288"/>
      <c r="X492" s="288"/>
      <c r="Y492" s="288"/>
      <c r="Z492" s="288"/>
    </row>
    <row r="493" spans="1:26" ht="15.75" customHeight="1">
      <c r="A493" s="288"/>
      <c r="B493" s="288"/>
      <c r="C493" s="317"/>
      <c r="D493" s="317"/>
      <c r="E493" s="288"/>
      <c r="F493" s="288"/>
      <c r="G493" s="288"/>
      <c r="H493" s="288"/>
      <c r="I493" s="288"/>
      <c r="J493" s="288"/>
      <c r="K493" s="288"/>
      <c r="L493" s="288"/>
      <c r="M493" s="288"/>
      <c r="N493" s="288"/>
      <c r="O493" s="288"/>
      <c r="P493" s="288"/>
      <c r="Q493" s="288"/>
      <c r="R493" s="288"/>
      <c r="S493" s="288"/>
      <c r="T493" s="288"/>
      <c r="U493" s="288"/>
      <c r="V493" s="288"/>
      <c r="W493" s="288"/>
      <c r="X493" s="288"/>
      <c r="Y493" s="288"/>
      <c r="Z493" s="288"/>
    </row>
    <row r="494" spans="1:26" ht="15.75" customHeight="1">
      <c r="A494" s="288"/>
      <c r="B494" s="288"/>
      <c r="C494" s="317"/>
      <c r="D494" s="317"/>
      <c r="E494" s="288"/>
      <c r="F494" s="288"/>
      <c r="G494" s="288"/>
      <c r="H494" s="288"/>
      <c r="I494" s="288"/>
      <c r="J494" s="288"/>
      <c r="K494" s="288"/>
      <c r="L494" s="288"/>
      <c r="M494" s="288"/>
      <c r="N494" s="288"/>
      <c r="O494" s="288"/>
      <c r="P494" s="288"/>
      <c r="Q494" s="288"/>
      <c r="R494" s="288"/>
      <c r="S494" s="288"/>
      <c r="T494" s="288"/>
      <c r="U494" s="288"/>
      <c r="V494" s="288"/>
      <c r="W494" s="288"/>
      <c r="X494" s="288"/>
      <c r="Y494" s="288"/>
      <c r="Z494" s="288"/>
    </row>
    <row r="495" spans="1:26" ht="15.75" customHeight="1">
      <c r="A495" s="288"/>
      <c r="B495" s="288"/>
      <c r="C495" s="317"/>
      <c r="D495" s="317"/>
      <c r="E495" s="288"/>
      <c r="F495" s="288"/>
      <c r="G495" s="288"/>
      <c r="H495" s="288"/>
      <c r="I495" s="288"/>
      <c r="J495" s="288"/>
      <c r="K495" s="288"/>
      <c r="L495" s="288"/>
      <c r="M495" s="288"/>
      <c r="N495" s="288"/>
      <c r="O495" s="288"/>
      <c r="P495" s="288"/>
      <c r="Q495" s="288"/>
      <c r="R495" s="288"/>
      <c r="S495" s="288"/>
      <c r="T495" s="288"/>
      <c r="U495" s="288"/>
      <c r="V495" s="288"/>
      <c r="W495" s="288"/>
      <c r="X495" s="288"/>
      <c r="Y495" s="288"/>
      <c r="Z495" s="288"/>
    </row>
    <row r="496" spans="1:26" ht="15.75" customHeight="1">
      <c r="A496" s="288"/>
      <c r="B496" s="288"/>
      <c r="C496" s="317"/>
      <c r="D496" s="317"/>
      <c r="E496" s="288"/>
      <c r="F496" s="288"/>
      <c r="G496" s="288"/>
      <c r="H496" s="288"/>
      <c r="I496" s="288"/>
      <c r="J496" s="288"/>
      <c r="K496" s="288"/>
      <c r="L496" s="288"/>
      <c r="M496" s="288"/>
      <c r="N496" s="288"/>
      <c r="O496" s="288"/>
      <c r="P496" s="288"/>
      <c r="Q496" s="288"/>
      <c r="R496" s="288"/>
      <c r="S496" s="288"/>
      <c r="T496" s="288"/>
      <c r="U496" s="288"/>
      <c r="V496" s="288"/>
      <c r="W496" s="288"/>
      <c r="X496" s="288"/>
      <c r="Y496" s="288"/>
      <c r="Z496" s="288"/>
    </row>
    <row r="497" spans="1:26" ht="15.75" customHeight="1">
      <c r="A497" s="288"/>
      <c r="B497" s="288"/>
      <c r="C497" s="317"/>
      <c r="D497" s="317"/>
      <c r="E497" s="288"/>
      <c r="F497" s="288"/>
      <c r="G497" s="288"/>
      <c r="H497" s="288"/>
      <c r="I497" s="288"/>
      <c r="J497" s="288"/>
      <c r="K497" s="288"/>
      <c r="L497" s="288"/>
      <c r="M497" s="288"/>
      <c r="N497" s="288"/>
      <c r="O497" s="288"/>
      <c r="P497" s="288"/>
      <c r="Q497" s="288"/>
      <c r="R497" s="288"/>
      <c r="S497" s="288"/>
      <c r="T497" s="288"/>
      <c r="U497" s="288"/>
      <c r="V497" s="288"/>
      <c r="W497" s="288"/>
      <c r="X497" s="288"/>
      <c r="Y497" s="288"/>
      <c r="Z497" s="288"/>
    </row>
    <row r="498" spans="1:26" ht="15.75" customHeight="1">
      <c r="A498" s="288"/>
      <c r="B498" s="288"/>
      <c r="C498" s="317"/>
      <c r="D498" s="317"/>
      <c r="E498" s="288"/>
      <c r="F498" s="288"/>
      <c r="G498" s="288"/>
      <c r="H498" s="288"/>
      <c r="I498" s="288"/>
      <c r="J498" s="288"/>
      <c r="K498" s="288"/>
      <c r="L498" s="288"/>
      <c r="M498" s="288"/>
      <c r="N498" s="288"/>
      <c r="O498" s="288"/>
      <c r="P498" s="288"/>
      <c r="Q498" s="288"/>
      <c r="R498" s="288"/>
      <c r="S498" s="288"/>
      <c r="T498" s="288"/>
      <c r="U498" s="288"/>
      <c r="V498" s="288"/>
      <c r="W498" s="288"/>
      <c r="X498" s="288"/>
      <c r="Y498" s="288"/>
      <c r="Z498" s="288"/>
    </row>
    <row r="499" spans="1:26" ht="15.75" customHeight="1">
      <c r="A499" s="288"/>
      <c r="B499" s="288"/>
      <c r="C499" s="317"/>
      <c r="D499" s="317"/>
      <c r="E499" s="288"/>
      <c r="F499" s="288"/>
      <c r="G499" s="288"/>
      <c r="H499" s="288"/>
      <c r="I499" s="288"/>
      <c r="J499" s="288"/>
      <c r="K499" s="288"/>
      <c r="L499" s="288"/>
      <c r="M499" s="288"/>
      <c r="N499" s="288"/>
      <c r="O499" s="288"/>
      <c r="P499" s="288"/>
      <c r="Q499" s="288"/>
      <c r="R499" s="288"/>
      <c r="S499" s="288"/>
      <c r="T499" s="288"/>
      <c r="U499" s="288"/>
      <c r="V499" s="288"/>
      <c r="W499" s="288"/>
      <c r="X499" s="288"/>
      <c r="Y499" s="288"/>
      <c r="Z499" s="288"/>
    </row>
    <row r="500" spans="1:26" ht="15.75" customHeight="1">
      <c r="A500" s="288"/>
      <c r="B500" s="288"/>
      <c r="C500" s="317"/>
      <c r="D500" s="317"/>
      <c r="E500" s="288"/>
      <c r="F500" s="288"/>
      <c r="G500" s="288"/>
      <c r="H500" s="288"/>
      <c r="I500" s="288"/>
      <c r="J500" s="288"/>
      <c r="K500" s="288"/>
      <c r="L500" s="288"/>
      <c r="M500" s="288"/>
      <c r="N500" s="288"/>
      <c r="O500" s="288"/>
      <c r="P500" s="288"/>
      <c r="Q500" s="288"/>
      <c r="R500" s="288"/>
      <c r="S500" s="288"/>
      <c r="T500" s="288"/>
      <c r="U500" s="288"/>
      <c r="V500" s="288"/>
      <c r="W500" s="288"/>
      <c r="X500" s="288"/>
      <c r="Y500" s="288"/>
      <c r="Z500" s="288"/>
    </row>
    <row r="501" spans="1:26" ht="15.75" customHeight="1">
      <c r="A501" s="288"/>
      <c r="B501" s="288"/>
      <c r="C501" s="317"/>
      <c r="D501" s="317"/>
      <c r="E501" s="288"/>
      <c r="F501" s="288"/>
      <c r="G501" s="288"/>
      <c r="H501" s="288"/>
      <c r="I501" s="288"/>
      <c r="J501" s="288"/>
      <c r="K501" s="288"/>
      <c r="L501" s="288"/>
      <c r="M501" s="288"/>
      <c r="N501" s="288"/>
      <c r="O501" s="288"/>
      <c r="P501" s="288"/>
      <c r="Q501" s="288"/>
      <c r="R501" s="288"/>
      <c r="S501" s="288"/>
      <c r="T501" s="288"/>
      <c r="U501" s="288"/>
      <c r="V501" s="288"/>
      <c r="W501" s="288"/>
      <c r="X501" s="288"/>
      <c r="Y501" s="288"/>
      <c r="Z501" s="288"/>
    </row>
    <row r="502" spans="1:26" ht="15.75" customHeight="1">
      <c r="A502" s="288"/>
      <c r="B502" s="288"/>
      <c r="C502" s="317"/>
      <c r="D502" s="317"/>
      <c r="E502" s="288"/>
      <c r="F502" s="288"/>
      <c r="G502" s="288"/>
      <c r="H502" s="288"/>
      <c r="I502" s="288"/>
      <c r="J502" s="288"/>
      <c r="K502" s="288"/>
      <c r="L502" s="288"/>
      <c r="M502" s="288"/>
      <c r="N502" s="288"/>
      <c r="O502" s="288"/>
      <c r="P502" s="288"/>
      <c r="Q502" s="288"/>
      <c r="R502" s="288"/>
      <c r="S502" s="288"/>
      <c r="T502" s="288"/>
      <c r="U502" s="288"/>
      <c r="V502" s="288"/>
      <c r="W502" s="288"/>
      <c r="X502" s="288"/>
      <c r="Y502" s="288"/>
      <c r="Z502" s="288"/>
    </row>
    <row r="503" spans="1:26" ht="15.75" customHeight="1">
      <c r="A503" s="288"/>
      <c r="B503" s="288"/>
      <c r="C503" s="317"/>
      <c r="D503" s="317"/>
      <c r="E503" s="288"/>
      <c r="F503" s="288"/>
      <c r="G503" s="288"/>
      <c r="H503" s="288"/>
      <c r="I503" s="288"/>
      <c r="J503" s="288"/>
      <c r="K503" s="288"/>
      <c r="L503" s="288"/>
      <c r="M503" s="288"/>
      <c r="N503" s="288"/>
      <c r="O503" s="288"/>
      <c r="P503" s="288"/>
      <c r="Q503" s="288"/>
      <c r="R503" s="288"/>
      <c r="S503" s="288"/>
      <c r="T503" s="288"/>
      <c r="U503" s="288"/>
      <c r="V503" s="288"/>
      <c r="W503" s="288"/>
      <c r="X503" s="288"/>
      <c r="Y503" s="288"/>
      <c r="Z503" s="288"/>
    </row>
    <row r="504" spans="1:26" ht="15.75" customHeight="1">
      <c r="A504" s="288"/>
      <c r="B504" s="288"/>
      <c r="C504" s="317"/>
      <c r="D504" s="317"/>
      <c r="E504" s="288"/>
      <c r="F504" s="288"/>
      <c r="G504" s="288"/>
      <c r="H504" s="288"/>
      <c r="I504" s="288"/>
      <c r="J504" s="288"/>
      <c r="K504" s="288"/>
      <c r="L504" s="288"/>
      <c r="M504" s="288"/>
      <c r="N504" s="288"/>
      <c r="O504" s="288"/>
      <c r="P504" s="288"/>
      <c r="Q504" s="288"/>
      <c r="R504" s="288"/>
      <c r="S504" s="288"/>
      <c r="T504" s="288"/>
      <c r="U504" s="288"/>
      <c r="V504" s="288"/>
      <c r="W504" s="288"/>
      <c r="X504" s="288"/>
      <c r="Y504" s="288"/>
      <c r="Z504" s="288"/>
    </row>
    <row r="505" spans="1:26" ht="15.75" customHeight="1">
      <c r="A505" s="288"/>
      <c r="B505" s="288"/>
      <c r="C505" s="317"/>
      <c r="D505" s="317"/>
      <c r="E505" s="288"/>
      <c r="F505" s="288"/>
      <c r="G505" s="288"/>
      <c r="H505" s="288"/>
      <c r="I505" s="288"/>
      <c r="J505" s="288"/>
      <c r="K505" s="288"/>
      <c r="L505" s="288"/>
      <c r="M505" s="288"/>
      <c r="N505" s="288"/>
      <c r="O505" s="288"/>
      <c r="P505" s="288"/>
      <c r="Q505" s="288"/>
      <c r="R505" s="288"/>
      <c r="S505" s="288"/>
      <c r="T505" s="288"/>
      <c r="U505" s="288"/>
      <c r="V505" s="288"/>
      <c r="W505" s="288"/>
      <c r="X505" s="288"/>
      <c r="Y505" s="288"/>
      <c r="Z505" s="288"/>
    </row>
    <row r="506" spans="1:26" ht="15.75" customHeight="1">
      <c r="A506" s="288"/>
      <c r="B506" s="288"/>
      <c r="C506" s="317"/>
      <c r="D506" s="317"/>
      <c r="E506" s="288"/>
      <c r="F506" s="288"/>
      <c r="G506" s="288"/>
      <c r="H506" s="288"/>
      <c r="I506" s="288"/>
      <c r="J506" s="288"/>
      <c r="K506" s="288"/>
      <c r="L506" s="288"/>
      <c r="M506" s="288"/>
      <c r="N506" s="288"/>
      <c r="O506" s="288"/>
      <c r="P506" s="288"/>
      <c r="Q506" s="288"/>
      <c r="R506" s="288"/>
      <c r="S506" s="288"/>
      <c r="T506" s="288"/>
      <c r="U506" s="288"/>
      <c r="V506" s="288"/>
      <c r="W506" s="288"/>
      <c r="X506" s="288"/>
      <c r="Y506" s="288"/>
      <c r="Z506" s="288"/>
    </row>
    <row r="507" spans="1:26" ht="15.75" customHeight="1">
      <c r="A507" s="288"/>
      <c r="B507" s="288"/>
      <c r="C507" s="317"/>
      <c r="D507" s="317"/>
      <c r="E507" s="288"/>
      <c r="F507" s="288"/>
      <c r="G507" s="288"/>
      <c r="H507" s="288"/>
      <c r="I507" s="288"/>
      <c r="J507" s="288"/>
      <c r="K507" s="288"/>
      <c r="L507" s="288"/>
      <c r="M507" s="288"/>
      <c r="N507" s="288"/>
      <c r="O507" s="288"/>
      <c r="P507" s="288"/>
      <c r="Q507" s="288"/>
      <c r="R507" s="288"/>
      <c r="S507" s="288"/>
      <c r="T507" s="288"/>
      <c r="U507" s="288"/>
      <c r="V507" s="288"/>
      <c r="W507" s="288"/>
      <c r="X507" s="288"/>
      <c r="Y507" s="288"/>
      <c r="Z507" s="288"/>
    </row>
    <row r="508" spans="1:26" ht="15.75" customHeight="1">
      <c r="A508" s="288"/>
      <c r="B508" s="288"/>
      <c r="C508" s="317"/>
      <c r="D508" s="317"/>
      <c r="E508" s="288"/>
      <c r="F508" s="288"/>
      <c r="G508" s="288"/>
      <c r="H508" s="288"/>
      <c r="I508" s="288"/>
      <c r="J508" s="288"/>
      <c r="K508" s="288"/>
      <c r="L508" s="288"/>
      <c r="M508" s="288"/>
      <c r="N508" s="288"/>
      <c r="O508" s="288"/>
      <c r="P508" s="288"/>
      <c r="Q508" s="288"/>
      <c r="R508" s="288"/>
      <c r="S508" s="288"/>
      <c r="T508" s="288"/>
      <c r="U508" s="288"/>
      <c r="V508" s="288"/>
      <c r="W508" s="288"/>
      <c r="X508" s="288"/>
      <c r="Y508" s="288"/>
      <c r="Z508" s="288"/>
    </row>
    <row r="509" spans="1:26" ht="15.75" customHeight="1">
      <c r="A509" s="288"/>
      <c r="B509" s="288"/>
      <c r="C509" s="317"/>
      <c r="D509" s="317"/>
      <c r="E509" s="288"/>
      <c r="F509" s="288"/>
      <c r="G509" s="288"/>
      <c r="H509" s="288"/>
      <c r="I509" s="288"/>
      <c r="J509" s="288"/>
      <c r="K509" s="288"/>
      <c r="L509" s="288"/>
      <c r="M509" s="288"/>
      <c r="N509" s="288"/>
      <c r="O509" s="288"/>
      <c r="P509" s="288"/>
      <c r="Q509" s="288"/>
      <c r="R509" s="288"/>
      <c r="S509" s="288"/>
      <c r="T509" s="288"/>
      <c r="U509" s="288"/>
      <c r="V509" s="288"/>
      <c r="W509" s="288"/>
      <c r="X509" s="288"/>
      <c r="Y509" s="288"/>
      <c r="Z509" s="288"/>
    </row>
    <row r="510" spans="1:26" ht="15.75" customHeight="1">
      <c r="A510" s="288"/>
      <c r="B510" s="288"/>
      <c r="C510" s="317"/>
      <c r="D510" s="317"/>
      <c r="E510" s="288"/>
      <c r="F510" s="288"/>
      <c r="G510" s="288"/>
      <c r="H510" s="288"/>
      <c r="I510" s="288"/>
      <c r="J510" s="288"/>
      <c r="K510" s="288"/>
      <c r="L510" s="288"/>
      <c r="M510" s="288"/>
      <c r="N510" s="288"/>
      <c r="O510" s="288"/>
      <c r="P510" s="288"/>
      <c r="Q510" s="288"/>
      <c r="R510" s="288"/>
      <c r="S510" s="288"/>
      <c r="T510" s="288"/>
      <c r="U510" s="288"/>
      <c r="V510" s="288"/>
      <c r="W510" s="288"/>
      <c r="X510" s="288"/>
      <c r="Y510" s="288"/>
      <c r="Z510" s="288"/>
    </row>
    <row r="511" spans="1:26" ht="15.75" customHeight="1">
      <c r="A511" s="288"/>
      <c r="B511" s="288"/>
      <c r="C511" s="317"/>
      <c r="D511" s="317"/>
      <c r="E511" s="288"/>
      <c r="F511" s="288"/>
      <c r="G511" s="288"/>
      <c r="H511" s="288"/>
      <c r="I511" s="288"/>
      <c r="J511" s="288"/>
      <c r="K511" s="288"/>
      <c r="L511" s="288"/>
      <c r="M511" s="288"/>
      <c r="N511" s="288"/>
      <c r="O511" s="288"/>
      <c r="P511" s="288"/>
      <c r="Q511" s="288"/>
      <c r="R511" s="288"/>
      <c r="S511" s="288"/>
      <c r="T511" s="288"/>
      <c r="U511" s="288"/>
      <c r="V511" s="288"/>
      <c r="W511" s="288"/>
      <c r="X511" s="288"/>
      <c r="Y511" s="288"/>
      <c r="Z511" s="288"/>
    </row>
    <row r="512" spans="1:26" ht="15.75" customHeight="1">
      <c r="A512" s="288"/>
      <c r="B512" s="288"/>
      <c r="C512" s="317"/>
      <c r="D512" s="317"/>
      <c r="E512" s="288"/>
      <c r="F512" s="288"/>
      <c r="G512" s="288"/>
      <c r="H512" s="288"/>
      <c r="I512" s="288"/>
      <c r="J512" s="288"/>
      <c r="K512" s="288"/>
      <c r="L512" s="288"/>
      <c r="M512" s="288"/>
      <c r="N512" s="288"/>
      <c r="O512" s="288"/>
      <c r="P512" s="288"/>
      <c r="Q512" s="288"/>
      <c r="R512" s="288"/>
      <c r="S512" s="288"/>
      <c r="T512" s="288"/>
      <c r="U512" s="288"/>
      <c r="V512" s="288"/>
      <c r="W512" s="288"/>
      <c r="X512" s="288"/>
      <c r="Y512" s="288"/>
      <c r="Z512" s="288"/>
    </row>
    <row r="513" spans="1:26" ht="15.75" customHeight="1">
      <c r="A513" s="288"/>
      <c r="B513" s="288"/>
      <c r="C513" s="317"/>
      <c r="D513" s="317"/>
      <c r="E513" s="288"/>
      <c r="F513" s="288"/>
      <c r="G513" s="288"/>
      <c r="H513" s="288"/>
      <c r="I513" s="288"/>
      <c r="J513" s="288"/>
      <c r="K513" s="288"/>
      <c r="L513" s="288"/>
      <c r="M513" s="288"/>
      <c r="N513" s="288"/>
      <c r="O513" s="288"/>
      <c r="P513" s="288"/>
      <c r="Q513" s="288"/>
      <c r="R513" s="288"/>
      <c r="S513" s="288"/>
      <c r="T513" s="288"/>
      <c r="U513" s="288"/>
      <c r="V513" s="288"/>
      <c r="W513" s="288"/>
      <c r="X513" s="288"/>
      <c r="Y513" s="288"/>
      <c r="Z513" s="288"/>
    </row>
    <row r="514" spans="1:26" ht="15.75" customHeight="1">
      <c r="A514" s="288"/>
      <c r="B514" s="288"/>
      <c r="C514" s="317"/>
      <c r="D514" s="317"/>
      <c r="E514" s="288"/>
      <c r="F514" s="288"/>
      <c r="G514" s="288"/>
      <c r="H514" s="288"/>
      <c r="I514" s="288"/>
      <c r="J514" s="288"/>
      <c r="K514" s="288"/>
      <c r="L514" s="288"/>
      <c r="M514" s="288"/>
      <c r="N514" s="288"/>
      <c r="O514" s="288"/>
      <c r="P514" s="288"/>
      <c r="Q514" s="288"/>
      <c r="R514" s="288"/>
      <c r="S514" s="288"/>
      <c r="T514" s="288"/>
      <c r="U514" s="288"/>
      <c r="V514" s="288"/>
      <c r="W514" s="288"/>
      <c r="X514" s="288"/>
      <c r="Y514" s="288"/>
      <c r="Z514" s="288"/>
    </row>
    <row r="515" spans="1:26" ht="15.75" customHeight="1">
      <c r="A515" s="288"/>
      <c r="B515" s="288"/>
      <c r="C515" s="317"/>
      <c r="D515" s="317"/>
      <c r="E515" s="288"/>
      <c r="F515" s="288"/>
      <c r="G515" s="288"/>
      <c r="H515" s="288"/>
      <c r="I515" s="288"/>
      <c r="J515" s="288"/>
      <c r="K515" s="288"/>
      <c r="L515" s="288"/>
      <c r="M515" s="288"/>
      <c r="N515" s="288"/>
      <c r="O515" s="288"/>
      <c r="P515" s="288"/>
      <c r="Q515" s="288"/>
      <c r="R515" s="288"/>
      <c r="S515" s="288"/>
      <c r="T515" s="288"/>
      <c r="U515" s="288"/>
      <c r="V515" s="288"/>
      <c r="W515" s="288"/>
      <c r="X515" s="288"/>
      <c r="Y515" s="288"/>
      <c r="Z515" s="288"/>
    </row>
    <row r="516" spans="1:26" ht="15.75" customHeight="1">
      <c r="A516" s="288"/>
      <c r="B516" s="288"/>
      <c r="C516" s="317"/>
      <c r="D516" s="317"/>
      <c r="E516" s="288"/>
      <c r="F516" s="288"/>
      <c r="G516" s="288"/>
      <c r="H516" s="288"/>
      <c r="I516" s="288"/>
      <c r="J516" s="288"/>
      <c r="K516" s="288"/>
      <c r="L516" s="288"/>
      <c r="M516" s="288"/>
      <c r="N516" s="288"/>
      <c r="O516" s="288"/>
      <c r="P516" s="288"/>
      <c r="Q516" s="288"/>
      <c r="R516" s="288"/>
      <c r="S516" s="288"/>
      <c r="T516" s="288"/>
      <c r="U516" s="288"/>
      <c r="V516" s="288"/>
      <c r="W516" s="288"/>
      <c r="X516" s="288"/>
      <c r="Y516" s="288"/>
      <c r="Z516" s="288"/>
    </row>
    <row r="517" spans="1:26" ht="15.75" customHeight="1">
      <c r="A517" s="288"/>
      <c r="B517" s="288"/>
      <c r="C517" s="317"/>
      <c r="D517" s="317"/>
      <c r="E517" s="288"/>
      <c r="F517" s="288"/>
      <c r="G517" s="288"/>
      <c r="H517" s="288"/>
      <c r="I517" s="288"/>
      <c r="J517" s="288"/>
      <c r="K517" s="288"/>
      <c r="L517" s="288"/>
      <c r="M517" s="288"/>
      <c r="N517" s="288"/>
      <c r="O517" s="288"/>
      <c r="P517" s="288"/>
      <c r="Q517" s="288"/>
      <c r="R517" s="288"/>
      <c r="S517" s="288"/>
      <c r="T517" s="288"/>
      <c r="U517" s="288"/>
      <c r="V517" s="288"/>
      <c r="W517" s="288"/>
      <c r="X517" s="288"/>
      <c r="Y517" s="288"/>
      <c r="Z517" s="288"/>
    </row>
    <row r="518" spans="1:26" ht="15.75" customHeight="1">
      <c r="A518" s="288"/>
      <c r="B518" s="288"/>
      <c r="C518" s="317"/>
      <c r="D518" s="317"/>
      <c r="E518" s="288"/>
      <c r="F518" s="288"/>
      <c r="G518" s="288"/>
      <c r="H518" s="288"/>
      <c r="I518" s="288"/>
      <c r="J518" s="288"/>
      <c r="K518" s="288"/>
      <c r="L518" s="288"/>
      <c r="M518" s="288"/>
      <c r="N518" s="288"/>
      <c r="O518" s="288"/>
      <c r="P518" s="288"/>
      <c r="Q518" s="288"/>
      <c r="R518" s="288"/>
      <c r="S518" s="288"/>
      <c r="T518" s="288"/>
      <c r="U518" s="288"/>
      <c r="V518" s="288"/>
      <c r="W518" s="288"/>
      <c r="X518" s="288"/>
      <c r="Y518" s="288"/>
      <c r="Z518" s="288"/>
    </row>
    <row r="519" spans="1:26" ht="15.75" customHeight="1">
      <c r="A519" s="288"/>
      <c r="B519" s="288"/>
      <c r="C519" s="317"/>
      <c r="D519" s="317"/>
      <c r="E519" s="288"/>
      <c r="F519" s="288"/>
      <c r="G519" s="288"/>
      <c r="H519" s="288"/>
      <c r="I519" s="288"/>
      <c r="J519" s="288"/>
      <c r="K519" s="288"/>
      <c r="L519" s="288"/>
      <c r="M519" s="288"/>
      <c r="N519" s="288"/>
      <c r="O519" s="288"/>
      <c r="P519" s="288"/>
      <c r="Q519" s="288"/>
      <c r="R519" s="288"/>
      <c r="S519" s="288"/>
      <c r="T519" s="288"/>
      <c r="U519" s="288"/>
      <c r="V519" s="288"/>
      <c r="W519" s="288"/>
      <c r="X519" s="288"/>
      <c r="Y519" s="288"/>
      <c r="Z519" s="288"/>
    </row>
    <row r="520" spans="1:26" ht="15.75" customHeight="1">
      <c r="A520" s="288"/>
      <c r="B520" s="288"/>
      <c r="C520" s="317"/>
      <c r="D520" s="317"/>
      <c r="E520" s="288"/>
      <c r="F520" s="288"/>
      <c r="G520" s="288"/>
      <c r="H520" s="288"/>
      <c r="I520" s="288"/>
      <c r="J520" s="288"/>
      <c r="K520" s="288"/>
      <c r="L520" s="288"/>
      <c r="M520" s="288"/>
      <c r="N520" s="288"/>
      <c r="O520" s="288"/>
      <c r="P520" s="288"/>
      <c r="Q520" s="288"/>
      <c r="R520" s="288"/>
      <c r="S520" s="288"/>
      <c r="T520" s="288"/>
      <c r="U520" s="288"/>
      <c r="V520" s="288"/>
      <c r="W520" s="288"/>
      <c r="X520" s="288"/>
      <c r="Y520" s="288"/>
      <c r="Z520" s="288"/>
    </row>
    <row r="521" spans="1:26" ht="15.75" customHeight="1">
      <c r="A521" s="288"/>
      <c r="B521" s="288"/>
      <c r="C521" s="317"/>
      <c r="D521" s="317"/>
      <c r="E521" s="288"/>
      <c r="F521" s="288"/>
      <c r="G521" s="288"/>
      <c r="H521" s="288"/>
      <c r="I521" s="288"/>
      <c r="J521" s="288"/>
      <c r="K521" s="288"/>
      <c r="L521" s="288"/>
      <c r="M521" s="288"/>
      <c r="N521" s="288"/>
      <c r="O521" s="288"/>
      <c r="P521" s="288"/>
      <c r="Q521" s="288"/>
      <c r="R521" s="288"/>
      <c r="S521" s="288"/>
      <c r="T521" s="288"/>
      <c r="U521" s="288"/>
      <c r="V521" s="288"/>
      <c r="W521" s="288"/>
      <c r="X521" s="288"/>
      <c r="Y521" s="288"/>
      <c r="Z521" s="288"/>
    </row>
    <row r="522" spans="1:26" ht="15.75" customHeight="1">
      <c r="A522" s="288"/>
      <c r="B522" s="288"/>
      <c r="C522" s="317"/>
      <c r="D522" s="317"/>
      <c r="E522" s="288"/>
      <c r="F522" s="288"/>
      <c r="G522" s="288"/>
      <c r="H522" s="288"/>
      <c r="I522" s="288"/>
      <c r="J522" s="288"/>
      <c r="K522" s="288"/>
      <c r="L522" s="288"/>
      <c r="M522" s="288"/>
      <c r="N522" s="288"/>
      <c r="O522" s="288"/>
      <c r="P522" s="288"/>
      <c r="Q522" s="288"/>
      <c r="R522" s="288"/>
      <c r="S522" s="288"/>
      <c r="T522" s="288"/>
      <c r="U522" s="288"/>
      <c r="V522" s="288"/>
      <c r="W522" s="288"/>
      <c r="X522" s="288"/>
      <c r="Y522" s="288"/>
      <c r="Z522" s="288"/>
    </row>
    <row r="523" spans="1:26" ht="15.75" customHeight="1">
      <c r="A523" s="288"/>
      <c r="B523" s="288"/>
      <c r="C523" s="317"/>
      <c r="D523" s="317"/>
      <c r="E523" s="288"/>
      <c r="F523" s="288"/>
      <c r="G523" s="288"/>
      <c r="H523" s="288"/>
      <c r="I523" s="288"/>
      <c r="J523" s="288"/>
      <c r="K523" s="288"/>
      <c r="L523" s="288"/>
      <c r="M523" s="288"/>
      <c r="N523" s="288"/>
      <c r="O523" s="288"/>
      <c r="P523" s="288"/>
      <c r="Q523" s="288"/>
      <c r="R523" s="288"/>
      <c r="S523" s="288"/>
      <c r="T523" s="288"/>
      <c r="U523" s="288"/>
      <c r="V523" s="288"/>
      <c r="W523" s="288"/>
      <c r="X523" s="288"/>
      <c r="Y523" s="288"/>
      <c r="Z523" s="288"/>
    </row>
    <row r="524" spans="1:26" ht="15.75" customHeight="1">
      <c r="A524" s="288"/>
      <c r="B524" s="288"/>
      <c r="C524" s="317"/>
      <c r="D524" s="317"/>
      <c r="E524" s="288"/>
      <c r="F524" s="288"/>
      <c r="G524" s="288"/>
      <c r="H524" s="288"/>
      <c r="I524" s="288"/>
      <c r="J524" s="288"/>
      <c r="K524" s="288"/>
      <c r="L524" s="288"/>
      <c r="M524" s="288"/>
      <c r="N524" s="288"/>
      <c r="O524" s="288"/>
      <c r="P524" s="288"/>
      <c r="Q524" s="288"/>
      <c r="R524" s="288"/>
      <c r="S524" s="288"/>
      <c r="T524" s="288"/>
      <c r="U524" s="288"/>
      <c r="V524" s="288"/>
      <c r="W524" s="288"/>
      <c r="X524" s="288"/>
      <c r="Y524" s="288"/>
      <c r="Z524" s="288"/>
    </row>
    <row r="525" spans="1:26" ht="15.75" customHeight="1">
      <c r="A525" s="288"/>
      <c r="B525" s="288"/>
      <c r="C525" s="317"/>
      <c r="D525" s="317"/>
      <c r="E525" s="288"/>
      <c r="F525" s="288"/>
      <c r="G525" s="288"/>
      <c r="H525" s="288"/>
      <c r="I525" s="288"/>
      <c r="J525" s="288"/>
      <c r="K525" s="288"/>
      <c r="L525" s="288"/>
      <c r="M525" s="288"/>
      <c r="N525" s="288"/>
      <c r="O525" s="288"/>
      <c r="P525" s="288"/>
      <c r="Q525" s="288"/>
      <c r="R525" s="288"/>
      <c r="S525" s="288"/>
      <c r="T525" s="288"/>
      <c r="U525" s="288"/>
      <c r="V525" s="288"/>
      <c r="W525" s="288"/>
      <c r="X525" s="288"/>
      <c r="Y525" s="288"/>
      <c r="Z525" s="288"/>
    </row>
    <row r="526" spans="1:26" ht="15.75" customHeight="1">
      <c r="A526" s="288"/>
      <c r="B526" s="288"/>
      <c r="C526" s="317"/>
      <c r="D526" s="317"/>
      <c r="E526" s="288"/>
      <c r="F526" s="288"/>
      <c r="G526" s="288"/>
      <c r="H526" s="288"/>
      <c r="I526" s="288"/>
      <c r="J526" s="288"/>
      <c r="K526" s="288"/>
      <c r="L526" s="288"/>
      <c r="M526" s="288"/>
      <c r="N526" s="288"/>
      <c r="O526" s="288"/>
      <c r="P526" s="288"/>
      <c r="Q526" s="288"/>
      <c r="R526" s="288"/>
      <c r="S526" s="288"/>
      <c r="T526" s="288"/>
      <c r="U526" s="288"/>
      <c r="V526" s="288"/>
      <c r="W526" s="288"/>
      <c r="X526" s="288"/>
      <c r="Y526" s="288"/>
      <c r="Z526" s="288"/>
    </row>
    <row r="527" spans="1:26" ht="15.75" customHeight="1">
      <c r="A527" s="288"/>
      <c r="B527" s="288"/>
      <c r="C527" s="317"/>
      <c r="D527" s="317"/>
      <c r="E527" s="288"/>
      <c r="F527" s="288"/>
      <c r="G527" s="288"/>
      <c r="H527" s="288"/>
      <c r="I527" s="288"/>
      <c r="J527" s="288"/>
      <c r="K527" s="288"/>
      <c r="L527" s="288"/>
      <c r="M527" s="288"/>
      <c r="N527" s="288"/>
      <c r="O527" s="288"/>
      <c r="P527" s="288"/>
      <c r="Q527" s="288"/>
      <c r="R527" s="288"/>
      <c r="S527" s="288"/>
      <c r="T527" s="288"/>
      <c r="U527" s="288"/>
      <c r="V527" s="288"/>
      <c r="W527" s="288"/>
      <c r="X527" s="288"/>
      <c r="Y527" s="288"/>
      <c r="Z527" s="288"/>
    </row>
    <row r="528" spans="1:26" ht="15.75" customHeight="1">
      <c r="A528" s="288"/>
      <c r="B528" s="288"/>
      <c r="C528" s="317"/>
      <c r="D528" s="317"/>
      <c r="E528" s="288"/>
      <c r="F528" s="288"/>
      <c r="G528" s="288"/>
      <c r="H528" s="288"/>
      <c r="I528" s="288"/>
      <c r="J528" s="288"/>
      <c r="K528" s="288"/>
      <c r="L528" s="288"/>
      <c r="M528" s="288"/>
      <c r="N528" s="288"/>
      <c r="O528" s="288"/>
      <c r="P528" s="288"/>
      <c r="Q528" s="288"/>
      <c r="R528" s="288"/>
      <c r="S528" s="288"/>
      <c r="T528" s="288"/>
      <c r="U528" s="288"/>
      <c r="V528" s="288"/>
      <c r="W528" s="288"/>
      <c r="X528" s="288"/>
      <c r="Y528" s="288"/>
      <c r="Z528" s="288"/>
    </row>
    <row r="529" spans="1:26" ht="15.75" customHeight="1">
      <c r="A529" s="288"/>
      <c r="B529" s="288"/>
      <c r="C529" s="317"/>
      <c r="D529" s="317"/>
      <c r="E529" s="288"/>
      <c r="F529" s="288"/>
      <c r="G529" s="288"/>
      <c r="H529" s="288"/>
      <c r="I529" s="288"/>
      <c r="J529" s="288"/>
      <c r="K529" s="288"/>
      <c r="L529" s="288"/>
      <c r="M529" s="288"/>
      <c r="N529" s="288"/>
      <c r="O529" s="288"/>
      <c r="P529" s="288"/>
      <c r="Q529" s="288"/>
      <c r="R529" s="288"/>
      <c r="S529" s="288"/>
      <c r="T529" s="288"/>
      <c r="U529" s="288"/>
      <c r="V529" s="288"/>
      <c r="W529" s="288"/>
      <c r="X529" s="288"/>
      <c r="Y529" s="288"/>
      <c r="Z529" s="288"/>
    </row>
    <row r="530" spans="1:26" ht="15.75" customHeight="1">
      <c r="A530" s="288"/>
      <c r="B530" s="288"/>
      <c r="C530" s="317"/>
      <c r="D530" s="317"/>
      <c r="E530" s="288"/>
      <c r="F530" s="288"/>
      <c r="G530" s="288"/>
      <c r="H530" s="288"/>
      <c r="I530" s="288"/>
      <c r="J530" s="288"/>
      <c r="K530" s="288"/>
      <c r="L530" s="288"/>
      <c r="M530" s="288"/>
      <c r="N530" s="288"/>
      <c r="O530" s="288"/>
      <c r="P530" s="288"/>
      <c r="Q530" s="288"/>
      <c r="R530" s="288"/>
      <c r="S530" s="288"/>
      <c r="T530" s="288"/>
      <c r="U530" s="288"/>
      <c r="V530" s="288"/>
      <c r="W530" s="288"/>
      <c r="X530" s="288"/>
      <c r="Y530" s="288"/>
      <c r="Z530" s="288"/>
    </row>
    <row r="531" spans="1:26" ht="15.75" customHeight="1">
      <c r="A531" s="288"/>
      <c r="B531" s="288"/>
      <c r="C531" s="317"/>
      <c r="D531" s="317"/>
      <c r="E531" s="288"/>
      <c r="F531" s="288"/>
      <c r="G531" s="288"/>
      <c r="H531" s="288"/>
      <c r="I531" s="288"/>
      <c r="J531" s="288"/>
      <c r="K531" s="288"/>
      <c r="L531" s="288"/>
      <c r="M531" s="288"/>
      <c r="N531" s="288"/>
      <c r="O531" s="288"/>
      <c r="P531" s="288"/>
      <c r="Q531" s="288"/>
      <c r="R531" s="288"/>
      <c r="S531" s="288"/>
      <c r="T531" s="288"/>
      <c r="U531" s="288"/>
      <c r="V531" s="288"/>
      <c r="W531" s="288"/>
      <c r="X531" s="288"/>
      <c r="Y531" s="288"/>
      <c r="Z531" s="288"/>
    </row>
    <row r="532" spans="1:26" ht="15.75" customHeight="1">
      <c r="A532" s="288"/>
      <c r="B532" s="288"/>
      <c r="C532" s="317"/>
      <c r="D532" s="317"/>
      <c r="E532" s="288"/>
      <c r="F532" s="288"/>
      <c r="G532" s="288"/>
      <c r="H532" s="288"/>
      <c r="I532" s="288"/>
      <c r="J532" s="288"/>
      <c r="K532" s="288"/>
      <c r="L532" s="288"/>
      <c r="M532" s="288"/>
      <c r="N532" s="288"/>
      <c r="O532" s="288"/>
      <c r="P532" s="288"/>
      <c r="Q532" s="288"/>
      <c r="R532" s="288"/>
      <c r="S532" s="288"/>
      <c r="T532" s="288"/>
      <c r="U532" s="288"/>
      <c r="V532" s="288"/>
      <c r="W532" s="288"/>
      <c r="X532" s="288"/>
      <c r="Y532" s="288"/>
      <c r="Z532" s="288"/>
    </row>
    <row r="533" spans="1:26" ht="15.75" customHeight="1">
      <c r="A533" s="288"/>
      <c r="B533" s="288"/>
      <c r="C533" s="317"/>
      <c r="D533" s="317"/>
      <c r="E533" s="288"/>
      <c r="F533" s="288"/>
      <c r="G533" s="288"/>
      <c r="H533" s="288"/>
      <c r="I533" s="288"/>
      <c r="J533" s="288"/>
      <c r="K533" s="288"/>
      <c r="L533" s="288"/>
      <c r="M533" s="288"/>
      <c r="N533" s="288"/>
      <c r="O533" s="288"/>
      <c r="P533" s="288"/>
      <c r="Q533" s="288"/>
      <c r="R533" s="288"/>
      <c r="S533" s="288"/>
      <c r="T533" s="288"/>
      <c r="U533" s="288"/>
      <c r="V533" s="288"/>
      <c r="W533" s="288"/>
      <c r="X533" s="288"/>
      <c r="Y533" s="288"/>
      <c r="Z533" s="288"/>
    </row>
    <row r="534" spans="1:26" ht="15.75" customHeight="1">
      <c r="A534" s="288"/>
      <c r="B534" s="288"/>
      <c r="C534" s="317"/>
      <c r="D534" s="317"/>
      <c r="E534" s="288"/>
      <c r="F534" s="288"/>
      <c r="G534" s="288"/>
      <c r="H534" s="288"/>
      <c r="I534" s="288"/>
      <c r="J534" s="288"/>
      <c r="K534" s="288"/>
      <c r="L534" s="288"/>
      <c r="M534" s="288"/>
      <c r="N534" s="288"/>
      <c r="O534" s="288"/>
      <c r="P534" s="288"/>
      <c r="Q534" s="288"/>
      <c r="R534" s="288"/>
      <c r="S534" s="288"/>
      <c r="T534" s="288"/>
      <c r="U534" s="288"/>
      <c r="V534" s="288"/>
      <c r="W534" s="288"/>
      <c r="X534" s="288"/>
      <c r="Y534" s="288"/>
      <c r="Z534" s="288"/>
    </row>
    <row r="535" spans="1:26" ht="15.75" customHeight="1">
      <c r="A535" s="288"/>
      <c r="B535" s="288"/>
      <c r="C535" s="317"/>
      <c r="D535" s="317"/>
      <c r="E535" s="288"/>
      <c r="F535" s="288"/>
      <c r="G535" s="288"/>
      <c r="H535" s="288"/>
      <c r="I535" s="288"/>
      <c r="J535" s="288"/>
      <c r="K535" s="288"/>
      <c r="L535" s="288"/>
      <c r="M535" s="288"/>
      <c r="N535" s="288"/>
      <c r="O535" s="288"/>
      <c r="P535" s="288"/>
      <c r="Q535" s="288"/>
      <c r="R535" s="288"/>
      <c r="S535" s="288"/>
      <c r="T535" s="288"/>
      <c r="U535" s="288"/>
      <c r="V535" s="288"/>
      <c r="W535" s="288"/>
      <c r="X535" s="288"/>
      <c r="Y535" s="288"/>
      <c r="Z535" s="288"/>
    </row>
    <row r="536" spans="1:26" ht="15.75" customHeight="1">
      <c r="A536" s="288"/>
      <c r="B536" s="288"/>
      <c r="C536" s="317"/>
      <c r="D536" s="317"/>
      <c r="E536" s="288"/>
      <c r="F536" s="288"/>
      <c r="G536" s="288"/>
      <c r="H536" s="288"/>
      <c r="I536" s="288"/>
      <c r="J536" s="288"/>
      <c r="K536" s="288"/>
      <c r="L536" s="288"/>
      <c r="M536" s="288"/>
      <c r="N536" s="288"/>
      <c r="O536" s="288"/>
      <c r="P536" s="288"/>
      <c r="Q536" s="288"/>
      <c r="R536" s="288"/>
      <c r="S536" s="288"/>
      <c r="T536" s="288"/>
      <c r="U536" s="288"/>
      <c r="V536" s="288"/>
      <c r="W536" s="288"/>
      <c r="X536" s="288"/>
      <c r="Y536" s="288"/>
      <c r="Z536" s="288"/>
    </row>
    <row r="537" spans="1:26" ht="15.75" customHeight="1">
      <c r="A537" s="288"/>
      <c r="B537" s="288"/>
      <c r="C537" s="317"/>
      <c r="D537" s="317"/>
      <c r="E537" s="288"/>
      <c r="F537" s="288"/>
      <c r="G537" s="288"/>
      <c r="H537" s="288"/>
      <c r="I537" s="288"/>
      <c r="J537" s="288"/>
      <c r="K537" s="288"/>
      <c r="L537" s="288"/>
      <c r="M537" s="288"/>
      <c r="N537" s="288"/>
      <c r="O537" s="288"/>
      <c r="P537" s="288"/>
      <c r="Q537" s="288"/>
      <c r="R537" s="288"/>
      <c r="S537" s="288"/>
      <c r="T537" s="288"/>
      <c r="U537" s="288"/>
      <c r="V537" s="288"/>
      <c r="W537" s="288"/>
      <c r="X537" s="288"/>
      <c r="Y537" s="288"/>
      <c r="Z537" s="288"/>
    </row>
    <row r="538" spans="1:26" ht="15.75" customHeight="1">
      <c r="A538" s="288"/>
      <c r="B538" s="288"/>
      <c r="C538" s="317"/>
      <c r="D538" s="317"/>
      <c r="E538" s="288"/>
      <c r="F538" s="288"/>
      <c r="G538" s="288"/>
      <c r="H538" s="288"/>
      <c r="I538" s="288"/>
      <c r="J538" s="288"/>
      <c r="K538" s="288"/>
      <c r="L538" s="288"/>
      <c r="M538" s="288"/>
      <c r="N538" s="288"/>
      <c r="O538" s="288"/>
      <c r="P538" s="288"/>
      <c r="Q538" s="288"/>
      <c r="R538" s="288"/>
      <c r="S538" s="288"/>
      <c r="T538" s="288"/>
      <c r="U538" s="288"/>
      <c r="V538" s="288"/>
      <c r="W538" s="288"/>
      <c r="X538" s="288"/>
      <c r="Y538" s="288"/>
      <c r="Z538" s="288"/>
    </row>
    <row r="539" spans="1:26" ht="15.75" customHeight="1">
      <c r="A539" s="288"/>
      <c r="B539" s="288"/>
      <c r="C539" s="317"/>
      <c r="D539" s="317"/>
      <c r="E539" s="288"/>
      <c r="F539" s="288"/>
      <c r="G539" s="288"/>
      <c r="H539" s="288"/>
      <c r="I539" s="288"/>
      <c r="J539" s="288"/>
      <c r="K539" s="288"/>
      <c r="L539" s="288"/>
      <c r="M539" s="288"/>
      <c r="N539" s="288"/>
      <c r="O539" s="288"/>
      <c r="P539" s="288"/>
      <c r="Q539" s="288"/>
      <c r="R539" s="288"/>
      <c r="S539" s="288"/>
      <c r="T539" s="288"/>
      <c r="U539" s="288"/>
      <c r="V539" s="288"/>
      <c r="W539" s="288"/>
      <c r="X539" s="288"/>
      <c r="Y539" s="288"/>
      <c r="Z539" s="288"/>
    </row>
    <row r="540" spans="1:26" ht="15.75" customHeight="1">
      <c r="A540" s="288"/>
      <c r="B540" s="288"/>
      <c r="C540" s="317"/>
      <c r="D540" s="317"/>
      <c r="E540" s="288"/>
      <c r="F540" s="288"/>
      <c r="G540" s="288"/>
      <c r="H540" s="288"/>
      <c r="I540" s="288"/>
      <c r="J540" s="288"/>
      <c r="K540" s="288"/>
      <c r="L540" s="288"/>
      <c r="M540" s="288"/>
      <c r="N540" s="288"/>
      <c r="O540" s="288"/>
      <c r="P540" s="288"/>
      <c r="Q540" s="288"/>
      <c r="R540" s="288"/>
      <c r="S540" s="288"/>
      <c r="T540" s="288"/>
      <c r="U540" s="288"/>
      <c r="V540" s="288"/>
      <c r="W540" s="288"/>
      <c r="X540" s="288"/>
      <c r="Y540" s="288"/>
      <c r="Z540" s="288"/>
    </row>
    <row r="541" spans="1:26" ht="15.75" customHeight="1">
      <c r="A541" s="288"/>
      <c r="B541" s="288"/>
      <c r="C541" s="317"/>
      <c r="D541" s="317"/>
      <c r="E541" s="288"/>
      <c r="F541" s="288"/>
      <c r="G541" s="288"/>
      <c r="H541" s="288"/>
      <c r="I541" s="288"/>
      <c r="J541" s="288"/>
      <c r="K541" s="288"/>
      <c r="L541" s="288"/>
      <c r="M541" s="288"/>
      <c r="N541" s="288"/>
      <c r="O541" s="288"/>
      <c r="P541" s="288"/>
      <c r="Q541" s="288"/>
      <c r="R541" s="288"/>
      <c r="S541" s="288"/>
      <c r="T541" s="288"/>
      <c r="U541" s="288"/>
      <c r="V541" s="288"/>
      <c r="W541" s="288"/>
      <c r="X541" s="288"/>
      <c r="Y541" s="288"/>
      <c r="Z541" s="288"/>
    </row>
    <row r="542" spans="1:26" ht="15.75" customHeight="1">
      <c r="A542" s="288"/>
      <c r="B542" s="288"/>
      <c r="C542" s="317"/>
      <c r="D542" s="317"/>
      <c r="E542" s="288"/>
      <c r="F542" s="288"/>
      <c r="G542" s="288"/>
      <c r="H542" s="288"/>
      <c r="I542" s="288"/>
      <c r="J542" s="288"/>
      <c r="K542" s="288"/>
      <c r="L542" s="288"/>
      <c r="M542" s="288"/>
      <c r="N542" s="288"/>
      <c r="O542" s="288"/>
      <c r="P542" s="288"/>
      <c r="Q542" s="288"/>
      <c r="R542" s="288"/>
      <c r="S542" s="288"/>
      <c r="T542" s="288"/>
      <c r="U542" s="288"/>
      <c r="V542" s="288"/>
      <c r="W542" s="288"/>
      <c r="X542" s="288"/>
      <c r="Y542" s="288"/>
      <c r="Z542" s="288"/>
    </row>
    <row r="543" spans="1:26" ht="15.75" customHeight="1">
      <c r="A543" s="288"/>
      <c r="B543" s="288"/>
      <c r="C543" s="317"/>
      <c r="D543" s="317"/>
      <c r="E543" s="288"/>
      <c r="F543" s="288"/>
      <c r="G543" s="288"/>
      <c r="H543" s="288"/>
      <c r="I543" s="288"/>
      <c r="J543" s="288"/>
      <c r="K543" s="288"/>
      <c r="L543" s="288"/>
      <c r="M543" s="288"/>
      <c r="N543" s="288"/>
      <c r="O543" s="288"/>
      <c r="P543" s="288"/>
      <c r="Q543" s="288"/>
      <c r="R543" s="288"/>
      <c r="S543" s="288"/>
      <c r="T543" s="288"/>
      <c r="U543" s="288"/>
      <c r="V543" s="288"/>
      <c r="W543" s="288"/>
      <c r="X543" s="288"/>
      <c r="Y543" s="288"/>
      <c r="Z543" s="288"/>
    </row>
    <row r="544" spans="1:26" ht="15.75" customHeight="1">
      <c r="A544" s="288"/>
      <c r="B544" s="288"/>
      <c r="C544" s="317"/>
      <c r="D544" s="317"/>
      <c r="E544" s="288"/>
      <c r="F544" s="288"/>
      <c r="G544" s="288"/>
      <c r="H544" s="288"/>
      <c r="I544" s="288"/>
      <c r="J544" s="288"/>
      <c r="K544" s="288"/>
      <c r="L544" s="288"/>
      <c r="M544" s="288"/>
      <c r="N544" s="288"/>
      <c r="O544" s="288"/>
      <c r="P544" s="288"/>
      <c r="Q544" s="288"/>
      <c r="R544" s="288"/>
      <c r="S544" s="288"/>
      <c r="T544" s="288"/>
      <c r="U544" s="288"/>
      <c r="V544" s="288"/>
      <c r="W544" s="288"/>
      <c r="X544" s="288"/>
      <c r="Y544" s="288"/>
      <c r="Z544" s="288"/>
    </row>
    <row r="545" spans="1:26" ht="15.75" customHeight="1">
      <c r="A545" s="288"/>
      <c r="B545" s="288"/>
      <c r="C545" s="317"/>
      <c r="D545" s="317"/>
      <c r="E545" s="288"/>
      <c r="F545" s="288"/>
      <c r="G545" s="288"/>
      <c r="H545" s="288"/>
      <c r="I545" s="288"/>
      <c r="J545" s="288"/>
      <c r="K545" s="288"/>
      <c r="L545" s="288"/>
      <c r="M545" s="288"/>
      <c r="N545" s="288"/>
      <c r="O545" s="288"/>
      <c r="P545" s="288"/>
      <c r="Q545" s="288"/>
      <c r="R545" s="288"/>
      <c r="S545" s="288"/>
      <c r="T545" s="288"/>
      <c r="U545" s="288"/>
      <c r="V545" s="288"/>
      <c r="W545" s="288"/>
      <c r="X545" s="288"/>
      <c r="Y545" s="288"/>
      <c r="Z545" s="288"/>
    </row>
    <row r="546" spans="1:26" ht="15.75" customHeight="1">
      <c r="A546" s="288"/>
      <c r="B546" s="288"/>
      <c r="C546" s="317"/>
      <c r="D546" s="317"/>
      <c r="E546" s="288"/>
      <c r="F546" s="288"/>
      <c r="G546" s="288"/>
      <c r="H546" s="288"/>
      <c r="I546" s="288"/>
      <c r="J546" s="288"/>
      <c r="K546" s="288"/>
      <c r="L546" s="288"/>
      <c r="M546" s="288"/>
      <c r="N546" s="288"/>
      <c r="O546" s="288"/>
      <c r="P546" s="288"/>
      <c r="Q546" s="288"/>
      <c r="R546" s="288"/>
      <c r="S546" s="288"/>
      <c r="T546" s="288"/>
      <c r="U546" s="288"/>
      <c r="V546" s="288"/>
      <c r="W546" s="288"/>
      <c r="X546" s="288"/>
      <c r="Y546" s="288"/>
      <c r="Z546" s="288"/>
    </row>
    <row r="547" spans="1:26" ht="15.75" customHeight="1">
      <c r="A547" s="288"/>
      <c r="B547" s="288"/>
      <c r="C547" s="317"/>
      <c r="D547" s="317"/>
      <c r="E547" s="288"/>
      <c r="F547" s="288"/>
      <c r="G547" s="288"/>
      <c r="H547" s="288"/>
      <c r="I547" s="288"/>
      <c r="J547" s="288"/>
      <c r="K547" s="288"/>
      <c r="L547" s="288"/>
      <c r="M547" s="288"/>
      <c r="N547" s="288"/>
      <c r="O547" s="288"/>
      <c r="P547" s="288"/>
      <c r="Q547" s="288"/>
      <c r="R547" s="288"/>
      <c r="S547" s="288"/>
      <c r="T547" s="288"/>
      <c r="U547" s="288"/>
      <c r="V547" s="288"/>
      <c r="W547" s="288"/>
      <c r="X547" s="288"/>
      <c r="Y547" s="288"/>
      <c r="Z547" s="288"/>
    </row>
    <row r="548" spans="1:26" ht="15.75" customHeight="1">
      <c r="A548" s="288"/>
      <c r="B548" s="288"/>
      <c r="C548" s="317"/>
      <c r="D548" s="317"/>
      <c r="E548" s="288"/>
      <c r="F548" s="288"/>
      <c r="G548" s="288"/>
      <c r="H548" s="288"/>
      <c r="I548" s="288"/>
      <c r="J548" s="288"/>
      <c r="K548" s="288"/>
      <c r="L548" s="288"/>
      <c r="M548" s="288"/>
      <c r="N548" s="288"/>
      <c r="O548" s="288"/>
      <c r="P548" s="288"/>
      <c r="Q548" s="288"/>
      <c r="R548" s="288"/>
      <c r="S548" s="288"/>
      <c r="T548" s="288"/>
      <c r="U548" s="288"/>
      <c r="V548" s="288"/>
      <c r="W548" s="288"/>
      <c r="X548" s="288"/>
      <c r="Y548" s="288"/>
      <c r="Z548" s="288"/>
    </row>
    <row r="549" spans="1:26" ht="15.75" customHeight="1">
      <c r="A549" s="288"/>
      <c r="B549" s="288"/>
      <c r="C549" s="317"/>
      <c r="D549" s="317"/>
      <c r="E549" s="288"/>
      <c r="F549" s="288"/>
      <c r="G549" s="288"/>
      <c r="H549" s="288"/>
      <c r="I549" s="288"/>
      <c r="J549" s="288"/>
      <c r="K549" s="288"/>
      <c r="L549" s="288"/>
      <c r="M549" s="288"/>
      <c r="N549" s="288"/>
      <c r="O549" s="288"/>
      <c r="P549" s="288"/>
      <c r="Q549" s="288"/>
      <c r="R549" s="288"/>
      <c r="S549" s="288"/>
      <c r="T549" s="288"/>
      <c r="U549" s="288"/>
      <c r="V549" s="288"/>
      <c r="W549" s="288"/>
      <c r="X549" s="288"/>
      <c r="Y549" s="288"/>
      <c r="Z549" s="288"/>
    </row>
    <row r="550" spans="1:26" ht="15.75" customHeight="1">
      <c r="A550" s="288"/>
      <c r="B550" s="288"/>
      <c r="C550" s="317"/>
      <c r="D550" s="317"/>
      <c r="E550" s="288"/>
      <c r="F550" s="288"/>
      <c r="G550" s="288"/>
      <c r="H550" s="288"/>
      <c r="I550" s="288"/>
      <c r="J550" s="288"/>
      <c r="K550" s="288"/>
      <c r="L550" s="288"/>
      <c r="M550" s="288"/>
      <c r="N550" s="288"/>
      <c r="O550" s="288"/>
      <c r="P550" s="288"/>
      <c r="Q550" s="288"/>
      <c r="R550" s="288"/>
      <c r="S550" s="288"/>
      <c r="T550" s="288"/>
      <c r="U550" s="288"/>
      <c r="V550" s="288"/>
      <c r="W550" s="288"/>
      <c r="X550" s="288"/>
      <c r="Y550" s="288"/>
      <c r="Z550" s="288"/>
    </row>
    <row r="551" spans="1:26" ht="15.75" customHeight="1">
      <c r="A551" s="288"/>
      <c r="B551" s="288"/>
      <c r="C551" s="317"/>
      <c r="D551" s="317"/>
      <c r="E551" s="288"/>
      <c r="F551" s="288"/>
      <c r="G551" s="288"/>
      <c r="H551" s="288"/>
      <c r="I551" s="288"/>
      <c r="J551" s="288"/>
      <c r="K551" s="288"/>
      <c r="L551" s="288"/>
      <c r="M551" s="288"/>
      <c r="N551" s="288"/>
      <c r="O551" s="288"/>
      <c r="P551" s="288"/>
      <c r="Q551" s="288"/>
      <c r="R551" s="288"/>
      <c r="S551" s="288"/>
      <c r="T551" s="288"/>
      <c r="U551" s="288"/>
      <c r="V551" s="288"/>
      <c r="W551" s="288"/>
      <c r="X551" s="288"/>
      <c r="Y551" s="288"/>
      <c r="Z551" s="288"/>
    </row>
    <row r="552" spans="1:26" ht="15.75" customHeight="1">
      <c r="A552" s="288"/>
      <c r="B552" s="288"/>
      <c r="C552" s="317"/>
      <c r="D552" s="317"/>
      <c r="E552" s="288"/>
      <c r="F552" s="288"/>
      <c r="G552" s="288"/>
      <c r="H552" s="288"/>
      <c r="I552" s="288"/>
      <c r="J552" s="288"/>
      <c r="K552" s="288"/>
      <c r="L552" s="288"/>
      <c r="M552" s="288"/>
      <c r="N552" s="288"/>
      <c r="O552" s="288"/>
      <c r="P552" s="288"/>
      <c r="Q552" s="288"/>
      <c r="R552" s="288"/>
      <c r="S552" s="288"/>
      <c r="T552" s="288"/>
      <c r="U552" s="288"/>
      <c r="V552" s="288"/>
      <c r="W552" s="288"/>
      <c r="X552" s="288"/>
      <c r="Y552" s="288"/>
      <c r="Z552" s="288"/>
    </row>
    <row r="553" spans="1:26" ht="15.75" customHeight="1">
      <c r="A553" s="288"/>
      <c r="B553" s="288"/>
      <c r="C553" s="317"/>
      <c r="D553" s="317"/>
      <c r="E553" s="288"/>
      <c r="F553" s="288"/>
      <c r="G553" s="288"/>
      <c r="H553" s="288"/>
      <c r="I553" s="288"/>
      <c r="J553" s="288"/>
      <c r="K553" s="288"/>
      <c r="L553" s="288"/>
      <c r="M553" s="288"/>
      <c r="N553" s="288"/>
      <c r="O553" s="288"/>
      <c r="P553" s="288"/>
      <c r="Q553" s="288"/>
      <c r="R553" s="288"/>
      <c r="S553" s="288"/>
      <c r="T553" s="288"/>
      <c r="U553" s="288"/>
      <c r="V553" s="288"/>
      <c r="W553" s="288"/>
      <c r="X553" s="288"/>
      <c r="Y553" s="288"/>
      <c r="Z553" s="288"/>
    </row>
    <row r="554" spans="1:26" ht="15.75" customHeight="1">
      <c r="A554" s="288"/>
      <c r="B554" s="288"/>
      <c r="C554" s="317"/>
      <c r="D554" s="317"/>
      <c r="E554" s="288"/>
      <c r="F554" s="288"/>
      <c r="G554" s="288"/>
      <c r="H554" s="288"/>
      <c r="I554" s="288"/>
      <c r="J554" s="288"/>
      <c r="K554" s="288"/>
      <c r="L554" s="288"/>
      <c r="M554" s="288"/>
      <c r="N554" s="288"/>
      <c r="O554" s="288"/>
      <c r="P554" s="288"/>
      <c r="Q554" s="288"/>
      <c r="R554" s="288"/>
      <c r="S554" s="288"/>
      <c r="T554" s="288"/>
      <c r="U554" s="288"/>
      <c r="V554" s="288"/>
      <c r="W554" s="288"/>
      <c r="X554" s="288"/>
      <c r="Y554" s="288"/>
      <c r="Z554" s="288"/>
    </row>
    <row r="555" spans="1:26" ht="15.75" customHeight="1">
      <c r="A555" s="288"/>
      <c r="B555" s="288"/>
      <c r="C555" s="317"/>
      <c r="D555" s="317"/>
      <c r="E555" s="288"/>
      <c r="F555" s="288"/>
      <c r="G555" s="288"/>
      <c r="H555" s="288"/>
      <c r="I555" s="288"/>
      <c r="J555" s="288"/>
      <c r="K555" s="288"/>
      <c r="L555" s="288"/>
      <c r="M555" s="288"/>
      <c r="N555" s="288"/>
      <c r="O555" s="288"/>
      <c r="P555" s="288"/>
      <c r="Q555" s="288"/>
      <c r="R555" s="288"/>
      <c r="S555" s="288"/>
      <c r="T555" s="288"/>
      <c r="U555" s="288"/>
      <c r="V555" s="288"/>
      <c r="W555" s="288"/>
      <c r="X555" s="288"/>
      <c r="Y555" s="288"/>
      <c r="Z555" s="288"/>
    </row>
    <row r="556" spans="1:26" ht="15.75" customHeight="1">
      <c r="A556" s="288"/>
      <c r="B556" s="288"/>
      <c r="C556" s="317"/>
      <c r="D556" s="317"/>
      <c r="E556" s="288"/>
      <c r="F556" s="288"/>
      <c r="G556" s="288"/>
      <c r="H556" s="288"/>
      <c r="I556" s="288"/>
      <c r="J556" s="288"/>
      <c r="K556" s="288"/>
      <c r="L556" s="288"/>
      <c r="M556" s="288"/>
      <c r="N556" s="288"/>
      <c r="O556" s="288"/>
      <c r="P556" s="288"/>
      <c r="Q556" s="288"/>
      <c r="R556" s="288"/>
      <c r="S556" s="288"/>
      <c r="T556" s="288"/>
      <c r="U556" s="288"/>
      <c r="V556" s="288"/>
      <c r="W556" s="288"/>
      <c r="X556" s="288"/>
      <c r="Y556" s="288"/>
      <c r="Z556" s="288"/>
    </row>
    <row r="557" spans="1:26" ht="15.75" customHeight="1">
      <c r="A557" s="288"/>
      <c r="B557" s="288"/>
      <c r="C557" s="317"/>
      <c r="D557" s="317"/>
      <c r="E557" s="288"/>
      <c r="F557" s="288"/>
      <c r="G557" s="288"/>
      <c r="H557" s="288"/>
      <c r="I557" s="288"/>
      <c r="J557" s="288"/>
      <c r="K557" s="288"/>
      <c r="L557" s="288"/>
      <c r="M557" s="288"/>
      <c r="N557" s="288"/>
      <c r="O557" s="288"/>
      <c r="P557" s="288"/>
      <c r="Q557" s="288"/>
      <c r="R557" s="288"/>
      <c r="S557" s="288"/>
      <c r="T557" s="288"/>
      <c r="U557" s="288"/>
      <c r="V557" s="288"/>
      <c r="W557" s="288"/>
      <c r="X557" s="288"/>
      <c r="Y557" s="288"/>
      <c r="Z557" s="288"/>
    </row>
    <row r="558" spans="1:26" ht="15.75" customHeight="1">
      <c r="A558" s="288"/>
      <c r="B558" s="288"/>
      <c r="C558" s="317"/>
      <c r="D558" s="317"/>
      <c r="E558" s="288"/>
      <c r="F558" s="288"/>
      <c r="G558" s="288"/>
      <c r="H558" s="288"/>
      <c r="I558" s="288"/>
      <c r="J558" s="288"/>
      <c r="K558" s="288"/>
      <c r="L558" s="288"/>
      <c r="M558" s="288"/>
      <c r="N558" s="288"/>
      <c r="O558" s="288"/>
      <c r="P558" s="288"/>
      <c r="Q558" s="288"/>
      <c r="R558" s="288"/>
      <c r="S558" s="288"/>
      <c r="T558" s="288"/>
      <c r="U558" s="288"/>
      <c r="V558" s="288"/>
      <c r="W558" s="288"/>
      <c r="X558" s="288"/>
      <c r="Y558" s="288"/>
      <c r="Z558" s="288"/>
    </row>
    <row r="559" spans="1:26" ht="15.75" customHeight="1">
      <c r="A559" s="288"/>
      <c r="B559" s="288"/>
      <c r="C559" s="317"/>
      <c r="D559" s="317"/>
      <c r="E559" s="288"/>
      <c r="F559" s="288"/>
      <c r="G559" s="288"/>
      <c r="H559" s="288"/>
      <c r="I559" s="288"/>
      <c r="J559" s="288"/>
      <c r="K559" s="288"/>
      <c r="L559" s="288"/>
      <c r="M559" s="288"/>
      <c r="N559" s="288"/>
      <c r="O559" s="288"/>
      <c r="P559" s="288"/>
      <c r="Q559" s="288"/>
      <c r="R559" s="288"/>
      <c r="S559" s="288"/>
      <c r="T559" s="288"/>
      <c r="U559" s="288"/>
      <c r="V559" s="288"/>
      <c r="W559" s="288"/>
      <c r="X559" s="288"/>
      <c r="Y559" s="288"/>
      <c r="Z559" s="288"/>
    </row>
    <row r="560" spans="1:26" ht="15.75" customHeight="1">
      <c r="A560" s="288"/>
      <c r="B560" s="288"/>
      <c r="C560" s="317"/>
      <c r="D560" s="317"/>
      <c r="E560" s="288"/>
      <c r="F560" s="288"/>
      <c r="G560" s="288"/>
      <c r="H560" s="288"/>
      <c r="I560" s="288"/>
      <c r="J560" s="288"/>
      <c r="K560" s="288"/>
      <c r="L560" s="288"/>
      <c r="M560" s="288"/>
      <c r="N560" s="288"/>
      <c r="O560" s="288"/>
      <c r="P560" s="288"/>
      <c r="Q560" s="288"/>
      <c r="R560" s="288"/>
      <c r="S560" s="288"/>
      <c r="T560" s="288"/>
      <c r="U560" s="288"/>
      <c r="V560" s="288"/>
      <c r="W560" s="288"/>
      <c r="X560" s="288"/>
      <c r="Y560" s="288"/>
      <c r="Z560" s="288"/>
    </row>
    <row r="561" spans="1:26" ht="15.75" customHeight="1">
      <c r="A561" s="288"/>
      <c r="B561" s="288"/>
      <c r="C561" s="317"/>
      <c r="D561" s="317"/>
      <c r="E561" s="288"/>
      <c r="F561" s="288"/>
      <c r="G561" s="288"/>
      <c r="H561" s="288"/>
      <c r="I561" s="288"/>
      <c r="J561" s="288"/>
      <c r="K561" s="288"/>
      <c r="L561" s="288"/>
      <c r="M561" s="288"/>
      <c r="N561" s="288"/>
      <c r="O561" s="288"/>
      <c r="P561" s="288"/>
      <c r="Q561" s="288"/>
      <c r="R561" s="288"/>
      <c r="S561" s="288"/>
      <c r="T561" s="288"/>
      <c r="U561" s="288"/>
      <c r="V561" s="288"/>
      <c r="W561" s="288"/>
      <c r="X561" s="288"/>
      <c r="Y561" s="288"/>
      <c r="Z561" s="288"/>
    </row>
    <row r="562" spans="1:26" ht="15.75" customHeight="1">
      <c r="A562" s="288"/>
      <c r="B562" s="288"/>
      <c r="C562" s="317"/>
      <c r="D562" s="317"/>
      <c r="E562" s="288"/>
      <c r="F562" s="288"/>
      <c r="G562" s="288"/>
      <c r="H562" s="288"/>
      <c r="I562" s="288"/>
      <c r="J562" s="288"/>
      <c r="K562" s="288"/>
      <c r="L562" s="288"/>
      <c r="M562" s="288"/>
      <c r="N562" s="288"/>
      <c r="O562" s="288"/>
      <c r="P562" s="288"/>
      <c r="Q562" s="288"/>
      <c r="R562" s="288"/>
      <c r="S562" s="288"/>
      <c r="T562" s="288"/>
      <c r="U562" s="288"/>
      <c r="V562" s="288"/>
      <c r="W562" s="288"/>
      <c r="X562" s="288"/>
      <c r="Y562" s="288"/>
      <c r="Z562" s="288"/>
    </row>
    <row r="563" spans="1:26" ht="15.75" customHeight="1">
      <c r="A563" s="288"/>
      <c r="B563" s="288"/>
      <c r="C563" s="317"/>
      <c r="D563" s="317"/>
      <c r="E563" s="288"/>
      <c r="F563" s="288"/>
      <c r="G563" s="288"/>
      <c r="H563" s="288"/>
      <c r="I563" s="288"/>
      <c r="J563" s="288"/>
      <c r="K563" s="288"/>
      <c r="L563" s="288"/>
      <c r="M563" s="288"/>
      <c r="N563" s="288"/>
      <c r="O563" s="288"/>
      <c r="P563" s="288"/>
      <c r="Q563" s="288"/>
      <c r="R563" s="288"/>
      <c r="S563" s="288"/>
      <c r="T563" s="288"/>
      <c r="U563" s="288"/>
      <c r="V563" s="288"/>
      <c r="W563" s="288"/>
      <c r="X563" s="288"/>
      <c r="Y563" s="288"/>
      <c r="Z563" s="288"/>
    </row>
    <row r="564" spans="1:26" ht="15.75" customHeight="1">
      <c r="A564" s="288"/>
      <c r="B564" s="288"/>
      <c r="C564" s="317"/>
      <c r="D564" s="317"/>
      <c r="E564" s="288"/>
      <c r="F564" s="288"/>
      <c r="G564" s="288"/>
      <c r="H564" s="288"/>
      <c r="I564" s="288"/>
      <c r="J564" s="288"/>
      <c r="K564" s="288"/>
      <c r="L564" s="288"/>
      <c r="M564" s="288"/>
      <c r="N564" s="288"/>
      <c r="O564" s="288"/>
      <c r="P564" s="288"/>
      <c r="Q564" s="288"/>
      <c r="R564" s="288"/>
      <c r="S564" s="288"/>
      <c r="T564" s="288"/>
      <c r="U564" s="288"/>
      <c r="V564" s="288"/>
      <c r="W564" s="288"/>
      <c r="X564" s="288"/>
      <c r="Y564" s="288"/>
      <c r="Z564" s="288"/>
    </row>
    <row r="565" spans="1:26" ht="15.75" customHeight="1">
      <c r="A565" s="288"/>
      <c r="B565" s="288"/>
      <c r="C565" s="317"/>
      <c r="D565" s="317"/>
      <c r="E565" s="288"/>
      <c r="F565" s="288"/>
      <c r="G565" s="288"/>
      <c r="H565" s="288"/>
      <c r="I565" s="288"/>
      <c r="J565" s="288"/>
      <c r="K565" s="288"/>
      <c r="L565" s="288"/>
      <c r="M565" s="288"/>
      <c r="N565" s="288"/>
      <c r="O565" s="288"/>
      <c r="P565" s="288"/>
      <c r="Q565" s="288"/>
      <c r="R565" s="288"/>
      <c r="S565" s="288"/>
      <c r="T565" s="288"/>
      <c r="U565" s="288"/>
      <c r="V565" s="288"/>
      <c r="W565" s="288"/>
      <c r="X565" s="288"/>
      <c r="Y565" s="288"/>
      <c r="Z565" s="288"/>
    </row>
    <row r="566" spans="1:26" ht="15.75" customHeight="1">
      <c r="A566" s="288"/>
      <c r="B566" s="288"/>
      <c r="C566" s="317"/>
      <c r="D566" s="317"/>
      <c r="E566" s="288"/>
      <c r="F566" s="288"/>
      <c r="G566" s="288"/>
      <c r="H566" s="288"/>
      <c r="I566" s="288"/>
      <c r="J566" s="288"/>
      <c r="K566" s="288"/>
      <c r="L566" s="288"/>
      <c r="M566" s="288"/>
      <c r="N566" s="288"/>
      <c r="O566" s="288"/>
      <c r="P566" s="288"/>
      <c r="Q566" s="288"/>
      <c r="R566" s="288"/>
      <c r="S566" s="288"/>
      <c r="T566" s="288"/>
      <c r="U566" s="288"/>
      <c r="V566" s="288"/>
      <c r="W566" s="288"/>
      <c r="X566" s="288"/>
      <c r="Y566" s="288"/>
      <c r="Z566" s="288"/>
    </row>
    <row r="567" spans="1:26" ht="15.75" customHeight="1">
      <c r="A567" s="288"/>
      <c r="B567" s="288"/>
      <c r="C567" s="317"/>
      <c r="D567" s="317"/>
      <c r="E567" s="288"/>
      <c r="F567" s="288"/>
      <c r="G567" s="288"/>
      <c r="H567" s="288"/>
      <c r="I567" s="288"/>
      <c r="J567" s="288"/>
      <c r="K567" s="288"/>
      <c r="L567" s="288"/>
      <c r="M567" s="288"/>
      <c r="N567" s="288"/>
      <c r="O567" s="288"/>
      <c r="P567" s="288"/>
      <c r="Q567" s="288"/>
      <c r="R567" s="288"/>
      <c r="S567" s="288"/>
      <c r="T567" s="288"/>
      <c r="U567" s="288"/>
      <c r="V567" s="288"/>
      <c r="W567" s="288"/>
      <c r="X567" s="288"/>
      <c r="Y567" s="288"/>
      <c r="Z567" s="288"/>
    </row>
    <row r="568" spans="1:26" ht="15.75" customHeight="1">
      <c r="A568" s="288"/>
      <c r="B568" s="288"/>
      <c r="C568" s="317"/>
      <c r="D568" s="317"/>
      <c r="E568" s="288"/>
      <c r="F568" s="288"/>
      <c r="G568" s="288"/>
      <c r="H568" s="288"/>
      <c r="I568" s="288"/>
      <c r="J568" s="288"/>
      <c r="K568" s="288"/>
      <c r="L568" s="288"/>
      <c r="M568" s="288"/>
      <c r="N568" s="288"/>
      <c r="O568" s="288"/>
      <c r="P568" s="288"/>
      <c r="Q568" s="288"/>
      <c r="R568" s="288"/>
      <c r="S568" s="288"/>
      <c r="T568" s="288"/>
      <c r="U568" s="288"/>
      <c r="V568" s="288"/>
      <c r="W568" s="288"/>
      <c r="X568" s="288"/>
      <c r="Y568" s="288"/>
      <c r="Z568" s="288"/>
    </row>
    <row r="569" spans="1:26" ht="15.75" customHeight="1">
      <c r="A569" s="288"/>
      <c r="B569" s="288"/>
      <c r="C569" s="317"/>
      <c r="D569" s="317"/>
      <c r="E569" s="288"/>
      <c r="F569" s="288"/>
      <c r="G569" s="288"/>
      <c r="H569" s="288"/>
      <c r="I569" s="288"/>
      <c r="J569" s="288"/>
      <c r="K569" s="288"/>
      <c r="L569" s="288"/>
      <c r="M569" s="288"/>
      <c r="N569" s="288"/>
      <c r="O569" s="288"/>
      <c r="P569" s="288"/>
      <c r="Q569" s="288"/>
      <c r="R569" s="288"/>
      <c r="S569" s="288"/>
      <c r="T569" s="288"/>
      <c r="U569" s="288"/>
      <c r="V569" s="288"/>
      <c r="W569" s="288"/>
      <c r="X569" s="288"/>
      <c r="Y569" s="288"/>
      <c r="Z569" s="288"/>
    </row>
    <row r="570" spans="1:26" ht="15.75" customHeight="1">
      <c r="A570" s="288"/>
      <c r="B570" s="288"/>
      <c r="C570" s="317"/>
      <c r="D570" s="317"/>
      <c r="E570" s="288"/>
      <c r="F570" s="288"/>
      <c r="G570" s="288"/>
      <c r="H570" s="288"/>
      <c r="I570" s="288"/>
      <c r="J570" s="288"/>
      <c r="K570" s="288"/>
      <c r="L570" s="288"/>
      <c r="M570" s="288"/>
      <c r="N570" s="288"/>
      <c r="O570" s="288"/>
      <c r="P570" s="288"/>
      <c r="Q570" s="288"/>
      <c r="R570" s="288"/>
      <c r="S570" s="288"/>
      <c r="T570" s="288"/>
      <c r="U570" s="288"/>
      <c r="V570" s="288"/>
      <c r="W570" s="288"/>
      <c r="X570" s="288"/>
      <c r="Y570" s="288"/>
      <c r="Z570" s="288"/>
    </row>
    <row r="571" spans="1:26" ht="15.75" customHeight="1">
      <c r="A571" s="288"/>
      <c r="B571" s="288"/>
      <c r="C571" s="317"/>
      <c r="D571" s="317"/>
      <c r="E571" s="288"/>
      <c r="F571" s="288"/>
      <c r="G571" s="288"/>
      <c r="H571" s="288"/>
      <c r="I571" s="288"/>
      <c r="J571" s="288"/>
      <c r="K571" s="288"/>
      <c r="L571" s="288"/>
      <c r="M571" s="288"/>
      <c r="N571" s="288"/>
      <c r="O571" s="288"/>
      <c r="P571" s="288"/>
      <c r="Q571" s="288"/>
      <c r="R571" s="288"/>
      <c r="S571" s="288"/>
      <c r="T571" s="288"/>
      <c r="U571" s="288"/>
      <c r="V571" s="288"/>
      <c r="W571" s="288"/>
      <c r="X571" s="288"/>
      <c r="Y571" s="288"/>
      <c r="Z571" s="288"/>
    </row>
    <row r="572" spans="1:26" ht="15.75" customHeight="1">
      <c r="A572" s="288"/>
      <c r="B572" s="288"/>
      <c r="C572" s="317"/>
      <c r="D572" s="317"/>
      <c r="E572" s="288"/>
      <c r="F572" s="288"/>
      <c r="G572" s="288"/>
      <c r="H572" s="288"/>
      <c r="I572" s="288"/>
      <c r="J572" s="288"/>
      <c r="K572" s="288"/>
      <c r="L572" s="288"/>
      <c r="M572" s="288"/>
      <c r="N572" s="288"/>
      <c r="O572" s="288"/>
      <c r="P572" s="288"/>
      <c r="Q572" s="288"/>
      <c r="R572" s="288"/>
      <c r="S572" s="288"/>
      <c r="T572" s="288"/>
      <c r="U572" s="288"/>
      <c r="V572" s="288"/>
      <c r="W572" s="288"/>
      <c r="X572" s="288"/>
      <c r="Y572" s="288"/>
      <c r="Z572" s="288"/>
    </row>
    <row r="573" spans="1:26" ht="15.75" customHeight="1">
      <c r="A573" s="288"/>
      <c r="B573" s="288"/>
      <c r="C573" s="317"/>
      <c r="D573" s="317"/>
      <c r="E573" s="288"/>
      <c r="F573" s="288"/>
      <c r="G573" s="288"/>
      <c r="H573" s="288"/>
      <c r="I573" s="288"/>
      <c r="J573" s="288"/>
      <c r="K573" s="288"/>
      <c r="L573" s="288"/>
      <c r="M573" s="288"/>
      <c r="N573" s="288"/>
      <c r="O573" s="288"/>
      <c r="P573" s="288"/>
      <c r="Q573" s="288"/>
      <c r="R573" s="288"/>
      <c r="S573" s="288"/>
      <c r="T573" s="288"/>
      <c r="U573" s="288"/>
      <c r="V573" s="288"/>
      <c r="W573" s="288"/>
      <c r="X573" s="288"/>
      <c r="Y573" s="288"/>
      <c r="Z573" s="288"/>
    </row>
    <row r="574" spans="1:26" ht="15.75" customHeight="1">
      <c r="A574" s="288"/>
      <c r="B574" s="288"/>
      <c r="C574" s="317"/>
      <c r="D574" s="317"/>
      <c r="E574" s="288"/>
      <c r="F574" s="288"/>
      <c r="G574" s="288"/>
      <c r="H574" s="288"/>
      <c r="I574" s="288"/>
      <c r="J574" s="288"/>
      <c r="K574" s="288"/>
      <c r="L574" s="288"/>
      <c r="M574" s="288"/>
      <c r="N574" s="288"/>
      <c r="O574" s="288"/>
      <c r="P574" s="288"/>
      <c r="Q574" s="288"/>
      <c r="R574" s="288"/>
      <c r="S574" s="288"/>
      <c r="T574" s="288"/>
      <c r="U574" s="288"/>
      <c r="V574" s="288"/>
      <c r="W574" s="288"/>
      <c r="X574" s="288"/>
      <c r="Y574" s="288"/>
      <c r="Z574" s="288"/>
    </row>
    <row r="575" spans="1:26" ht="15.75" customHeight="1">
      <c r="A575" s="288"/>
      <c r="B575" s="288"/>
      <c r="C575" s="317"/>
      <c r="D575" s="317"/>
      <c r="E575" s="288"/>
      <c r="F575" s="288"/>
      <c r="G575" s="288"/>
      <c r="H575" s="288"/>
      <c r="I575" s="288"/>
      <c r="J575" s="288"/>
      <c r="K575" s="288"/>
      <c r="L575" s="288"/>
      <c r="M575" s="288"/>
      <c r="N575" s="288"/>
      <c r="O575" s="288"/>
      <c r="P575" s="288"/>
      <c r="Q575" s="288"/>
      <c r="R575" s="288"/>
      <c r="S575" s="288"/>
      <c r="T575" s="288"/>
      <c r="U575" s="288"/>
      <c r="V575" s="288"/>
      <c r="W575" s="288"/>
      <c r="X575" s="288"/>
      <c r="Y575" s="288"/>
      <c r="Z575" s="288"/>
    </row>
    <row r="576" spans="1:26" ht="15.75" customHeight="1">
      <c r="A576" s="288"/>
      <c r="B576" s="288"/>
      <c r="C576" s="317"/>
      <c r="D576" s="317"/>
      <c r="E576" s="288"/>
      <c r="F576" s="288"/>
      <c r="G576" s="288"/>
      <c r="H576" s="288"/>
      <c r="I576" s="288"/>
      <c r="J576" s="288"/>
      <c r="K576" s="288"/>
      <c r="L576" s="288"/>
      <c r="M576" s="288"/>
      <c r="N576" s="288"/>
      <c r="O576" s="288"/>
      <c r="P576" s="288"/>
      <c r="Q576" s="288"/>
      <c r="R576" s="288"/>
      <c r="S576" s="288"/>
      <c r="T576" s="288"/>
      <c r="U576" s="288"/>
      <c r="V576" s="288"/>
      <c r="W576" s="288"/>
      <c r="X576" s="288"/>
      <c r="Y576" s="288"/>
      <c r="Z576" s="288"/>
    </row>
    <row r="577" spans="1:26" ht="15.75" customHeight="1">
      <c r="A577" s="288"/>
      <c r="B577" s="288"/>
      <c r="C577" s="317"/>
      <c r="D577" s="317"/>
      <c r="E577" s="288"/>
      <c r="F577" s="288"/>
      <c r="G577" s="288"/>
      <c r="H577" s="288"/>
      <c r="I577" s="288"/>
      <c r="J577" s="288"/>
      <c r="K577" s="288"/>
      <c r="L577" s="288"/>
      <c r="M577" s="288"/>
      <c r="N577" s="288"/>
      <c r="O577" s="288"/>
      <c r="P577" s="288"/>
      <c r="Q577" s="288"/>
      <c r="R577" s="288"/>
      <c r="S577" s="288"/>
      <c r="T577" s="288"/>
      <c r="U577" s="288"/>
      <c r="V577" s="288"/>
      <c r="W577" s="288"/>
      <c r="X577" s="288"/>
      <c r="Y577" s="288"/>
      <c r="Z577" s="288"/>
    </row>
    <row r="578" spans="1:26" ht="15.75" customHeight="1">
      <c r="A578" s="288"/>
      <c r="B578" s="288"/>
      <c r="C578" s="317"/>
      <c r="D578" s="317"/>
      <c r="E578" s="288"/>
      <c r="F578" s="288"/>
      <c r="G578" s="288"/>
      <c r="H578" s="288"/>
      <c r="I578" s="288"/>
      <c r="J578" s="288"/>
      <c r="K578" s="288"/>
      <c r="L578" s="288"/>
      <c r="M578" s="288"/>
      <c r="N578" s="288"/>
      <c r="O578" s="288"/>
      <c r="P578" s="288"/>
      <c r="Q578" s="288"/>
      <c r="R578" s="288"/>
      <c r="S578" s="288"/>
      <c r="T578" s="288"/>
      <c r="U578" s="288"/>
      <c r="V578" s="288"/>
      <c r="W578" s="288"/>
      <c r="X578" s="288"/>
      <c r="Y578" s="288"/>
      <c r="Z578" s="288"/>
    </row>
    <row r="579" spans="1:26" ht="15.75" customHeight="1">
      <c r="A579" s="288"/>
      <c r="B579" s="288"/>
      <c r="C579" s="317"/>
      <c r="D579" s="317"/>
      <c r="E579" s="288"/>
      <c r="F579" s="288"/>
      <c r="G579" s="288"/>
      <c r="H579" s="288"/>
      <c r="I579" s="288"/>
      <c r="J579" s="288"/>
      <c r="K579" s="288"/>
      <c r="L579" s="288"/>
      <c r="M579" s="288"/>
      <c r="N579" s="288"/>
      <c r="O579" s="288"/>
      <c r="P579" s="288"/>
      <c r="Q579" s="288"/>
      <c r="R579" s="288"/>
      <c r="S579" s="288"/>
      <c r="T579" s="288"/>
      <c r="U579" s="288"/>
      <c r="V579" s="288"/>
      <c r="W579" s="288"/>
      <c r="X579" s="288"/>
      <c r="Y579" s="288"/>
      <c r="Z579" s="288"/>
    </row>
    <row r="580" spans="1:26" ht="15.75" customHeight="1">
      <c r="A580" s="288"/>
      <c r="B580" s="288"/>
      <c r="C580" s="317"/>
      <c r="D580" s="317"/>
      <c r="E580" s="288"/>
      <c r="F580" s="288"/>
      <c r="G580" s="288"/>
      <c r="H580" s="288"/>
      <c r="I580" s="288"/>
      <c r="J580" s="288"/>
      <c r="K580" s="288"/>
      <c r="L580" s="288"/>
      <c r="M580" s="288"/>
      <c r="N580" s="288"/>
      <c r="O580" s="288"/>
      <c r="P580" s="288"/>
      <c r="Q580" s="288"/>
      <c r="R580" s="288"/>
      <c r="S580" s="288"/>
      <c r="T580" s="288"/>
      <c r="U580" s="288"/>
      <c r="V580" s="288"/>
      <c r="W580" s="288"/>
      <c r="X580" s="288"/>
      <c r="Y580" s="288"/>
      <c r="Z580" s="288"/>
    </row>
    <row r="581" spans="1:26" ht="15.75" customHeight="1">
      <c r="A581" s="288"/>
      <c r="B581" s="288"/>
      <c r="C581" s="317"/>
      <c r="D581" s="317"/>
      <c r="E581" s="288"/>
      <c r="F581" s="288"/>
      <c r="G581" s="288"/>
      <c r="H581" s="288"/>
      <c r="I581" s="288"/>
      <c r="J581" s="288"/>
      <c r="K581" s="288"/>
      <c r="L581" s="288"/>
      <c r="M581" s="288"/>
      <c r="N581" s="288"/>
      <c r="O581" s="288"/>
      <c r="P581" s="288"/>
      <c r="Q581" s="288"/>
      <c r="R581" s="288"/>
      <c r="S581" s="288"/>
      <c r="T581" s="288"/>
      <c r="U581" s="288"/>
      <c r="V581" s="288"/>
      <c r="W581" s="288"/>
      <c r="X581" s="288"/>
      <c r="Y581" s="288"/>
      <c r="Z581" s="288"/>
    </row>
    <row r="582" spans="1:26" ht="15.75" customHeight="1">
      <c r="A582" s="288"/>
      <c r="B582" s="288"/>
      <c r="C582" s="317"/>
      <c r="D582" s="317"/>
      <c r="E582" s="288"/>
      <c r="F582" s="288"/>
      <c r="G582" s="288"/>
      <c r="H582" s="288"/>
      <c r="I582" s="288"/>
      <c r="J582" s="288"/>
      <c r="K582" s="288"/>
      <c r="L582" s="288"/>
      <c r="M582" s="288"/>
      <c r="N582" s="288"/>
      <c r="O582" s="288"/>
      <c r="P582" s="288"/>
      <c r="Q582" s="288"/>
      <c r="R582" s="288"/>
      <c r="S582" s="288"/>
      <c r="T582" s="288"/>
      <c r="U582" s="288"/>
      <c r="V582" s="288"/>
      <c r="W582" s="288"/>
      <c r="X582" s="288"/>
      <c r="Y582" s="288"/>
      <c r="Z582" s="288"/>
    </row>
    <row r="583" spans="1:26" ht="15.75" customHeight="1">
      <c r="A583" s="288"/>
      <c r="B583" s="288"/>
      <c r="C583" s="317"/>
      <c r="D583" s="317"/>
      <c r="E583" s="288"/>
      <c r="F583" s="288"/>
      <c r="G583" s="288"/>
      <c r="H583" s="288"/>
      <c r="I583" s="288"/>
      <c r="J583" s="288"/>
      <c r="K583" s="288"/>
      <c r="L583" s="288"/>
      <c r="M583" s="288"/>
      <c r="N583" s="288"/>
      <c r="O583" s="288"/>
      <c r="P583" s="288"/>
      <c r="Q583" s="288"/>
      <c r="R583" s="288"/>
      <c r="S583" s="288"/>
      <c r="T583" s="288"/>
      <c r="U583" s="288"/>
      <c r="V583" s="288"/>
      <c r="W583" s="288"/>
      <c r="X583" s="288"/>
      <c r="Y583" s="288"/>
      <c r="Z583" s="288"/>
    </row>
    <row r="584" spans="1:26" ht="15.75" customHeight="1">
      <c r="A584" s="288"/>
      <c r="B584" s="288"/>
      <c r="C584" s="317"/>
      <c r="D584" s="317"/>
      <c r="E584" s="288"/>
      <c r="F584" s="288"/>
      <c r="G584" s="288"/>
      <c r="H584" s="288"/>
      <c r="I584" s="288"/>
      <c r="J584" s="288"/>
      <c r="K584" s="288"/>
      <c r="L584" s="288"/>
      <c r="M584" s="288"/>
      <c r="N584" s="288"/>
      <c r="O584" s="288"/>
      <c r="P584" s="288"/>
      <c r="Q584" s="288"/>
      <c r="R584" s="288"/>
      <c r="S584" s="288"/>
      <c r="T584" s="288"/>
      <c r="U584" s="288"/>
      <c r="V584" s="288"/>
      <c r="W584" s="288"/>
      <c r="X584" s="288"/>
      <c r="Y584" s="288"/>
      <c r="Z584" s="288"/>
    </row>
    <row r="585" spans="1:26" ht="15.75" customHeight="1">
      <c r="A585" s="288"/>
      <c r="B585" s="288"/>
      <c r="C585" s="317"/>
      <c r="D585" s="317"/>
      <c r="E585" s="288"/>
      <c r="F585" s="288"/>
      <c r="G585" s="288"/>
      <c r="H585" s="288"/>
      <c r="I585" s="288"/>
      <c r="J585" s="288"/>
      <c r="K585" s="288"/>
      <c r="L585" s="288"/>
      <c r="M585" s="288"/>
      <c r="N585" s="288"/>
      <c r="O585" s="288"/>
      <c r="P585" s="288"/>
      <c r="Q585" s="288"/>
      <c r="R585" s="288"/>
      <c r="S585" s="288"/>
      <c r="T585" s="288"/>
      <c r="U585" s="288"/>
      <c r="V585" s="288"/>
      <c r="W585" s="288"/>
      <c r="X585" s="288"/>
      <c r="Y585" s="288"/>
      <c r="Z585" s="288"/>
    </row>
    <row r="586" spans="1:26" ht="15.75" customHeight="1">
      <c r="A586" s="288"/>
      <c r="B586" s="288"/>
      <c r="C586" s="317"/>
      <c r="D586" s="317"/>
      <c r="E586" s="288"/>
      <c r="F586" s="288"/>
      <c r="G586" s="288"/>
      <c r="H586" s="288"/>
      <c r="I586" s="288"/>
      <c r="J586" s="288"/>
      <c r="K586" s="288"/>
      <c r="L586" s="288"/>
      <c r="M586" s="288"/>
      <c r="N586" s="288"/>
      <c r="O586" s="288"/>
      <c r="P586" s="288"/>
      <c r="Q586" s="288"/>
      <c r="R586" s="288"/>
      <c r="S586" s="288"/>
      <c r="T586" s="288"/>
      <c r="U586" s="288"/>
      <c r="V586" s="288"/>
      <c r="W586" s="288"/>
      <c r="X586" s="288"/>
      <c r="Y586" s="288"/>
      <c r="Z586" s="288"/>
    </row>
    <row r="587" spans="1:26" ht="15.75" customHeight="1">
      <c r="A587" s="288"/>
      <c r="B587" s="288"/>
      <c r="C587" s="317"/>
      <c r="D587" s="317"/>
      <c r="E587" s="288"/>
      <c r="F587" s="288"/>
      <c r="G587" s="288"/>
      <c r="H587" s="288"/>
      <c r="I587" s="288"/>
      <c r="J587" s="288"/>
      <c r="K587" s="288"/>
      <c r="L587" s="288"/>
      <c r="M587" s="288"/>
      <c r="N587" s="288"/>
      <c r="O587" s="288"/>
      <c r="P587" s="288"/>
      <c r="Q587" s="288"/>
      <c r="R587" s="288"/>
      <c r="S587" s="288"/>
      <c r="T587" s="288"/>
      <c r="U587" s="288"/>
      <c r="V587" s="288"/>
      <c r="W587" s="288"/>
      <c r="X587" s="288"/>
      <c r="Y587" s="288"/>
      <c r="Z587" s="288"/>
    </row>
    <row r="588" spans="1:26" ht="15.75" customHeight="1">
      <c r="A588" s="288"/>
      <c r="B588" s="288"/>
      <c r="C588" s="317"/>
      <c r="D588" s="317"/>
      <c r="E588" s="288"/>
      <c r="F588" s="288"/>
      <c r="G588" s="288"/>
      <c r="H588" s="288"/>
      <c r="I588" s="288"/>
      <c r="J588" s="288"/>
      <c r="K588" s="288"/>
      <c r="L588" s="288"/>
      <c r="M588" s="288"/>
      <c r="N588" s="288"/>
      <c r="O588" s="288"/>
      <c r="P588" s="288"/>
      <c r="Q588" s="288"/>
      <c r="R588" s="288"/>
      <c r="S588" s="288"/>
      <c r="T588" s="288"/>
      <c r="U588" s="288"/>
      <c r="V588" s="288"/>
      <c r="W588" s="288"/>
      <c r="X588" s="288"/>
      <c r="Y588" s="288"/>
      <c r="Z588" s="288"/>
    </row>
    <row r="589" spans="1:26" ht="15.75" customHeight="1">
      <c r="A589" s="288"/>
      <c r="B589" s="288"/>
      <c r="C589" s="317"/>
      <c r="D589" s="317"/>
      <c r="E589" s="288"/>
      <c r="F589" s="288"/>
      <c r="G589" s="288"/>
      <c r="H589" s="288"/>
      <c r="I589" s="288"/>
      <c r="J589" s="288"/>
      <c r="K589" s="288"/>
      <c r="L589" s="288"/>
      <c r="M589" s="288"/>
      <c r="N589" s="288"/>
      <c r="O589" s="288"/>
      <c r="P589" s="288"/>
      <c r="Q589" s="288"/>
      <c r="R589" s="288"/>
      <c r="S589" s="288"/>
      <c r="T589" s="288"/>
      <c r="U589" s="288"/>
      <c r="V589" s="288"/>
      <c r="W589" s="288"/>
      <c r="X589" s="288"/>
      <c r="Y589" s="288"/>
      <c r="Z589" s="288"/>
    </row>
    <row r="590" spans="1:26" ht="15.75" customHeight="1">
      <c r="A590" s="288"/>
      <c r="B590" s="288"/>
      <c r="C590" s="317"/>
      <c r="D590" s="317"/>
      <c r="E590" s="288"/>
      <c r="F590" s="288"/>
      <c r="G590" s="288"/>
      <c r="H590" s="288"/>
      <c r="I590" s="288"/>
      <c r="J590" s="288"/>
      <c r="K590" s="288"/>
      <c r="L590" s="288"/>
      <c r="M590" s="288"/>
      <c r="N590" s="288"/>
      <c r="O590" s="288"/>
      <c r="P590" s="288"/>
      <c r="Q590" s="288"/>
      <c r="R590" s="288"/>
      <c r="S590" s="288"/>
      <c r="T590" s="288"/>
      <c r="U590" s="288"/>
      <c r="V590" s="288"/>
      <c r="W590" s="288"/>
      <c r="X590" s="288"/>
      <c r="Y590" s="288"/>
      <c r="Z590" s="288"/>
    </row>
    <row r="591" spans="1:26" ht="15.75" customHeight="1">
      <c r="A591" s="288"/>
      <c r="B591" s="288"/>
      <c r="C591" s="317"/>
      <c r="D591" s="317"/>
      <c r="E591" s="288"/>
      <c r="F591" s="288"/>
      <c r="G591" s="288"/>
      <c r="H591" s="288"/>
      <c r="I591" s="288"/>
      <c r="J591" s="288"/>
      <c r="K591" s="288"/>
      <c r="L591" s="288"/>
      <c r="M591" s="288"/>
      <c r="N591" s="288"/>
      <c r="O591" s="288"/>
      <c r="P591" s="288"/>
      <c r="Q591" s="288"/>
      <c r="R591" s="288"/>
      <c r="S591" s="288"/>
      <c r="T591" s="288"/>
      <c r="U591" s="288"/>
      <c r="V591" s="288"/>
      <c r="W591" s="288"/>
      <c r="X591" s="288"/>
      <c r="Y591" s="288"/>
      <c r="Z591" s="288"/>
    </row>
    <row r="592" spans="1:26" ht="15.75" customHeight="1">
      <c r="A592" s="288"/>
      <c r="B592" s="288"/>
      <c r="C592" s="317"/>
      <c r="D592" s="317"/>
      <c r="E592" s="288"/>
      <c r="F592" s="288"/>
      <c r="G592" s="288"/>
      <c r="H592" s="288"/>
      <c r="I592" s="288"/>
      <c r="J592" s="288"/>
      <c r="K592" s="288"/>
      <c r="L592" s="288"/>
      <c r="M592" s="288"/>
      <c r="N592" s="288"/>
      <c r="O592" s="288"/>
      <c r="P592" s="288"/>
      <c r="Q592" s="288"/>
      <c r="R592" s="288"/>
      <c r="S592" s="288"/>
      <c r="T592" s="288"/>
      <c r="U592" s="288"/>
      <c r="V592" s="288"/>
      <c r="W592" s="288"/>
      <c r="X592" s="288"/>
      <c r="Y592" s="288"/>
      <c r="Z592" s="288"/>
    </row>
    <row r="593" spans="1:26" ht="15.75" customHeight="1">
      <c r="A593" s="288"/>
      <c r="B593" s="288"/>
      <c r="C593" s="317"/>
      <c r="D593" s="317"/>
      <c r="E593" s="288"/>
      <c r="F593" s="288"/>
      <c r="G593" s="288"/>
      <c r="H593" s="288"/>
      <c r="I593" s="288"/>
      <c r="J593" s="288"/>
      <c r="K593" s="288"/>
      <c r="L593" s="288"/>
      <c r="M593" s="288"/>
      <c r="N593" s="288"/>
      <c r="O593" s="288"/>
      <c r="P593" s="288"/>
      <c r="Q593" s="288"/>
      <c r="R593" s="288"/>
      <c r="S593" s="288"/>
      <c r="T593" s="288"/>
      <c r="U593" s="288"/>
      <c r="V593" s="288"/>
      <c r="W593" s="288"/>
      <c r="X593" s="288"/>
      <c r="Y593" s="288"/>
      <c r="Z593" s="288"/>
    </row>
    <row r="594" spans="1:26" ht="15.75" customHeight="1">
      <c r="A594" s="288"/>
      <c r="B594" s="288"/>
      <c r="C594" s="317"/>
      <c r="D594" s="317"/>
      <c r="E594" s="288"/>
      <c r="F594" s="288"/>
      <c r="G594" s="288"/>
      <c r="H594" s="288"/>
      <c r="I594" s="288"/>
      <c r="J594" s="288"/>
      <c r="K594" s="288"/>
      <c r="L594" s="288"/>
      <c r="M594" s="288"/>
      <c r="N594" s="288"/>
      <c r="O594" s="288"/>
      <c r="P594" s="288"/>
      <c r="Q594" s="288"/>
      <c r="R594" s="288"/>
      <c r="S594" s="288"/>
      <c r="T594" s="288"/>
      <c r="U594" s="288"/>
      <c r="V594" s="288"/>
      <c r="W594" s="288"/>
      <c r="X594" s="288"/>
      <c r="Y594" s="288"/>
      <c r="Z594" s="288"/>
    </row>
    <row r="595" spans="1:26" ht="15.75" customHeight="1">
      <c r="A595" s="288"/>
      <c r="B595" s="288"/>
      <c r="C595" s="317"/>
      <c r="D595" s="317"/>
      <c r="E595" s="288"/>
      <c r="F595" s="288"/>
      <c r="G595" s="288"/>
      <c r="H595" s="288"/>
      <c r="I595" s="288"/>
      <c r="J595" s="288"/>
      <c r="K595" s="288"/>
      <c r="L595" s="288"/>
      <c r="M595" s="288"/>
      <c r="N595" s="288"/>
      <c r="O595" s="288"/>
      <c r="P595" s="288"/>
      <c r="Q595" s="288"/>
      <c r="R595" s="288"/>
      <c r="S595" s="288"/>
      <c r="T595" s="288"/>
      <c r="U595" s="288"/>
      <c r="V595" s="288"/>
      <c r="W595" s="288"/>
      <c r="X595" s="288"/>
      <c r="Y595" s="288"/>
      <c r="Z595" s="288"/>
    </row>
    <row r="596" spans="1:26" ht="15.75" customHeight="1">
      <c r="A596" s="288"/>
      <c r="B596" s="288"/>
      <c r="C596" s="317"/>
      <c r="D596" s="317"/>
      <c r="E596" s="288"/>
      <c r="F596" s="288"/>
      <c r="G596" s="288"/>
      <c r="H596" s="288"/>
      <c r="I596" s="288"/>
      <c r="J596" s="288"/>
      <c r="K596" s="288"/>
      <c r="L596" s="288"/>
      <c r="M596" s="288"/>
      <c r="N596" s="288"/>
      <c r="O596" s="288"/>
      <c r="P596" s="288"/>
      <c r="Q596" s="288"/>
      <c r="R596" s="288"/>
      <c r="S596" s="288"/>
      <c r="T596" s="288"/>
      <c r="U596" s="288"/>
      <c r="V596" s="288"/>
      <c r="W596" s="288"/>
      <c r="X596" s="288"/>
      <c r="Y596" s="288"/>
      <c r="Z596" s="288"/>
    </row>
    <row r="597" spans="1:26" ht="15.75" customHeight="1">
      <c r="A597" s="288"/>
      <c r="B597" s="288"/>
      <c r="C597" s="317"/>
      <c r="D597" s="317"/>
      <c r="E597" s="288"/>
      <c r="F597" s="288"/>
      <c r="G597" s="288"/>
      <c r="H597" s="288"/>
      <c r="I597" s="288"/>
      <c r="J597" s="288"/>
      <c r="K597" s="288"/>
      <c r="L597" s="288"/>
      <c r="M597" s="288"/>
      <c r="N597" s="288"/>
      <c r="O597" s="288"/>
      <c r="P597" s="288"/>
      <c r="Q597" s="288"/>
      <c r="R597" s="288"/>
      <c r="S597" s="288"/>
      <c r="T597" s="288"/>
      <c r="U597" s="288"/>
      <c r="V597" s="288"/>
      <c r="W597" s="288"/>
      <c r="X597" s="288"/>
      <c r="Y597" s="288"/>
      <c r="Z597" s="288"/>
    </row>
    <row r="598" spans="1:26" ht="15.75" customHeight="1">
      <c r="A598" s="288"/>
      <c r="B598" s="288"/>
      <c r="C598" s="317"/>
      <c r="D598" s="317"/>
      <c r="E598" s="288"/>
      <c r="F598" s="288"/>
      <c r="G598" s="288"/>
      <c r="H598" s="288"/>
      <c r="I598" s="288"/>
      <c r="J598" s="288"/>
      <c r="K598" s="288"/>
      <c r="L598" s="288"/>
      <c r="M598" s="288"/>
      <c r="N598" s="288"/>
      <c r="O598" s="288"/>
      <c r="P598" s="288"/>
      <c r="Q598" s="288"/>
      <c r="R598" s="288"/>
      <c r="S598" s="288"/>
      <c r="T598" s="288"/>
      <c r="U598" s="288"/>
      <c r="V598" s="288"/>
      <c r="W598" s="288"/>
      <c r="X598" s="288"/>
      <c r="Y598" s="288"/>
      <c r="Z598" s="288"/>
    </row>
    <row r="599" spans="1:26" ht="15.75" customHeight="1">
      <c r="A599" s="288"/>
      <c r="B599" s="288"/>
      <c r="C599" s="317"/>
      <c r="D599" s="317"/>
      <c r="E599" s="288"/>
      <c r="F599" s="288"/>
      <c r="G599" s="288"/>
      <c r="H599" s="288"/>
      <c r="I599" s="288"/>
      <c r="J599" s="288"/>
      <c r="K599" s="288"/>
      <c r="L599" s="288"/>
      <c r="M599" s="288"/>
      <c r="N599" s="288"/>
      <c r="O599" s="288"/>
      <c r="P599" s="288"/>
      <c r="Q599" s="288"/>
      <c r="R599" s="288"/>
      <c r="S599" s="288"/>
      <c r="T599" s="288"/>
      <c r="U599" s="288"/>
      <c r="V599" s="288"/>
      <c r="W599" s="288"/>
      <c r="X599" s="288"/>
      <c r="Y599" s="288"/>
      <c r="Z599" s="288"/>
    </row>
    <row r="600" spans="1:26" ht="15.75" customHeight="1">
      <c r="A600" s="288"/>
      <c r="B600" s="288"/>
      <c r="C600" s="317"/>
      <c r="D600" s="317"/>
      <c r="E600" s="288"/>
      <c r="F600" s="288"/>
      <c r="G600" s="288"/>
      <c r="H600" s="288"/>
      <c r="I600" s="288"/>
      <c r="J600" s="288"/>
      <c r="K600" s="288"/>
      <c r="L600" s="288"/>
      <c r="M600" s="288"/>
      <c r="N600" s="288"/>
      <c r="O600" s="288"/>
      <c r="P600" s="288"/>
      <c r="Q600" s="288"/>
      <c r="R600" s="288"/>
      <c r="S600" s="288"/>
      <c r="T600" s="288"/>
      <c r="U600" s="288"/>
      <c r="V600" s="288"/>
      <c r="W600" s="288"/>
      <c r="X600" s="288"/>
      <c r="Y600" s="288"/>
      <c r="Z600" s="288"/>
    </row>
    <row r="601" spans="1:26" ht="15.75" customHeight="1">
      <c r="A601" s="288"/>
      <c r="B601" s="288"/>
      <c r="C601" s="317"/>
      <c r="D601" s="317"/>
      <c r="E601" s="288"/>
      <c r="F601" s="288"/>
      <c r="G601" s="288"/>
      <c r="H601" s="288"/>
      <c r="I601" s="288"/>
      <c r="J601" s="288"/>
      <c r="K601" s="288"/>
      <c r="L601" s="288"/>
      <c r="M601" s="288"/>
      <c r="N601" s="288"/>
      <c r="O601" s="288"/>
      <c r="P601" s="288"/>
      <c r="Q601" s="288"/>
      <c r="R601" s="288"/>
      <c r="S601" s="288"/>
      <c r="T601" s="288"/>
      <c r="U601" s="288"/>
      <c r="V601" s="288"/>
      <c r="W601" s="288"/>
      <c r="X601" s="288"/>
      <c r="Y601" s="288"/>
      <c r="Z601" s="288"/>
    </row>
    <row r="602" spans="1:26" ht="15.75" customHeight="1">
      <c r="A602" s="288"/>
      <c r="B602" s="288"/>
      <c r="C602" s="317"/>
      <c r="D602" s="317"/>
      <c r="E602" s="288"/>
      <c r="F602" s="288"/>
      <c r="G602" s="288"/>
      <c r="H602" s="288"/>
      <c r="I602" s="288"/>
      <c r="J602" s="288"/>
      <c r="K602" s="288"/>
      <c r="L602" s="288"/>
      <c r="M602" s="288"/>
      <c r="N602" s="288"/>
      <c r="O602" s="288"/>
      <c r="P602" s="288"/>
      <c r="Q602" s="288"/>
      <c r="R602" s="288"/>
      <c r="S602" s="288"/>
      <c r="T602" s="288"/>
      <c r="U602" s="288"/>
      <c r="V602" s="288"/>
      <c r="W602" s="288"/>
      <c r="X602" s="288"/>
      <c r="Y602" s="288"/>
      <c r="Z602" s="288"/>
    </row>
    <row r="603" spans="1:26" ht="15.75" customHeight="1">
      <c r="A603" s="288"/>
      <c r="B603" s="288"/>
      <c r="C603" s="317"/>
      <c r="D603" s="317"/>
      <c r="E603" s="288"/>
      <c r="F603" s="288"/>
      <c r="G603" s="288"/>
      <c r="H603" s="288"/>
      <c r="I603" s="288"/>
      <c r="J603" s="288"/>
      <c r="K603" s="288"/>
      <c r="L603" s="288"/>
      <c r="M603" s="288"/>
      <c r="N603" s="288"/>
      <c r="O603" s="288"/>
      <c r="P603" s="288"/>
      <c r="Q603" s="288"/>
      <c r="R603" s="288"/>
      <c r="S603" s="288"/>
      <c r="T603" s="288"/>
      <c r="U603" s="288"/>
      <c r="V603" s="288"/>
      <c r="W603" s="288"/>
      <c r="X603" s="288"/>
      <c r="Y603" s="288"/>
      <c r="Z603" s="288"/>
    </row>
    <row r="604" spans="1:26" ht="15.75" customHeight="1">
      <c r="A604" s="288"/>
      <c r="B604" s="288"/>
      <c r="C604" s="317"/>
      <c r="D604" s="317"/>
      <c r="E604" s="288"/>
      <c r="F604" s="288"/>
      <c r="G604" s="288"/>
      <c r="H604" s="288"/>
      <c r="I604" s="288"/>
      <c r="J604" s="288"/>
      <c r="K604" s="288"/>
      <c r="L604" s="288"/>
      <c r="M604" s="288"/>
      <c r="N604" s="288"/>
      <c r="O604" s="288"/>
      <c r="P604" s="288"/>
      <c r="Q604" s="288"/>
      <c r="R604" s="288"/>
      <c r="S604" s="288"/>
      <c r="T604" s="288"/>
      <c r="U604" s="288"/>
      <c r="V604" s="288"/>
      <c r="W604" s="288"/>
      <c r="X604" s="288"/>
      <c r="Y604" s="288"/>
      <c r="Z604" s="288"/>
    </row>
    <row r="605" spans="1:26" ht="15.75" customHeight="1">
      <c r="A605" s="288"/>
      <c r="B605" s="288"/>
      <c r="C605" s="317"/>
      <c r="D605" s="317"/>
      <c r="E605" s="288"/>
      <c r="F605" s="288"/>
      <c r="G605" s="288"/>
      <c r="H605" s="288"/>
      <c r="I605" s="288"/>
      <c r="J605" s="288"/>
      <c r="K605" s="288"/>
      <c r="L605" s="288"/>
      <c r="M605" s="288"/>
      <c r="N605" s="288"/>
      <c r="O605" s="288"/>
      <c r="P605" s="288"/>
      <c r="Q605" s="288"/>
      <c r="R605" s="288"/>
      <c r="S605" s="288"/>
      <c r="T605" s="288"/>
      <c r="U605" s="288"/>
      <c r="V605" s="288"/>
      <c r="W605" s="288"/>
      <c r="X605" s="288"/>
      <c r="Y605" s="288"/>
      <c r="Z605" s="288"/>
    </row>
    <row r="606" spans="1:26" ht="15.75" customHeight="1">
      <c r="A606" s="288"/>
      <c r="B606" s="288"/>
      <c r="C606" s="317"/>
      <c r="D606" s="317"/>
      <c r="E606" s="288"/>
      <c r="F606" s="288"/>
      <c r="G606" s="288"/>
      <c r="H606" s="288"/>
      <c r="I606" s="288"/>
      <c r="J606" s="288"/>
      <c r="K606" s="288"/>
      <c r="L606" s="288"/>
      <c r="M606" s="288"/>
      <c r="N606" s="288"/>
      <c r="O606" s="288"/>
      <c r="P606" s="288"/>
      <c r="Q606" s="288"/>
      <c r="R606" s="288"/>
      <c r="S606" s="288"/>
      <c r="T606" s="288"/>
      <c r="U606" s="288"/>
      <c r="V606" s="288"/>
      <c r="W606" s="288"/>
      <c r="X606" s="288"/>
      <c r="Y606" s="288"/>
      <c r="Z606" s="288"/>
    </row>
    <row r="607" spans="1:26" ht="15.75" customHeight="1">
      <c r="A607" s="288"/>
      <c r="B607" s="288"/>
      <c r="C607" s="317"/>
      <c r="D607" s="317"/>
      <c r="E607" s="288"/>
      <c r="F607" s="288"/>
      <c r="G607" s="288"/>
      <c r="H607" s="288"/>
      <c r="I607" s="288"/>
      <c r="J607" s="288"/>
      <c r="K607" s="288"/>
      <c r="L607" s="288"/>
      <c r="M607" s="288"/>
      <c r="N607" s="288"/>
      <c r="O607" s="288"/>
      <c r="P607" s="288"/>
      <c r="Q607" s="288"/>
      <c r="R607" s="288"/>
      <c r="S607" s="288"/>
      <c r="T607" s="288"/>
      <c r="U607" s="288"/>
      <c r="V607" s="288"/>
      <c r="W607" s="288"/>
      <c r="X607" s="288"/>
      <c r="Y607" s="288"/>
      <c r="Z607" s="288"/>
    </row>
    <row r="608" spans="1:26" ht="15.75" customHeight="1">
      <c r="A608" s="288"/>
      <c r="B608" s="288"/>
      <c r="C608" s="317"/>
      <c r="D608" s="317"/>
      <c r="E608" s="288"/>
      <c r="F608" s="288"/>
      <c r="G608" s="288"/>
      <c r="H608" s="288"/>
      <c r="I608" s="288"/>
      <c r="J608" s="288"/>
      <c r="K608" s="288"/>
      <c r="L608" s="288"/>
      <c r="M608" s="288"/>
      <c r="N608" s="288"/>
      <c r="O608" s="288"/>
      <c r="P608" s="288"/>
      <c r="Q608" s="288"/>
      <c r="R608" s="288"/>
      <c r="S608" s="288"/>
      <c r="T608" s="288"/>
      <c r="U608" s="288"/>
      <c r="V608" s="288"/>
      <c r="W608" s="288"/>
      <c r="X608" s="288"/>
      <c r="Y608" s="288"/>
      <c r="Z608" s="288"/>
    </row>
    <row r="609" spans="1:26" ht="15.75" customHeight="1">
      <c r="A609" s="288"/>
      <c r="B609" s="288"/>
      <c r="C609" s="317"/>
      <c r="D609" s="317"/>
      <c r="E609" s="288"/>
      <c r="F609" s="288"/>
      <c r="G609" s="288"/>
      <c r="H609" s="288"/>
      <c r="I609" s="288"/>
      <c r="J609" s="288"/>
      <c r="K609" s="288"/>
      <c r="L609" s="288"/>
      <c r="M609" s="288"/>
      <c r="N609" s="288"/>
      <c r="O609" s="288"/>
      <c r="P609" s="288"/>
      <c r="Q609" s="288"/>
      <c r="R609" s="288"/>
      <c r="S609" s="288"/>
      <c r="T609" s="288"/>
      <c r="U609" s="288"/>
      <c r="V609" s="288"/>
      <c r="W609" s="288"/>
      <c r="X609" s="288"/>
      <c r="Y609" s="288"/>
      <c r="Z609" s="288"/>
    </row>
    <row r="610" spans="1:26" ht="15.75" customHeight="1">
      <c r="A610" s="288"/>
      <c r="B610" s="288"/>
      <c r="C610" s="317"/>
      <c r="D610" s="317"/>
      <c r="E610" s="288"/>
      <c r="F610" s="288"/>
      <c r="G610" s="288"/>
      <c r="H610" s="288"/>
      <c r="I610" s="288"/>
      <c r="J610" s="288"/>
      <c r="K610" s="288"/>
      <c r="L610" s="288"/>
      <c r="M610" s="288"/>
      <c r="N610" s="288"/>
      <c r="O610" s="288"/>
      <c r="P610" s="288"/>
      <c r="Q610" s="288"/>
      <c r="R610" s="288"/>
      <c r="S610" s="288"/>
      <c r="T610" s="288"/>
      <c r="U610" s="288"/>
      <c r="V610" s="288"/>
      <c r="W610" s="288"/>
      <c r="X610" s="288"/>
      <c r="Y610" s="288"/>
      <c r="Z610" s="288"/>
    </row>
    <row r="611" spans="1:26" ht="15.75" customHeight="1">
      <c r="A611" s="288"/>
      <c r="B611" s="288"/>
      <c r="C611" s="317"/>
      <c r="D611" s="317"/>
      <c r="E611" s="288"/>
      <c r="F611" s="288"/>
      <c r="G611" s="288"/>
      <c r="H611" s="288"/>
      <c r="I611" s="288"/>
      <c r="J611" s="288"/>
      <c r="K611" s="288"/>
      <c r="L611" s="288"/>
      <c r="M611" s="288"/>
      <c r="N611" s="288"/>
      <c r="O611" s="288"/>
      <c r="P611" s="288"/>
      <c r="Q611" s="288"/>
      <c r="R611" s="288"/>
      <c r="S611" s="288"/>
      <c r="T611" s="288"/>
      <c r="U611" s="288"/>
      <c r="V611" s="288"/>
      <c r="W611" s="288"/>
      <c r="X611" s="288"/>
      <c r="Y611" s="288"/>
      <c r="Z611" s="288"/>
    </row>
    <row r="612" spans="1:26" ht="15.75" customHeight="1">
      <c r="A612" s="288"/>
      <c r="B612" s="288"/>
      <c r="C612" s="317"/>
      <c r="D612" s="317"/>
      <c r="E612" s="288"/>
      <c r="F612" s="288"/>
      <c r="G612" s="288"/>
      <c r="H612" s="288"/>
      <c r="I612" s="288"/>
      <c r="J612" s="288"/>
      <c r="K612" s="288"/>
      <c r="L612" s="288"/>
      <c r="M612" s="288"/>
      <c r="N612" s="288"/>
      <c r="O612" s="288"/>
      <c r="P612" s="288"/>
      <c r="Q612" s="288"/>
      <c r="R612" s="288"/>
      <c r="S612" s="288"/>
      <c r="T612" s="288"/>
      <c r="U612" s="288"/>
      <c r="V612" s="288"/>
      <c r="W612" s="288"/>
      <c r="X612" s="288"/>
      <c r="Y612" s="288"/>
      <c r="Z612" s="288"/>
    </row>
    <row r="613" spans="1:26" ht="15.75" customHeight="1">
      <c r="A613" s="288"/>
      <c r="B613" s="288"/>
      <c r="C613" s="317"/>
      <c r="D613" s="317"/>
      <c r="E613" s="288"/>
      <c r="F613" s="288"/>
      <c r="G613" s="288"/>
      <c r="H613" s="288"/>
      <c r="I613" s="288"/>
      <c r="J613" s="288"/>
      <c r="K613" s="288"/>
      <c r="L613" s="288"/>
      <c r="M613" s="288"/>
      <c r="N613" s="288"/>
      <c r="O613" s="288"/>
      <c r="P613" s="288"/>
      <c r="Q613" s="288"/>
      <c r="R613" s="288"/>
      <c r="S613" s="288"/>
      <c r="T613" s="288"/>
      <c r="U613" s="288"/>
      <c r="V613" s="288"/>
      <c r="W613" s="288"/>
      <c r="X613" s="288"/>
      <c r="Y613" s="288"/>
      <c r="Z613" s="288"/>
    </row>
    <row r="614" spans="1:26" ht="15.75" customHeight="1">
      <c r="A614" s="288"/>
      <c r="B614" s="288"/>
      <c r="C614" s="317"/>
      <c r="D614" s="317"/>
      <c r="E614" s="288"/>
      <c r="F614" s="288"/>
      <c r="G614" s="288"/>
      <c r="H614" s="288"/>
      <c r="I614" s="288"/>
      <c r="J614" s="288"/>
      <c r="K614" s="288"/>
      <c r="L614" s="288"/>
      <c r="M614" s="288"/>
      <c r="N614" s="288"/>
      <c r="O614" s="288"/>
      <c r="P614" s="288"/>
      <c r="Q614" s="288"/>
      <c r="R614" s="288"/>
      <c r="S614" s="288"/>
      <c r="T614" s="288"/>
      <c r="U614" s="288"/>
      <c r="V614" s="288"/>
      <c r="W614" s="288"/>
      <c r="X614" s="288"/>
      <c r="Y614" s="288"/>
      <c r="Z614" s="288"/>
    </row>
    <row r="615" spans="1:26" ht="15.75" customHeight="1">
      <c r="A615" s="288"/>
      <c r="B615" s="288"/>
      <c r="C615" s="317"/>
      <c r="D615" s="317"/>
      <c r="E615" s="288"/>
      <c r="F615" s="288"/>
      <c r="G615" s="288"/>
      <c r="H615" s="288"/>
      <c r="I615" s="288"/>
      <c r="J615" s="288"/>
      <c r="K615" s="288"/>
      <c r="L615" s="288"/>
      <c r="M615" s="288"/>
      <c r="N615" s="288"/>
      <c r="O615" s="288"/>
      <c r="P615" s="288"/>
      <c r="Q615" s="288"/>
      <c r="R615" s="288"/>
      <c r="S615" s="288"/>
      <c r="T615" s="288"/>
      <c r="U615" s="288"/>
      <c r="V615" s="288"/>
      <c r="W615" s="288"/>
      <c r="X615" s="288"/>
      <c r="Y615" s="288"/>
      <c r="Z615" s="288"/>
    </row>
    <row r="616" spans="1:26" ht="15.75" customHeight="1">
      <c r="A616" s="288"/>
      <c r="B616" s="288"/>
      <c r="C616" s="317"/>
      <c r="D616" s="317"/>
      <c r="E616" s="288"/>
      <c r="F616" s="288"/>
      <c r="G616" s="288"/>
      <c r="H616" s="288"/>
      <c r="I616" s="288"/>
      <c r="J616" s="288"/>
      <c r="K616" s="288"/>
      <c r="L616" s="288"/>
      <c r="M616" s="288"/>
      <c r="N616" s="288"/>
      <c r="O616" s="288"/>
      <c r="P616" s="288"/>
      <c r="Q616" s="288"/>
      <c r="R616" s="288"/>
      <c r="S616" s="288"/>
      <c r="T616" s="288"/>
      <c r="U616" s="288"/>
      <c r="V616" s="288"/>
      <c r="W616" s="288"/>
      <c r="X616" s="288"/>
      <c r="Y616" s="288"/>
      <c r="Z616" s="288"/>
    </row>
    <row r="617" spans="1:26" ht="15.75" customHeight="1">
      <c r="A617" s="288"/>
      <c r="B617" s="288"/>
      <c r="C617" s="317"/>
      <c r="D617" s="317"/>
      <c r="E617" s="288"/>
      <c r="F617" s="288"/>
      <c r="G617" s="288"/>
      <c r="H617" s="288"/>
      <c r="I617" s="288"/>
      <c r="J617" s="288"/>
      <c r="K617" s="288"/>
      <c r="L617" s="288"/>
      <c r="M617" s="288"/>
      <c r="N617" s="288"/>
      <c r="O617" s="288"/>
      <c r="P617" s="288"/>
      <c r="Q617" s="288"/>
      <c r="R617" s="288"/>
      <c r="S617" s="288"/>
      <c r="T617" s="288"/>
      <c r="U617" s="288"/>
      <c r="V617" s="288"/>
      <c r="W617" s="288"/>
      <c r="X617" s="288"/>
      <c r="Y617" s="288"/>
      <c r="Z617" s="288"/>
    </row>
    <row r="618" spans="1:26" ht="15.75" customHeight="1">
      <c r="A618" s="288"/>
      <c r="B618" s="288"/>
      <c r="C618" s="317"/>
      <c r="D618" s="317"/>
      <c r="E618" s="288"/>
      <c r="F618" s="288"/>
      <c r="G618" s="288"/>
      <c r="H618" s="288"/>
      <c r="I618" s="288"/>
      <c r="J618" s="288"/>
      <c r="K618" s="288"/>
      <c r="L618" s="288"/>
      <c r="M618" s="288"/>
      <c r="N618" s="288"/>
      <c r="O618" s="288"/>
      <c r="P618" s="288"/>
      <c r="Q618" s="288"/>
      <c r="R618" s="288"/>
      <c r="S618" s="288"/>
      <c r="T618" s="288"/>
      <c r="U618" s="288"/>
      <c r="V618" s="288"/>
      <c r="W618" s="288"/>
      <c r="X618" s="288"/>
      <c r="Y618" s="288"/>
      <c r="Z618" s="288"/>
    </row>
    <row r="619" spans="1:26" ht="15.75" customHeight="1">
      <c r="A619" s="288"/>
      <c r="B619" s="288"/>
      <c r="C619" s="317"/>
      <c r="D619" s="317"/>
      <c r="E619" s="288"/>
      <c r="F619" s="288"/>
      <c r="G619" s="288"/>
      <c r="H619" s="288"/>
      <c r="I619" s="288"/>
      <c r="J619" s="288"/>
      <c r="K619" s="288"/>
      <c r="L619" s="288"/>
      <c r="M619" s="288"/>
      <c r="N619" s="288"/>
      <c r="O619" s="288"/>
      <c r="P619" s="288"/>
      <c r="Q619" s="288"/>
      <c r="R619" s="288"/>
      <c r="S619" s="288"/>
      <c r="T619" s="288"/>
      <c r="U619" s="288"/>
      <c r="V619" s="288"/>
      <c r="W619" s="288"/>
      <c r="X619" s="288"/>
      <c r="Y619" s="288"/>
      <c r="Z619" s="288"/>
    </row>
    <row r="620" spans="1:26" ht="15.75" customHeight="1">
      <c r="A620" s="288"/>
      <c r="B620" s="288"/>
      <c r="C620" s="317"/>
      <c r="D620" s="317"/>
      <c r="E620" s="288"/>
      <c r="F620" s="288"/>
      <c r="G620" s="288"/>
      <c r="H620" s="288"/>
      <c r="I620" s="288"/>
      <c r="J620" s="288"/>
      <c r="K620" s="288"/>
      <c r="L620" s="288"/>
      <c r="M620" s="288"/>
      <c r="N620" s="288"/>
      <c r="O620" s="288"/>
      <c r="P620" s="288"/>
      <c r="Q620" s="288"/>
      <c r="R620" s="288"/>
      <c r="S620" s="288"/>
      <c r="T620" s="288"/>
      <c r="U620" s="288"/>
      <c r="V620" s="288"/>
      <c r="W620" s="288"/>
      <c r="X620" s="288"/>
      <c r="Y620" s="288"/>
      <c r="Z620" s="288"/>
    </row>
    <row r="621" spans="1:26" ht="15.75" customHeight="1">
      <c r="A621" s="288"/>
      <c r="B621" s="288"/>
      <c r="C621" s="317"/>
      <c r="D621" s="317"/>
      <c r="E621" s="288"/>
      <c r="F621" s="288"/>
      <c r="G621" s="288"/>
      <c r="H621" s="288"/>
      <c r="I621" s="288"/>
      <c r="J621" s="288"/>
      <c r="K621" s="288"/>
      <c r="L621" s="288"/>
      <c r="M621" s="288"/>
      <c r="N621" s="288"/>
      <c r="O621" s="288"/>
      <c r="P621" s="288"/>
      <c r="Q621" s="288"/>
      <c r="R621" s="288"/>
      <c r="S621" s="288"/>
      <c r="T621" s="288"/>
      <c r="U621" s="288"/>
      <c r="V621" s="288"/>
      <c r="W621" s="288"/>
      <c r="X621" s="288"/>
      <c r="Y621" s="288"/>
      <c r="Z621" s="288"/>
    </row>
    <row r="622" spans="1:26" ht="15.75" customHeight="1">
      <c r="A622" s="288"/>
      <c r="B622" s="288"/>
      <c r="C622" s="317"/>
      <c r="D622" s="317"/>
      <c r="E622" s="288"/>
      <c r="F622" s="288"/>
      <c r="G622" s="288"/>
      <c r="H622" s="288"/>
      <c r="I622" s="288"/>
      <c r="J622" s="288"/>
      <c r="K622" s="288"/>
      <c r="L622" s="288"/>
      <c r="M622" s="288"/>
      <c r="N622" s="288"/>
      <c r="O622" s="288"/>
      <c r="P622" s="288"/>
      <c r="Q622" s="288"/>
      <c r="R622" s="288"/>
      <c r="S622" s="288"/>
      <c r="T622" s="288"/>
      <c r="U622" s="288"/>
      <c r="V622" s="288"/>
      <c r="W622" s="288"/>
      <c r="X622" s="288"/>
      <c r="Y622" s="288"/>
      <c r="Z622" s="288"/>
    </row>
    <row r="623" spans="1:26" ht="15.75" customHeight="1">
      <c r="A623" s="288"/>
      <c r="B623" s="288"/>
      <c r="C623" s="317"/>
      <c r="D623" s="317"/>
      <c r="E623" s="288"/>
      <c r="F623" s="288"/>
      <c r="G623" s="288"/>
      <c r="H623" s="288"/>
      <c r="I623" s="288"/>
      <c r="J623" s="288"/>
      <c r="K623" s="288"/>
      <c r="L623" s="288"/>
      <c r="M623" s="288"/>
      <c r="N623" s="288"/>
      <c r="O623" s="288"/>
      <c r="P623" s="288"/>
      <c r="Q623" s="288"/>
      <c r="R623" s="288"/>
      <c r="S623" s="288"/>
      <c r="T623" s="288"/>
      <c r="U623" s="288"/>
      <c r="V623" s="288"/>
      <c r="W623" s="288"/>
      <c r="X623" s="288"/>
      <c r="Y623" s="288"/>
      <c r="Z623" s="288"/>
    </row>
    <row r="624" spans="1:26" ht="15.75" customHeight="1">
      <c r="A624" s="288"/>
      <c r="B624" s="288"/>
      <c r="C624" s="317"/>
      <c r="D624" s="317"/>
      <c r="E624" s="288"/>
      <c r="F624" s="288"/>
      <c r="G624" s="288"/>
      <c r="H624" s="288"/>
      <c r="I624" s="288"/>
      <c r="J624" s="288"/>
      <c r="K624" s="288"/>
      <c r="L624" s="288"/>
      <c r="M624" s="288"/>
      <c r="N624" s="288"/>
      <c r="O624" s="288"/>
      <c r="P624" s="288"/>
      <c r="Q624" s="288"/>
      <c r="R624" s="288"/>
      <c r="S624" s="288"/>
      <c r="T624" s="288"/>
      <c r="U624" s="288"/>
      <c r="V624" s="288"/>
      <c r="W624" s="288"/>
      <c r="X624" s="288"/>
      <c r="Y624" s="288"/>
      <c r="Z624" s="288"/>
    </row>
    <row r="625" spans="1:26" ht="15.75" customHeight="1">
      <c r="A625" s="288"/>
      <c r="B625" s="288"/>
      <c r="C625" s="317"/>
      <c r="D625" s="317"/>
      <c r="E625" s="288"/>
      <c r="F625" s="288"/>
      <c r="G625" s="288"/>
      <c r="H625" s="288"/>
      <c r="I625" s="288"/>
      <c r="J625" s="288"/>
      <c r="K625" s="288"/>
      <c r="L625" s="288"/>
      <c r="M625" s="288"/>
      <c r="N625" s="288"/>
      <c r="O625" s="288"/>
      <c r="P625" s="288"/>
      <c r="Q625" s="288"/>
      <c r="R625" s="288"/>
      <c r="S625" s="288"/>
      <c r="T625" s="288"/>
      <c r="U625" s="288"/>
      <c r="V625" s="288"/>
      <c r="W625" s="288"/>
      <c r="X625" s="288"/>
      <c r="Y625" s="288"/>
      <c r="Z625" s="288"/>
    </row>
    <row r="626" spans="1:26" ht="15.75" customHeight="1">
      <c r="A626" s="288"/>
      <c r="B626" s="288"/>
      <c r="C626" s="317"/>
      <c r="D626" s="317"/>
      <c r="E626" s="288"/>
      <c r="F626" s="288"/>
      <c r="G626" s="288"/>
      <c r="H626" s="288"/>
      <c r="I626" s="288"/>
      <c r="J626" s="288"/>
      <c r="K626" s="288"/>
      <c r="L626" s="288"/>
      <c r="M626" s="288"/>
      <c r="N626" s="288"/>
      <c r="O626" s="288"/>
      <c r="P626" s="288"/>
      <c r="Q626" s="288"/>
      <c r="R626" s="288"/>
      <c r="S626" s="288"/>
      <c r="T626" s="288"/>
      <c r="U626" s="288"/>
      <c r="V626" s="288"/>
      <c r="W626" s="288"/>
      <c r="X626" s="288"/>
      <c r="Y626" s="288"/>
      <c r="Z626" s="288"/>
    </row>
    <row r="627" spans="1:26" ht="15.75" customHeight="1">
      <c r="A627" s="288"/>
      <c r="B627" s="288"/>
      <c r="C627" s="317"/>
      <c r="D627" s="317"/>
      <c r="E627" s="288"/>
      <c r="F627" s="288"/>
      <c r="G627" s="288"/>
      <c r="H627" s="288"/>
      <c r="I627" s="288"/>
      <c r="J627" s="288"/>
      <c r="K627" s="288"/>
      <c r="L627" s="288"/>
      <c r="M627" s="288"/>
      <c r="N627" s="288"/>
      <c r="O627" s="288"/>
      <c r="P627" s="288"/>
      <c r="Q627" s="288"/>
      <c r="R627" s="288"/>
      <c r="S627" s="288"/>
      <c r="T627" s="288"/>
      <c r="U627" s="288"/>
      <c r="V627" s="288"/>
      <c r="W627" s="288"/>
      <c r="X627" s="288"/>
      <c r="Y627" s="288"/>
      <c r="Z627" s="288"/>
    </row>
    <row r="628" spans="1:26" ht="15.75" customHeight="1">
      <c r="A628" s="288"/>
      <c r="B628" s="288"/>
      <c r="C628" s="317"/>
      <c r="D628" s="317"/>
      <c r="E628" s="288"/>
      <c r="F628" s="288"/>
      <c r="G628" s="288"/>
      <c r="H628" s="288"/>
      <c r="I628" s="288"/>
      <c r="J628" s="288"/>
      <c r="K628" s="288"/>
      <c r="L628" s="288"/>
      <c r="M628" s="288"/>
      <c r="N628" s="288"/>
      <c r="O628" s="288"/>
      <c r="P628" s="288"/>
      <c r="Q628" s="288"/>
      <c r="R628" s="288"/>
      <c r="S628" s="288"/>
      <c r="T628" s="288"/>
      <c r="U628" s="288"/>
      <c r="V628" s="288"/>
      <c r="W628" s="288"/>
      <c r="X628" s="288"/>
      <c r="Y628" s="288"/>
      <c r="Z628" s="288"/>
    </row>
    <row r="629" spans="1:26" ht="15.75" customHeight="1">
      <c r="A629" s="288"/>
      <c r="B629" s="288"/>
      <c r="C629" s="317"/>
      <c r="D629" s="317"/>
      <c r="E629" s="288"/>
      <c r="F629" s="288"/>
      <c r="G629" s="288"/>
      <c r="H629" s="288"/>
      <c r="I629" s="288"/>
      <c r="J629" s="288"/>
      <c r="K629" s="288"/>
      <c r="L629" s="288"/>
      <c r="M629" s="288"/>
      <c r="N629" s="288"/>
      <c r="O629" s="288"/>
      <c r="P629" s="288"/>
      <c r="Q629" s="288"/>
      <c r="R629" s="288"/>
      <c r="S629" s="288"/>
      <c r="T629" s="288"/>
      <c r="U629" s="288"/>
      <c r="V629" s="288"/>
      <c r="W629" s="288"/>
      <c r="X629" s="288"/>
      <c r="Y629" s="288"/>
      <c r="Z629" s="288"/>
    </row>
    <row r="630" spans="1:26" ht="15.75" customHeight="1">
      <c r="A630" s="288"/>
      <c r="B630" s="288"/>
      <c r="C630" s="317"/>
      <c r="D630" s="317"/>
      <c r="E630" s="288"/>
      <c r="F630" s="288"/>
      <c r="G630" s="288"/>
      <c r="H630" s="288"/>
      <c r="I630" s="288"/>
      <c r="J630" s="288"/>
      <c r="K630" s="288"/>
      <c r="L630" s="288"/>
      <c r="M630" s="288"/>
      <c r="N630" s="288"/>
      <c r="O630" s="288"/>
      <c r="P630" s="288"/>
      <c r="Q630" s="288"/>
      <c r="R630" s="288"/>
      <c r="S630" s="288"/>
      <c r="T630" s="288"/>
      <c r="U630" s="288"/>
      <c r="V630" s="288"/>
      <c r="W630" s="288"/>
      <c r="X630" s="288"/>
      <c r="Y630" s="288"/>
      <c r="Z630" s="288"/>
    </row>
    <row r="631" spans="1:26" ht="15.75" customHeight="1">
      <c r="A631" s="288"/>
      <c r="B631" s="288"/>
      <c r="C631" s="317"/>
      <c r="D631" s="317"/>
      <c r="E631" s="288"/>
      <c r="F631" s="288"/>
      <c r="G631" s="288"/>
      <c r="H631" s="288"/>
      <c r="I631" s="288"/>
      <c r="J631" s="288"/>
      <c r="K631" s="288"/>
      <c r="L631" s="288"/>
      <c r="M631" s="288"/>
      <c r="N631" s="288"/>
      <c r="O631" s="288"/>
      <c r="P631" s="288"/>
      <c r="Q631" s="288"/>
      <c r="R631" s="288"/>
      <c r="S631" s="288"/>
      <c r="T631" s="288"/>
      <c r="U631" s="288"/>
      <c r="V631" s="288"/>
      <c r="W631" s="288"/>
      <c r="X631" s="288"/>
      <c r="Y631" s="288"/>
      <c r="Z631" s="288"/>
    </row>
    <row r="632" spans="1:26" ht="15.75" customHeight="1">
      <c r="A632" s="288"/>
      <c r="B632" s="288"/>
      <c r="C632" s="317"/>
      <c r="D632" s="317"/>
      <c r="E632" s="288"/>
      <c r="F632" s="288"/>
      <c r="G632" s="288"/>
      <c r="H632" s="288"/>
      <c r="I632" s="288"/>
      <c r="J632" s="288"/>
      <c r="K632" s="288"/>
      <c r="L632" s="288"/>
      <c r="M632" s="288"/>
      <c r="N632" s="288"/>
      <c r="O632" s="288"/>
      <c r="P632" s="288"/>
      <c r="Q632" s="288"/>
      <c r="R632" s="288"/>
      <c r="S632" s="288"/>
      <c r="T632" s="288"/>
      <c r="U632" s="288"/>
      <c r="V632" s="288"/>
      <c r="W632" s="288"/>
      <c r="X632" s="288"/>
      <c r="Y632" s="288"/>
      <c r="Z632" s="288"/>
    </row>
    <row r="633" spans="1:26" ht="15.75" customHeight="1">
      <c r="A633" s="288"/>
      <c r="B633" s="288"/>
      <c r="C633" s="317"/>
      <c r="D633" s="317"/>
      <c r="E633" s="288"/>
      <c r="F633" s="288"/>
      <c r="G633" s="288"/>
      <c r="H633" s="288"/>
      <c r="I633" s="288"/>
      <c r="J633" s="288"/>
      <c r="K633" s="288"/>
      <c r="L633" s="288"/>
      <c r="M633" s="288"/>
      <c r="N633" s="288"/>
      <c r="O633" s="288"/>
      <c r="P633" s="288"/>
      <c r="Q633" s="288"/>
      <c r="R633" s="288"/>
      <c r="S633" s="288"/>
      <c r="T633" s="288"/>
      <c r="U633" s="288"/>
      <c r="V633" s="288"/>
      <c r="W633" s="288"/>
      <c r="X633" s="288"/>
      <c r="Y633" s="288"/>
      <c r="Z633" s="288"/>
    </row>
    <row r="634" spans="1:26" ht="15.75" customHeight="1">
      <c r="A634" s="288"/>
      <c r="B634" s="288"/>
      <c r="C634" s="317"/>
      <c r="D634" s="317"/>
      <c r="E634" s="288"/>
      <c r="F634" s="288"/>
      <c r="G634" s="288"/>
      <c r="H634" s="288"/>
      <c r="I634" s="288"/>
      <c r="J634" s="288"/>
      <c r="K634" s="288"/>
      <c r="L634" s="288"/>
      <c r="M634" s="288"/>
      <c r="N634" s="288"/>
      <c r="O634" s="288"/>
      <c r="P634" s="288"/>
      <c r="Q634" s="288"/>
      <c r="R634" s="288"/>
      <c r="S634" s="288"/>
      <c r="T634" s="288"/>
      <c r="U634" s="288"/>
      <c r="V634" s="288"/>
      <c r="W634" s="288"/>
      <c r="X634" s="288"/>
      <c r="Y634" s="288"/>
      <c r="Z634" s="288"/>
    </row>
    <row r="635" spans="1:26" ht="15.75" customHeight="1">
      <c r="A635" s="288"/>
      <c r="B635" s="288"/>
      <c r="C635" s="317"/>
      <c r="D635" s="317"/>
      <c r="E635" s="288"/>
      <c r="F635" s="288"/>
      <c r="G635" s="288"/>
      <c r="H635" s="288"/>
      <c r="I635" s="288"/>
      <c r="J635" s="288"/>
      <c r="K635" s="288"/>
      <c r="L635" s="288"/>
      <c r="M635" s="288"/>
      <c r="N635" s="288"/>
      <c r="O635" s="288"/>
      <c r="P635" s="288"/>
      <c r="Q635" s="288"/>
      <c r="R635" s="288"/>
      <c r="S635" s="288"/>
      <c r="T635" s="288"/>
      <c r="U635" s="288"/>
      <c r="V635" s="288"/>
      <c r="W635" s="288"/>
      <c r="X635" s="288"/>
      <c r="Y635" s="288"/>
      <c r="Z635" s="288"/>
    </row>
    <row r="636" spans="1:26" ht="15.75" customHeight="1">
      <c r="A636" s="288"/>
      <c r="B636" s="288"/>
      <c r="C636" s="317"/>
      <c r="D636" s="317"/>
      <c r="E636" s="288"/>
      <c r="F636" s="288"/>
      <c r="G636" s="288"/>
      <c r="H636" s="288"/>
      <c r="I636" s="288"/>
      <c r="J636" s="288"/>
      <c r="K636" s="288"/>
      <c r="L636" s="288"/>
      <c r="M636" s="288"/>
      <c r="N636" s="288"/>
      <c r="O636" s="288"/>
      <c r="P636" s="288"/>
      <c r="Q636" s="288"/>
      <c r="R636" s="288"/>
      <c r="S636" s="288"/>
      <c r="T636" s="288"/>
      <c r="U636" s="288"/>
      <c r="V636" s="288"/>
      <c r="W636" s="288"/>
      <c r="X636" s="288"/>
      <c r="Y636" s="288"/>
      <c r="Z636" s="288"/>
    </row>
    <row r="637" spans="1:26" ht="15.75" customHeight="1">
      <c r="A637" s="288"/>
      <c r="B637" s="288"/>
      <c r="C637" s="317"/>
      <c r="D637" s="317"/>
      <c r="E637" s="288"/>
      <c r="F637" s="288"/>
      <c r="G637" s="288"/>
      <c r="H637" s="288"/>
      <c r="I637" s="288"/>
      <c r="J637" s="288"/>
      <c r="K637" s="288"/>
      <c r="L637" s="288"/>
      <c r="M637" s="288"/>
      <c r="N637" s="288"/>
      <c r="O637" s="288"/>
      <c r="P637" s="288"/>
      <c r="Q637" s="288"/>
      <c r="R637" s="288"/>
      <c r="S637" s="288"/>
      <c r="T637" s="288"/>
      <c r="U637" s="288"/>
      <c r="V637" s="288"/>
      <c r="W637" s="288"/>
      <c r="X637" s="288"/>
      <c r="Y637" s="288"/>
      <c r="Z637" s="288"/>
    </row>
    <row r="638" spans="1:26" ht="15.75" customHeight="1">
      <c r="A638" s="288"/>
      <c r="B638" s="288"/>
      <c r="C638" s="317"/>
      <c r="D638" s="317"/>
      <c r="E638" s="288"/>
      <c r="F638" s="288"/>
      <c r="G638" s="288"/>
      <c r="H638" s="288"/>
      <c r="I638" s="288"/>
      <c r="J638" s="288"/>
      <c r="K638" s="288"/>
      <c r="L638" s="288"/>
      <c r="M638" s="288"/>
      <c r="N638" s="288"/>
      <c r="O638" s="288"/>
      <c r="P638" s="288"/>
      <c r="Q638" s="288"/>
      <c r="R638" s="288"/>
      <c r="S638" s="288"/>
      <c r="T638" s="288"/>
      <c r="U638" s="288"/>
      <c r="V638" s="288"/>
      <c r="W638" s="288"/>
      <c r="X638" s="288"/>
      <c r="Y638" s="288"/>
      <c r="Z638" s="288"/>
    </row>
    <row r="639" spans="1:26" ht="15.75" customHeight="1">
      <c r="A639" s="288"/>
      <c r="B639" s="288"/>
      <c r="C639" s="317"/>
      <c r="D639" s="317"/>
      <c r="E639" s="288"/>
      <c r="F639" s="288"/>
      <c r="G639" s="288"/>
      <c r="H639" s="288"/>
      <c r="I639" s="288"/>
      <c r="J639" s="288"/>
      <c r="K639" s="288"/>
      <c r="L639" s="288"/>
      <c r="M639" s="288"/>
      <c r="N639" s="288"/>
      <c r="O639" s="288"/>
      <c r="P639" s="288"/>
      <c r="Q639" s="288"/>
      <c r="R639" s="288"/>
      <c r="S639" s="288"/>
      <c r="T639" s="288"/>
      <c r="U639" s="288"/>
      <c r="V639" s="288"/>
      <c r="W639" s="288"/>
      <c r="X639" s="288"/>
      <c r="Y639" s="288"/>
      <c r="Z639" s="288"/>
    </row>
    <row r="640" spans="1:26" ht="15.75" customHeight="1">
      <c r="A640" s="288"/>
      <c r="B640" s="288"/>
      <c r="C640" s="317"/>
      <c r="D640" s="317"/>
      <c r="E640" s="288"/>
      <c r="F640" s="288"/>
      <c r="G640" s="288"/>
      <c r="H640" s="288"/>
      <c r="I640" s="288"/>
      <c r="J640" s="288"/>
      <c r="K640" s="288"/>
      <c r="L640" s="288"/>
      <c r="M640" s="288"/>
      <c r="N640" s="288"/>
      <c r="O640" s="288"/>
      <c r="P640" s="288"/>
      <c r="Q640" s="288"/>
      <c r="R640" s="288"/>
      <c r="S640" s="288"/>
      <c r="T640" s="288"/>
      <c r="U640" s="288"/>
      <c r="V640" s="288"/>
      <c r="W640" s="288"/>
      <c r="X640" s="288"/>
      <c r="Y640" s="288"/>
      <c r="Z640" s="288"/>
    </row>
    <row r="641" spans="1:26" ht="15.75" customHeight="1">
      <c r="A641" s="288"/>
      <c r="B641" s="288"/>
      <c r="C641" s="317"/>
      <c r="D641" s="317"/>
      <c r="E641" s="288"/>
      <c r="F641" s="288"/>
      <c r="G641" s="288"/>
      <c r="H641" s="288"/>
      <c r="I641" s="288"/>
      <c r="J641" s="288"/>
      <c r="K641" s="288"/>
      <c r="L641" s="288"/>
      <c r="M641" s="288"/>
      <c r="N641" s="288"/>
      <c r="O641" s="288"/>
      <c r="P641" s="288"/>
      <c r="Q641" s="288"/>
      <c r="R641" s="288"/>
      <c r="S641" s="288"/>
      <c r="T641" s="288"/>
      <c r="U641" s="288"/>
      <c r="V641" s="288"/>
      <c r="W641" s="288"/>
      <c r="X641" s="288"/>
      <c r="Y641" s="288"/>
      <c r="Z641" s="288"/>
    </row>
    <row r="642" spans="1:26" ht="15.75" customHeight="1">
      <c r="A642" s="288"/>
      <c r="B642" s="288"/>
      <c r="C642" s="317"/>
      <c r="D642" s="317"/>
      <c r="E642" s="288"/>
      <c r="F642" s="288"/>
      <c r="G642" s="288"/>
      <c r="H642" s="288"/>
      <c r="I642" s="288"/>
      <c r="J642" s="288"/>
      <c r="K642" s="288"/>
      <c r="L642" s="288"/>
      <c r="M642" s="288"/>
      <c r="N642" s="288"/>
      <c r="O642" s="288"/>
      <c r="P642" s="288"/>
      <c r="Q642" s="288"/>
      <c r="R642" s="288"/>
      <c r="S642" s="288"/>
      <c r="T642" s="288"/>
      <c r="U642" s="288"/>
      <c r="V642" s="288"/>
      <c r="W642" s="288"/>
      <c r="X642" s="288"/>
      <c r="Y642" s="288"/>
      <c r="Z642" s="288"/>
    </row>
    <row r="643" spans="1:26" ht="15.75" customHeight="1">
      <c r="A643" s="288"/>
      <c r="B643" s="288"/>
      <c r="C643" s="317"/>
      <c r="D643" s="317"/>
      <c r="E643" s="288"/>
      <c r="F643" s="288"/>
      <c r="G643" s="288"/>
      <c r="H643" s="288"/>
      <c r="I643" s="288"/>
      <c r="J643" s="288"/>
      <c r="K643" s="288"/>
      <c r="L643" s="288"/>
      <c r="M643" s="288"/>
      <c r="N643" s="288"/>
      <c r="O643" s="288"/>
      <c r="P643" s="288"/>
      <c r="Q643" s="288"/>
      <c r="R643" s="288"/>
      <c r="S643" s="288"/>
      <c r="T643" s="288"/>
      <c r="U643" s="288"/>
      <c r="V643" s="288"/>
      <c r="W643" s="288"/>
      <c r="X643" s="288"/>
      <c r="Y643" s="288"/>
      <c r="Z643" s="288"/>
    </row>
    <row r="644" spans="1:26" ht="15.75" customHeight="1">
      <c r="A644" s="288"/>
      <c r="B644" s="288"/>
      <c r="C644" s="317"/>
      <c r="D644" s="317"/>
      <c r="E644" s="288"/>
      <c r="F644" s="288"/>
      <c r="G644" s="288"/>
      <c r="H644" s="288"/>
      <c r="I644" s="288"/>
      <c r="J644" s="288"/>
      <c r="K644" s="288"/>
      <c r="L644" s="288"/>
      <c r="M644" s="288"/>
      <c r="N644" s="288"/>
      <c r="O644" s="288"/>
      <c r="P644" s="288"/>
      <c r="Q644" s="288"/>
      <c r="R644" s="288"/>
      <c r="S644" s="288"/>
      <c r="T644" s="288"/>
      <c r="U644" s="288"/>
      <c r="V644" s="288"/>
      <c r="W644" s="288"/>
      <c r="X644" s="288"/>
      <c r="Y644" s="288"/>
      <c r="Z644" s="288"/>
    </row>
    <row r="645" spans="1:26" ht="15.75" customHeight="1">
      <c r="A645" s="288"/>
      <c r="B645" s="288"/>
      <c r="C645" s="317"/>
      <c r="D645" s="317"/>
      <c r="E645" s="288"/>
      <c r="F645" s="288"/>
      <c r="G645" s="288"/>
      <c r="H645" s="288"/>
      <c r="I645" s="288"/>
      <c r="J645" s="288"/>
      <c r="K645" s="288"/>
      <c r="L645" s="288"/>
      <c r="M645" s="288"/>
      <c r="N645" s="288"/>
      <c r="O645" s="288"/>
      <c r="P645" s="288"/>
      <c r="Q645" s="288"/>
      <c r="R645" s="288"/>
      <c r="S645" s="288"/>
      <c r="T645" s="288"/>
      <c r="U645" s="288"/>
      <c r="V645" s="288"/>
      <c r="W645" s="288"/>
      <c r="X645" s="288"/>
      <c r="Y645" s="288"/>
      <c r="Z645" s="288"/>
    </row>
    <row r="646" spans="1:26" ht="15.75" customHeight="1">
      <c r="A646" s="288"/>
      <c r="B646" s="288"/>
      <c r="C646" s="317"/>
      <c r="D646" s="317"/>
      <c r="E646" s="288"/>
      <c r="F646" s="288"/>
      <c r="G646" s="288"/>
      <c r="H646" s="288"/>
      <c r="I646" s="288"/>
      <c r="J646" s="288"/>
      <c r="K646" s="288"/>
      <c r="L646" s="288"/>
      <c r="M646" s="288"/>
      <c r="N646" s="288"/>
      <c r="O646" s="288"/>
      <c r="P646" s="288"/>
      <c r="Q646" s="288"/>
      <c r="R646" s="288"/>
      <c r="S646" s="288"/>
      <c r="T646" s="288"/>
      <c r="U646" s="288"/>
      <c r="V646" s="288"/>
      <c r="W646" s="288"/>
      <c r="X646" s="288"/>
      <c r="Y646" s="288"/>
      <c r="Z646" s="288"/>
    </row>
    <row r="647" spans="1:26" ht="15.75" customHeight="1">
      <c r="A647" s="288"/>
      <c r="B647" s="288"/>
      <c r="C647" s="317"/>
      <c r="D647" s="317"/>
      <c r="E647" s="288"/>
      <c r="F647" s="288"/>
      <c r="G647" s="288"/>
      <c r="H647" s="288"/>
      <c r="I647" s="288"/>
      <c r="J647" s="288"/>
      <c r="K647" s="288"/>
      <c r="L647" s="288"/>
      <c r="M647" s="288"/>
      <c r="N647" s="288"/>
      <c r="O647" s="288"/>
      <c r="P647" s="288"/>
      <c r="Q647" s="288"/>
      <c r="R647" s="288"/>
      <c r="S647" s="288"/>
      <c r="T647" s="288"/>
      <c r="U647" s="288"/>
      <c r="V647" s="288"/>
      <c r="W647" s="288"/>
      <c r="X647" s="288"/>
      <c r="Y647" s="288"/>
      <c r="Z647" s="288"/>
    </row>
    <row r="648" spans="1:26" ht="15.75" customHeight="1">
      <c r="A648" s="288"/>
      <c r="B648" s="288"/>
      <c r="C648" s="317"/>
      <c r="D648" s="317"/>
      <c r="E648" s="288"/>
      <c r="F648" s="288"/>
      <c r="G648" s="288"/>
      <c r="H648" s="288"/>
      <c r="I648" s="288"/>
      <c r="J648" s="288"/>
      <c r="K648" s="288"/>
      <c r="L648" s="288"/>
      <c r="M648" s="288"/>
      <c r="N648" s="288"/>
      <c r="O648" s="288"/>
      <c r="P648" s="288"/>
      <c r="Q648" s="288"/>
      <c r="R648" s="288"/>
      <c r="S648" s="288"/>
      <c r="T648" s="288"/>
      <c r="U648" s="288"/>
      <c r="V648" s="288"/>
      <c r="W648" s="288"/>
      <c r="X648" s="288"/>
      <c r="Y648" s="288"/>
      <c r="Z648" s="288"/>
    </row>
    <row r="649" spans="1:26" ht="15.75" customHeight="1">
      <c r="A649" s="288"/>
      <c r="B649" s="288"/>
      <c r="C649" s="317"/>
      <c r="D649" s="317"/>
      <c r="E649" s="288"/>
      <c r="F649" s="288"/>
      <c r="G649" s="288"/>
      <c r="H649" s="288"/>
      <c r="I649" s="288"/>
      <c r="J649" s="288"/>
      <c r="K649" s="288"/>
      <c r="L649" s="288"/>
      <c r="M649" s="288"/>
      <c r="N649" s="288"/>
      <c r="O649" s="288"/>
      <c r="P649" s="288"/>
      <c r="Q649" s="288"/>
      <c r="R649" s="288"/>
      <c r="S649" s="288"/>
      <c r="T649" s="288"/>
      <c r="U649" s="288"/>
      <c r="V649" s="288"/>
      <c r="W649" s="288"/>
      <c r="X649" s="288"/>
      <c r="Y649" s="288"/>
      <c r="Z649" s="288"/>
    </row>
    <row r="650" spans="1:26" ht="15.75" customHeight="1">
      <c r="A650" s="288"/>
      <c r="B650" s="288"/>
      <c r="C650" s="317"/>
      <c r="D650" s="317"/>
      <c r="E650" s="288"/>
      <c r="F650" s="288"/>
      <c r="G650" s="288"/>
      <c r="H650" s="288"/>
      <c r="I650" s="288"/>
      <c r="J650" s="288"/>
      <c r="K650" s="288"/>
      <c r="L650" s="288"/>
      <c r="M650" s="288"/>
      <c r="N650" s="288"/>
      <c r="O650" s="288"/>
      <c r="P650" s="288"/>
      <c r="Q650" s="288"/>
      <c r="R650" s="288"/>
      <c r="S650" s="288"/>
      <c r="T650" s="288"/>
      <c r="U650" s="288"/>
      <c r="V650" s="288"/>
      <c r="W650" s="288"/>
      <c r="X650" s="288"/>
      <c r="Y650" s="288"/>
      <c r="Z650" s="288"/>
    </row>
    <row r="651" spans="1:26" ht="15.75" customHeight="1">
      <c r="A651" s="288"/>
      <c r="B651" s="288"/>
      <c r="C651" s="317"/>
      <c r="D651" s="317"/>
      <c r="E651" s="288"/>
      <c r="F651" s="288"/>
      <c r="G651" s="288"/>
      <c r="H651" s="288"/>
      <c r="I651" s="288"/>
      <c r="J651" s="288"/>
      <c r="K651" s="288"/>
      <c r="L651" s="288"/>
      <c r="M651" s="288"/>
      <c r="N651" s="288"/>
      <c r="O651" s="288"/>
      <c r="P651" s="288"/>
      <c r="Q651" s="288"/>
      <c r="R651" s="288"/>
      <c r="S651" s="288"/>
      <c r="T651" s="288"/>
      <c r="U651" s="288"/>
      <c r="V651" s="288"/>
      <c r="W651" s="288"/>
      <c r="X651" s="288"/>
      <c r="Y651" s="288"/>
      <c r="Z651" s="288"/>
    </row>
    <row r="652" spans="1:26" ht="15.75" customHeight="1">
      <c r="A652" s="288"/>
      <c r="B652" s="288"/>
      <c r="C652" s="317"/>
      <c r="D652" s="317"/>
      <c r="E652" s="288"/>
      <c r="F652" s="288"/>
      <c r="G652" s="288"/>
      <c r="H652" s="288"/>
      <c r="I652" s="288"/>
      <c r="J652" s="288"/>
      <c r="K652" s="288"/>
      <c r="L652" s="288"/>
      <c r="M652" s="288"/>
      <c r="N652" s="288"/>
      <c r="O652" s="288"/>
      <c r="P652" s="288"/>
      <c r="Q652" s="288"/>
      <c r="R652" s="288"/>
      <c r="S652" s="288"/>
      <c r="T652" s="288"/>
      <c r="U652" s="288"/>
      <c r="V652" s="288"/>
      <c r="W652" s="288"/>
      <c r="X652" s="288"/>
      <c r="Y652" s="288"/>
      <c r="Z652" s="288"/>
    </row>
    <row r="653" spans="1:26" ht="15.75" customHeight="1">
      <c r="A653" s="288"/>
      <c r="B653" s="288"/>
      <c r="C653" s="317"/>
      <c r="D653" s="317"/>
      <c r="E653" s="288"/>
      <c r="F653" s="288"/>
      <c r="G653" s="288"/>
      <c r="H653" s="288"/>
      <c r="I653" s="288"/>
      <c r="J653" s="288"/>
      <c r="K653" s="288"/>
      <c r="L653" s="288"/>
      <c r="M653" s="288"/>
      <c r="N653" s="288"/>
      <c r="O653" s="288"/>
      <c r="P653" s="288"/>
      <c r="Q653" s="288"/>
      <c r="R653" s="288"/>
      <c r="S653" s="288"/>
      <c r="T653" s="288"/>
      <c r="U653" s="288"/>
      <c r="V653" s="288"/>
      <c r="W653" s="288"/>
      <c r="X653" s="288"/>
      <c r="Y653" s="288"/>
      <c r="Z653" s="288"/>
    </row>
    <row r="654" spans="1:26" ht="15.75" customHeight="1">
      <c r="A654" s="288"/>
      <c r="B654" s="288"/>
      <c r="C654" s="317"/>
      <c r="D654" s="317"/>
      <c r="E654" s="288"/>
      <c r="F654" s="288"/>
      <c r="G654" s="288"/>
      <c r="H654" s="288"/>
      <c r="I654" s="288"/>
      <c r="J654" s="288"/>
      <c r="K654" s="288"/>
      <c r="L654" s="288"/>
      <c r="M654" s="288"/>
      <c r="N654" s="288"/>
      <c r="O654" s="288"/>
      <c r="P654" s="288"/>
      <c r="Q654" s="288"/>
      <c r="R654" s="288"/>
      <c r="S654" s="288"/>
      <c r="T654" s="288"/>
      <c r="U654" s="288"/>
      <c r="V654" s="288"/>
      <c r="W654" s="288"/>
      <c r="X654" s="288"/>
      <c r="Y654" s="288"/>
      <c r="Z654" s="288"/>
    </row>
    <row r="655" spans="1:26" ht="15.75" customHeight="1">
      <c r="A655" s="288"/>
      <c r="B655" s="288"/>
      <c r="C655" s="317"/>
      <c r="D655" s="317"/>
      <c r="E655" s="288"/>
      <c r="F655" s="288"/>
      <c r="G655" s="288"/>
      <c r="H655" s="288"/>
      <c r="I655" s="288"/>
      <c r="J655" s="288"/>
      <c r="K655" s="288"/>
      <c r="L655" s="288"/>
      <c r="M655" s="288"/>
      <c r="N655" s="288"/>
      <c r="O655" s="288"/>
      <c r="P655" s="288"/>
      <c r="Q655" s="288"/>
      <c r="R655" s="288"/>
      <c r="S655" s="288"/>
      <c r="T655" s="288"/>
      <c r="U655" s="288"/>
      <c r="V655" s="288"/>
      <c r="W655" s="288"/>
      <c r="X655" s="288"/>
      <c r="Y655" s="288"/>
      <c r="Z655" s="288"/>
    </row>
    <row r="656" spans="1:26" ht="15.75" customHeight="1">
      <c r="A656" s="288"/>
      <c r="B656" s="288"/>
      <c r="C656" s="317"/>
      <c r="D656" s="317"/>
      <c r="E656" s="288"/>
      <c r="F656" s="288"/>
      <c r="G656" s="288"/>
      <c r="H656" s="288"/>
      <c r="I656" s="288"/>
      <c r="J656" s="288"/>
      <c r="K656" s="288"/>
      <c r="L656" s="288"/>
      <c r="M656" s="288"/>
      <c r="N656" s="288"/>
      <c r="O656" s="288"/>
      <c r="P656" s="288"/>
      <c r="Q656" s="288"/>
      <c r="R656" s="288"/>
      <c r="S656" s="288"/>
      <c r="T656" s="288"/>
      <c r="U656" s="288"/>
      <c r="V656" s="288"/>
      <c r="W656" s="288"/>
      <c r="X656" s="288"/>
      <c r="Y656" s="288"/>
      <c r="Z656" s="288"/>
    </row>
    <row r="657" spans="1:26" ht="15.75" customHeight="1">
      <c r="A657" s="288"/>
      <c r="B657" s="288"/>
      <c r="C657" s="317"/>
      <c r="D657" s="317"/>
      <c r="E657" s="288"/>
      <c r="F657" s="288"/>
      <c r="G657" s="288"/>
      <c r="H657" s="288"/>
      <c r="I657" s="288"/>
      <c r="J657" s="288"/>
      <c r="K657" s="288"/>
      <c r="L657" s="288"/>
      <c r="M657" s="288"/>
      <c r="N657" s="288"/>
      <c r="O657" s="288"/>
      <c r="P657" s="288"/>
      <c r="Q657" s="288"/>
      <c r="R657" s="288"/>
      <c r="S657" s="288"/>
      <c r="T657" s="288"/>
      <c r="U657" s="288"/>
      <c r="V657" s="288"/>
      <c r="W657" s="288"/>
      <c r="X657" s="288"/>
      <c r="Y657" s="288"/>
      <c r="Z657" s="288"/>
    </row>
    <row r="658" spans="1:26" ht="15.75" customHeight="1">
      <c r="A658" s="288"/>
      <c r="B658" s="288"/>
      <c r="C658" s="317"/>
      <c r="D658" s="317"/>
      <c r="E658" s="288"/>
      <c r="F658" s="288"/>
      <c r="G658" s="288"/>
      <c r="H658" s="288"/>
      <c r="I658" s="288"/>
      <c r="J658" s="288"/>
      <c r="K658" s="288"/>
      <c r="L658" s="288"/>
      <c r="M658" s="288"/>
      <c r="N658" s="288"/>
      <c r="O658" s="288"/>
      <c r="P658" s="288"/>
      <c r="Q658" s="288"/>
      <c r="R658" s="288"/>
      <c r="S658" s="288"/>
      <c r="T658" s="288"/>
      <c r="U658" s="288"/>
      <c r="V658" s="288"/>
      <c r="W658" s="288"/>
      <c r="X658" s="288"/>
      <c r="Y658" s="288"/>
      <c r="Z658" s="288"/>
    </row>
    <row r="659" spans="1:26" ht="15.75" customHeight="1">
      <c r="A659" s="288"/>
      <c r="B659" s="288"/>
      <c r="C659" s="317"/>
      <c r="D659" s="317"/>
      <c r="E659" s="288"/>
      <c r="F659" s="288"/>
      <c r="G659" s="288"/>
      <c r="H659" s="288"/>
      <c r="I659" s="288"/>
      <c r="J659" s="288"/>
      <c r="K659" s="288"/>
      <c r="L659" s="288"/>
      <c r="M659" s="288"/>
      <c r="N659" s="288"/>
      <c r="O659" s="288"/>
      <c r="P659" s="288"/>
      <c r="Q659" s="288"/>
      <c r="R659" s="288"/>
      <c r="S659" s="288"/>
      <c r="T659" s="288"/>
      <c r="U659" s="288"/>
      <c r="V659" s="288"/>
      <c r="W659" s="288"/>
      <c r="X659" s="288"/>
      <c r="Y659" s="288"/>
      <c r="Z659" s="288"/>
    </row>
    <row r="660" spans="1:26" ht="15.75" customHeight="1">
      <c r="A660" s="288"/>
      <c r="B660" s="288"/>
      <c r="C660" s="317"/>
      <c r="D660" s="317"/>
      <c r="E660" s="288"/>
      <c r="F660" s="288"/>
      <c r="G660" s="288"/>
      <c r="H660" s="288"/>
      <c r="I660" s="288"/>
      <c r="J660" s="288"/>
      <c r="K660" s="288"/>
      <c r="L660" s="288"/>
      <c r="M660" s="288"/>
      <c r="N660" s="288"/>
      <c r="O660" s="288"/>
      <c r="P660" s="288"/>
      <c r="Q660" s="288"/>
      <c r="R660" s="288"/>
      <c r="S660" s="288"/>
      <c r="T660" s="288"/>
      <c r="U660" s="288"/>
      <c r="V660" s="288"/>
      <c r="W660" s="288"/>
      <c r="X660" s="288"/>
      <c r="Y660" s="288"/>
      <c r="Z660" s="288"/>
    </row>
    <row r="661" spans="1:26" ht="15.75" customHeight="1">
      <c r="A661" s="288"/>
      <c r="B661" s="288"/>
      <c r="C661" s="317"/>
      <c r="D661" s="317"/>
      <c r="E661" s="288"/>
      <c r="F661" s="288"/>
      <c r="G661" s="288"/>
      <c r="H661" s="288"/>
      <c r="I661" s="288"/>
      <c r="J661" s="288"/>
      <c r="K661" s="288"/>
      <c r="L661" s="288"/>
      <c r="M661" s="288"/>
      <c r="N661" s="288"/>
      <c r="O661" s="288"/>
      <c r="P661" s="288"/>
      <c r="Q661" s="288"/>
      <c r="R661" s="288"/>
      <c r="S661" s="288"/>
      <c r="T661" s="288"/>
      <c r="U661" s="288"/>
      <c r="V661" s="288"/>
      <c r="W661" s="288"/>
      <c r="X661" s="288"/>
      <c r="Y661" s="288"/>
      <c r="Z661" s="288"/>
    </row>
    <row r="662" spans="1:26" ht="15.75" customHeight="1">
      <c r="A662" s="288"/>
      <c r="B662" s="288"/>
      <c r="C662" s="317"/>
      <c r="D662" s="317"/>
      <c r="E662" s="288"/>
      <c r="F662" s="288"/>
      <c r="G662" s="288"/>
      <c r="H662" s="288"/>
      <c r="I662" s="288"/>
      <c r="J662" s="288"/>
      <c r="K662" s="288"/>
      <c r="L662" s="288"/>
      <c r="M662" s="288"/>
      <c r="N662" s="288"/>
      <c r="O662" s="288"/>
      <c r="P662" s="288"/>
      <c r="Q662" s="288"/>
      <c r="R662" s="288"/>
      <c r="S662" s="288"/>
      <c r="T662" s="288"/>
      <c r="U662" s="288"/>
      <c r="V662" s="288"/>
      <c r="W662" s="288"/>
      <c r="X662" s="288"/>
      <c r="Y662" s="288"/>
      <c r="Z662" s="288"/>
    </row>
    <row r="663" spans="1:26" ht="15.75" customHeight="1">
      <c r="A663" s="288"/>
      <c r="B663" s="288"/>
      <c r="C663" s="317"/>
      <c r="D663" s="317"/>
      <c r="E663" s="288"/>
      <c r="F663" s="288"/>
      <c r="G663" s="288"/>
      <c r="H663" s="288"/>
      <c r="I663" s="288"/>
      <c r="J663" s="288"/>
      <c r="K663" s="288"/>
      <c r="L663" s="288"/>
      <c r="M663" s="288"/>
      <c r="N663" s="288"/>
      <c r="O663" s="288"/>
      <c r="P663" s="288"/>
      <c r="Q663" s="288"/>
      <c r="R663" s="288"/>
      <c r="S663" s="288"/>
      <c r="T663" s="288"/>
      <c r="U663" s="288"/>
      <c r="V663" s="288"/>
      <c r="W663" s="288"/>
      <c r="X663" s="288"/>
      <c r="Y663" s="288"/>
      <c r="Z663" s="288"/>
    </row>
    <row r="664" spans="1:26" ht="15.75" customHeight="1">
      <c r="A664" s="288"/>
      <c r="B664" s="288"/>
      <c r="C664" s="317"/>
      <c r="D664" s="317"/>
      <c r="E664" s="288"/>
      <c r="F664" s="288"/>
      <c r="G664" s="288"/>
      <c r="H664" s="288"/>
      <c r="I664" s="288"/>
      <c r="J664" s="288"/>
      <c r="K664" s="288"/>
      <c r="L664" s="288"/>
      <c r="M664" s="288"/>
      <c r="N664" s="288"/>
      <c r="O664" s="288"/>
      <c r="P664" s="288"/>
      <c r="Q664" s="288"/>
      <c r="R664" s="288"/>
      <c r="S664" s="288"/>
      <c r="T664" s="288"/>
      <c r="U664" s="288"/>
      <c r="V664" s="288"/>
      <c r="W664" s="288"/>
      <c r="X664" s="288"/>
      <c r="Y664" s="288"/>
      <c r="Z664" s="288"/>
    </row>
    <row r="665" spans="1:26" ht="15.75" customHeight="1">
      <c r="A665" s="288"/>
      <c r="B665" s="288"/>
      <c r="C665" s="317"/>
      <c r="D665" s="317"/>
      <c r="E665" s="288"/>
      <c r="F665" s="288"/>
      <c r="G665" s="288"/>
      <c r="H665" s="288"/>
      <c r="I665" s="288"/>
      <c r="J665" s="288"/>
      <c r="K665" s="288"/>
      <c r="L665" s="288"/>
      <c r="M665" s="288"/>
      <c r="N665" s="288"/>
      <c r="O665" s="288"/>
      <c r="P665" s="288"/>
      <c r="Q665" s="288"/>
      <c r="R665" s="288"/>
      <c r="S665" s="288"/>
      <c r="T665" s="288"/>
      <c r="U665" s="288"/>
      <c r="V665" s="288"/>
      <c r="W665" s="288"/>
      <c r="X665" s="288"/>
      <c r="Y665" s="288"/>
      <c r="Z665" s="288"/>
    </row>
    <row r="666" spans="1:26" ht="15.75" customHeight="1">
      <c r="A666" s="288"/>
      <c r="B666" s="288"/>
      <c r="C666" s="317"/>
      <c r="D666" s="317"/>
      <c r="E666" s="288"/>
      <c r="F666" s="288"/>
      <c r="G666" s="288"/>
      <c r="H666" s="288"/>
      <c r="I666" s="288"/>
      <c r="J666" s="288"/>
      <c r="K666" s="288"/>
      <c r="L666" s="288"/>
      <c r="M666" s="288"/>
      <c r="N666" s="288"/>
      <c r="O666" s="288"/>
      <c r="P666" s="288"/>
      <c r="Q666" s="288"/>
      <c r="R666" s="288"/>
      <c r="S666" s="288"/>
      <c r="T666" s="288"/>
      <c r="U666" s="288"/>
      <c r="V666" s="288"/>
      <c r="W666" s="288"/>
      <c r="X666" s="288"/>
      <c r="Y666" s="288"/>
      <c r="Z666" s="288"/>
    </row>
    <row r="667" spans="1:26" ht="15.75" customHeight="1">
      <c r="A667" s="288"/>
      <c r="B667" s="288"/>
      <c r="C667" s="317"/>
      <c r="D667" s="317"/>
      <c r="E667" s="288"/>
      <c r="F667" s="288"/>
      <c r="G667" s="288"/>
      <c r="H667" s="288"/>
      <c r="I667" s="288"/>
      <c r="J667" s="288"/>
      <c r="K667" s="288"/>
      <c r="L667" s="288"/>
      <c r="M667" s="288"/>
      <c r="N667" s="288"/>
      <c r="O667" s="288"/>
      <c r="P667" s="288"/>
      <c r="Q667" s="288"/>
      <c r="R667" s="288"/>
      <c r="S667" s="288"/>
      <c r="T667" s="288"/>
      <c r="U667" s="288"/>
      <c r="V667" s="288"/>
      <c r="W667" s="288"/>
      <c r="X667" s="288"/>
      <c r="Y667" s="288"/>
      <c r="Z667" s="288"/>
    </row>
    <row r="668" spans="1:26" ht="15.75" customHeight="1">
      <c r="A668" s="288"/>
      <c r="B668" s="288"/>
      <c r="C668" s="317"/>
      <c r="D668" s="317"/>
      <c r="E668" s="288"/>
      <c r="F668" s="288"/>
      <c r="G668" s="288"/>
      <c r="H668" s="288"/>
      <c r="I668" s="288"/>
      <c r="J668" s="288"/>
      <c r="K668" s="288"/>
      <c r="L668" s="288"/>
      <c r="M668" s="288"/>
      <c r="N668" s="288"/>
      <c r="O668" s="288"/>
      <c r="P668" s="288"/>
      <c r="Q668" s="288"/>
      <c r="R668" s="288"/>
      <c r="S668" s="288"/>
      <c r="T668" s="288"/>
      <c r="U668" s="288"/>
      <c r="V668" s="288"/>
      <c r="W668" s="288"/>
      <c r="X668" s="288"/>
      <c r="Y668" s="288"/>
      <c r="Z668" s="288"/>
    </row>
    <row r="669" spans="1:26" ht="15.75" customHeight="1">
      <c r="A669" s="288"/>
      <c r="B669" s="288"/>
      <c r="C669" s="317"/>
      <c r="D669" s="317"/>
      <c r="E669" s="288"/>
      <c r="F669" s="288"/>
      <c r="G669" s="288"/>
      <c r="H669" s="288"/>
      <c r="I669" s="288"/>
      <c r="J669" s="288"/>
      <c r="K669" s="288"/>
      <c r="L669" s="288"/>
      <c r="M669" s="288"/>
      <c r="N669" s="288"/>
      <c r="O669" s="288"/>
      <c r="P669" s="288"/>
      <c r="Q669" s="288"/>
      <c r="R669" s="288"/>
      <c r="S669" s="288"/>
      <c r="T669" s="288"/>
      <c r="U669" s="288"/>
      <c r="V669" s="288"/>
      <c r="W669" s="288"/>
      <c r="X669" s="288"/>
      <c r="Y669" s="288"/>
      <c r="Z669" s="288"/>
    </row>
    <row r="670" spans="1:26" ht="15.75" customHeight="1">
      <c r="A670" s="288"/>
      <c r="B670" s="288"/>
      <c r="C670" s="317"/>
      <c r="D670" s="317"/>
      <c r="E670" s="288"/>
      <c r="F670" s="288"/>
      <c r="G670" s="288"/>
      <c r="H670" s="288"/>
      <c r="I670" s="288"/>
      <c r="J670" s="288"/>
      <c r="K670" s="288"/>
      <c r="L670" s="288"/>
      <c r="M670" s="288"/>
      <c r="N670" s="288"/>
      <c r="O670" s="288"/>
      <c r="P670" s="288"/>
      <c r="Q670" s="288"/>
      <c r="R670" s="288"/>
      <c r="S670" s="288"/>
      <c r="T670" s="288"/>
      <c r="U670" s="288"/>
      <c r="V670" s="288"/>
      <c r="W670" s="288"/>
      <c r="X670" s="288"/>
      <c r="Y670" s="288"/>
      <c r="Z670" s="288"/>
    </row>
    <row r="671" spans="1:26" ht="15.75" customHeight="1">
      <c r="A671" s="288"/>
      <c r="B671" s="288"/>
      <c r="C671" s="317"/>
      <c r="D671" s="317"/>
      <c r="E671" s="288"/>
      <c r="F671" s="288"/>
      <c r="G671" s="288"/>
      <c r="H671" s="288"/>
      <c r="I671" s="288"/>
      <c r="J671" s="288"/>
      <c r="K671" s="288"/>
      <c r="L671" s="288"/>
      <c r="M671" s="288"/>
      <c r="N671" s="288"/>
      <c r="O671" s="288"/>
      <c r="P671" s="288"/>
      <c r="Q671" s="288"/>
      <c r="R671" s="288"/>
      <c r="S671" s="288"/>
      <c r="T671" s="288"/>
      <c r="U671" s="288"/>
      <c r="V671" s="288"/>
      <c r="W671" s="288"/>
      <c r="X671" s="288"/>
      <c r="Y671" s="288"/>
      <c r="Z671" s="288"/>
    </row>
    <row r="672" spans="1:26" ht="15.75" customHeight="1">
      <c r="A672" s="288"/>
      <c r="B672" s="288"/>
      <c r="C672" s="317"/>
      <c r="D672" s="317"/>
      <c r="E672" s="288"/>
      <c r="F672" s="288"/>
      <c r="G672" s="288"/>
      <c r="H672" s="288"/>
      <c r="I672" s="288"/>
      <c r="J672" s="288"/>
      <c r="K672" s="288"/>
      <c r="L672" s="288"/>
      <c r="M672" s="288"/>
      <c r="N672" s="288"/>
      <c r="O672" s="288"/>
      <c r="P672" s="288"/>
      <c r="Q672" s="288"/>
      <c r="R672" s="288"/>
      <c r="S672" s="288"/>
      <c r="T672" s="288"/>
      <c r="U672" s="288"/>
      <c r="V672" s="288"/>
      <c r="W672" s="288"/>
      <c r="X672" s="288"/>
      <c r="Y672" s="288"/>
      <c r="Z672" s="288"/>
    </row>
    <row r="673" spans="1:26" ht="15.75" customHeight="1">
      <c r="A673" s="288"/>
      <c r="B673" s="288"/>
      <c r="C673" s="317"/>
      <c r="D673" s="317"/>
      <c r="E673" s="288"/>
      <c r="F673" s="288"/>
      <c r="G673" s="288"/>
      <c r="H673" s="288"/>
      <c r="I673" s="288"/>
      <c r="J673" s="288"/>
      <c r="K673" s="288"/>
      <c r="L673" s="288"/>
      <c r="M673" s="288"/>
      <c r="N673" s="288"/>
      <c r="O673" s="288"/>
      <c r="P673" s="288"/>
      <c r="Q673" s="288"/>
      <c r="R673" s="288"/>
      <c r="S673" s="288"/>
      <c r="T673" s="288"/>
      <c r="U673" s="288"/>
      <c r="V673" s="288"/>
      <c r="W673" s="288"/>
      <c r="X673" s="288"/>
      <c r="Y673" s="288"/>
      <c r="Z673" s="288"/>
    </row>
    <row r="674" spans="1:26" ht="15.75" customHeight="1">
      <c r="A674" s="288"/>
      <c r="B674" s="288"/>
      <c r="C674" s="317"/>
      <c r="D674" s="317"/>
      <c r="E674" s="288"/>
      <c r="F674" s="288"/>
      <c r="G674" s="288"/>
      <c r="H674" s="288"/>
      <c r="I674" s="288"/>
      <c r="J674" s="288"/>
      <c r="K674" s="288"/>
      <c r="L674" s="288"/>
      <c r="M674" s="288"/>
      <c r="N674" s="288"/>
      <c r="O674" s="288"/>
      <c r="P674" s="288"/>
      <c r="Q674" s="288"/>
      <c r="R674" s="288"/>
      <c r="S674" s="288"/>
      <c r="T674" s="288"/>
      <c r="U674" s="288"/>
      <c r="V674" s="288"/>
      <c r="W674" s="288"/>
      <c r="X674" s="288"/>
      <c r="Y674" s="288"/>
      <c r="Z674" s="288"/>
    </row>
    <row r="675" spans="1:26" ht="15.75" customHeight="1">
      <c r="A675" s="288"/>
      <c r="B675" s="288"/>
      <c r="C675" s="317"/>
      <c r="D675" s="317"/>
      <c r="E675" s="288"/>
      <c r="F675" s="288"/>
      <c r="G675" s="288"/>
      <c r="H675" s="288"/>
      <c r="I675" s="288"/>
      <c r="J675" s="288"/>
      <c r="K675" s="288"/>
      <c r="L675" s="288"/>
      <c r="M675" s="288"/>
      <c r="N675" s="288"/>
      <c r="O675" s="288"/>
      <c r="P675" s="288"/>
      <c r="Q675" s="288"/>
      <c r="R675" s="288"/>
      <c r="S675" s="288"/>
      <c r="T675" s="288"/>
      <c r="U675" s="288"/>
      <c r="V675" s="288"/>
      <c r="W675" s="288"/>
      <c r="X675" s="288"/>
      <c r="Y675" s="288"/>
      <c r="Z675" s="288"/>
    </row>
    <row r="676" spans="1:26" ht="15.75" customHeight="1">
      <c r="A676" s="288"/>
      <c r="B676" s="288"/>
      <c r="C676" s="317"/>
      <c r="D676" s="317"/>
      <c r="E676" s="288"/>
      <c r="F676" s="288"/>
      <c r="G676" s="288"/>
      <c r="H676" s="288"/>
      <c r="I676" s="288"/>
      <c r="J676" s="288"/>
      <c r="K676" s="288"/>
      <c r="L676" s="288"/>
      <c r="M676" s="288"/>
      <c r="N676" s="288"/>
      <c r="O676" s="288"/>
      <c r="P676" s="288"/>
      <c r="Q676" s="288"/>
      <c r="R676" s="288"/>
      <c r="S676" s="288"/>
      <c r="T676" s="288"/>
      <c r="U676" s="288"/>
      <c r="V676" s="288"/>
      <c r="W676" s="288"/>
      <c r="X676" s="288"/>
      <c r="Y676" s="288"/>
      <c r="Z676" s="288"/>
    </row>
    <row r="677" spans="1:26" ht="15.75" customHeight="1">
      <c r="A677" s="288"/>
      <c r="B677" s="288"/>
      <c r="C677" s="317"/>
      <c r="D677" s="317"/>
      <c r="E677" s="288"/>
      <c r="F677" s="288"/>
      <c r="G677" s="288"/>
      <c r="H677" s="288"/>
      <c r="I677" s="288"/>
      <c r="J677" s="288"/>
      <c r="K677" s="288"/>
      <c r="L677" s="288"/>
      <c r="M677" s="288"/>
      <c r="N677" s="288"/>
      <c r="O677" s="288"/>
      <c r="P677" s="288"/>
      <c r="Q677" s="288"/>
      <c r="R677" s="288"/>
      <c r="S677" s="288"/>
      <c r="T677" s="288"/>
      <c r="U677" s="288"/>
      <c r="V677" s="288"/>
      <c r="W677" s="288"/>
      <c r="X677" s="288"/>
      <c r="Y677" s="288"/>
      <c r="Z677" s="288"/>
    </row>
    <row r="678" spans="1:26" ht="15.75" customHeight="1">
      <c r="A678" s="288"/>
      <c r="B678" s="288"/>
      <c r="C678" s="317"/>
      <c r="D678" s="317"/>
      <c r="E678" s="288"/>
      <c r="F678" s="288"/>
      <c r="G678" s="288"/>
      <c r="H678" s="288"/>
      <c r="I678" s="288"/>
      <c r="J678" s="288"/>
      <c r="K678" s="288"/>
      <c r="L678" s="288"/>
      <c r="M678" s="288"/>
      <c r="N678" s="288"/>
      <c r="O678" s="288"/>
      <c r="P678" s="288"/>
      <c r="Q678" s="288"/>
      <c r="R678" s="288"/>
      <c r="S678" s="288"/>
      <c r="T678" s="288"/>
      <c r="U678" s="288"/>
      <c r="V678" s="288"/>
      <c r="W678" s="288"/>
      <c r="X678" s="288"/>
      <c r="Y678" s="288"/>
      <c r="Z678" s="288"/>
    </row>
    <row r="679" spans="1:26" ht="15.75" customHeight="1">
      <c r="A679" s="288"/>
      <c r="B679" s="288"/>
      <c r="C679" s="317"/>
      <c r="D679" s="317"/>
      <c r="E679" s="288"/>
      <c r="F679" s="288"/>
      <c r="G679" s="288"/>
      <c r="H679" s="288"/>
      <c r="I679" s="288"/>
      <c r="J679" s="288"/>
      <c r="K679" s="288"/>
      <c r="L679" s="288"/>
      <c r="M679" s="288"/>
      <c r="N679" s="288"/>
      <c r="O679" s="288"/>
      <c r="P679" s="288"/>
      <c r="Q679" s="288"/>
      <c r="R679" s="288"/>
      <c r="S679" s="288"/>
      <c r="T679" s="288"/>
      <c r="U679" s="288"/>
      <c r="V679" s="288"/>
      <c r="W679" s="288"/>
      <c r="X679" s="288"/>
      <c r="Y679" s="288"/>
      <c r="Z679" s="288"/>
    </row>
    <row r="680" spans="1:26" ht="15.75" customHeight="1">
      <c r="A680" s="288"/>
      <c r="B680" s="288"/>
      <c r="C680" s="317"/>
      <c r="D680" s="317"/>
      <c r="E680" s="288"/>
      <c r="F680" s="288"/>
      <c r="G680" s="288"/>
      <c r="H680" s="288"/>
      <c r="I680" s="288"/>
      <c r="J680" s="288"/>
      <c r="K680" s="288"/>
      <c r="L680" s="288"/>
      <c r="M680" s="288"/>
      <c r="N680" s="288"/>
      <c r="O680" s="288"/>
      <c r="P680" s="288"/>
      <c r="Q680" s="288"/>
      <c r="R680" s="288"/>
      <c r="S680" s="288"/>
      <c r="T680" s="288"/>
      <c r="U680" s="288"/>
      <c r="V680" s="288"/>
      <c r="W680" s="288"/>
      <c r="X680" s="288"/>
      <c r="Y680" s="288"/>
      <c r="Z680" s="288"/>
    </row>
    <row r="681" spans="1:26" ht="15.75" customHeight="1">
      <c r="A681" s="288"/>
      <c r="B681" s="288"/>
      <c r="C681" s="317"/>
      <c r="D681" s="317"/>
      <c r="E681" s="288"/>
      <c r="F681" s="288"/>
      <c r="G681" s="288"/>
      <c r="H681" s="288"/>
      <c r="I681" s="288"/>
      <c r="J681" s="288"/>
      <c r="K681" s="288"/>
      <c r="L681" s="288"/>
      <c r="M681" s="288"/>
      <c r="N681" s="288"/>
      <c r="O681" s="288"/>
      <c r="P681" s="288"/>
      <c r="Q681" s="288"/>
      <c r="R681" s="288"/>
      <c r="S681" s="288"/>
      <c r="T681" s="288"/>
      <c r="U681" s="288"/>
      <c r="V681" s="288"/>
      <c r="W681" s="288"/>
      <c r="X681" s="288"/>
      <c r="Y681" s="288"/>
      <c r="Z681" s="288"/>
    </row>
    <row r="682" spans="1:26" ht="15.75" customHeight="1">
      <c r="A682" s="288"/>
      <c r="B682" s="288"/>
      <c r="C682" s="317"/>
      <c r="D682" s="317"/>
      <c r="E682" s="288"/>
      <c r="F682" s="288"/>
      <c r="G682" s="288"/>
      <c r="H682" s="288"/>
      <c r="I682" s="288"/>
      <c r="J682" s="288"/>
      <c r="K682" s="288"/>
      <c r="L682" s="288"/>
      <c r="M682" s="288"/>
      <c r="N682" s="288"/>
      <c r="O682" s="288"/>
      <c r="P682" s="288"/>
      <c r="Q682" s="288"/>
      <c r="R682" s="288"/>
      <c r="S682" s="288"/>
      <c r="T682" s="288"/>
      <c r="U682" s="288"/>
      <c r="V682" s="288"/>
      <c r="W682" s="288"/>
      <c r="X682" s="288"/>
      <c r="Y682" s="288"/>
      <c r="Z682" s="288"/>
    </row>
    <row r="683" spans="1:26" ht="15.75" customHeight="1">
      <c r="A683" s="288"/>
      <c r="B683" s="288"/>
      <c r="C683" s="317"/>
      <c r="D683" s="317"/>
      <c r="E683" s="288"/>
      <c r="F683" s="288"/>
      <c r="G683" s="288"/>
      <c r="H683" s="288"/>
      <c r="I683" s="288"/>
      <c r="J683" s="288"/>
      <c r="K683" s="288"/>
      <c r="L683" s="288"/>
      <c r="M683" s="288"/>
      <c r="N683" s="288"/>
      <c r="O683" s="288"/>
      <c r="P683" s="288"/>
      <c r="Q683" s="288"/>
      <c r="R683" s="288"/>
      <c r="S683" s="288"/>
      <c r="T683" s="288"/>
      <c r="U683" s="288"/>
      <c r="V683" s="288"/>
      <c r="W683" s="288"/>
      <c r="X683" s="288"/>
      <c r="Y683" s="288"/>
      <c r="Z683" s="288"/>
    </row>
    <row r="684" spans="1:26" ht="15.75" customHeight="1">
      <c r="A684" s="288"/>
      <c r="B684" s="288"/>
      <c r="C684" s="317"/>
      <c r="D684" s="317"/>
      <c r="E684" s="288"/>
      <c r="F684" s="288"/>
      <c r="G684" s="288"/>
      <c r="H684" s="288"/>
      <c r="I684" s="288"/>
      <c r="J684" s="288"/>
      <c r="K684" s="288"/>
      <c r="L684" s="288"/>
      <c r="M684" s="288"/>
      <c r="N684" s="288"/>
      <c r="O684" s="288"/>
      <c r="P684" s="288"/>
      <c r="Q684" s="288"/>
      <c r="R684" s="288"/>
      <c r="S684" s="288"/>
      <c r="T684" s="288"/>
      <c r="U684" s="288"/>
      <c r="V684" s="288"/>
      <c r="W684" s="288"/>
      <c r="X684" s="288"/>
      <c r="Y684" s="288"/>
      <c r="Z684" s="288"/>
    </row>
    <row r="685" spans="1:26" ht="15.75" customHeight="1">
      <c r="A685" s="288"/>
      <c r="B685" s="288"/>
      <c r="C685" s="317"/>
      <c r="D685" s="317"/>
      <c r="E685" s="288"/>
      <c r="F685" s="288"/>
      <c r="G685" s="288"/>
      <c r="H685" s="288"/>
      <c r="I685" s="288"/>
      <c r="J685" s="288"/>
      <c r="K685" s="288"/>
      <c r="L685" s="288"/>
      <c r="M685" s="288"/>
      <c r="N685" s="288"/>
      <c r="O685" s="288"/>
      <c r="P685" s="288"/>
      <c r="Q685" s="288"/>
      <c r="R685" s="288"/>
      <c r="S685" s="288"/>
      <c r="T685" s="288"/>
      <c r="U685" s="288"/>
      <c r="V685" s="288"/>
      <c r="W685" s="288"/>
      <c r="X685" s="288"/>
      <c r="Y685" s="288"/>
      <c r="Z685" s="288"/>
    </row>
    <row r="686" spans="1:26" ht="15.75" customHeight="1">
      <c r="A686" s="288"/>
      <c r="B686" s="288"/>
      <c r="C686" s="317"/>
      <c r="D686" s="317"/>
      <c r="E686" s="288"/>
      <c r="F686" s="288"/>
      <c r="G686" s="288"/>
      <c r="H686" s="288"/>
      <c r="I686" s="288"/>
      <c r="J686" s="288"/>
      <c r="K686" s="288"/>
      <c r="L686" s="288"/>
      <c r="M686" s="288"/>
      <c r="N686" s="288"/>
      <c r="O686" s="288"/>
      <c r="P686" s="288"/>
      <c r="Q686" s="288"/>
      <c r="R686" s="288"/>
      <c r="S686" s="288"/>
      <c r="T686" s="288"/>
      <c r="U686" s="288"/>
      <c r="V686" s="288"/>
      <c r="W686" s="288"/>
      <c r="X686" s="288"/>
      <c r="Y686" s="288"/>
      <c r="Z686" s="288"/>
    </row>
    <row r="687" spans="1:26" ht="15.75" customHeight="1">
      <c r="A687" s="288"/>
      <c r="B687" s="288"/>
      <c r="C687" s="317"/>
      <c r="D687" s="317"/>
      <c r="E687" s="288"/>
      <c r="F687" s="288"/>
      <c r="G687" s="288"/>
      <c r="H687" s="288"/>
      <c r="I687" s="288"/>
      <c r="J687" s="288"/>
      <c r="K687" s="288"/>
      <c r="L687" s="288"/>
      <c r="M687" s="288"/>
      <c r="N687" s="288"/>
      <c r="O687" s="288"/>
      <c r="P687" s="288"/>
      <c r="Q687" s="288"/>
      <c r="R687" s="288"/>
      <c r="S687" s="288"/>
      <c r="T687" s="288"/>
      <c r="U687" s="288"/>
      <c r="V687" s="288"/>
      <c r="W687" s="288"/>
      <c r="X687" s="288"/>
      <c r="Y687" s="288"/>
      <c r="Z687" s="288"/>
    </row>
    <row r="688" spans="1:26" ht="15.75" customHeight="1">
      <c r="A688" s="288"/>
      <c r="B688" s="288"/>
      <c r="C688" s="317"/>
      <c r="D688" s="317"/>
      <c r="E688" s="288"/>
      <c r="F688" s="288"/>
      <c r="G688" s="288"/>
      <c r="H688" s="288"/>
      <c r="I688" s="288"/>
      <c r="J688" s="288"/>
      <c r="K688" s="288"/>
      <c r="L688" s="288"/>
      <c r="M688" s="288"/>
      <c r="N688" s="288"/>
      <c r="O688" s="288"/>
      <c r="P688" s="288"/>
      <c r="Q688" s="288"/>
      <c r="R688" s="288"/>
      <c r="S688" s="288"/>
      <c r="T688" s="288"/>
      <c r="U688" s="288"/>
      <c r="V688" s="288"/>
      <c r="W688" s="288"/>
      <c r="X688" s="288"/>
      <c r="Y688" s="288"/>
      <c r="Z688" s="288"/>
    </row>
    <row r="689" spans="1:26" ht="15.75" customHeight="1">
      <c r="A689" s="288"/>
      <c r="B689" s="288"/>
      <c r="C689" s="317"/>
      <c r="D689" s="317"/>
      <c r="E689" s="288"/>
      <c r="F689" s="288"/>
      <c r="G689" s="288"/>
      <c r="H689" s="288"/>
      <c r="I689" s="288"/>
      <c r="J689" s="288"/>
      <c r="K689" s="288"/>
      <c r="L689" s="288"/>
      <c r="M689" s="288"/>
      <c r="N689" s="288"/>
      <c r="O689" s="288"/>
      <c r="P689" s="288"/>
      <c r="Q689" s="288"/>
      <c r="R689" s="288"/>
      <c r="S689" s="288"/>
      <c r="T689" s="288"/>
      <c r="U689" s="288"/>
      <c r="V689" s="288"/>
      <c r="W689" s="288"/>
      <c r="X689" s="288"/>
      <c r="Y689" s="288"/>
      <c r="Z689" s="288"/>
    </row>
    <row r="690" spans="1:26" ht="15.75" customHeight="1">
      <c r="A690" s="288"/>
      <c r="B690" s="288"/>
      <c r="C690" s="317"/>
      <c r="D690" s="317"/>
      <c r="E690" s="288"/>
      <c r="F690" s="288"/>
      <c r="G690" s="288"/>
      <c r="H690" s="288"/>
      <c r="I690" s="288"/>
      <c r="J690" s="288"/>
      <c r="K690" s="288"/>
      <c r="L690" s="288"/>
      <c r="M690" s="288"/>
      <c r="N690" s="288"/>
      <c r="O690" s="288"/>
      <c r="P690" s="288"/>
      <c r="Q690" s="288"/>
      <c r="R690" s="288"/>
      <c r="S690" s="288"/>
      <c r="T690" s="288"/>
      <c r="U690" s="288"/>
      <c r="V690" s="288"/>
      <c r="W690" s="288"/>
      <c r="X690" s="288"/>
      <c r="Y690" s="288"/>
      <c r="Z690" s="288"/>
    </row>
    <row r="691" spans="1:26" ht="15.75" customHeight="1">
      <c r="A691" s="288"/>
      <c r="B691" s="288"/>
      <c r="C691" s="317"/>
      <c r="D691" s="317"/>
      <c r="E691" s="288"/>
      <c r="F691" s="288"/>
      <c r="G691" s="288"/>
      <c r="H691" s="288"/>
      <c r="I691" s="288"/>
      <c r="J691" s="288"/>
      <c r="K691" s="288"/>
      <c r="L691" s="288"/>
      <c r="M691" s="288"/>
      <c r="N691" s="288"/>
      <c r="O691" s="288"/>
      <c r="P691" s="288"/>
      <c r="Q691" s="288"/>
      <c r="R691" s="288"/>
      <c r="S691" s="288"/>
      <c r="T691" s="288"/>
      <c r="U691" s="288"/>
      <c r="V691" s="288"/>
      <c r="W691" s="288"/>
      <c r="X691" s="288"/>
      <c r="Y691" s="288"/>
      <c r="Z691" s="288"/>
    </row>
    <row r="692" spans="1:26" ht="15.75" customHeight="1">
      <c r="A692" s="288"/>
      <c r="B692" s="288"/>
      <c r="C692" s="317"/>
      <c r="D692" s="317"/>
      <c r="E692" s="288"/>
      <c r="F692" s="288"/>
      <c r="G692" s="288"/>
      <c r="H692" s="288"/>
      <c r="I692" s="288"/>
      <c r="J692" s="288"/>
      <c r="K692" s="288"/>
      <c r="L692" s="288"/>
      <c r="M692" s="288"/>
      <c r="N692" s="288"/>
      <c r="O692" s="288"/>
      <c r="P692" s="288"/>
      <c r="Q692" s="288"/>
      <c r="R692" s="288"/>
      <c r="S692" s="288"/>
      <c r="T692" s="288"/>
      <c r="U692" s="288"/>
      <c r="V692" s="288"/>
      <c r="W692" s="288"/>
      <c r="X692" s="288"/>
      <c r="Y692" s="288"/>
      <c r="Z692" s="288"/>
    </row>
    <row r="693" spans="1:26" ht="15.75" customHeight="1">
      <c r="A693" s="288"/>
      <c r="B693" s="288"/>
      <c r="C693" s="317"/>
      <c r="D693" s="317"/>
      <c r="E693" s="288"/>
      <c r="F693" s="288"/>
      <c r="G693" s="288"/>
      <c r="H693" s="288"/>
      <c r="I693" s="288"/>
      <c r="J693" s="288"/>
      <c r="K693" s="288"/>
      <c r="L693" s="288"/>
      <c r="M693" s="288"/>
      <c r="N693" s="288"/>
      <c r="O693" s="288"/>
      <c r="P693" s="288"/>
      <c r="Q693" s="288"/>
      <c r="R693" s="288"/>
      <c r="S693" s="288"/>
      <c r="T693" s="288"/>
      <c r="U693" s="288"/>
      <c r="V693" s="288"/>
      <c r="W693" s="288"/>
      <c r="X693" s="288"/>
      <c r="Y693" s="288"/>
      <c r="Z693" s="288"/>
    </row>
    <row r="694" spans="1:26" ht="15.75" customHeight="1">
      <c r="A694" s="288"/>
      <c r="B694" s="288"/>
      <c r="C694" s="317"/>
      <c r="D694" s="317"/>
      <c r="E694" s="288"/>
      <c r="F694" s="288"/>
      <c r="G694" s="288"/>
      <c r="H694" s="288"/>
      <c r="I694" s="288"/>
      <c r="J694" s="288"/>
      <c r="K694" s="288"/>
      <c r="L694" s="288"/>
      <c r="M694" s="288"/>
      <c r="N694" s="288"/>
      <c r="O694" s="288"/>
      <c r="P694" s="288"/>
      <c r="Q694" s="288"/>
      <c r="R694" s="288"/>
      <c r="S694" s="288"/>
      <c r="T694" s="288"/>
      <c r="U694" s="288"/>
      <c r="V694" s="288"/>
      <c r="W694" s="288"/>
      <c r="X694" s="288"/>
      <c r="Y694" s="288"/>
      <c r="Z694" s="288"/>
    </row>
    <row r="695" spans="1:26" ht="15.75" customHeight="1">
      <c r="A695" s="288"/>
      <c r="B695" s="288"/>
      <c r="C695" s="317"/>
      <c r="D695" s="317"/>
      <c r="E695" s="288"/>
      <c r="F695" s="288"/>
      <c r="G695" s="288"/>
      <c r="H695" s="288"/>
      <c r="I695" s="288"/>
      <c r="J695" s="288"/>
      <c r="K695" s="288"/>
      <c r="L695" s="288"/>
      <c r="M695" s="288"/>
      <c r="N695" s="288"/>
      <c r="O695" s="288"/>
      <c r="P695" s="288"/>
      <c r="Q695" s="288"/>
      <c r="R695" s="288"/>
      <c r="S695" s="288"/>
      <c r="T695" s="288"/>
      <c r="U695" s="288"/>
      <c r="V695" s="288"/>
      <c r="W695" s="288"/>
      <c r="X695" s="288"/>
      <c r="Y695" s="288"/>
      <c r="Z695" s="288"/>
    </row>
    <row r="696" spans="1:26" ht="15.75" customHeight="1">
      <c r="A696" s="288"/>
      <c r="B696" s="288"/>
      <c r="C696" s="317"/>
      <c r="D696" s="317"/>
      <c r="E696" s="288"/>
      <c r="F696" s="288"/>
      <c r="G696" s="288"/>
      <c r="H696" s="288"/>
      <c r="I696" s="288"/>
      <c r="J696" s="288"/>
      <c r="K696" s="288"/>
      <c r="L696" s="288"/>
      <c r="M696" s="288"/>
      <c r="N696" s="288"/>
      <c r="O696" s="288"/>
      <c r="P696" s="288"/>
      <c r="Q696" s="288"/>
      <c r="R696" s="288"/>
      <c r="S696" s="288"/>
      <c r="T696" s="288"/>
      <c r="U696" s="288"/>
      <c r="V696" s="288"/>
      <c r="W696" s="288"/>
      <c r="X696" s="288"/>
      <c r="Y696" s="288"/>
      <c r="Z696" s="288"/>
    </row>
    <row r="697" spans="1:26" ht="15.75" customHeight="1">
      <c r="A697" s="288"/>
      <c r="B697" s="288"/>
      <c r="C697" s="317"/>
      <c r="D697" s="317"/>
      <c r="E697" s="288"/>
      <c r="F697" s="288"/>
      <c r="G697" s="288"/>
      <c r="H697" s="288"/>
      <c r="I697" s="288"/>
      <c r="J697" s="288"/>
      <c r="K697" s="288"/>
      <c r="L697" s="288"/>
      <c r="M697" s="288"/>
      <c r="N697" s="288"/>
      <c r="O697" s="288"/>
      <c r="P697" s="288"/>
      <c r="Q697" s="288"/>
      <c r="R697" s="288"/>
      <c r="S697" s="288"/>
      <c r="T697" s="288"/>
      <c r="U697" s="288"/>
      <c r="V697" s="288"/>
      <c r="W697" s="288"/>
      <c r="X697" s="288"/>
      <c r="Y697" s="288"/>
      <c r="Z697" s="288"/>
    </row>
    <row r="698" spans="1:26" ht="15.75" customHeight="1">
      <c r="A698" s="288"/>
      <c r="B698" s="288"/>
      <c r="C698" s="317"/>
      <c r="D698" s="317"/>
      <c r="E698" s="288"/>
      <c r="F698" s="288"/>
      <c r="G698" s="288"/>
      <c r="H698" s="288"/>
      <c r="I698" s="288"/>
      <c r="J698" s="288"/>
      <c r="K698" s="288"/>
      <c r="L698" s="288"/>
      <c r="M698" s="288"/>
      <c r="N698" s="288"/>
      <c r="O698" s="288"/>
      <c r="P698" s="288"/>
      <c r="Q698" s="288"/>
      <c r="R698" s="288"/>
      <c r="S698" s="288"/>
      <c r="T698" s="288"/>
      <c r="U698" s="288"/>
      <c r="V698" s="288"/>
      <c r="W698" s="288"/>
      <c r="X698" s="288"/>
      <c r="Y698" s="288"/>
      <c r="Z698" s="288"/>
    </row>
    <row r="699" spans="1:26" ht="15.75" customHeight="1">
      <c r="A699" s="288"/>
      <c r="B699" s="288"/>
      <c r="C699" s="317"/>
      <c r="D699" s="317"/>
      <c r="E699" s="288"/>
      <c r="F699" s="288"/>
      <c r="G699" s="288"/>
      <c r="H699" s="288"/>
      <c r="I699" s="288"/>
      <c r="J699" s="288"/>
      <c r="K699" s="288"/>
      <c r="L699" s="288"/>
      <c r="M699" s="288"/>
      <c r="N699" s="288"/>
      <c r="O699" s="288"/>
      <c r="P699" s="288"/>
      <c r="Q699" s="288"/>
      <c r="R699" s="288"/>
      <c r="S699" s="288"/>
      <c r="T699" s="288"/>
      <c r="U699" s="288"/>
      <c r="V699" s="288"/>
      <c r="W699" s="288"/>
      <c r="X699" s="288"/>
      <c r="Y699" s="288"/>
      <c r="Z699" s="288"/>
    </row>
    <row r="700" spans="1:26" ht="15.75" customHeight="1">
      <c r="A700" s="288"/>
      <c r="B700" s="288"/>
      <c r="C700" s="317"/>
      <c r="D700" s="317"/>
      <c r="E700" s="288"/>
      <c r="F700" s="288"/>
      <c r="G700" s="288"/>
      <c r="H700" s="288"/>
      <c r="I700" s="288"/>
      <c r="J700" s="288"/>
      <c r="K700" s="288"/>
      <c r="L700" s="288"/>
      <c r="M700" s="288"/>
      <c r="N700" s="288"/>
      <c r="O700" s="288"/>
      <c r="P700" s="288"/>
      <c r="Q700" s="288"/>
      <c r="R700" s="288"/>
      <c r="S700" s="288"/>
      <c r="T700" s="288"/>
      <c r="U700" s="288"/>
      <c r="V700" s="288"/>
      <c r="W700" s="288"/>
      <c r="X700" s="288"/>
      <c r="Y700" s="288"/>
      <c r="Z700" s="288"/>
    </row>
    <row r="701" spans="1:26" ht="15.75" customHeight="1">
      <c r="A701" s="288"/>
      <c r="B701" s="288"/>
      <c r="C701" s="317"/>
      <c r="D701" s="317"/>
      <c r="E701" s="288"/>
      <c r="F701" s="288"/>
      <c r="G701" s="288"/>
      <c r="H701" s="288"/>
      <c r="I701" s="288"/>
      <c r="J701" s="288"/>
      <c r="K701" s="288"/>
      <c r="L701" s="288"/>
      <c r="M701" s="288"/>
      <c r="N701" s="288"/>
      <c r="O701" s="288"/>
      <c r="P701" s="288"/>
      <c r="Q701" s="288"/>
      <c r="R701" s="288"/>
      <c r="S701" s="288"/>
      <c r="T701" s="288"/>
      <c r="U701" s="288"/>
      <c r="V701" s="288"/>
      <c r="W701" s="288"/>
      <c r="X701" s="288"/>
      <c r="Y701" s="288"/>
      <c r="Z701" s="288"/>
    </row>
    <row r="702" spans="1:26" ht="15.75" customHeight="1">
      <c r="A702" s="288"/>
      <c r="B702" s="288"/>
      <c r="C702" s="317"/>
      <c r="D702" s="317"/>
      <c r="E702" s="288"/>
      <c r="F702" s="288"/>
      <c r="G702" s="288"/>
      <c r="H702" s="288"/>
      <c r="I702" s="288"/>
      <c r="J702" s="288"/>
      <c r="K702" s="288"/>
      <c r="L702" s="288"/>
      <c r="M702" s="288"/>
      <c r="N702" s="288"/>
      <c r="O702" s="288"/>
      <c r="P702" s="288"/>
      <c r="Q702" s="288"/>
      <c r="R702" s="288"/>
      <c r="S702" s="288"/>
      <c r="T702" s="288"/>
      <c r="U702" s="288"/>
      <c r="V702" s="288"/>
      <c r="W702" s="288"/>
      <c r="X702" s="288"/>
      <c r="Y702" s="288"/>
      <c r="Z702" s="288"/>
    </row>
    <row r="703" spans="1:26" ht="15.75" customHeight="1">
      <c r="A703" s="288"/>
      <c r="B703" s="288"/>
      <c r="C703" s="317"/>
      <c r="D703" s="317"/>
      <c r="E703" s="288"/>
      <c r="F703" s="288"/>
      <c r="G703" s="288"/>
      <c r="H703" s="288"/>
      <c r="I703" s="288"/>
      <c r="J703" s="288"/>
      <c r="K703" s="288"/>
      <c r="L703" s="288"/>
      <c r="M703" s="288"/>
      <c r="N703" s="288"/>
      <c r="O703" s="288"/>
      <c r="P703" s="288"/>
      <c r="Q703" s="288"/>
      <c r="R703" s="288"/>
      <c r="S703" s="288"/>
      <c r="T703" s="288"/>
      <c r="U703" s="288"/>
      <c r="V703" s="288"/>
      <c r="W703" s="288"/>
      <c r="X703" s="288"/>
      <c r="Y703" s="288"/>
      <c r="Z703" s="288"/>
    </row>
    <row r="704" spans="1:26" ht="15.75" customHeight="1">
      <c r="A704" s="288"/>
      <c r="B704" s="288"/>
      <c r="C704" s="317"/>
      <c r="D704" s="317"/>
      <c r="E704" s="288"/>
      <c r="F704" s="288"/>
      <c r="G704" s="288"/>
      <c r="H704" s="288"/>
      <c r="I704" s="288"/>
      <c r="J704" s="288"/>
      <c r="K704" s="288"/>
      <c r="L704" s="288"/>
      <c r="M704" s="288"/>
      <c r="N704" s="288"/>
      <c r="O704" s="288"/>
      <c r="P704" s="288"/>
      <c r="Q704" s="288"/>
      <c r="R704" s="288"/>
      <c r="S704" s="288"/>
      <c r="T704" s="288"/>
      <c r="U704" s="288"/>
      <c r="V704" s="288"/>
      <c r="W704" s="288"/>
      <c r="X704" s="288"/>
      <c r="Y704" s="288"/>
      <c r="Z704" s="288"/>
    </row>
    <row r="705" spans="1:26" ht="15.75" customHeight="1">
      <c r="A705" s="288"/>
      <c r="B705" s="288"/>
      <c r="C705" s="317"/>
      <c r="D705" s="317"/>
      <c r="E705" s="288"/>
      <c r="F705" s="288"/>
      <c r="G705" s="288"/>
      <c r="H705" s="288"/>
      <c r="I705" s="288"/>
      <c r="J705" s="288"/>
      <c r="K705" s="288"/>
      <c r="L705" s="288"/>
      <c r="M705" s="288"/>
      <c r="N705" s="288"/>
      <c r="O705" s="288"/>
      <c r="P705" s="288"/>
      <c r="Q705" s="288"/>
      <c r="R705" s="288"/>
      <c r="S705" s="288"/>
      <c r="T705" s="288"/>
      <c r="U705" s="288"/>
      <c r="V705" s="288"/>
      <c r="W705" s="288"/>
      <c r="X705" s="288"/>
      <c r="Y705" s="288"/>
      <c r="Z705" s="288"/>
    </row>
    <row r="706" spans="1:26" ht="15.75" customHeight="1">
      <c r="A706" s="288"/>
      <c r="B706" s="288"/>
      <c r="C706" s="317"/>
      <c r="D706" s="317"/>
      <c r="E706" s="288"/>
      <c r="F706" s="288"/>
      <c r="G706" s="288"/>
      <c r="H706" s="288"/>
      <c r="I706" s="288"/>
      <c r="J706" s="288"/>
      <c r="K706" s="288"/>
      <c r="L706" s="288"/>
      <c r="M706" s="288"/>
      <c r="N706" s="288"/>
      <c r="O706" s="288"/>
      <c r="P706" s="288"/>
      <c r="Q706" s="288"/>
      <c r="R706" s="288"/>
      <c r="S706" s="288"/>
      <c r="T706" s="288"/>
      <c r="U706" s="288"/>
      <c r="V706" s="288"/>
      <c r="W706" s="288"/>
      <c r="X706" s="288"/>
      <c r="Y706" s="288"/>
      <c r="Z706" s="288"/>
    </row>
    <row r="707" spans="1:26" ht="15.75" customHeight="1">
      <c r="A707" s="288"/>
      <c r="B707" s="288"/>
      <c r="C707" s="317"/>
      <c r="D707" s="317"/>
      <c r="E707" s="288"/>
      <c r="F707" s="288"/>
      <c r="G707" s="288"/>
      <c r="H707" s="288"/>
      <c r="I707" s="288"/>
      <c r="J707" s="288"/>
      <c r="K707" s="288"/>
      <c r="L707" s="288"/>
      <c r="M707" s="288"/>
      <c r="N707" s="288"/>
      <c r="O707" s="288"/>
      <c r="P707" s="288"/>
      <c r="Q707" s="288"/>
      <c r="R707" s="288"/>
      <c r="S707" s="288"/>
      <c r="T707" s="288"/>
      <c r="U707" s="288"/>
      <c r="V707" s="288"/>
      <c r="W707" s="288"/>
      <c r="X707" s="288"/>
      <c r="Y707" s="288"/>
      <c r="Z707" s="288"/>
    </row>
    <row r="708" spans="1:26" ht="15.75" customHeight="1">
      <c r="A708" s="288"/>
      <c r="B708" s="288"/>
      <c r="C708" s="317"/>
      <c r="D708" s="317"/>
      <c r="E708" s="288"/>
      <c r="F708" s="288"/>
      <c r="G708" s="288"/>
      <c r="H708" s="288"/>
      <c r="I708" s="288"/>
      <c r="J708" s="288"/>
      <c r="K708" s="288"/>
      <c r="L708" s="288"/>
      <c r="M708" s="288"/>
      <c r="N708" s="288"/>
      <c r="O708" s="288"/>
      <c r="P708" s="288"/>
      <c r="Q708" s="288"/>
      <c r="R708" s="288"/>
      <c r="S708" s="288"/>
      <c r="T708" s="288"/>
      <c r="U708" s="288"/>
      <c r="V708" s="288"/>
      <c r="W708" s="288"/>
      <c r="X708" s="288"/>
      <c r="Y708" s="288"/>
      <c r="Z708" s="288"/>
    </row>
    <row r="709" spans="1:26" ht="15.75" customHeight="1">
      <c r="A709" s="288"/>
      <c r="B709" s="288"/>
      <c r="C709" s="317"/>
      <c r="D709" s="317"/>
      <c r="E709" s="288"/>
      <c r="F709" s="288"/>
      <c r="G709" s="288"/>
      <c r="H709" s="288"/>
      <c r="I709" s="288"/>
      <c r="J709" s="288"/>
      <c r="K709" s="288"/>
      <c r="L709" s="288"/>
      <c r="M709" s="288"/>
      <c r="N709" s="288"/>
      <c r="O709" s="288"/>
      <c r="P709" s="288"/>
      <c r="Q709" s="288"/>
      <c r="R709" s="288"/>
      <c r="S709" s="288"/>
      <c r="T709" s="288"/>
      <c r="U709" s="288"/>
      <c r="V709" s="288"/>
      <c r="W709" s="288"/>
      <c r="X709" s="288"/>
      <c r="Y709" s="288"/>
      <c r="Z709" s="288"/>
    </row>
    <row r="710" spans="1:26" ht="15.75" customHeight="1">
      <c r="A710" s="288"/>
      <c r="B710" s="288"/>
      <c r="C710" s="317"/>
      <c r="D710" s="317"/>
      <c r="E710" s="288"/>
      <c r="F710" s="288"/>
      <c r="G710" s="288"/>
      <c r="H710" s="288"/>
      <c r="I710" s="288"/>
      <c r="J710" s="288"/>
      <c r="K710" s="288"/>
      <c r="L710" s="288"/>
      <c r="M710" s="288"/>
      <c r="N710" s="288"/>
      <c r="O710" s="288"/>
      <c r="P710" s="288"/>
      <c r="Q710" s="288"/>
      <c r="R710" s="288"/>
      <c r="S710" s="288"/>
      <c r="T710" s="288"/>
      <c r="U710" s="288"/>
      <c r="V710" s="288"/>
      <c r="W710" s="288"/>
      <c r="X710" s="288"/>
      <c r="Y710" s="288"/>
      <c r="Z710" s="288"/>
    </row>
    <row r="711" spans="1:26" ht="15.75" customHeight="1">
      <c r="A711" s="288"/>
      <c r="B711" s="288"/>
      <c r="C711" s="317"/>
      <c r="D711" s="317"/>
      <c r="E711" s="288"/>
      <c r="F711" s="288"/>
      <c r="G711" s="288"/>
      <c r="H711" s="288"/>
      <c r="I711" s="288"/>
      <c r="J711" s="288"/>
      <c r="K711" s="288"/>
      <c r="L711" s="288"/>
      <c r="M711" s="288"/>
      <c r="N711" s="288"/>
      <c r="O711" s="288"/>
      <c r="P711" s="288"/>
      <c r="Q711" s="288"/>
      <c r="R711" s="288"/>
      <c r="S711" s="288"/>
      <c r="T711" s="288"/>
      <c r="U711" s="288"/>
      <c r="V711" s="288"/>
      <c r="W711" s="288"/>
      <c r="X711" s="288"/>
      <c r="Y711" s="288"/>
      <c r="Z711" s="288"/>
    </row>
    <row r="712" spans="1:26" ht="15.75" customHeight="1">
      <c r="A712" s="288"/>
      <c r="B712" s="288"/>
      <c r="C712" s="317"/>
      <c r="D712" s="317"/>
      <c r="E712" s="288"/>
      <c r="F712" s="288"/>
      <c r="G712" s="288"/>
      <c r="H712" s="288"/>
      <c r="I712" s="288"/>
      <c r="J712" s="288"/>
      <c r="K712" s="288"/>
      <c r="L712" s="288"/>
      <c r="M712" s="288"/>
      <c r="N712" s="288"/>
      <c r="O712" s="288"/>
      <c r="P712" s="288"/>
      <c r="Q712" s="288"/>
      <c r="R712" s="288"/>
      <c r="S712" s="288"/>
      <c r="T712" s="288"/>
      <c r="U712" s="288"/>
      <c r="V712" s="288"/>
      <c r="W712" s="288"/>
      <c r="X712" s="288"/>
      <c r="Y712" s="288"/>
      <c r="Z712" s="288"/>
    </row>
    <row r="713" spans="1:26" ht="15.75" customHeight="1">
      <c r="A713" s="288"/>
      <c r="B713" s="288"/>
      <c r="C713" s="317"/>
      <c r="D713" s="317"/>
      <c r="E713" s="288"/>
      <c r="F713" s="288"/>
      <c r="G713" s="288"/>
      <c r="H713" s="288"/>
      <c r="I713" s="288"/>
      <c r="J713" s="288"/>
      <c r="K713" s="288"/>
      <c r="L713" s="288"/>
      <c r="M713" s="288"/>
      <c r="N713" s="288"/>
      <c r="O713" s="288"/>
      <c r="P713" s="288"/>
      <c r="Q713" s="288"/>
      <c r="R713" s="288"/>
      <c r="S713" s="288"/>
      <c r="T713" s="288"/>
      <c r="U713" s="288"/>
      <c r="V713" s="288"/>
      <c r="W713" s="288"/>
      <c r="X713" s="288"/>
      <c r="Y713" s="288"/>
      <c r="Z713" s="288"/>
    </row>
    <row r="714" spans="1:26" ht="15.75" customHeight="1">
      <c r="A714" s="288"/>
      <c r="B714" s="288"/>
      <c r="C714" s="317"/>
      <c r="D714" s="317"/>
      <c r="E714" s="288"/>
      <c r="F714" s="288"/>
      <c r="G714" s="288"/>
      <c r="H714" s="288"/>
      <c r="I714" s="288"/>
      <c r="J714" s="288"/>
      <c r="K714" s="288"/>
      <c r="L714" s="288"/>
      <c r="M714" s="288"/>
      <c r="N714" s="288"/>
      <c r="O714" s="288"/>
      <c r="P714" s="288"/>
      <c r="Q714" s="288"/>
      <c r="R714" s="288"/>
      <c r="S714" s="288"/>
      <c r="T714" s="288"/>
      <c r="U714" s="288"/>
      <c r="V714" s="288"/>
      <c r="W714" s="288"/>
      <c r="X714" s="288"/>
      <c r="Y714" s="288"/>
      <c r="Z714" s="288"/>
    </row>
    <row r="715" spans="1:26" ht="15.75" customHeight="1">
      <c r="A715" s="288"/>
      <c r="B715" s="288"/>
      <c r="C715" s="317"/>
      <c r="D715" s="317"/>
      <c r="E715" s="288"/>
      <c r="F715" s="288"/>
      <c r="G715" s="288"/>
      <c r="H715" s="288"/>
      <c r="I715" s="288"/>
      <c r="J715" s="288"/>
      <c r="K715" s="288"/>
      <c r="L715" s="288"/>
      <c r="M715" s="288"/>
      <c r="N715" s="288"/>
      <c r="O715" s="288"/>
      <c r="P715" s="288"/>
      <c r="Q715" s="288"/>
      <c r="R715" s="288"/>
      <c r="S715" s="288"/>
      <c r="T715" s="288"/>
      <c r="U715" s="288"/>
      <c r="V715" s="288"/>
      <c r="W715" s="288"/>
      <c r="X715" s="288"/>
      <c r="Y715" s="288"/>
      <c r="Z715" s="288"/>
    </row>
    <row r="716" spans="1:26" ht="15.75" customHeight="1">
      <c r="A716" s="288"/>
      <c r="B716" s="288"/>
      <c r="C716" s="317"/>
      <c r="D716" s="317"/>
      <c r="E716" s="288"/>
      <c r="F716" s="288"/>
      <c r="G716" s="288"/>
      <c r="H716" s="288"/>
      <c r="I716" s="288"/>
      <c r="J716" s="288"/>
      <c r="K716" s="288"/>
      <c r="L716" s="288"/>
      <c r="M716" s="288"/>
      <c r="N716" s="288"/>
      <c r="O716" s="288"/>
      <c r="P716" s="288"/>
      <c r="Q716" s="288"/>
      <c r="R716" s="288"/>
      <c r="S716" s="288"/>
      <c r="T716" s="288"/>
      <c r="U716" s="288"/>
      <c r="V716" s="288"/>
      <c r="W716" s="288"/>
      <c r="X716" s="288"/>
      <c r="Y716" s="288"/>
      <c r="Z716" s="288"/>
    </row>
    <row r="717" spans="1:26" ht="15.75" customHeight="1">
      <c r="A717" s="288"/>
      <c r="B717" s="288"/>
      <c r="C717" s="317"/>
      <c r="D717" s="317"/>
      <c r="E717" s="288"/>
      <c r="F717" s="288"/>
      <c r="G717" s="288"/>
      <c r="H717" s="288"/>
      <c r="I717" s="288"/>
      <c r="J717" s="288"/>
      <c r="K717" s="288"/>
      <c r="L717" s="288"/>
      <c r="M717" s="288"/>
      <c r="N717" s="288"/>
      <c r="O717" s="288"/>
      <c r="P717" s="288"/>
      <c r="Q717" s="288"/>
      <c r="R717" s="288"/>
      <c r="S717" s="288"/>
      <c r="T717" s="288"/>
      <c r="U717" s="288"/>
      <c r="V717" s="288"/>
      <c r="W717" s="288"/>
      <c r="X717" s="288"/>
      <c r="Y717" s="288"/>
      <c r="Z717" s="288"/>
    </row>
    <row r="718" spans="1:26" ht="15.75" customHeight="1">
      <c r="A718" s="288"/>
      <c r="B718" s="288"/>
      <c r="C718" s="317"/>
      <c r="D718" s="317"/>
      <c r="E718" s="288"/>
      <c r="F718" s="288"/>
      <c r="G718" s="288"/>
      <c r="H718" s="288"/>
      <c r="I718" s="288"/>
      <c r="J718" s="288"/>
      <c r="K718" s="288"/>
      <c r="L718" s="288"/>
      <c r="M718" s="288"/>
      <c r="N718" s="288"/>
      <c r="O718" s="288"/>
      <c r="P718" s="288"/>
      <c r="Q718" s="288"/>
      <c r="R718" s="288"/>
      <c r="S718" s="288"/>
      <c r="T718" s="288"/>
      <c r="U718" s="288"/>
      <c r="V718" s="288"/>
      <c r="W718" s="288"/>
      <c r="X718" s="288"/>
      <c r="Y718" s="288"/>
      <c r="Z718" s="288"/>
    </row>
    <row r="719" spans="1:26" ht="15.75" customHeight="1">
      <c r="A719" s="288"/>
      <c r="B719" s="288"/>
      <c r="C719" s="317"/>
      <c r="D719" s="317"/>
      <c r="E719" s="288"/>
      <c r="F719" s="288"/>
      <c r="G719" s="288"/>
      <c r="H719" s="288"/>
      <c r="I719" s="288"/>
      <c r="J719" s="288"/>
      <c r="K719" s="288"/>
      <c r="L719" s="288"/>
      <c r="M719" s="288"/>
      <c r="N719" s="288"/>
      <c r="O719" s="288"/>
      <c r="P719" s="288"/>
      <c r="Q719" s="288"/>
      <c r="R719" s="288"/>
      <c r="S719" s="288"/>
      <c r="T719" s="288"/>
      <c r="U719" s="288"/>
      <c r="V719" s="288"/>
      <c r="W719" s="288"/>
      <c r="X719" s="288"/>
      <c r="Y719" s="288"/>
      <c r="Z719" s="288"/>
    </row>
    <row r="720" spans="1:26" ht="15.75" customHeight="1">
      <c r="A720" s="288"/>
      <c r="B720" s="288"/>
      <c r="C720" s="317"/>
      <c r="D720" s="317"/>
      <c r="E720" s="288"/>
      <c r="F720" s="288"/>
      <c r="G720" s="288"/>
      <c r="H720" s="288"/>
      <c r="I720" s="288"/>
      <c r="J720" s="288"/>
      <c r="K720" s="288"/>
      <c r="L720" s="288"/>
      <c r="M720" s="288"/>
      <c r="N720" s="288"/>
      <c r="O720" s="288"/>
      <c r="P720" s="288"/>
      <c r="Q720" s="288"/>
      <c r="R720" s="288"/>
      <c r="S720" s="288"/>
      <c r="T720" s="288"/>
      <c r="U720" s="288"/>
      <c r="V720" s="288"/>
      <c r="W720" s="288"/>
      <c r="X720" s="288"/>
      <c r="Y720" s="288"/>
      <c r="Z720" s="288"/>
    </row>
    <row r="721" spans="1:26" ht="15.75" customHeight="1">
      <c r="A721" s="288"/>
      <c r="B721" s="288"/>
      <c r="C721" s="317"/>
      <c r="D721" s="317"/>
      <c r="E721" s="288"/>
      <c r="F721" s="288"/>
      <c r="G721" s="288"/>
      <c r="H721" s="288"/>
      <c r="I721" s="288"/>
      <c r="J721" s="288"/>
      <c r="K721" s="288"/>
      <c r="L721" s="288"/>
      <c r="M721" s="288"/>
      <c r="N721" s="288"/>
      <c r="O721" s="288"/>
      <c r="P721" s="288"/>
      <c r="Q721" s="288"/>
      <c r="R721" s="288"/>
      <c r="S721" s="288"/>
      <c r="T721" s="288"/>
      <c r="U721" s="288"/>
      <c r="V721" s="288"/>
      <c r="W721" s="288"/>
      <c r="X721" s="288"/>
      <c r="Y721" s="288"/>
      <c r="Z721" s="288"/>
    </row>
    <row r="722" spans="1:26" ht="15.75" customHeight="1">
      <c r="A722" s="288"/>
      <c r="B722" s="288"/>
      <c r="C722" s="317"/>
      <c r="D722" s="317"/>
      <c r="E722" s="288"/>
      <c r="F722" s="288"/>
      <c r="G722" s="288"/>
      <c r="H722" s="288"/>
      <c r="I722" s="288"/>
      <c r="J722" s="288"/>
      <c r="K722" s="288"/>
      <c r="L722" s="288"/>
      <c r="M722" s="288"/>
      <c r="N722" s="288"/>
      <c r="O722" s="288"/>
      <c r="P722" s="288"/>
      <c r="Q722" s="288"/>
      <c r="R722" s="288"/>
      <c r="S722" s="288"/>
      <c r="T722" s="288"/>
      <c r="U722" s="288"/>
      <c r="V722" s="288"/>
      <c r="W722" s="288"/>
      <c r="X722" s="288"/>
      <c r="Y722" s="288"/>
      <c r="Z722" s="288"/>
    </row>
    <row r="723" spans="1:26" ht="15.75" customHeight="1">
      <c r="A723" s="288"/>
      <c r="B723" s="288"/>
      <c r="C723" s="317"/>
      <c r="D723" s="317"/>
      <c r="E723" s="288"/>
      <c r="F723" s="288"/>
      <c r="G723" s="288"/>
      <c r="H723" s="288"/>
      <c r="I723" s="288"/>
      <c r="J723" s="288"/>
      <c r="K723" s="288"/>
      <c r="L723" s="288"/>
      <c r="M723" s="288"/>
      <c r="N723" s="288"/>
      <c r="O723" s="288"/>
      <c r="P723" s="288"/>
      <c r="Q723" s="288"/>
      <c r="R723" s="288"/>
      <c r="S723" s="288"/>
      <c r="T723" s="288"/>
      <c r="U723" s="288"/>
      <c r="V723" s="288"/>
      <c r="W723" s="288"/>
      <c r="X723" s="288"/>
      <c r="Y723" s="288"/>
      <c r="Z723" s="288"/>
    </row>
    <row r="724" spans="1:26" ht="15.75" customHeight="1">
      <c r="A724" s="288"/>
      <c r="B724" s="288"/>
      <c r="C724" s="317"/>
      <c r="D724" s="317"/>
      <c r="E724" s="288"/>
      <c r="F724" s="288"/>
      <c r="G724" s="288"/>
      <c r="H724" s="288"/>
      <c r="I724" s="288"/>
      <c r="J724" s="288"/>
      <c r="K724" s="288"/>
      <c r="L724" s="288"/>
      <c r="M724" s="288"/>
      <c r="N724" s="288"/>
      <c r="O724" s="288"/>
      <c r="P724" s="288"/>
      <c r="Q724" s="288"/>
      <c r="R724" s="288"/>
      <c r="S724" s="288"/>
      <c r="T724" s="288"/>
      <c r="U724" s="288"/>
      <c r="V724" s="288"/>
      <c r="W724" s="288"/>
      <c r="X724" s="288"/>
      <c r="Y724" s="288"/>
      <c r="Z724" s="288"/>
    </row>
    <row r="725" spans="1:26" ht="15.75" customHeight="1">
      <c r="A725" s="288"/>
      <c r="B725" s="288"/>
      <c r="C725" s="317"/>
      <c r="D725" s="317"/>
      <c r="E725" s="288"/>
      <c r="F725" s="288"/>
      <c r="G725" s="288"/>
      <c r="H725" s="288"/>
      <c r="I725" s="288"/>
      <c r="J725" s="288"/>
      <c r="K725" s="288"/>
      <c r="L725" s="288"/>
      <c r="M725" s="288"/>
      <c r="N725" s="288"/>
      <c r="O725" s="288"/>
      <c r="P725" s="288"/>
      <c r="Q725" s="288"/>
      <c r="R725" s="288"/>
      <c r="S725" s="288"/>
      <c r="T725" s="288"/>
      <c r="U725" s="288"/>
      <c r="V725" s="288"/>
      <c r="W725" s="288"/>
      <c r="X725" s="288"/>
      <c r="Y725" s="288"/>
      <c r="Z725" s="288"/>
    </row>
    <row r="726" spans="1:26" ht="15.75" customHeight="1">
      <c r="A726" s="288"/>
      <c r="B726" s="288"/>
      <c r="C726" s="317"/>
      <c r="D726" s="317"/>
      <c r="E726" s="288"/>
      <c r="F726" s="288"/>
      <c r="G726" s="288"/>
      <c r="H726" s="288"/>
      <c r="I726" s="288"/>
      <c r="J726" s="288"/>
      <c r="K726" s="288"/>
      <c r="L726" s="288"/>
      <c r="M726" s="288"/>
      <c r="N726" s="288"/>
      <c r="O726" s="288"/>
      <c r="P726" s="288"/>
      <c r="Q726" s="288"/>
      <c r="R726" s="288"/>
      <c r="S726" s="288"/>
      <c r="T726" s="288"/>
      <c r="U726" s="288"/>
      <c r="V726" s="288"/>
      <c r="W726" s="288"/>
      <c r="X726" s="288"/>
      <c r="Y726" s="288"/>
      <c r="Z726" s="288"/>
    </row>
    <row r="727" spans="1:26" ht="15.75" customHeight="1">
      <c r="A727" s="288"/>
      <c r="B727" s="288"/>
      <c r="C727" s="317"/>
      <c r="D727" s="317"/>
      <c r="E727" s="288"/>
      <c r="F727" s="288"/>
      <c r="G727" s="288"/>
      <c r="H727" s="288"/>
      <c r="I727" s="288"/>
      <c r="J727" s="288"/>
      <c r="K727" s="288"/>
      <c r="L727" s="288"/>
      <c r="M727" s="288"/>
      <c r="N727" s="288"/>
      <c r="O727" s="288"/>
      <c r="P727" s="288"/>
      <c r="Q727" s="288"/>
      <c r="R727" s="288"/>
      <c r="S727" s="288"/>
      <c r="T727" s="288"/>
      <c r="U727" s="288"/>
      <c r="V727" s="288"/>
      <c r="W727" s="288"/>
      <c r="X727" s="288"/>
      <c r="Y727" s="288"/>
      <c r="Z727" s="288"/>
    </row>
    <row r="728" spans="1:26" ht="15.75" customHeight="1">
      <c r="A728" s="288"/>
      <c r="B728" s="288"/>
      <c r="C728" s="317"/>
      <c r="D728" s="317"/>
      <c r="E728" s="288"/>
      <c r="F728" s="288"/>
      <c r="G728" s="288"/>
      <c r="H728" s="288"/>
      <c r="I728" s="288"/>
      <c r="J728" s="288"/>
      <c r="K728" s="288"/>
      <c r="L728" s="288"/>
      <c r="M728" s="288"/>
      <c r="N728" s="288"/>
      <c r="O728" s="288"/>
      <c r="P728" s="288"/>
      <c r="Q728" s="288"/>
      <c r="R728" s="288"/>
      <c r="S728" s="288"/>
      <c r="T728" s="288"/>
      <c r="U728" s="288"/>
      <c r="V728" s="288"/>
      <c r="W728" s="288"/>
      <c r="X728" s="288"/>
      <c r="Y728" s="288"/>
      <c r="Z728" s="288"/>
    </row>
    <row r="729" spans="1:26" ht="15.75" customHeight="1">
      <c r="A729" s="288"/>
      <c r="B729" s="288"/>
      <c r="C729" s="317"/>
      <c r="D729" s="317"/>
      <c r="E729" s="288"/>
      <c r="F729" s="288"/>
      <c r="G729" s="288"/>
      <c r="H729" s="288"/>
      <c r="I729" s="288"/>
      <c r="J729" s="288"/>
      <c r="K729" s="288"/>
      <c r="L729" s="288"/>
      <c r="M729" s="288"/>
      <c r="N729" s="288"/>
      <c r="O729" s="288"/>
      <c r="P729" s="288"/>
      <c r="Q729" s="288"/>
      <c r="R729" s="288"/>
      <c r="S729" s="288"/>
      <c r="T729" s="288"/>
      <c r="U729" s="288"/>
      <c r="V729" s="288"/>
      <c r="W729" s="288"/>
      <c r="X729" s="288"/>
      <c r="Y729" s="288"/>
      <c r="Z729" s="288"/>
    </row>
    <row r="730" spans="1:26" ht="15.75" customHeight="1">
      <c r="A730" s="288"/>
      <c r="B730" s="288"/>
      <c r="C730" s="317"/>
      <c r="D730" s="317"/>
      <c r="E730" s="288"/>
      <c r="F730" s="288"/>
      <c r="G730" s="288"/>
      <c r="H730" s="288"/>
      <c r="I730" s="288"/>
      <c r="J730" s="288"/>
      <c r="K730" s="288"/>
      <c r="L730" s="288"/>
      <c r="M730" s="288"/>
      <c r="N730" s="288"/>
      <c r="O730" s="288"/>
      <c r="P730" s="288"/>
      <c r="Q730" s="288"/>
      <c r="R730" s="288"/>
      <c r="S730" s="288"/>
      <c r="T730" s="288"/>
      <c r="U730" s="288"/>
      <c r="V730" s="288"/>
      <c r="W730" s="288"/>
      <c r="X730" s="288"/>
      <c r="Y730" s="288"/>
      <c r="Z730" s="288"/>
    </row>
    <row r="731" spans="1:26" ht="15.75" customHeight="1">
      <c r="A731" s="288"/>
      <c r="B731" s="288"/>
      <c r="C731" s="317"/>
      <c r="D731" s="317"/>
      <c r="E731" s="288"/>
      <c r="F731" s="288"/>
      <c r="G731" s="288"/>
      <c r="H731" s="288"/>
      <c r="I731" s="288"/>
      <c r="J731" s="288"/>
      <c r="K731" s="288"/>
      <c r="L731" s="288"/>
      <c r="M731" s="288"/>
      <c r="N731" s="288"/>
      <c r="O731" s="288"/>
      <c r="P731" s="288"/>
      <c r="Q731" s="288"/>
      <c r="R731" s="288"/>
      <c r="S731" s="288"/>
      <c r="T731" s="288"/>
      <c r="U731" s="288"/>
      <c r="V731" s="288"/>
      <c r="W731" s="288"/>
      <c r="X731" s="288"/>
      <c r="Y731" s="288"/>
      <c r="Z731" s="288"/>
    </row>
    <row r="732" spans="1:26" ht="15.75" customHeight="1">
      <c r="A732" s="288"/>
      <c r="B732" s="288"/>
      <c r="C732" s="317"/>
      <c r="D732" s="317"/>
      <c r="E732" s="288"/>
      <c r="F732" s="288"/>
      <c r="G732" s="288"/>
      <c r="H732" s="288"/>
      <c r="I732" s="288"/>
      <c r="J732" s="288"/>
      <c r="K732" s="288"/>
      <c r="L732" s="288"/>
      <c r="M732" s="288"/>
      <c r="N732" s="288"/>
      <c r="O732" s="288"/>
      <c r="P732" s="288"/>
      <c r="Q732" s="288"/>
      <c r="R732" s="288"/>
      <c r="S732" s="288"/>
      <c r="T732" s="288"/>
      <c r="U732" s="288"/>
      <c r="V732" s="288"/>
      <c r="W732" s="288"/>
      <c r="X732" s="288"/>
      <c r="Y732" s="288"/>
      <c r="Z732" s="288"/>
    </row>
    <row r="733" spans="1:26" ht="15.75" customHeight="1">
      <c r="A733" s="288"/>
      <c r="B733" s="288"/>
      <c r="C733" s="317"/>
      <c r="D733" s="317"/>
      <c r="E733" s="288"/>
      <c r="F733" s="288"/>
      <c r="G733" s="288"/>
      <c r="H733" s="288"/>
      <c r="I733" s="288"/>
      <c r="J733" s="288"/>
      <c r="K733" s="288"/>
      <c r="L733" s="288"/>
      <c r="M733" s="288"/>
      <c r="N733" s="288"/>
      <c r="O733" s="288"/>
      <c r="P733" s="288"/>
      <c r="Q733" s="288"/>
      <c r="R733" s="288"/>
      <c r="S733" s="288"/>
      <c r="T733" s="288"/>
      <c r="U733" s="288"/>
      <c r="V733" s="288"/>
      <c r="W733" s="288"/>
      <c r="X733" s="288"/>
      <c r="Y733" s="288"/>
      <c r="Z733" s="288"/>
    </row>
    <row r="734" spans="1:26" ht="15.75" customHeight="1">
      <c r="A734" s="288"/>
      <c r="B734" s="288"/>
      <c r="C734" s="317"/>
      <c r="D734" s="317"/>
      <c r="E734" s="288"/>
      <c r="F734" s="288"/>
      <c r="G734" s="288"/>
      <c r="H734" s="288"/>
      <c r="I734" s="288"/>
      <c r="J734" s="288"/>
      <c r="K734" s="288"/>
      <c r="L734" s="288"/>
      <c r="M734" s="288"/>
      <c r="N734" s="288"/>
      <c r="O734" s="288"/>
      <c r="P734" s="288"/>
      <c r="Q734" s="288"/>
      <c r="R734" s="288"/>
      <c r="S734" s="288"/>
      <c r="T734" s="288"/>
      <c r="U734" s="288"/>
      <c r="V734" s="288"/>
      <c r="W734" s="288"/>
      <c r="X734" s="288"/>
      <c r="Y734" s="288"/>
      <c r="Z734" s="288"/>
    </row>
    <row r="735" spans="1:26" ht="15.75" customHeight="1">
      <c r="A735" s="288"/>
      <c r="B735" s="288"/>
      <c r="C735" s="317"/>
      <c r="D735" s="317"/>
      <c r="E735" s="288"/>
      <c r="F735" s="288"/>
      <c r="G735" s="288"/>
      <c r="H735" s="288"/>
      <c r="I735" s="288"/>
      <c r="J735" s="288"/>
      <c r="K735" s="288"/>
      <c r="L735" s="288"/>
      <c r="M735" s="288"/>
      <c r="N735" s="288"/>
      <c r="O735" s="288"/>
      <c r="P735" s="288"/>
      <c r="Q735" s="288"/>
      <c r="R735" s="288"/>
      <c r="S735" s="288"/>
      <c r="T735" s="288"/>
      <c r="U735" s="288"/>
      <c r="V735" s="288"/>
      <c r="W735" s="288"/>
      <c r="X735" s="288"/>
      <c r="Y735" s="288"/>
      <c r="Z735" s="288"/>
    </row>
    <row r="736" spans="1:26" ht="15.75" customHeight="1">
      <c r="A736" s="288"/>
      <c r="B736" s="288"/>
      <c r="C736" s="317"/>
      <c r="D736" s="317"/>
      <c r="E736" s="288"/>
      <c r="F736" s="288"/>
      <c r="G736" s="288"/>
      <c r="H736" s="288"/>
      <c r="I736" s="288"/>
      <c r="J736" s="288"/>
      <c r="K736" s="288"/>
      <c r="L736" s="288"/>
      <c r="M736" s="288"/>
      <c r="N736" s="288"/>
      <c r="O736" s="288"/>
      <c r="P736" s="288"/>
      <c r="Q736" s="288"/>
      <c r="R736" s="288"/>
      <c r="S736" s="288"/>
      <c r="T736" s="288"/>
      <c r="U736" s="288"/>
      <c r="V736" s="288"/>
      <c r="W736" s="288"/>
      <c r="X736" s="288"/>
      <c r="Y736" s="288"/>
      <c r="Z736" s="288"/>
    </row>
    <row r="737" spans="1:26" ht="15.75" customHeight="1">
      <c r="A737" s="288"/>
      <c r="B737" s="288"/>
      <c r="C737" s="317"/>
      <c r="D737" s="317"/>
      <c r="E737" s="288"/>
      <c r="F737" s="288"/>
      <c r="G737" s="288"/>
      <c r="H737" s="288"/>
      <c r="I737" s="288"/>
      <c r="J737" s="288"/>
      <c r="K737" s="288"/>
      <c r="L737" s="288"/>
      <c r="M737" s="288"/>
      <c r="N737" s="288"/>
      <c r="O737" s="288"/>
      <c r="P737" s="288"/>
      <c r="Q737" s="288"/>
      <c r="R737" s="288"/>
      <c r="S737" s="288"/>
      <c r="T737" s="288"/>
      <c r="U737" s="288"/>
      <c r="V737" s="288"/>
      <c r="W737" s="288"/>
      <c r="X737" s="288"/>
      <c r="Y737" s="288"/>
      <c r="Z737" s="288"/>
    </row>
    <row r="738" spans="1:26" ht="15.75" customHeight="1">
      <c r="A738" s="288"/>
      <c r="B738" s="288"/>
      <c r="C738" s="317"/>
      <c r="D738" s="317"/>
      <c r="E738" s="288"/>
      <c r="F738" s="288"/>
      <c r="G738" s="288"/>
      <c r="H738" s="288"/>
      <c r="I738" s="288"/>
      <c r="J738" s="288"/>
      <c r="K738" s="288"/>
      <c r="L738" s="288"/>
      <c r="M738" s="288"/>
      <c r="N738" s="288"/>
      <c r="O738" s="288"/>
      <c r="P738" s="288"/>
      <c r="Q738" s="288"/>
      <c r="R738" s="288"/>
      <c r="S738" s="288"/>
      <c r="T738" s="288"/>
      <c r="U738" s="288"/>
      <c r="V738" s="288"/>
      <c r="W738" s="288"/>
      <c r="X738" s="288"/>
      <c r="Y738" s="288"/>
      <c r="Z738" s="288"/>
    </row>
    <row r="739" spans="1:26" ht="15.75" customHeight="1">
      <c r="A739" s="288"/>
      <c r="B739" s="288"/>
      <c r="C739" s="317"/>
      <c r="D739" s="317"/>
      <c r="E739" s="288"/>
      <c r="F739" s="288"/>
      <c r="G739" s="288"/>
      <c r="H739" s="288"/>
      <c r="I739" s="288"/>
      <c r="J739" s="288"/>
      <c r="K739" s="288"/>
      <c r="L739" s="288"/>
      <c r="M739" s="288"/>
      <c r="N739" s="288"/>
      <c r="O739" s="288"/>
      <c r="P739" s="288"/>
      <c r="Q739" s="288"/>
      <c r="R739" s="288"/>
      <c r="S739" s="288"/>
      <c r="T739" s="288"/>
      <c r="U739" s="288"/>
      <c r="V739" s="288"/>
      <c r="W739" s="288"/>
      <c r="X739" s="288"/>
      <c r="Y739" s="288"/>
      <c r="Z739" s="288"/>
    </row>
    <row r="740" spans="1:26" ht="15.75" customHeight="1">
      <c r="A740" s="288"/>
      <c r="B740" s="288"/>
      <c r="C740" s="317"/>
      <c r="D740" s="317"/>
      <c r="E740" s="288"/>
      <c r="F740" s="288"/>
      <c r="G740" s="288"/>
      <c r="H740" s="288"/>
      <c r="I740" s="288"/>
      <c r="J740" s="288"/>
      <c r="K740" s="288"/>
      <c r="L740" s="288"/>
      <c r="M740" s="288"/>
      <c r="N740" s="288"/>
      <c r="O740" s="288"/>
      <c r="P740" s="288"/>
      <c r="Q740" s="288"/>
      <c r="R740" s="288"/>
      <c r="S740" s="288"/>
      <c r="T740" s="288"/>
      <c r="U740" s="288"/>
      <c r="V740" s="288"/>
      <c r="W740" s="288"/>
      <c r="X740" s="288"/>
      <c r="Y740" s="288"/>
      <c r="Z740" s="288"/>
    </row>
    <row r="741" spans="1:26" ht="15.75" customHeight="1">
      <c r="A741" s="288"/>
      <c r="B741" s="288"/>
      <c r="C741" s="317"/>
      <c r="D741" s="317"/>
      <c r="E741" s="288"/>
      <c r="F741" s="288"/>
      <c r="G741" s="288"/>
      <c r="H741" s="288"/>
      <c r="I741" s="288"/>
      <c r="J741" s="288"/>
      <c r="K741" s="288"/>
      <c r="L741" s="288"/>
      <c r="M741" s="288"/>
      <c r="N741" s="288"/>
      <c r="O741" s="288"/>
      <c r="P741" s="288"/>
      <c r="Q741" s="288"/>
      <c r="R741" s="288"/>
      <c r="S741" s="288"/>
      <c r="T741" s="288"/>
      <c r="U741" s="288"/>
      <c r="V741" s="288"/>
      <c r="W741" s="288"/>
      <c r="X741" s="288"/>
      <c r="Y741" s="288"/>
      <c r="Z741" s="288"/>
    </row>
    <row r="742" spans="1:26" ht="15.75" customHeight="1">
      <c r="A742" s="288"/>
      <c r="B742" s="288"/>
      <c r="C742" s="317"/>
      <c r="D742" s="317"/>
      <c r="E742" s="288"/>
      <c r="F742" s="288"/>
      <c r="G742" s="288"/>
      <c r="H742" s="288"/>
      <c r="I742" s="288"/>
      <c r="J742" s="288"/>
      <c r="K742" s="288"/>
      <c r="L742" s="288"/>
      <c r="M742" s="288"/>
      <c r="N742" s="288"/>
      <c r="O742" s="288"/>
      <c r="P742" s="288"/>
      <c r="Q742" s="288"/>
      <c r="R742" s="288"/>
      <c r="S742" s="288"/>
      <c r="T742" s="288"/>
      <c r="U742" s="288"/>
      <c r="V742" s="288"/>
      <c r="W742" s="288"/>
      <c r="X742" s="288"/>
      <c r="Y742" s="288"/>
      <c r="Z742" s="288"/>
    </row>
    <row r="743" spans="1:26" ht="15.75" customHeight="1">
      <c r="A743" s="288"/>
      <c r="B743" s="288"/>
      <c r="C743" s="317"/>
      <c r="D743" s="317"/>
      <c r="E743" s="288"/>
      <c r="F743" s="288"/>
      <c r="G743" s="288"/>
      <c r="H743" s="288"/>
      <c r="I743" s="288"/>
      <c r="J743" s="288"/>
      <c r="K743" s="288"/>
      <c r="L743" s="288"/>
      <c r="M743" s="288"/>
      <c r="N743" s="288"/>
      <c r="O743" s="288"/>
      <c r="P743" s="288"/>
      <c r="Q743" s="288"/>
      <c r="R743" s="288"/>
      <c r="S743" s="288"/>
      <c r="T743" s="288"/>
      <c r="U743" s="288"/>
      <c r="V743" s="288"/>
      <c r="W743" s="288"/>
      <c r="X743" s="288"/>
      <c r="Y743" s="288"/>
      <c r="Z743" s="288"/>
    </row>
    <row r="744" spans="1:26" ht="15.75" customHeight="1">
      <c r="A744" s="288"/>
      <c r="B744" s="288"/>
      <c r="C744" s="317"/>
      <c r="D744" s="317"/>
      <c r="E744" s="288"/>
      <c r="F744" s="288"/>
      <c r="G744" s="288"/>
      <c r="H744" s="288"/>
      <c r="I744" s="288"/>
      <c r="J744" s="288"/>
      <c r="K744" s="288"/>
      <c r="L744" s="288"/>
      <c r="M744" s="288"/>
      <c r="N744" s="288"/>
      <c r="O744" s="288"/>
      <c r="P744" s="288"/>
      <c r="Q744" s="288"/>
      <c r="R744" s="288"/>
      <c r="S744" s="288"/>
      <c r="T744" s="288"/>
      <c r="U744" s="288"/>
      <c r="V744" s="288"/>
      <c r="W744" s="288"/>
      <c r="X744" s="288"/>
      <c r="Y744" s="288"/>
      <c r="Z744" s="288"/>
    </row>
    <row r="745" spans="1:26" ht="15.75" customHeight="1">
      <c r="A745" s="288"/>
      <c r="B745" s="288"/>
      <c r="C745" s="317"/>
      <c r="D745" s="317"/>
      <c r="E745" s="288"/>
      <c r="F745" s="288"/>
      <c r="G745" s="288"/>
      <c r="H745" s="288"/>
      <c r="I745" s="288"/>
      <c r="J745" s="288"/>
      <c r="K745" s="288"/>
      <c r="L745" s="288"/>
      <c r="M745" s="288"/>
      <c r="N745" s="288"/>
      <c r="O745" s="288"/>
      <c r="P745" s="288"/>
      <c r="Q745" s="288"/>
      <c r="R745" s="288"/>
      <c r="S745" s="288"/>
      <c r="T745" s="288"/>
      <c r="U745" s="288"/>
      <c r="V745" s="288"/>
      <c r="W745" s="288"/>
      <c r="X745" s="288"/>
      <c r="Y745" s="288"/>
      <c r="Z745" s="288"/>
    </row>
    <row r="746" spans="1:26" ht="15.75" customHeight="1">
      <c r="A746" s="288"/>
      <c r="B746" s="288"/>
      <c r="C746" s="317"/>
      <c r="D746" s="317"/>
      <c r="E746" s="288"/>
      <c r="F746" s="288"/>
      <c r="G746" s="288"/>
      <c r="H746" s="288"/>
      <c r="I746" s="288"/>
      <c r="J746" s="288"/>
      <c r="K746" s="288"/>
      <c r="L746" s="288"/>
      <c r="M746" s="288"/>
      <c r="N746" s="288"/>
      <c r="O746" s="288"/>
      <c r="P746" s="288"/>
      <c r="Q746" s="288"/>
      <c r="R746" s="288"/>
      <c r="S746" s="288"/>
      <c r="T746" s="288"/>
      <c r="U746" s="288"/>
      <c r="V746" s="288"/>
      <c r="W746" s="288"/>
      <c r="X746" s="288"/>
      <c r="Y746" s="288"/>
      <c r="Z746" s="288"/>
    </row>
    <row r="747" spans="1:26" ht="15.75" customHeight="1">
      <c r="A747" s="288"/>
      <c r="B747" s="288"/>
      <c r="C747" s="317"/>
      <c r="D747" s="317"/>
      <c r="E747" s="288"/>
      <c r="F747" s="288"/>
      <c r="G747" s="288"/>
      <c r="H747" s="288"/>
      <c r="I747" s="288"/>
      <c r="J747" s="288"/>
      <c r="K747" s="288"/>
      <c r="L747" s="288"/>
      <c r="M747" s="288"/>
      <c r="N747" s="288"/>
      <c r="O747" s="288"/>
      <c r="P747" s="288"/>
      <c r="Q747" s="288"/>
      <c r="R747" s="288"/>
      <c r="S747" s="288"/>
      <c r="T747" s="288"/>
      <c r="U747" s="288"/>
      <c r="V747" s="288"/>
      <c r="W747" s="288"/>
      <c r="X747" s="288"/>
      <c r="Y747" s="288"/>
      <c r="Z747" s="288"/>
    </row>
    <row r="748" spans="1:26" ht="15.75" customHeight="1">
      <c r="A748" s="288"/>
      <c r="B748" s="288"/>
      <c r="C748" s="317"/>
      <c r="D748" s="317"/>
      <c r="E748" s="288"/>
      <c r="F748" s="288"/>
      <c r="G748" s="288"/>
      <c r="H748" s="288"/>
      <c r="I748" s="288"/>
      <c r="J748" s="288"/>
      <c r="K748" s="288"/>
      <c r="L748" s="288"/>
      <c r="M748" s="288"/>
      <c r="N748" s="288"/>
      <c r="O748" s="288"/>
      <c r="P748" s="288"/>
      <c r="Q748" s="288"/>
      <c r="R748" s="288"/>
      <c r="S748" s="288"/>
      <c r="T748" s="288"/>
      <c r="U748" s="288"/>
      <c r="V748" s="288"/>
      <c r="W748" s="288"/>
      <c r="X748" s="288"/>
      <c r="Y748" s="288"/>
      <c r="Z748" s="288"/>
    </row>
    <row r="749" spans="1:26" ht="15.75" customHeight="1">
      <c r="A749" s="288"/>
      <c r="B749" s="288"/>
      <c r="C749" s="317"/>
      <c r="D749" s="317"/>
      <c r="E749" s="288"/>
      <c r="F749" s="288"/>
      <c r="G749" s="288"/>
      <c r="H749" s="288"/>
      <c r="I749" s="288"/>
      <c r="J749" s="288"/>
      <c r="K749" s="288"/>
      <c r="L749" s="288"/>
      <c r="M749" s="288"/>
      <c r="N749" s="288"/>
      <c r="O749" s="288"/>
      <c r="P749" s="288"/>
      <c r="Q749" s="288"/>
      <c r="R749" s="288"/>
      <c r="S749" s="288"/>
      <c r="T749" s="288"/>
      <c r="U749" s="288"/>
      <c r="V749" s="288"/>
      <c r="W749" s="288"/>
      <c r="X749" s="288"/>
      <c r="Y749" s="288"/>
      <c r="Z749" s="288"/>
    </row>
    <row r="750" spans="1:26" ht="15.75" customHeight="1">
      <c r="A750" s="288"/>
      <c r="B750" s="288"/>
      <c r="C750" s="317"/>
      <c r="D750" s="317"/>
      <c r="E750" s="288"/>
      <c r="F750" s="288"/>
      <c r="G750" s="288"/>
      <c r="H750" s="288"/>
      <c r="I750" s="288"/>
      <c r="J750" s="288"/>
      <c r="K750" s="288"/>
      <c r="L750" s="288"/>
      <c r="M750" s="288"/>
      <c r="N750" s="288"/>
      <c r="O750" s="288"/>
      <c r="P750" s="288"/>
      <c r="Q750" s="288"/>
      <c r="R750" s="288"/>
      <c r="S750" s="288"/>
      <c r="T750" s="288"/>
      <c r="U750" s="288"/>
      <c r="V750" s="288"/>
      <c r="W750" s="288"/>
      <c r="X750" s="288"/>
      <c r="Y750" s="288"/>
      <c r="Z750" s="288"/>
    </row>
    <row r="751" spans="1:26" ht="15.75" customHeight="1">
      <c r="A751" s="288"/>
      <c r="B751" s="288"/>
      <c r="C751" s="317"/>
      <c r="D751" s="317"/>
      <c r="E751" s="288"/>
      <c r="F751" s="288"/>
      <c r="G751" s="288"/>
      <c r="H751" s="288"/>
      <c r="I751" s="288"/>
      <c r="J751" s="288"/>
      <c r="K751" s="288"/>
      <c r="L751" s="288"/>
      <c r="M751" s="288"/>
      <c r="N751" s="288"/>
      <c r="O751" s="288"/>
      <c r="P751" s="288"/>
      <c r="Q751" s="288"/>
      <c r="R751" s="288"/>
      <c r="S751" s="288"/>
      <c r="T751" s="288"/>
      <c r="U751" s="288"/>
      <c r="V751" s="288"/>
      <c r="W751" s="288"/>
      <c r="X751" s="288"/>
      <c r="Y751" s="288"/>
      <c r="Z751" s="288"/>
    </row>
    <row r="752" spans="1:26" ht="15.75" customHeight="1">
      <c r="A752" s="288"/>
      <c r="B752" s="288"/>
      <c r="C752" s="317"/>
      <c r="D752" s="317"/>
      <c r="E752" s="288"/>
      <c r="F752" s="288"/>
      <c r="G752" s="288"/>
      <c r="H752" s="288"/>
      <c r="I752" s="288"/>
      <c r="J752" s="288"/>
      <c r="K752" s="288"/>
      <c r="L752" s="288"/>
      <c r="M752" s="288"/>
      <c r="N752" s="288"/>
      <c r="O752" s="288"/>
      <c r="P752" s="288"/>
      <c r="Q752" s="288"/>
      <c r="R752" s="288"/>
      <c r="S752" s="288"/>
      <c r="T752" s="288"/>
      <c r="U752" s="288"/>
      <c r="V752" s="288"/>
      <c r="W752" s="288"/>
      <c r="X752" s="288"/>
      <c r="Y752" s="288"/>
      <c r="Z752" s="288"/>
    </row>
    <row r="753" spans="1:26" ht="15.75" customHeight="1">
      <c r="A753" s="288"/>
      <c r="B753" s="288"/>
      <c r="C753" s="317"/>
      <c r="D753" s="317"/>
      <c r="E753" s="288"/>
      <c r="F753" s="288"/>
      <c r="G753" s="288"/>
      <c r="H753" s="288"/>
      <c r="I753" s="288"/>
      <c r="J753" s="288"/>
      <c r="K753" s="288"/>
      <c r="L753" s="288"/>
      <c r="M753" s="288"/>
      <c r="N753" s="288"/>
      <c r="O753" s="288"/>
      <c r="P753" s="288"/>
      <c r="Q753" s="288"/>
      <c r="R753" s="288"/>
      <c r="S753" s="288"/>
      <c r="T753" s="288"/>
      <c r="U753" s="288"/>
      <c r="V753" s="288"/>
      <c r="W753" s="288"/>
      <c r="X753" s="288"/>
      <c r="Y753" s="288"/>
      <c r="Z753" s="288"/>
    </row>
    <row r="754" spans="1:26" ht="15.75" customHeight="1">
      <c r="A754" s="288"/>
      <c r="B754" s="288"/>
      <c r="C754" s="317"/>
      <c r="D754" s="317"/>
      <c r="E754" s="288"/>
      <c r="F754" s="288"/>
      <c r="G754" s="288"/>
      <c r="H754" s="288"/>
      <c r="I754" s="288"/>
      <c r="J754" s="288"/>
      <c r="K754" s="288"/>
      <c r="L754" s="288"/>
      <c r="M754" s="288"/>
      <c r="N754" s="288"/>
      <c r="O754" s="288"/>
      <c r="P754" s="288"/>
      <c r="Q754" s="288"/>
      <c r="R754" s="288"/>
      <c r="S754" s="288"/>
      <c r="T754" s="288"/>
      <c r="U754" s="288"/>
      <c r="V754" s="288"/>
      <c r="W754" s="288"/>
      <c r="X754" s="288"/>
      <c r="Y754" s="288"/>
      <c r="Z754" s="288"/>
    </row>
    <row r="755" spans="1:26" ht="15.75" customHeight="1">
      <c r="A755" s="288"/>
      <c r="B755" s="288"/>
      <c r="C755" s="317"/>
      <c r="D755" s="317"/>
      <c r="E755" s="288"/>
      <c r="F755" s="288"/>
      <c r="G755" s="288"/>
      <c r="H755" s="288"/>
      <c r="I755" s="288"/>
      <c r="J755" s="288"/>
      <c r="K755" s="288"/>
      <c r="L755" s="288"/>
      <c r="M755" s="288"/>
      <c r="N755" s="288"/>
      <c r="O755" s="288"/>
      <c r="P755" s="288"/>
      <c r="Q755" s="288"/>
      <c r="R755" s="288"/>
      <c r="S755" s="288"/>
      <c r="T755" s="288"/>
      <c r="U755" s="288"/>
      <c r="V755" s="288"/>
      <c r="W755" s="288"/>
      <c r="X755" s="288"/>
      <c r="Y755" s="288"/>
      <c r="Z755" s="288"/>
    </row>
    <row r="756" spans="1:26" ht="15.75" customHeight="1">
      <c r="A756" s="288"/>
      <c r="B756" s="288"/>
      <c r="C756" s="317"/>
      <c r="D756" s="317"/>
      <c r="E756" s="288"/>
      <c r="F756" s="288"/>
      <c r="G756" s="288"/>
      <c r="H756" s="288"/>
      <c r="I756" s="288"/>
      <c r="J756" s="288"/>
      <c r="K756" s="288"/>
      <c r="L756" s="288"/>
      <c r="M756" s="288"/>
      <c r="N756" s="288"/>
      <c r="O756" s="288"/>
      <c r="P756" s="288"/>
      <c r="Q756" s="288"/>
      <c r="R756" s="288"/>
      <c r="S756" s="288"/>
      <c r="T756" s="288"/>
      <c r="U756" s="288"/>
      <c r="V756" s="288"/>
      <c r="W756" s="288"/>
      <c r="X756" s="288"/>
      <c r="Y756" s="288"/>
      <c r="Z756" s="288"/>
    </row>
    <row r="757" spans="1:26" ht="15.75" customHeight="1">
      <c r="A757" s="288"/>
      <c r="B757" s="288"/>
      <c r="C757" s="317"/>
      <c r="D757" s="317"/>
      <c r="E757" s="288"/>
      <c r="F757" s="288"/>
      <c r="G757" s="288"/>
      <c r="H757" s="288"/>
      <c r="I757" s="288"/>
      <c r="J757" s="288"/>
      <c r="K757" s="288"/>
      <c r="L757" s="288"/>
      <c r="M757" s="288"/>
      <c r="N757" s="288"/>
      <c r="O757" s="288"/>
      <c r="P757" s="288"/>
      <c r="Q757" s="288"/>
      <c r="R757" s="288"/>
      <c r="S757" s="288"/>
      <c r="T757" s="288"/>
      <c r="U757" s="288"/>
      <c r="V757" s="288"/>
      <c r="W757" s="288"/>
      <c r="X757" s="288"/>
      <c r="Y757" s="288"/>
      <c r="Z757" s="288"/>
    </row>
    <row r="758" spans="1:26" ht="15.75" customHeight="1">
      <c r="A758" s="288"/>
      <c r="B758" s="288"/>
      <c r="C758" s="317"/>
      <c r="D758" s="317"/>
      <c r="E758" s="288"/>
      <c r="F758" s="288"/>
      <c r="G758" s="288"/>
      <c r="H758" s="288"/>
      <c r="I758" s="288"/>
      <c r="J758" s="288"/>
      <c r="K758" s="288"/>
      <c r="L758" s="288"/>
      <c r="M758" s="288"/>
      <c r="N758" s="288"/>
      <c r="O758" s="288"/>
      <c r="P758" s="288"/>
      <c r="Q758" s="288"/>
      <c r="R758" s="288"/>
      <c r="S758" s="288"/>
      <c r="T758" s="288"/>
      <c r="U758" s="288"/>
      <c r="V758" s="288"/>
      <c r="W758" s="288"/>
      <c r="X758" s="288"/>
      <c r="Y758" s="288"/>
      <c r="Z758" s="288"/>
    </row>
    <row r="759" spans="1:26" ht="15.75" customHeight="1">
      <c r="A759" s="288"/>
      <c r="B759" s="288"/>
      <c r="C759" s="317"/>
      <c r="D759" s="317"/>
      <c r="E759" s="288"/>
      <c r="F759" s="288"/>
      <c r="G759" s="288"/>
      <c r="H759" s="288"/>
      <c r="I759" s="288"/>
      <c r="J759" s="288"/>
      <c r="K759" s="288"/>
      <c r="L759" s="288"/>
      <c r="M759" s="288"/>
      <c r="N759" s="288"/>
      <c r="O759" s="288"/>
      <c r="P759" s="288"/>
      <c r="Q759" s="288"/>
      <c r="R759" s="288"/>
      <c r="S759" s="288"/>
      <c r="T759" s="288"/>
      <c r="U759" s="288"/>
      <c r="V759" s="288"/>
      <c r="W759" s="288"/>
      <c r="X759" s="288"/>
      <c r="Y759" s="288"/>
      <c r="Z759" s="288"/>
    </row>
    <row r="760" spans="1:26" ht="15.75" customHeight="1">
      <c r="A760" s="288"/>
      <c r="B760" s="288"/>
      <c r="C760" s="317"/>
      <c r="D760" s="317"/>
      <c r="E760" s="288"/>
      <c r="F760" s="288"/>
      <c r="G760" s="288"/>
      <c r="H760" s="288"/>
      <c r="I760" s="288"/>
      <c r="J760" s="288"/>
      <c r="K760" s="288"/>
      <c r="L760" s="288"/>
      <c r="M760" s="288"/>
      <c r="N760" s="288"/>
      <c r="O760" s="288"/>
      <c r="P760" s="288"/>
      <c r="Q760" s="288"/>
      <c r="R760" s="288"/>
      <c r="S760" s="288"/>
      <c r="T760" s="288"/>
      <c r="U760" s="288"/>
      <c r="V760" s="288"/>
      <c r="W760" s="288"/>
      <c r="X760" s="288"/>
      <c r="Y760" s="288"/>
      <c r="Z760" s="288"/>
    </row>
    <row r="761" spans="1:26" ht="15.75" customHeight="1">
      <c r="A761" s="288"/>
      <c r="B761" s="288"/>
      <c r="C761" s="317"/>
      <c r="D761" s="317"/>
      <c r="E761" s="288"/>
      <c r="F761" s="288"/>
      <c r="G761" s="288"/>
      <c r="H761" s="288"/>
      <c r="I761" s="288"/>
      <c r="J761" s="288"/>
      <c r="K761" s="288"/>
      <c r="L761" s="288"/>
      <c r="M761" s="288"/>
      <c r="N761" s="288"/>
      <c r="O761" s="288"/>
      <c r="P761" s="288"/>
      <c r="Q761" s="288"/>
      <c r="R761" s="288"/>
      <c r="S761" s="288"/>
      <c r="T761" s="288"/>
      <c r="U761" s="288"/>
      <c r="V761" s="288"/>
      <c r="W761" s="288"/>
      <c r="X761" s="288"/>
      <c r="Y761" s="288"/>
      <c r="Z761" s="288"/>
    </row>
    <row r="762" spans="1:26" ht="15.75" customHeight="1">
      <c r="A762" s="288"/>
      <c r="B762" s="288"/>
      <c r="C762" s="317"/>
      <c r="D762" s="317"/>
      <c r="E762" s="288"/>
      <c r="F762" s="288"/>
      <c r="G762" s="288"/>
      <c r="H762" s="288"/>
      <c r="I762" s="288"/>
      <c r="J762" s="288"/>
      <c r="K762" s="288"/>
      <c r="L762" s="288"/>
      <c r="M762" s="288"/>
      <c r="N762" s="288"/>
      <c r="O762" s="288"/>
      <c r="P762" s="288"/>
      <c r="Q762" s="288"/>
      <c r="R762" s="288"/>
      <c r="S762" s="288"/>
      <c r="T762" s="288"/>
      <c r="U762" s="288"/>
      <c r="V762" s="288"/>
      <c r="W762" s="288"/>
      <c r="X762" s="288"/>
      <c r="Y762" s="288"/>
      <c r="Z762" s="288"/>
    </row>
    <row r="763" spans="1:26" ht="15.75" customHeight="1">
      <c r="A763" s="288"/>
      <c r="B763" s="288"/>
      <c r="C763" s="317"/>
      <c r="D763" s="317"/>
      <c r="E763" s="288"/>
      <c r="F763" s="288"/>
      <c r="G763" s="288"/>
      <c r="H763" s="288"/>
      <c r="I763" s="288"/>
      <c r="J763" s="288"/>
      <c r="K763" s="288"/>
      <c r="L763" s="288"/>
      <c r="M763" s="288"/>
      <c r="N763" s="288"/>
      <c r="O763" s="288"/>
      <c r="P763" s="288"/>
      <c r="Q763" s="288"/>
      <c r="R763" s="288"/>
      <c r="S763" s="288"/>
      <c r="T763" s="288"/>
      <c r="U763" s="288"/>
      <c r="V763" s="288"/>
      <c r="W763" s="288"/>
      <c r="X763" s="288"/>
      <c r="Y763" s="288"/>
      <c r="Z763" s="288"/>
    </row>
    <row r="764" spans="1:26" ht="15.75" customHeight="1">
      <c r="A764" s="288"/>
      <c r="B764" s="288"/>
      <c r="C764" s="317"/>
      <c r="D764" s="317"/>
      <c r="E764" s="288"/>
      <c r="F764" s="288"/>
      <c r="G764" s="288"/>
      <c r="H764" s="288"/>
      <c r="I764" s="288"/>
      <c r="J764" s="288"/>
      <c r="K764" s="288"/>
      <c r="L764" s="288"/>
      <c r="M764" s="288"/>
      <c r="N764" s="288"/>
      <c r="O764" s="288"/>
      <c r="P764" s="288"/>
      <c r="Q764" s="288"/>
      <c r="R764" s="288"/>
      <c r="S764" s="288"/>
      <c r="T764" s="288"/>
      <c r="U764" s="288"/>
      <c r="V764" s="288"/>
      <c r="W764" s="288"/>
      <c r="X764" s="288"/>
      <c r="Y764" s="288"/>
      <c r="Z764" s="288"/>
    </row>
    <row r="765" spans="1:26" ht="15.75" customHeight="1">
      <c r="A765" s="288"/>
      <c r="B765" s="288"/>
      <c r="C765" s="317"/>
      <c r="D765" s="317"/>
      <c r="E765" s="288"/>
      <c r="F765" s="288"/>
      <c r="G765" s="288"/>
      <c r="H765" s="288"/>
      <c r="I765" s="288"/>
      <c r="J765" s="288"/>
      <c r="K765" s="288"/>
      <c r="L765" s="288"/>
      <c r="M765" s="288"/>
      <c r="N765" s="288"/>
      <c r="O765" s="288"/>
      <c r="P765" s="288"/>
      <c r="Q765" s="288"/>
      <c r="R765" s="288"/>
      <c r="S765" s="288"/>
      <c r="T765" s="288"/>
      <c r="U765" s="288"/>
      <c r="V765" s="288"/>
      <c r="W765" s="288"/>
      <c r="X765" s="288"/>
      <c r="Y765" s="288"/>
      <c r="Z765" s="288"/>
    </row>
    <row r="766" spans="1:26" ht="15.75" customHeight="1">
      <c r="A766" s="288"/>
      <c r="B766" s="288"/>
      <c r="C766" s="317"/>
      <c r="D766" s="317"/>
      <c r="E766" s="288"/>
      <c r="F766" s="288"/>
      <c r="G766" s="288"/>
      <c r="H766" s="288"/>
      <c r="I766" s="288"/>
      <c r="J766" s="288"/>
      <c r="K766" s="288"/>
      <c r="L766" s="288"/>
      <c r="M766" s="288"/>
      <c r="N766" s="288"/>
      <c r="O766" s="288"/>
      <c r="P766" s="288"/>
      <c r="Q766" s="288"/>
      <c r="R766" s="288"/>
      <c r="S766" s="288"/>
      <c r="T766" s="288"/>
      <c r="U766" s="288"/>
      <c r="V766" s="288"/>
      <c r="W766" s="288"/>
      <c r="X766" s="288"/>
      <c r="Y766" s="288"/>
      <c r="Z766" s="288"/>
    </row>
    <row r="767" spans="1:26" ht="15.75" customHeight="1">
      <c r="A767" s="288"/>
      <c r="B767" s="288"/>
      <c r="C767" s="317"/>
      <c r="D767" s="317"/>
      <c r="E767" s="288"/>
      <c r="F767" s="288"/>
      <c r="G767" s="288"/>
      <c r="H767" s="288"/>
      <c r="I767" s="288"/>
      <c r="J767" s="288"/>
      <c r="K767" s="288"/>
      <c r="L767" s="288"/>
      <c r="M767" s="288"/>
      <c r="N767" s="288"/>
      <c r="O767" s="288"/>
      <c r="P767" s="288"/>
      <c r="Q767" s="288"/>
      <c r="R767" s="288"/>
      <c r="S767" s="288"/>
      <c r="T767" s="288"/>
      <c r="U767" s="288"/>
      <c r="V767" s="288"/>
      <c r="W767" s="288"/>
      <c r="X767" s="288"/>
      <c r="Y767" s="288"/>
      <c r="Z767" s="288"/>
    </row>
    <row r="768" spans="1:26" ht="15.75" customHeight="1">
      <c r="A768" s="288"/>
      <c r="B768" s="288"/>
      <c r="C768" s="317"/>
      <c r="D768" s="317"/>
      <c r="E768" s="288"/>
      <c r="F768" s="288"/>
      <c r="G768" s="288"/>
      <c r="H768" s="288"/>
      <c r="I768" s="288"/>
      <c r="J768" s="288"/>
      <c r="K768" s="288"/>
      <c r="L768" s="288"/>
      <c r="M768" s="288"/>
      <c r="N768" s="288"/>
      <c r="O768" s="288"/>
      <c r="P768" s="288"/>
      <c r="Q768" s="288"/>
      <c r="R768" s="288"/>
      <c r="S768" s="288"/>
      <c r="T768" s="288"/>
      <c r="U768" s="288"/>
      <c r="V768" s="288"/>
      <c r="W768" s="288"/>
      <c r="X768" s="288"/>
      <c r="Y768" s="288"/>
      <c r="Z768" s="288"/>
    </row>
    <row r="769" spans="1:26" ht="15.75" customHeight="1">
      <c r="A769" s="288"/>
      <c r="B769" s="288"/>
      <c r="C769" s="317"/>
      <c r="D769" s="317"/>
      <c r="E769" s="288"/>
      <c r="F769" s="288"/>
      <c r="G769" s="288"/>
      <c r="H769" s="288"/>
      <c r="I769" s="288"/>
      <c r="J769" s="288"/>
      <c r="K769" s="288"/>
      <c r="L769" s="288"/>
      <c r="M769" s="288"/>
      <c r="N769" s="288"/>
      <c r="O769" s="288"/>
      <c r="P769" s="288"/>
      <c r="Q769" s="288"/>
      <c r="R769" s="288"/>
      <c r="S769" s="288"/>
      <c r="T769" s="288"/>
      <c r="U769" s="288"/>
      <c r="V769" s="288"/>
      <c r="W769" s="288"/>
      <c r="X769" s="288"/>
      <c r="Y769" s="288"/>
      <c r="Z769" s="288"/>
    </row>
    <row r="770" spans="1:26" ht="15.75" customHeight="1">
      <c r="A770" s="288"/>
      <c r="B770" s="288"/>
      <c r="C770" s="317"/>
      <c r="D770" s="317"/>
      <c r="E770" s="288"/>
      <c r="F770" s="288"/>
      <c r="G770" s="288"/>
      <c r="H770" s="288"/>
      <c r="I770" s="288"/>
      <c r="J770" s="288"/>
      <c r="K770" s="288"/>
      <c r="L770" s="288"/>
      <c r="M770" s="288"/>
      <c r="N770" s="288"/>
      <c r="O770" s="288"/>
      <c r="P770" s="288"/>
      <c r="Q770" s="288"/>
      <c r="R770" s="288"/>
      <c r="S770" s="288"/>
      <c r="T770" s="288"/>
      <c r="U770" s="288"/>
      <c r="V770" s="288"/>
      <c r="W770" s="288"/>
      <c r="X770" s="288"/>
      <c r="Y770" s="288"/>
      <c r="Z770" s="288"/>
    </row>
    <row r="771" spans="1:26" ht="15.75" customHeight="1">
      <c r="A771" s="288"/>
      <c r="B771" s="288"/>
      <c r="C771" s="317"/>
      <c r="D771" s="317"/>
      <c r="E771" s="288"/>
      <c r="F771" s="288"/>
      <c r="G771" s="288"/>
      <c r="H771" s="288"/>
      <c r="I771" s="288"/>
      <c r="J771" s="288"/>
      <c r="K771" s="288"/>
      <c r="L771" s="288"/>
      <c r="M771" s="288"/>
      <c r="N771" s="288"/>
      <c r="O771" s="288"/>
      <c r="P771" s="288"/>
      <c r="Q771" s="288"/>
      <c r="R771" s="288"/>
      <c r="S771" s="288"/>
      <c r="T771" s="288"/>
      <c r="U771" s="288"/>
      <c r="V771" s="288"/>
      <c r="W771" s="288"/>
      <c r="X771" s="288"/>
      <c r="Y771" s="288"/>
      <c r="Z771" s="288"/>
    </row>
    <row r="772" spans="1:26" ht="15.75" customHeight="1">
      <c r="A772" s="288"/>
      <c r="B772" s="288"/>
      <c r="C772" s="317"/>
      <c r="D772" s="317"/>
      <c r="E772" s="288"/>
      <c r="F772" s="288"/>
      <c r="G772" s="288"/>
      <c r="H772" s="288"/>
      <c r="I772" s="288"/>
      <c r="J772" s="288"/>
      <c r="K772" s="288"/>
      <c r="L772" s="288"/>
      <c r="M772" s="288"/>
      <c r="N772" s="288"/>
      <c r="O772" s="288"/>
      <c r="P772" s="288"/>
      <c r="Q772" s="288"/>
      <c r="R772" s="288"/>
      <c r="S772" s="288"/>
      <c r="T772" s="288"/>
      <c r="U772" s="288"/>
      <c r="V772" s="288"/>
      <c r="W772" s="288"/>
      <c r="X772" s="288"/>
      <c r="Y772" s="288"/>
      <c r="Z772" s="288"/>
    </row>
    <row r="773" spans="1:26" ht="15.75" customHeight="1">
      <c r="A773" s="288"/>
      <c r="B773" s="288"/>
      <c r="C773" s="317"/>
      <c r="D773" s="317"/>
      <c r="E773" s="288"/>
      <c r="F773" s="288"/>
      <c r="G773" s="288"/>
      <c r="H773" s="288"/>
      <c r="I773" s="288"/>
      <c r="J773" s="288"/>
      <c r="K773" s="288"/>
      <c r="L773" s="288"/>
      <c r="M773" s="288"/>
      <c r="N773" s="288"/>
      <c r="O773" s="288"/>
      <c r="P773" s="288"/>
      <c r="Q773" s="288"/>
      <c r="R773" s="288"/>
      <c r="S773" s="288"/>
      <c r="T773" s="288"/>
      <c r="U773" s="288"/>
      <c r="V773" s="288"/>
      <c r="W773" s="288"/>
      <c r="X773" s="288"/>
      <c r="Y773" s="288"/>
      <c r="Z773" s="288"/>
    </row>
    <row r="774" spans="1:26" ht="15.75" customHeight="1">
      <c r="A774" s="288"/>
      <c r="B774" s="288"/>
      <c r="C774" s="317"/>
      <c r="D774" s="317"/>
      <c r="E774" s="288"/>
      <c r="F774" s="288"/>
      <c r="G774" s="288"/>
      <c r="H774" s="288"/>
      <c r="I774" s="288"/>
      <c r="J774" s="288"/>
      <c r="K774" s="288"/>
      <c r="L774" s="288"/>
      <c r="M774" s="288"/>
      <c r="N774" s="288"/>
      <c r="O774" s="288"/>
      <c r="P774" s="288"/>
      <c r="Q774" s="288"/>
      <c r="R774" s="288"/>
      <c r="S774" s="288"/>
      <c r="T774" s="288"/>
      <c r="U774" s="288"/>
      <c r="V774" s="288"/>
      <c r="W774" s="288"/>
      <c r="X774" s="288"/>
      <c r="Y774" s="288"/>
      <c r="Z774" s="288"/>
    </row>
    <row r="775" spans="1:26" ht="15.75" customHeight="1">
      <c r="A775" s="288"/>
      <c r="B775" s="288"/>
      <c r="C775" s="317"/>
      <c r="D775" s="317"/>
      <c r="E775" s="288"/>
      <c r="F775" s="288"/>
      <c r="G775" s="288"/>
      <c r="H775" s="288"/>
      <c r="I775" s="288"/>
      <c r="J775" s="288"/>
      <c r="K775" s="288"/>
      <c r="L775" s="288"/>
      <c r="M775" s="288"/>
      <c r="N775" s="288"/>
      <c r="O775" s="288"/>
      <c r="P775" s="288"/>
      <c r="Q775" s="288"/>
      <c r="R775" s="288"/>
      <c r="S775" s="288"/>
      <c r="T775" s="288"/>
      <c r="U775" s="288"/>
      <c r="V775" s="288"/>
      <c r="W775" s="288"/>
      <c r="X775" s="288"/>
      <c r="Y775" s="288"/>
      <c r="Z775" s="288"/>
    </row>
    <row r="776" spans="1:26" ht="15.75" customHeight="1">
      <c r="A776" s="288"/>
      <c r="B776" s="288"/>
      <c r="C776" s="317"/>
      <c r="D776" s="317"/>
      <c r="E776" s="288"/>
      <c r="F776" s="288"/>
      <c r="G776" s="288"/>
      <c r="H776" s="288"/>
      <c r="I776" s="288"/>
      <c r="J776" s="288"/>
      <c r="K776" s="288"/>
      <c r="L776" s="288"/>
      <c r="M776" s="288"/>
      <c r="N776" s="288"/>
      <c r="O776" s="288"/>
      <c r="P776" s="288"/>
      <c r="Q776" s="288"/>
      <c r="R776" s="288"/>
      <c r="S776" s="288"/>
      <c r="T776" s="288"/>
      <c r="U776" s="288"/>
      <c r="V776" s="288"/>
      <c r="W776" s="288"/>
      <c r="X776" s="288"/>
      <c r="Y776" s="288"/>
      <c r="Z776" s="288"/>
    </row>
    <row r="777" spans="1:26" ht="15.75" customHeight="1">
      <c r="A777" s="288"/>
      <c r="B777" s="288"/>
      <c r="C777" s="317"/>
      <c r="D777" s="317"/>
      <c r="E777" s="288"/>
      <c r="F777" s="288"/>
      <c r="G777" s="288"/>
      <c r="H777" s="288"/>
      <c r="I777" s="288"/>
      <c r="J777" s="288"/>
      <c r="K777" s="288"/>
      <c r="L777" s="288"/>
      <c r="M777" s="288"/>
      <c r="N777" s="288"/>
      <c r="O777" s="288"/>
      <c r="P777" s="288"/>
      <c r="Q777" s="288"/>
      <c r="R777" s="288"/>
      <c r="S777" s="288"/>
      <c r="T777" s="288"/>
      <c r="U777" s="288"/>
      <c r="V777" s="288"/>
      <c r="W777" s="288"/>
      <c r="X777" s="288"/>
      <c r="Y777" s="288"/>
      <c r="Z777" s="288"/>
    </row>
    <row r="778" spans="1:26" ht="15.75" customHeight="1">
      <c r="A778" s="288"/>
      <c r="B778" s="288"/>
      <c r="C778" s="317"/>
      <c r="D778" s="317"/>
      <c r="E778" s="288"/>
      <c r="F778" s="288"/>
      <c r="G778" s="288"/>
      <c r="H778" s="288"/>
      <c r="I778" s="288"/>
      <c r="J778" s="288"/>
      <c r="K778" s="288"/>
      <c r="L778" s="288"/>
      <c r="M778" s="288"/>
      <c r="N778" s="288"/>
      <c r="O778" s="288"/>
      <c r="P778" s="288"/>
      <c r="Q778" s="288"/>
      <c r="R778" s="288"/>
      <c r="S778" s="288"/>
      <c r="T778" s="288"/>
      <c r="U778" s="288"/>
      <c r="V778" s="288"/>
      <c r="W778" s="288"/>
      <c r="X778" s="288"/>
      <c r="Y778" s="288"/>
      <c r="Z778" s="288"/>
    </row>
    <row r="779" spans="1:26" ht="15.75" customHeight="1">
      <c r="A779" s="288"/>
      <c r="B779" s="288"/>
      <c r="C779" s="317"/>
      <c r="D779" s="317"/>
      <c r="E779" s="288"/>
      <c r="F779" s="288"/>
      <c r="G779" s="288"/>
      <c r="H779" s="288"/>
      <c r="I779" s="288"/>
      <c r="J779" s="288"/>
      <c r="K779" s="288"/>
      <c r="L779" s="288"/>
      <c r="M779" s="288"/>
      <c r="N779" s="288"/>
      <c r="O779" s="288"/>
      <c r="P779" s="288"/>
      <c r="Q779" s="288"/>
      <c r="R779" s="288"/>
      <c r="S779" s="288"/>
      <c r="T779" s="288"/>
      <c r="U779" s="288"/>
      <c r="V779" s="288"/>
      <c r="W779" s="288"/>
      <c r="X779" s="288"/>
      <c r="Y779" s="288"/>
      <c r="Z779" s="288"/>
    </row>
    <row r="780" spans="1:26" ht="15.75" customHeight="1">
      <c r="A780" s="288"/>
      <c r="B780" s="288"/>
      <c r="C780" s="317"/>
      <c r="D780" s="317"/>
      <c r="E780" s="288"/>
      <c r="F780" s="288"/>
      <c r="G780" s="288"/>
      <c r="H780" s="288"/>
      <c r="I780" s="288"/>
      <c r="J780" s="288"/>
      <c r="K780" s="288"/>
      <c r="L780" s="288"/>
      <c r="M780" s="288"/>
      <c r="N780" s="288"/>
      <c r="O780" s="288"/>
      <c r="P780" s="288"/>
      <c r="Q780" s="288"/>
      <c r="R780" s="288"/>
      <c r="S780" s="288"/>
      <c r="T780" s="288"/>
      <c r="U780" s="288"/>
      <c r="V780" s="288"/>
      <c r="W780" s="288"/>
      <c r="X780" s="288"/>
      <c r="Y780" s="288"/>
      <c r="Z780" s="288"/>
    </row>
    <row r="781" spans="1:26" ht="15.75" customHeight="1">
      <c r="A781" s="288"/>
      <c r="B781" s="288"/>
      <c r="C781" s="317"/>
      <c r="D781" s="317"/>
      <c r="E781" s="288"/>
      <c r="F781" s="288"/>
      <c r="G781" s="288"/>
      <c r="H781" s="288"/>
      <c r="I781" s="288"/>
      <c r="J781" s="288"/>
      <c r="K781" s="288"/>
      <c r="L781" s="288"/>
      <c r="M781" s="288"/>
      <c r="N781" s="288"/>
      <c r="O781" s="288"/>
      <c r="P781" s="288"/>
      <c r="Q781" s="288"/>
      <c r="R781" s="288"/>
      <c r="S781" s="288"/>
      <c r="T781" s="288"/>
      <c r="U781" s="288"/>
      <c r="V781" s="288"/>
      <c r="W781" s="288"/>
      <c r="X781" s="288"/>
      <c r="Y781" s="288"/>
      <c r="Z781" s="288"/>
    </row>
    <row r="782" spans="1:26" ht="15.75" customHeight="1">
      <c r="A782" s="288"/>
      <c r="B782" s="288"/>
      <c r="C782" s="317"/>
      <c r="D782" s="317"/>
      <c r="E782" s="288"/>
      <c r="F782" s="288"/>
      <c r="G782" s="288"/>
      <c r="H782" s="288"/>
      <c r="I782" s="288"/>
      <c r="J782" s="288"/>
      <c r="K782" s="288"/>
      <c r="L782" s="288"/>
      <c r="M782" s="288"/>
      <c r="N782" s="288"/>
      <c r="O782" s="288"/>
      <c r="P782" s="288"/>
      <c r="Q782" s="288"/>
      <c r="R782" s="288"/>
      <c r="S782" s="288"/>
      <c r="T782" s="288"/>
      <c r="U782" s="288"/>
      <c r="V782" s="288"/>
      <c r="W782" s="288"/>
      <c r="X782" s="288"/>
      <c r="Y782" s="288"/>
      <c r="Z782" s="288"/>
    </row>
    <row r="783" spans="1:26" ht="15.75" customHeight="1">
      <c r="A783" s="288"/>
      <c r="B783" s="288"/>
      <c r="C783" s="317"/>
      <c r="D783" s="317"/>
      <c r="E783" s="288"/>
      <c r="F783" s="288"/>
      <c r="G783" s="288"/>
      <c r="H783" s="288"/>
      <c r="I783" s="288"/>
      <c r="J783" s="288"/>
      <c r="K783" s="288"/>
      <c r="L783" s="288"/>
      <c r="M783" s="288"/>
      <c r="N783" s="288"/>
      <c r="O783" s="288"/>
      <c r="P783" s="288"/>
      <c r="Q783" s="288"/>
      <c r="R783" s="288"/>
      <c r="S783" s="288"/>
      <c r="T783" s="288"/>
      <c r="U783" s="288"/>
      <c r="V783" s="288"/>
      <c r="W783" s="288"/>
      <c r="X783" s="288"/>
      <c r="Y783" s="288"/>
      <c r="Z783" s="288"/>
    </row>
    <row r="784" spans="1:26" ht="15.75" customHeight="1">
      <c r="A784" s="288"/>
      <c r="B784" s="288"/>
      <c r="C784" s="317"/>
      <c r="D784" s="317"/>
      <c r="E784" s="288"/>
      <c r="F784" s="288"/>
      <c r="G784" s="288"/>
      <c r="H784" s="288"/>
      <c r="I784" s="288"/>
      <c r="J784" s="288"/>
      <c r="K784" s="288"/>
      <c r="L784" s="288"/>
      <c r="M784" s="288"/>
      <c r="N784" s="288"/>
      <c r="O784" s="288"/>
      <c r="P784" s="288"/>
      <c r="Q784" s="288"/>
      <c r="R784" s="288"/>
      <c r="S784" s="288"/>
      <c r="T784" s="288"/>
      <c r="U784" s="288"/>
      <c r="V784" s="288"/>
      <c r="W784" s="288"/>
      <c r="X784" s="288"/>
      <c r="Y784" s="288"/>
      <c r="Z784" s="288"/>
    </row>
    <row r="785" spans="1:26" ht="15.75" customHeight="1">
      <c r="A785" s="288"/>
      <c r="B785" s="288"/>
      <c r="C785" s="317"/>
      <c r="D785" s="317"/>
      <c r="E785" s="288"/>
      <c r="F785" s="288"/>
      <c r="G785" s="288"/>
      <c r="H785" s="288"/>
      <c r="I785" s="288"/>
      <c r="J785" s="288"/>
      <c r="K785" s="288"/>
      <c r="L785" s="288"/>
      <c r="M785" s="288"/>
      <c r="N785" s="288"/>
      <c r="O785" s="288"/>
      <c r="P785" s="288"/>
      <c r="Q785" s="288"/>
      <c r="R785" s="288"/>
      <c r="S785" s="288"/>
      <c r="T785" s="288"/>
      <c r="U785" s="288"/>
      <c r="V785" s="288"/>
      <c r="W785" s="288"/>
      <c r="X785" s="288"/>
      <c r="Y785" s="288"/>
      <c r="Z785" s="288"/>
    </row>
    <row r="786" spans="1:26" ht="15.75" customHeight="1">
      <c r="A786" s="288"/>
      <c r="B786" s="288"/>
      <c r="C786" s="317"/>
      <c r="D786" s="317"/>
      <c r="E786" s="288"/>
      <c r="F786" s="288"/>
      <c r="G786" s="288"/>
      <c r="H786" s="288"/>
      <c r="I786" s="288"/>
      <c r="J786" s="288"/>
      <c r="K786" s="288"/>
      <c r="L786" s="288"/>
      <c r="M786" s="288"/>
      <c r="N786" s="288"/>
      <c r="O786" s="288"/>
      <c r="P786" s="288"/>
      <c r="Q786" s="288"/>
      <c r="R786" s="288"/>
      <c r="S786" s="288"/>
      <c r="T786" s="288"/>
      <c r="U786" s="288"/>
      <c r="V786" s="288"/>
      <c r="W786" s="288"/>
      <c r="X786" s="288"/>
      <c r="Y786" s="288"/>
      <c r="Z786" s="288"/>
    </row>
    <row r="787" spans="1:26" ht="15.75" customHeight="1">
      <c r="A787" s="288"/>
      <c r="B787" s="288"/>
      <c r="C787" s="317"/>
      <c r="D787" s="317"/>
      <c r="E787" s="288"/>
      <c r="F787" s="288"/>
      <c r="G787" s="288"/>
      <c r="H787" s="288"/>
      <c r="I787" s="288"/>
      <c r="J787" s="288"/>
      <c r="K787" s="288"/>
      <c r="L787" s="288"/>
      <c r="M787" s="288"/>
      <c r="N787" s="288"/>
      <c r="O787" s="288"/>
      <c r="P787" s="288"/>
      <c r="Q787" s="288"/>
      <c r="R787" s="288"/>
      <c r="S787" s="288"/>
      <c r="T787" s="288"/>
      <c r="U787" s="288"/>
      <c r="V787" s="288"/>
      <c r="W787" s="288"/>
      <c r="X787" s="288"/>
      <c r="Y787" s="288"/>
      <c r="Z787" s="288"/>
    </row>
    <row r="788" spans="1:26" ht="15.75" customHeight="1">
      <c r="A788" s="288"/>
      <c r="B788" s="288"/>
      <c r="C788" s="317"/>
      <c r="D788" s="317"/>
      <c r="E788" s="288"/>
      <c r="F788" s="288"/>
      <c r="G788" s="288"/>
      <c r="H788" s="288"/>
      <c r="I788" s="288"/>
      <c r="J788" s="288"/>
      <c r="K788" s="288"/>
      <c r="L788" s="288"/>
      <c r="M788" s="288"/>
      <c r="N788" s="288"/>
      <c r="O788" s="288"/>
      <c r="P788" s="288"/>
      <c r="Q788" s="288"/>
      <c r="R788" s="288"/>
      <c r="S788" s="288"/>
      <c r="T788" s="288"/>
      <c r="U788" s="288"/>
      <c r="V788" s="288"/>
      <c r="W788" s="288"/>
      <c r="X788" s="288"/>
      <c r="Y788" s="288"/>
      <c r="Z788" s="288"/>
    </row>
    <row r="789" spans="1:26" ht="15.75" customHeight="1">
      <c r="A789" s="288"/>
      <c r="B789" s="288"/>
      <c r="C789" s="317"/>
      <c r="D789" s="317"/>
      <c r="E789" s="288"/>
      <c r="F789" s="288"/>
      <c r="G789" s="288"/>
      <c r="H789" s="288"/>
      <c r="I789" s="288"/>
      <c r="J789" s="288"/>
      <c r="K789" s="288"/>
      <c r="L789" s="288"/>
      <c r="M789" s="288"/>
      <c r="N789" s="288"/>
      <c r="O789" s="288"/>
      <c r="P789" s="288"/>
      <c r="Q789" s="288"/>
      <c r="R789" s="288"/>
      <c r="S789" s="288"/>
      <c r="T789" s="288"/>
      <c r="U789" s="288"/>
      <c r="V789" s="288"/>
      <c r="W789" s="288"/>
      <c r="X789" s="288"/>
      <c r="Y789" s="288"/>
      <c r="Z789" s="288"/>
    </row>
    <row r="790" spans="1:26" ht="15.75" customHeight="1">
      <c r="A790" s="288"/>
      <c r="B790" s="288"/>
      <c r="C790" s="317"/>
      <c r="D790" s="317"/>
      <c r="E790" s="288"/>
      <c r="F790" s="288"/>
      <c r="G790" s="288"/>
      <c r="H790" s="288"/>
      <c r="I790" s="288"/>
      <c r="J790" s="288"/>
      <c r="K790" s="288"/>
      <c r="L790" s="288"/>
      <c r="M790" s="288"/>
      <c r="N790" s="288"/>
      <c r="O790" s="288"/>
      <c r="P790" s="288"/>
      <c r="Q790" s="288"/>
      <c r="R790" s="288"/>
      <c r="S790" s="288"/>
      <c r="T790" s="288"/>
      <c r="U790" s="288"/>
      <c r="V790" s="288"/>
      <c r="W790" s="288"/>
      <c r="X790" s="288"/>
      <c r="Y790" s="288"/>
      <c r="Z790" s="288"/>
    </row>
    <row r="791" spans="1:26" ht="15.75" customHeight="1">
      <c r="A791" s="288"/>
      <c r="B791" s="288"/>
      <c r="C791" s="317"/>
      <c r="D791" s="317"/>
      <c r="E791" s="288"/>
      <c r="F791" s="288"/>
      <c r="G791" s="288"/>
      <c r="H791" s="288"/>
      <c r="I791" s="288"/>
      <c r="J791" s="288"/>
      <c r="K791" s="288"/>
      <c r="L791" s="288"/>
      <c r="M791" s="288"/>
      <c r="N791" s="288"/>
      <c r="O791" s="288"/>
      <c r="P791" s="288"/>
      <c r="Q791" s="288"/>
      <c r="R791" s="288"/>
      <c r="S791" s="288"/>
      <c r="T791" s="288"/>
      <c r="U791" s="288"/>
      <c r="V791" s="288"/>
      <c r="W791" s="288"/>
      <c r="X791" s="288"/>
      <c r="Y791" s="288"/>
      <c r="Z791" s="288"/>
    </row>
    <row r="792" spans="1:26" ht="15.75" customHeight="1">
      <c r="A792" s="288"/>
      <c r="B792" s="288"/>
      <c r="C792" s="317"/>
      <c r="D792" s="317"/>
      <c r="E792" s="288"/>
      <c r="F792" s="288"/>
      <c r="G792" s="288"/>
      <c r="H792" s="288"/>
      <c r="I792" s="288"/>
      <c r="J792" s="288"/>
      <c r="K792" s="288"/>
      <c r="L792" s="288"/>
      <c r="M792" s="288"/>
      <c r="N792" s="288"/>
      <c r="O792" s="288"/>
      <c r="P792" s="288"/>
      <c r="Q792" s="288"/>
      <c r="R792" s="288"/>
      <c r="S792" s="288"/>
      <c r="T792" s="288"/>
      <c r="U792" s="288"/>
      <c r="V792" s="288"/>
      <c r="W792" s="288"/>
      <c r="X792" s="288"/>
      <c r="Y792" s="288"/>
      <c r="Z792" s="288"/>
    </row>
    <row r="793" spans="1:26" ht="15.75" customHeight="1">
      <c r="A793" s="288"/>
      <c r="B793" s="288"/>
      <c r="C793" s="317"/>
      <c r="D793" s="317"/>
      <c r="E793" s="288"/>
      <c r="F793" s="288"/>
      <c r="G793" s="288"/>
      <c r="H793" s="288"/>
      <c r="I793" s="288"/>
      <c r="J793" s="288"/>
      <c r="K793" s="288"/>
      <c r="L793" s="288"/>
      <c r="M793" s="288"/>
      <c r="N793" s="288"/>
      <c r="O793" s="288"/>
      <c r="P793" s="288"/>
      <c r="Q793" s="288"/>
      <c r="R793" s="288"/>
      <c r="S793" s="288"/>
      <c r="T793" s="288"/>
      <c r="U793" s="288"/>
      <c r="V793" s="288"/>
      <c r="W793" s="288"/>
      <c r="X793" s="288"/>
      <c r="Y793" s="288"/>
      <c r="Z793" s="288"/>
    </row>
    <row r="794" spans="1:26" ht="15.75" customHeight="1">
      <c r="A794" s="288"/>
      <c r="B794" s="288"/>
      <c r="C794" s="317"/>
      <c r="D794" s="317"/>
      <c r="E794" s="288"/>
      <c r="F794" s="288"/>
      <c r="G794" s="288"/>
      <c r="H794" s="288"/>
      <c r="I794" s="288"/>
      <c r="J794" s="288"/>
      <c r="K794" s="288"/>
      <c r="L794" s="288"/>
      <c r="M794" s="288"/>
      <c r="N794" s="288"/>
      <c r="O794" s="288"/>
      <c r="P794" s="288"/>
      <c r="Q794" s="288"/>
      <c r="R794" s="288"/>
      <c r="S794" s="288"/>
      <c r="T794" s="288"/>
      <c r="U794" s="288"/>
      <c r="V794" s="288"/>
      <c r="W794" s="288"/>
      <c r="X794" s="288"/>
      <c r="Y794" s="288"/>
      <c r="Z794" s="288"/>
    </row>
    <row r="795" spans="1:26" ht="15.75" customHeight="1">
      <c r="A795" s="288"/>
      <c r="B795" s="288"/>
      <c r="C795" s="317"/>
      <c r="D795" s="317"/>
      <c r="E795" s="288"/>
      <c r="F795" s="288"/>
      <c r="G795" s="288"/>
      <c r="H795" s="288"/>
      <c r="I795" s="288"/>
      <c r="J795" s="288"/>
      <c r="K795" s="288"/>
      <c r="L795" s="288"/>
      <c r="M795" s="288"/>
      <c r="N795" s="288"/>
      <c r="O795" s="288"/>
      <c r="P795" s="288"/>
      <c r="Q795" s="288"/>
      <c r="R795" s="288"/>
      <c r="S795" s="288"/>
      <c r="T795" s="288"/>
      <c r="U795" s="288"/>
      <c r="V795" s="288"/>
      <c r="W795" s="288"/>
      <c r="X795" s="288"/>
      <c r="Y795" s="288"/>
      <c r="Z795" s="288"/>
    </row>
    <row r="796" spans="1:26" ht="15.75" customHeight="1">
      <c r="A796" s="288"/>
      <c r="B796" s="288"/>
      <c r="C796" s="317"/>
      <c r="D796" s="317"/>
      <c r="E796" s="288"/>
      <c r="F796" s="288"/>
      <c r="G796" s="288"/>
      <c r="H796" s="288"/>
      <c r="I796" s="288"/>
      <c r="J796" s="288"/>
      <c r="K796" s="288"/>
      <c r="L796" s="288"/>
      <c r="M796" s="288"/>
      <c r="N796" s="288"/>
      <c r="O796" s="288"/>
      <c r="P796" s="288"/>
      <c r="Q796" s="288"/>
      <c r="R796" s="288"/>
      <c r="S796" s="288"/>
      <c r="T796" s="288"/>
      <c r="U796" s="288"/>
      <c r="V796" s="288"/>
      <c r="W796" s="288"/>
      <c r="X796" s="288"/>
      <c r="Y796" s="288"/>
      <c r="Z796" s="288"/>
    </row>
    <row r="797" spans="1:26" ht="15.75" customHeight="1">
      <c r="A797" s="288"/>
      <c r="B797" s="288"/>
      <c r="C797" s="317"/>
      <c r="D797" s="317"/>
      <c r="E797" s="288"/>
      <c r="F797" s="288"/>
      <c r="G797" s="288"/>
      <c r="H797" s="288"/>
      <c r="I797" s="288"/>
      <c r="J797" s="288"/>
      <c r="K797" s="288"/>
      <c r="L797" s="288"/>
      <c r="M797" s="288"/>
      <c r="N797" s="288"/>
      <c r="O797" s="288"/>
      <c r="P797" s="288"/>
      <c r="Q797" s="288"/>
      <c r="R797" s="288"/>
      <c r="S797" s="288"/>
      <c r="T797" s="288"/>
      <c r="U797" s="288"/>
      <c r="V797" s="288"/>
      <c r="W797" s="288"/>
      <c r="X797" s="288"/>
      <c r="Y797" s="288"/>
      <c r="Z797" s="288"/>
    </row>
    <row r="798" spans="1:26" ht="15.75" customHeight="1">
      <c r="A798" s="288"/>
      <c r="B798" s="288"/>
      <c r="C798" s="317"/>
      <c r="D798" s="317"/>
      <c r="E798" s="288"/>
      <c r="F798" s="288"/>
      <c r="G798" s="288"/>
      <c r="H798" s="288"/>
      <c r="I798" s="288"/>
      <c r="J798" s="288"/>
      <c r="K798" s="288"/>
      <c r="L798" s="288"/>
      <c r="M798" s="288"/>
      <c r="N798" s="288"/>
      <c r="O798" s="288"/>
      <c r="P798" s="288"/>
      <c r="Q798" s="288"/>
      <c r="R798" s="288"/>
      <c r="S798" s="288"/>
      <c r="T798" s="288"/>
      <c r="U798" s="288"/>
      <c r="V798" s="288"/>
      <c r="W798" s="288"/>
      <c r="X798" s="288"/>
      <c r="Y798" s="288"/>
      <c r="Z798" s="288"/>
    </row>
    <row r="799" spans="1:26" ht="15.75" customHeight="1">
      <c r="A799" s="288"/>
      <c r="B799" s="288"/>
      <c r="C799" s="317"/>
      <c r="D799" s="317"/>
      <c r="E799" s="288"/>
      <c r="F799" s="288"/>
      <c r="G799" s="288"/>
      <c r="H799" s="288"/>
      <c r="I799" s="288"/>
      <c r="J799" s="288"/>
      <c r="K799" s="288"/>
      <c r="L799" s="288"/>
      <c r="M799" s="288"/>
      <c r="N799" s="288"/>
      <c r="O799" s="288"/>
      <c r="P799" s="288"/>
      <c r="Q799" s="288"/>
      <c r="R799" s="288"/>
      <c r="S799" s="288"/>
      <c r="T799" s="288"/>
      <c r="U799" s="288"/>
      <c r="V799" s="288"/>
      <c r="W799" s="288"/>
      <c r="X799" s="288"/>
      <c r="Y799" s="288"/>
      <c r="Z799" s="288"/>
    </row>
    <row r="800" spans="1:26" ht="15.75" customHeight="1">
      <c r="A800" s="288"/>
      <c r="B800" s="288"/>
      <c r="C800" s="317"/>
      <c r="D800" s="317"/>
      <c r="E800" s="288"/>
      <c r="F800" s="288"/>
      <c r="G800" s="288"/>
      <c r="H800" s="288"/>
      <c r="I800" s="288"/>
      <c r="J800" s="288"/>
      <c r="K800" s="288"/>
      <c r="L800" s="288"/>
      <c r="M800" s="288"/>
      <c r="N800" s="288"/>
      <c r="O800" s="288"/>
      <c r="P800" s="288"/>
      <c r="Q800" s="288"/>
      <c r="R800" s="288"/>
      <c r="S800" s="288"/>
      <c r="T800" s="288"/>
      <c r="U800" s="288"/>
      <c r="V800" s="288"/>
      <c r="W800" s="288"/>
      <c r="X800" s="288"/>
      <c r="Y800" s="288"/>
      <c r="Z800" s="288"/>
    </row>
    <row r="801" spans="1:26" ht="15.75" customHeight="1">
      <c r="A801" s="288"/>
      <c r="B801" s="288"/>
      <c r="C801" s="317"/>
      <c r="D801" s="317"/>
      <c r="E801" s="288"/>
      <c r="F801" s="288"/>
      <c r="G801" s="288"/>
      <c r="H801" s="288"/>
      <c r="I801" s="288"/>
      <c r="J801" s="288"/>
      <c r="K801" s="288"/>
      <c r="L801" s="288"/>
      <c r="M801" s="288"/>
      <c r="N801" s="288"/>
      <c r="O801" s="288"/>
      <c r="P801" s="288"/>
      <c r="Q801" s="288"/>
      <c r="R801" s="288"/>
      <c r="S801" s="288"/>
      <c r="T801" s="288"/>
      <c r="U801" s="288"/>
      <c r="V801" s="288"/>
      <c r="W801" s="288"/>
      <c r="X801" s="288"/>
      <c r="Y801" s="288"/>
      <c r="Z801" s="288"/>
    </row>
    <row r="802" spans="1:26" ht="15.75" customHeight="1">
      <c r="A802" s="288"/>
      <c r="B802" s="288"/>
      <c r="C802" s="317"/>
      <c r="D802" s="317"/>
      <c r="E802" s="288"/>
      <c r="F802" s="288"/>
      <c r="G802" s="288"/>
      <c r="H802" s="288"/>
      <c r="I802" s="288"/>
      <c r="J802" s="288"/>
      <c r="K802" s="288"/>
      <c r="L802" s="288"/>
      <c r="M802" s="288"/>
      <c r="N802" s="288"/>
      <c r="O802" s="288"/>
      <c r="P802" s="288"/>
      <c r="Q802" s="288"/>
      <c r="R802" s="288"/>
      <c r="S802" s="288"/>
      <c r="T802" s="288"/>
      <c r="U802" s="288"/>
      <c r="V802" s="288"/>
      <c r="W802" s="288"/>
      <c r="X802" s="288"/>
      <c r="Y802" s="288"/>
      <c r="Z802" s="288"/>
    </row>
    <row r="803" spans="1:26" ht="15.75" customHeight="1">
      <c r="A803" s="288"/>
      <c r="B803" s="288"/>
      <c r="C803" s="317"/>
      <c r="D803" s="317"/>
      <c r="E803" s="288"/>
      <c r="F803" s="288"/>
      <c r="G803" s="288"/>
      <c r="H803" s="288"/>
      <c r="I803" s="288"/>
      <c r="J803" s="288"/>
      <c r="K803" s="288"/>
      <c r="L803" s="288"/>
      <c r="M803" s="288"/>
      <c r="N803" s="288"/>
      <c r="O803" s="288"/>
      <c r="P803" s="288"/>
      <c r="Q803" s="288"/>
      <c r="R803" s="288"/>
      <c r="S803" s="288"/>
      <c r="T803" s="288"/>
      <c r="U803" s="288"/>
      <c r="V803" s="288"/>
      <c r="W803" s="288"/>
      <c r="X803" s="288"/>
      <c r="Y803" s="288"/>
      <c r="Z803" s="288"/>
    </row>
    <row r="804" spans="1:26" ht="15.75" customHeight="1">
      <c r="A804" s="288"/>
      <c r="B804" s="288"/>
      <c r="C804" s="317"/>
      <c r="D804" s="317"/>
      <c r="E804" s="288"/>
      <c r="F804" s="288"/>
      <c r="G804" s="288"/>
      <c r="H804" s="288"/>
      <c r="I804" s="288"/>
      <c r="J804" s="288"/>
      <c r="K804" s="288"/>
      <c r="L804" s="288"/>
      <c r="M804" s="288"/>
      <c r="N804" s="288"/>
      <c r="O804" s="288"/>
      <c r="P804" s="288"/>
      <c r="Q804" s="288"/>
      <c r="R804" s="288"/>
      <c r="S804" s="288"/>
      <c r="T804" s="288"/>
      <c r="U804" s="288"/>
      <c r="V804" s="288"/>
      <c r="W804" s="288"/>
      <c r="X804" s="288"/>
      <c r="Y804" s="288"/>
      <c r="Z804" s="288"/>
    </row>
    <row r="805" spans="1:26" ht="15.75" customHeight="1">
      <c r="A805" s="288"/>
      <c r="B805" s="288"/>
      <c r="C805" s="317"/>
      <c r="D805" s="317"/>
      <c r="E805" s="288"/>
      <c r="F805" s="288"/>
      <c r="G805" s="288"/>
      <c r="H805" s="288"/>
      <c r="I805" s="288"/>
      <c r="J805" s="288"/>
      <c r="K805" s="288"/>
      <c r="L805" s="288"/>
      <c r="M805" s="288"/>
      <c r="N805" s="288"/>
      <c r="O805" s="288"/>
      <c r="P805" s="288"/>
      <c r="Q805" s="288"/>
      <c r="R805" s="288"/>
      <c r="S805" s="288"/>
      <c r="T805" s="288"/>
      <c r="U805" s="288"/>
      <c r="V805" s="288"/>
      <c r="W805" s="288"/>
      <c r="X805" s="288"/>
      <c r="Y805" s="288"/>
      <c r="Z805" s="288"/>
    </row>
    <row r="806" spans="1:26" ht="15.75" customHeight="1">
      <c r="A806" s="288"/>
      <c r="B806" s="288"/>
      <c r="C806" s="317"/>
      <c r="D806" s="317"/>
      <c r="E806" s="288"/>
      <c r="F806" s="288"/>
      <c r="G806" s="288"/>
      <c r="H806" s="288"/>
      <c r="I806" s="288"/>
      <c r="J806" s="288"/>
      <c r="K806" s="288"/>
      <c r="L806" s="288"/>
      <c r="M806" s="288"/>
      <c r="N806" s="288"/>
      <c r="O806" s="288"/>
      <c r="P806" s="288"/>
      <c r="Q806" s="288"/>
      <c r="R806" s="288"/>
      <c r="S806" s="288"/>
      <c r="T806" s="288"/>
      <c r="U806" s="288"/>
      <c r="V806" s="288"/>
      <c r="W806" s="288"/>
      <c r="X806" s="288"/>
      <c r="Y806" s="288"/>
      <c r="Z806" s="288"/>
    </row>
    <row r="807" spans="1:26" ht="15.75" customHeight="1">
      <c r="A807" s="288"/>
      <c r="B807" s="288"/>
      <c r="C807" s="317"/>
      <c r="D807" s="317"/>
      <c r="E807" s="288"/>
      <c r="F807" s="288"/>
      <c r="G807" s="288"/>
      <c r="H807" s="288"/>
      <c r="I807" s="288"/>
      <c r="J807" s="288"/>
      <c r="K807" s="288"/>
      <c r="L807" s="288"/>
      <c r="M807" s="288"/>
      <c r="N807" s="288"/>
      <c r="O807" s="288"/>
      <c r="P807" s="288"/>
      <c r="Q807" s="288"/>
      <c r="R807" s="288"/>
      <c r="S807" s="288"/>
      <c r="T807" s="288"/>
      <c r="U807" s="288"/>
      <c r="V807" s="288"/>
      <c r="W807" s="288"/>
      <c r="X807" s="288"/>
      <c r="Y807" s="288"/>
      <c r="Z807" s="288"/>
    </row>
    <row r="808" spans="1:26" ht="15.75" customHeight="1">
      <c r="A808" s="288"/>
      <c r="B808" s="288"/>
      <c r="C808" s="317"/>
      <c r="D808" s="317"/>
      <c r="E808" s="288"/>
      <c r="F808" s="288"/>
      <c r="G808" s="288"/>
      <c r="H808" s="288"/>
      <c r="I808" s="288"/>
      <c r="J808" s="288"/>
      <c r="K808" s="288"/>
      <c r="L808" s="288"/>
      <c r="M808" s="288"/>
      <c r="N808" s="288"/>
      <c r="O808" s="288"/>
      <c r="P808" s="288"/>
      <c r="Q808" s="288"/>
      <c r="R808" s="288"/>
      <c r="S808" s="288"/>
      <c r="T808" s="288"/>
      <c r="U808" s="288"/>
      <c r="V808" s="288"/>
      <c r="W808" s="288"/>
      <c r="X808" s="288"/>
      <c r="Y808" s="288"/>
      <c r="Z808" s="288"/>
    </row>
    <row r="809" spans="1:26" ht="15.75" customHeight="1">
      <c r="A809" s="288"/>
      <c r="B809" s="288"/>
      <c r="C809" s="317"/>
      <c r="D809" s="317"/>
      <c r="E809" s="288"/>
      <c r="F809" s="288"/>
      <c r="G809" s="288"/>
      <c r="H809" s="288"/>
      <c r="I809" s="288"/>
      <c r="J809" s="288"/>
      <c r="K809" s="288"/>
      <c r="L809" s="288"/>
      <c r="M809" s="288"/>
      <c r="N809" s="288"/>
      <c r="O809" s="288"/>
      <c r="P809" s="288"/>
      <c r="Q809" s="288"/>
      <c r="R809" s="288"/>
      <c r="S809" s="288"/>
      <c r="T809" s="288"/>
      <c r="U809" s="288"/>
      <c r="V809" s="288"/>
      <c r="W809" s="288"/>
      <c r="X809" s="288"/>
      <c r="Y809" s="288"/>
      <c r="Z809" s="288"/>
    </row>
    <row r="810" spans="1:26" ht="15.75" customHeight="1">
      <c r="A810" s="288"/>
      <c r="B810" s="288"/>
      <c r="C810" s="317"/>
      <c r="D810" s="317"/>
      <c r="E810" s="288"/>
      <c r="F810" s="288"/>
      <c r="G810" s="288"/>
      <c r="H810" s="288"/>
      <c r="I810" s="288"/>
      <c r="J810" s="288"/>
      <c r="K810" s="288"/>
      <c r="L810" s="288"/>
      <c r="M810" s="288"/>
      <c r="N810" s="288"/>
      <c r="O810" s="288"/>
      <c r="P810" s="288"/>
      <c r="Q810" s="288"/>
      <c r="R810" s="288"/>
      <c r="S810" s="288"/>
      <c r="T810" s="288"/>
      <c r="U810" s="288"/>
      <c r="V810" s="288"/>
      <c r="W810" s="288"/>
      <c r="X810" s="288"/>
      <c r="Y810" s="288"/>
      <c r="Z810" s="288"/>
    </row>
    <row r="811" spans="1:26" ht="15.75" customHeight="1">
      <c r="A811" s="288"/>
      <c r="B811" s="288"/>
      <c r="C811" s="317"/>
      <c r="D811" s="317"/>
      <c r="E811" s="288"/>
      <c r="F811" s="288"/>
      <c r="G811" s="288"/>
      <c r="H811" s="288"/>
      <c r="I811" s="288"/>
      <c r="J811" s="288"/>
      <c r="K811" s="288"/>
      <c r="L811" s="288"/>
      <c r="M811" s="288"/>
      <c r="N811" s="288"/>
      <c r="O811" s="288"/>
      <c r="P811" s="288"/>
      <c r="Q811" s="288"/>
      <c r="R811" s="288"/>
      <c r="S811" s="288"/>
      <c r="T811" s="288"/>
      <c r="U811" s="288"/>
      <c r="V811" s="288"/>
      <c r="W811" s="288"/>
      <c r="X811" s="288"/>
      <c r="Y811" s="288"/>
      <c r="Z811" s="288"/>
    </row>
    <row r="812" spans="1:26" ht="15.75" customHeight="1">
      <c r="A812" s="288"/>
      <c r="B812" s="288"/>
      <c r="C812" s="317"/>
      <c r="D812" s="317"/>
      <c r="E812" s="288"/>
      <c r="F812" s="288"/>
      <c r="G812" s="288"/>
      <c r="H812" s="288"/>
      <c r="I812" s="288"/>
      <c r="J812" s="288"/>
      <c r="K812" s="288"/>
      <c r="L812" s="288"/>
      <c r="M812" s="288"/>
      <c r="N812" s="288"/>
      <c r="O812" s="288"/>
      <c r="P812" s="288"/>
      <c r="Q812" s="288"/>
      <c r="R812" s="288"/>
      <c r="S812" s="288"/>
      <c r="T812" s="288"/>
      <c r="U812" s="288"/>
      <c r="V812" s="288"/>
      <c r="W812" s="288"/>
      <c r="X812" s="288"/>
      <c r="Y812" s="288"/>
      <c r="Z812" s="288"/>
    </row>
    <row r="813" spans="1:26" ht="15.75" customHeight="1">
      <c r="A813" s="288"/>
      <c r="B813" s="288"/>
      <c r="C813" s="317"/>
      <c r="D813" s="317"/>
      <c r="E813" s="288"/>
      <c r="F813" s="288"/>
      <c r="G813" s="288"/>
      <c r="H813" s="288"/>
      <c r="I813" s="288"/>
      <c r="J813" s="288"/>
      <c r="K813" s="288"/>
      <c r="L813" s="288"/>
      <c r="M813" s="288"/>
      <c r="N813" s="288"/>
      <c r="O813" s="288"/>
      <c r="P813" s="288"/>
      <c r="Q813" s="288"/>
      <c r="R813" s="288"/>
      <c r="S813" s="288"/>
      <c r="T813" s="288"/>
      <c r="U813" s="288"/>
      <c r="V813" s="288"/>
      <c r="W813" s="288"/>
      <c r="X813" s="288"/>
      <c r="Y813" s="288"/>
      <c r="Z813" s="288"/>
    </row>
    <row r="814" spans="1:26" ht="15.75" customHeight="1">
      <c r="A814" s="288"/>
      <c r="B814" s="288"/>
      <c r="C814" s="317"/>
      <c r="D814" s="317"/>
      <c r="E814" s="288"/>
      <c r="F814" s="288"/>
      <c r="G814" s="288"/>
      <c r="H814" s="288"/>
      <c r="I814" s="288"/>
      <c r="J814" s="288"/>
      <c r="K814" s="288"/>
      <c r="L814" s="288"/>
      <c r="M814" s="288"/>
      <c r="N814" s="288"/>
      <c r="O814" s="288"/>
      <c r="P814" s="288"/>
      <c r="Q814" s="288"/>
      <c r="R814" s="288"/>
      <c r="S814" s="288"/>
      <c r="T814" s="288"/>
      <c r="U814" s="288"/>
      <c r="V814" s="288"/>
      <c r="W814" s="288"/>
      <c r="X814" s="288"/>
      <c r="Y814" s="288"/>
      <c r="Z814" s="288"/>
    </row>
    <row r="815" spans="1:26" ht="15.75" customHeight="1">
      <c r="A815" s="288"/>
      <c r="B815" s="288"/>
      <c r="C815" s="317"/>
      <c r="D815" s="317"/>
      <c r="E815" s="288"/>
      <c r="F815" s="288"/>
      <c r="G815" s="288"/>
      <c r="H815" s="288"/>
      <c r="I815" s="288"/>
      <c r="J815" s="288"/>
      <c r="K815" s="288"/>
      <c r="L815" s="288"/>
      <c r="M815" s="288"/>
      <c r="N815" s="288"/>
      <c r="O815" s="288"/>
      <c r="P815" s="288"/>
      <c r="Q815" s="288"/>
      <c r="R815" s="288"/>
      <c r="S815" s="288"/>
      <c r="T815" s="288"/>
      <c r="U815" s="288"/>
      <c r="V815" s="288"/>
      <c r="W815" s="288"/>
      <c r="X815" s="288"/>
      <c r="Y815" s="288"/>
      <c r="Z815" s="288"/>
    </row>
    <row r="816" spans="1:26" ht="15.75" customHeight="1">
      <c r="A816" s="288"/>
      <c r="B816" s="288"/>
      <c r="C816" s="317"/>
      <c r="D816" s="317"/>
      <c r="E816" s="288"/>
      <c r="F816" s="288"/>
      <c r="G816" s="288"/>
      <c r="H816" s="288"/>
      <c r="I816" s="288"/>
      <c r="J816" s="288"/>
      <c r="K816" s="288"/>
      <c r="L816" s="288"/>
      <c r="M816" s="288"/>
      <c r="N816" s="288"/>
      <c r="O816" s="288"/>
      <c r="P816" s="288"/>
      <c r="Q816" s="288"/>
      <c r="R816" s="288"/>
      <c r="S816" s="288"/>
      <c r="T816" s="288"/>
      <c r="U816" s="288"/>
      <c r="V816" s="288"/>
      <c r="W816" s="288"/>
      <c r="X816" s="288"/>
      <c r="Y816" s="288"/>
      <c r="Z816" s="288"/>
    </row>
    <row r="817" spans="1:26" ht="15.75" customHeight="1">
      <c r="A817" s="288"/>
      <c r="B817" s="288"/>
      <c r="C817" s="317"/>
      <c r="D817" s="317"/>
      <c r="E817" s="288"/>
      <c r="F817" s="288"/>
      <c r="G817" s="288"/>
      <c r="H817" s="288"/>
      <c r="I817" s="288"/>
      <c r="J817" s="288"/>
      <c r="K817" s="288"/>
      <c r="L817" s="288"/>
      <c r="M817" s="288"/>
      <c r="N817" s="288"/>
      <c r="O817" s="288"/>
      <c r="P817" s="288"/>
      <c r="Q817" s="288"/>
      <c r="R817" s="288"/>
      <c r="S817" s="288"/>
      <c r="T817" s="288"/>
      <c r="U817" s="288"/>
      <c r="V817" s="288"/>
      <c r="W817" s="288"/>
      <c r="X817" s="288"/>
      <c r="Y817" s="288"/>
      <c r="Z817" s="288"/>
    </row>
    <row r="818" spans="1:26" ht="15.75" customHeight="1">
      <c r="A818" s="288"/>
      <c r="B818" s="288"/>
      <c r="C818" s="317"/>
      <c r="D818" s="317"/>
      <c r="E818" s="288"/>
      <c r="F818" s="288"/>
      <c r="G818" s="288"/>
      <c r="H818" s="288"/>
      <c r="I818" s="288"/>
      <c r="J818" s="288"/>
      <c r="K818" s="288"/>
      <c r="L818" s="288"/>
      <c r="M818" s="288"/>
      <c r="N818" s="288"/>
      <c r="O818" s="288"/>
      <c r="P818" s="288"/>
      <c r="Q818" s="288"/>
      <c r="R818" s="288"/>
      <c r="S818" s="288"/>
      <c r="T818" s="288"/>
      <c r="U818" s="288"/>
      <c r="V818" s="288"/>
      <c r="W818" s="288"/>
      <c r="X818" s="288"/>
      <c r="Y818" s="288"/>
      <c r="Z818" s="288"/>
    </row>
    <row r="819" spans="1:26" ht="15.75" customHeight="1">
      <c r="A819" s="288"/>
      <c r="B819" s="288"/>
      <c r="C819" s="317"/>
      <c r="D819" s="317"/>
      <c r="E819" s="288"/>
      <c r="F819" s="288"/>
      <c r="G819" s="288"/>
      <c r="H819" s="288"/>
      <c r="I819" s="288"/>
      <c r="J819" s="288"/>
      <c r="K819" s="288"/>
      <c r="L819" s="288"/>
      <c r="M819" s="288"/>
      <c r="N819" s="288"/>
      <c r="O819" s="288"/>
      <c r="P819" s="288"/>
      <c r="Q819" s="288"/>
      <c r="R819" s="288"/>
      <c r="S819" s="288"/>
      <c r="T819" s="288"/>
      <c r="U819" s="288"/>
      <c r="V819" s="288"/>
      <c r="W819" s="288"/>
      <c r="X819" s="288"/>
      <c r="Y819" s="288"/>
      <c r="Z819" s="288"/>
    </row>
    <row r="820" spans="1:26" ht="15.75" customHeight="1">
      <c r="A820" s="288"/>
      <c r="B820" s="288"/>
      <c r="C820" s="317"/>
      <c r="D820" s="317"/>
      <c r="E820" s="288"/>
      <c r="F820" s="288"/>
      <c r="G820" s="288"/>
      <c r="H820" s="288"/>
      <c r="I820" s="288"/>
      <c r="J820" s="288"/>
      <c r="K820" s="288"/>
      <c r="L820" s="288"/>
      <c r="M820" s="288"/>
      <c r="N820" s="288"/>
      <c r="O820" s="288"/>
      <c r="P820" s="288"/>
      <c r="Q820" s="288"/>
      <c r="R820" s="288"/>
      <c r="S820" s="288"/>
      <c r="T820" s="288"/>
      <c r="U820" s="288"/>
      <c r="V820" s="288"/>
      <c r="W820" s="288"/>
      <c r="X820" s="288"/>
      <c r="Y820" s="288"/>
      <c r="Z820" s="288"/>
    </row>
    <row r="821" spans="1:26" ht="15.75" customHeight="1">
      <c r="A821" s="288"/>
      <c r="B821" s="288"/>
      <c r="C821" s="317"/>
      <c r="D821" s="317"/>
      <c r="E821" s="288"/>
      <c r="F821" s="288"/>
      <c r="G821" s="288"/>
      <c r="H821" s="288"/>
      <c r="I821" s="288"/>
      <c r="J821" s="288"/>
      <c r="K821" s="288"/>
      <c r="L821" s="288"/>
      <c r="M821" s="288"/>
      <c r="N821" s="288"/>
      <c r="O821" s="288"/>
      <c r="P821" s="288"/>
      <c r="Q821" s="288"/>
      <c r="R821" s="288"/>
      <c r="S821" s="288"/>
      <c r="T821" s="288"/>
      <c r="U821" s="288"/>
      <c r="V821" s="288"/>
      <c r="W821" s="288"/>
      <c r="X821" s="288"/>
      <c r="Y821" s="288"/>
      <c r="Z821" s="288"/>
    </row>
    <row r="822" spans="1:26" ht="15.75" customHeight="1">
      <c r="A822" s="288"/>
      <c r="B822" s="288"/>
      <c r="C822" s="317"/>
      <c r="D822" s="317"/>
      <c r="E822" s="288"/>
      <c r="F822" s="288"/>
      <c r="G822" s="288"/>
      <c r="H822" s="288"/>
      <c r="I822" s="288"/>
      <c r="J822" s="288"/>
      <c r="K822" s="288"/>
      <c r="L822" s="288"/>
      <c r="M822" s="288"/>
      <c r="N822" s="288"/>
      <c r="O822" s="288"/>
      <c r="P822" s="288"/>
      <c r="Q822" s="288"/>
      <c r="R822" s="288"/>
      <c r="S822" s="288"/>
      <c r="T822" s="288"/>
      <c r="U822" s="288"/>
      <c r="V822" s="288"/>
      <c r="W822" s="288"/>
      <c r="X822" s="288"/>
      <c r="Y822" s="288"/>
      <c r="Z822" s="288"/>
    </row>
    <row r="823" spans="1:26" ht="15.75" customHeight="1">
      <c r="A823" s="288"/>
      <c r="B823" s="288"/>
      <c r="C823" s="317"/>
      <c r="D823" s="317"/>
      <c r="E823" s="288"/>
      <c r="F823" s="288"/>
      <c r="G823" s="288"/>
      <c r="H823" s="288"/>
      <c r="I823" s="288"/>
      <c r="J823" s="288"/>
      <c r="K823" s="288"/>
      <c r="L823" s="288"/>
      <c r="M823" s="288"/>
      <c r="N823" s="288"/>
      <c r="O823" s="288"/>
      <c r="P823" s="288"/>
      <c r="Q823" s="288"/>
      <c r="R823" s="288"/>
      <c r="S823" s="288"/>
      <c r="T823" s="288"/>
      <c r="U823" s="288"/>
      <c r="V823" s="288"/>
      <c r="W823" s="288"/>
      <c r="X823" s="288"/>
      <c r="Y823" s="288"/>
      <c r="Z823" s="288"/>
    </row>
    <row r="824" spans="1:26" ht="15.75" customHeight="1">
      <c r="A824" s="288"/>
      <c r="B824" s="288"/>
      <c r="C824" s="317"/>
      <c r="D824" s="317"/>
      <c r="E824" s="288"/>
      <c r="F824" s="288"/>
      <c r="G824" s="288"/>
      <c r="H824" s="288"/>
      <c r="I824" s="288"/>
      <c r="J824" s="288"/>
      <c r="K824" s="288"/>
      <c r="L824" s="288"/>
      <c r="M824" s="288"/>
      <c r="N824" s="288"/>
      <c r="O824" s="288"/>
      <c r="P824" s="288"/>
      <c r="Q824" s="288"/>
      <c r="R824" s="288"/>
      <c r="S824" s="288"/>
      <c r="T824" s="288"/>
      <c r="U824" s="288"/>
      <c r="V824" s="288"/>
      <c r="W824" s="288"/>
      <c r="X824" s="288"/>
      <c r="Y824" s="288"/>
      <c r="Z824" s="288"/>
    </row>
    <row r="825" spans="1:26" ht="15.75" customHeight="1">
      <c r="A825" s="288"/>
      <c r="B825" s="288"/>
      <c r="C825" s="317"/>
      <c r="D825" s="317"/>
      <c r="E825" s="288"/>
      <c r="F825" s="288"/>
      <c r="G825" s="288"/>
      <c r="H825" s="288"/>
      <c r="I825" s="288"/>
      <c r="J825" s="288"/>
      <c r="K825" s="288"/>
      <c r="L825" s="288"/>
      <c r="M825" s="288"/>
      <c r="N825" s="288"/>
      <c r="O825" s="288"/>
      <c r="P825" s="288"/>
      <c r="Q825" s="288"/>
      <c r="R825" s="288"/>
      <c r="S825" s="288"/>
      <c r="T825" s="288"/>
      <c r="U825" s="288"/>
      <c r="V825" s="288"/>
      <c r="W825" s="288"/>
      <c r="X825" s="288"/>
      <c r="Y825" s="288"/>
      <c r="Z825" s="288"/>
    </row>
    <row r="826" spans="1:26" ht="15.75" customHeight="1">
      <c r="A826" s="288"/>
      <c r="B826" s="288"/>
      <c r="C826" s="317"/>
      <c r="D826" s="317"/>
      <c r="E826" s="288"/>
      <c r="F826" s="288"/>
      <c r="G826" s="288"/>
      <c r="H826" s="288"/>
      <c r="I826" s="288"/>
      <c r="J826" s="288"/>
      <c r="K826" s="288"/>
      <c r="L826" s="288"/>
      <c r="M826" s="288"/>
      <c r="N826" s="288"/>
      <c r="O826" s="288"/>
      <c r="P826" s="288"/>
      <c r="Q826" s="288"/>
      <c r="R826" s="288"/>
      <c r="S826" s="288"/>
      <c r="T826" s="288"/>
      <c r="U826" s="288"/>
      <c r="V826" s="288"/>
      <c r="W826" s="288"/>
      <c r="X826" s="288"/>
      <c r="Y826" s="288"/>
      <c r="Z826" s="288"/>
    </row>
    <row r="827" spans="1:26" ht="15.75" customHeight="1">
      <c r="A827" s="288"/>
      <c r="B827" s="288"/>
      <c r="C827" s="317"/>
      <c r="D827" s="317"/>
      <c r="E827" s="288"/>
      <c r="F827" s="288"/>
      <c r="G827" s="288"/>
      <c r="H827" s="288"/>
      <c r="I827" s="288"/>
      <c r="J827" s="288"/>
      <c r="K827" s="288"/>
      <c r="L827" s="288"/>
      <c r="M827" s="288"/>
      <c r="N827" s="288"/>
      <c r="O827" s="288"/>
      <c r="P827" s="288"/>
      <c r="Q827" s="288"/>
      <c r="R827" s="288"/>
      <c r="S827" s="288"/>
      <c r="T827" s="288"/>
      <c r="U827" s="288"/>
      <c r="V827" s="288"/>
      <c r="W827" s="288"/>
      <c r="X827" s="288"/>
      <c r="Y827" s="288"/>
      <c r="Z827" s="288"/>
    </row>
    <row r="828" spans="1:26" ht="15.75" customHeight="1">
      <c r="A828" s="288"/>
      <c r="B828" s="288"/>
      <c r="C828" s="317"/>
      <c r="D828" s="317"/>
      <c r="E828" s="288"/>
      <c r="F828" s="288"/>
      <c r="G828" s="288"/>
      <c r="H828" s="288"/>
      <c r="I828" s="288"/>
      <c r="J828" s="288"/>
      <c r="K828" s="288"/>
      <c r="L828" s="288"/>
      <c r="M828" s="288"/>
      <c r="N828" s="288"/>
      <c r="O828" s="288"/>
      <c r="P828" s="288"/>
      <c r="Q828" s="288"/>
      <c r="R828" s="288"/>
      <c r="S828" s="288"/>
      <c r="T828" s="288"/>
      <c r="U828" s="288"/>
      <c r="V828" s="288"/>
      <c r="W828" s="288"/>
      <c r="X828" s="288"/>
      <c r="Y828" s="288"/>
      <c r="Z828" s="288"/>
    </row>
    <row r="829" spans="1:26" ht="15.75" customHeight="1">
      <c r="A829" s="288"/>
      <c r="B829" s="288"/>
      <c r="C829" s="317"/>
      <c r="D829" s="317"/>
      <c r="E829" s="288"/>
      <c r="F829" s="288"/>
      <c r="G829" s="288"/>
      <c r="H829" s="288"/>
      <c r="I829" s="288"/>
      <c r="J829" s="288"/>
      <c r="K829" s="288"/>
      <c r="L829" s="288"/>
      <c r="M829" s="288"/>
      <c r="N829" s="288"/>
      <c r="O829" s="288"/>
      <c r="P829" s="288"/>
      <c r="Q829" s="288"/>
      <c r="R829" s="288"/>
      <c r="S829" s="288"/>
      <c r="T829" s="288"/>
      <c r="U829" s="288"/>
      <c r="V829" s="288"/>
      <c r="W829" s="288"/>
      <c r="X829" s="288"/>
      <c r="Y829" s="288"/>
      <c r="Z829" s="288"/>
    </row>
    <row r="830" spans="1:26" ht="15.75" customHeight="1">
      <c r="A830" s="288"/>
      <c r="B830" s="288"/>
      <c r="C830" s="317"/>
      <c r="D830" s="317"/>
      <c r="E830" s="288"/>
      <c r="F830" s="288"/>
      <c r="G830" s="288"/>
      <c r="H830" s="288"/>
      <c r="I830" s="288"/>
      <c r="J830" s="288"/>
      <c r="K830" s="288"/>
      <c r="L830" s="288"/>
      <c r="M830" s="288"/>
      <c r="N830" s="288"/>
      <c r="O830" s="288"/>
      <c r="P830" s="288"/>
      <c r="Q830" s="288"/>
      <c r="R830" s="288"/>
      <c r="S830" s="288"/>
      <c r="T830" s="288"/>
      <c r="U830" s="288"/>
      <c r="V830" s="288"/>
      <c r="W830" s="288"/>
      <c r="X830" s="288"/>
      <c r="Y830" s="288"/>
      <c r="Z830" s="288"/>
    </row>
    <row r="831" spans="1:26" ht="15.75" customHeight="1">
      <c r="A831" s="288"/>
      <c r="B831" s="288"/>
      <c r="C831" s="317"/>
      <c r="D831" s="317"/>
      <c r="E831" s="288"/>
      <c r="F831" s="288"/>
      <c r="G831" s="288"/>
      <c r="H831" s="288"/>
      <c r="I831" s="288"/>
      <c r="J831" s="288"/>
      <c r="K831" s="288"/>
      <c r="L831" s="288"/>
      <c r="M831" s="288"/>
      <c r="N831" s="288"/>
      <c r="O831" s="288"/>
      <c r="P831" s="288"/>
      <c r="Q831" s="288"/>
      <c r="R831" s="288"/>
      <c r="S831" s="288"/>
      <c r="T831" s="288"/>
      <c r="U831" s="288"/>
      <c r="V831" s="288"/>
      <c r="W831" s="288"/>
      <c r="X831" s="288"/>
      <c r="Y831" s="288"/>
      <c r="Z831" s="288"/>
    </row>
    <row r="832" spans="1:26" ht="15.75" customHeight="1">
      <c r="A832" s="288"/>
      <c r="B832" s="288"/>
      <c r="C832" s="317"/>
      <c r="D832" s="317"/>
      <c r="E832" s="288"/>
      <c r="F832" s="288"/>
      <c r="G832" s="288"/>
      <c r="H832" s="288"/>
      <c r="I832" s="288"/>
      <c r="J832" s="288"/>
      <c r="K832" s="288"/>
      <c r="L832" s="288"/>
      <c r="M832" s="288"/>
      <c r="N832" s="288"/>
      <c r="O832" s="288"/>
      <c r="P832" s="288"/>
      <c r="Q832" s="288"/>
      <c r="R832" s="288"/>
      <c r="S832" s="288"/>
      <c r="T832" s="288"/>
      <c r="U832" s="288"/>
      <c r="V832" s="288"/>
      <c r="W832" s="288"/>
      <c r="X832" s="288"/>
      <c r="Y832" s="288"/>
      <c r="Z832" s="288"/>
    </row>
    <row r="833" spans="1:26" ht="15.75" customHeight="1">
      <c r="A833" s="288"/>
      <c r="B833" s="288"/>
      <c r="C833" s="317"/>
      <c r="D833" s="317"/>
      <c r="E833" s="288"/>
      <c r="F833" s="288"/>
      <c r="G833" s="288"/>
      <c r="H833" s="288"/>
      <c r="I833" s="288"/>
      <c r="J833" s="288"/>
      <c r="K833" s="288"/>
      <c r="L833" s="288"/>
      <c r="M833" s="288"/>
      <c r="N833" s="288"/>
      <c r="O833" s="288"/>
      <c r="P833" s="288"/>
      <c r="Q833" s="288"/>
      <c r="R833" s="288"/>
      <c r="S833" s="288"/>
      <c r="T833" s="288"/>
      <c r="U833" s="288"/>
      <c r="V833" s="288"/>
      <c r="W833" s="288"/>
      <c r="X833" s="288"/>
      <c r="Y833" s="288"/>
      <c r="Z833" s="288"/>
    </row>
    <row r="834" spans="1:26" ht="15.75" customHeight="1">
      <c r="A834" s="288"/>
      <c r="B834" s="288"/>
      <c r="C834" s="317"/>
      <c r="D834" s="317"/>
      <c r="E834" s="288"/>
      <c r="F834" s="288"/>
      <c r="G834" s="288"/>
      <c r="H834" s="288"/>
      <c r="I834" s="288"/>
      <c r="J834" s="288"/>
      <c r="K834" s="288"/>
      <c r="L834" s="288"/>
      <c r="M834" s="288"/>
      <c r="N834" s="288"/>
      <c r="O834" s="288"/>
      <c r="P834" s="288"/>
      <c r="Q834" s="288"/>
      <c r="R834" s="288"/>
      <c r="S834" s="288"/>
      <c r="T834" s="288"/>
      <c r="U834" s="288"/>
      <c r="V834" s="288"/>
      <c r="W834" s="288"/>
      <c r="X834" s="288"/>
      <c r="Y834" s="288"/>
      <c r="Z834" s="288"/>
    </row>
    <row r="835" spans="1:26" ht="15.75" customHeight="1">
      <c r="A835" s="288"/>
      <c r="B835" s="288"/>
      <c r="C835" s="317"/>
      <c r="D835" s="317"/>
      <c r="E835" s="288"/>
      <c r="F835" s="288"/>
      <c r="G835" s="288"/>
      <c r="H835" s="288"/>
      <c r="I835" s="288"/>
      <c r="J835" s="288"/>
      <c r="K835" s="288"/>
      <c r="L835" s="288"/>
      <c r="M835" s="288"/>
      <c r="N835" s="288"/>
      <c r="O835" s="288"/>
      <c r="P835" s="288"/>
      <c r="Q835" s="288"/>
      <c r="R835" s="288"/>
      <c r="S835" s="288"/>
      <c r="T835" s="288"/>
      <c r="U835" s="288"/>
      <c r="V835" s="288"/>
      <c r="W835" s="288"/>
      <c r="X835" s="288"/>
      <c r="Y835" s="288"/>
      <c r="Z835" s="288"/>
    </row>
    <row r="836" spans="1:26" ht="15.75" customHeight="1">
      <c r="A836" s="288"/>
      <c r="B836" s="288"/>
      <c r="C836" s="317"/>
      <c r="D836" s="317"/>
      <c r="E836" s="288"/>
      <c r="F836" s="288"/>
      <c r="G836" s="288"/>
      <c r="H836" s="288"/>
      <c r="I836" s="288"/>
      <c r="J836" s="288"/>
      <c r="K836" s="288"/>
      <c r="L836" s="288"/>
      <c r="M836" s="288"/>
      <c r="N836" s="288"/>
      <c r="O836" s="288"/>
      <c r="P836" s="288"/>
      <c r="Q836" s="288"/>
      <c r="R836" s="288"/>
      <c r="S836" s="288"/>
      <c r="T836" s="288"/>
      <c r="U836" s="288"/>
      <c r="V836" s="288"/>
      <c r="W836" s="288"/>
      <c r="X836" s="288"/>
      <c r="Y836" s="288"/>
      <c r="Z836" s="288"/>
    </row>
    <row r="837" spans="1:26" ht="15.75" customHeight="1">
      <c r="A837" s="288"/>
      <c r="B837" s="288"/>
      <c r="C837" s="317"/>
      <c r="D837" s="317"/>
      <c r="E837" s="288"/>
      <c r="F837" s="288"/>
      <c r="G837" s="288"/>
      <c r="H837" s="288"/>
      <c r="I837" s="288"/>
      <c r="J837" s="288"/>
      <c r="K837" s="288"/>
      <c r="L837" s="288"/>
      <c r="M837" s="288"/>
      <c r="N837" s="288"/>
      <c r="O837" s="288"/>
      <c r="P837" s="288"/>
      <c r="Q837" s="288"/>
      <c r="R837" s="288"/>
      <c r="S837" s="288"/>
      <c r="T837" s="288"/>
      <c r="U837" s="288"/>
      <c r="V837" s="288"/>
      <c r="W837" s="288"/>
      <c r="X837" s="288"/>
      <c r="Y837" s="288"/>
      <c r="Z837" s="288"/>
    </row>
    <row r="838" spans="1:26" ht="15.75" customHeight="1">
      <c r="A838" s="288"/>
      <c r="B838" s="288"/>
      <c r="C838" s="317"/>
      <c r="D838" s="317"/>
      <c r="E838" s="288"/>
      <c r="F838" s="288"/>
      <c r="G838" s="288"/>
      <c r="H838" s="288"/>
      <c r="I838" s="288"/>
      <c r="J838" s="288"/>
      <c r="K838" s="288"/>
      <c r="L838" s="288"/>
      <c r="M838" s="288"/>
      <c r="N838" s="288"/>
      <c r="O838" s="288"/>
      <c r="P838" s="288"/>
      <c r="Q838" s="288"/>
      <c r="R838" s="288"/>
      <c r="S838" s="288"/>
      <c r="T838" s="288"/>
      <c r="U838" s="288"/>
      <c r="V838" s="288"/>
      <c r="W838" s="288"/>
      <c r="X838" s="288"/>
      <c r="Y838" s="288"/>
      <c r="Z838" s="288"/>
    </row>
    <row r="839" spans="1:26" ht="15.75" customHeight="1">
      <c r="A839" s="288"/>
      <c r="B839" s="288"/>
      <c r="C839" s="317"/>
      <c r="D839" s="317"/>
      <c r="E839" s="288"/>
      <c r="F839" s="288"/>
      <c r="G839" s="288"/>
      <c r="H839" s="288"/>
      <c r="I839" s="288"/>
      <c r="J839" s="288"/>
      <c r="K839" s="288"/>
      <c r="L839" s="288"/>
      <c r="M839" s="288"/>
      <c r="N839" s="288"/>
      <c r="O839" s="288"/>
      <c r="P839" s="288"/>
      <c r="Q839" s="288"/>
      <c r="R839" s="288"/>
      <c r="S839" s="288"/>
      <c r="T839" s="288"/>
      <c r="U839" s="288"/>
      <c r="V839" s="288"/>
      <c r="W839" s="288"/>
      <c r="X839" s="288"/>
      <c r="Y839" s="288"/>
      <c r="Z839" s="288"/>
    </row>
    <row r="840" spans="1:26" ht="15.75" customHeight="1">
      <c r="A840" s="288"/>
      <c r="B840" s="288"/>
      <c r="C840" s="317"/>
      <c r="D840" s="317"/>
      <c r="E840" s="288"/>
      <c r="F840" s="288"/>
      <c r="G840" s="288"/>
      <c r="H840" s="288"/>
      <c r="I840" s="288"/>
      <c r="J840" s="288"/>
      <c r="K840" s="288"/>
      <c r="L840" s="288"/>
      <c r="M840" s="288"/>
      <c r="N840" s="288"/>
      <c r="O840" s="288"/>
      <c r="P840" s="288"/>
      <c r="Q840" s="288"/>
      <c r="R840" s="288"/>
      <c r="S840" s="288"/>
      <c r="T840" s="288"/>
      <c r="U840" s="288"/>
      <c r="V840" s="288"/>
      <c r="W840" s="288"/>
      <c r="X840" s="288"/>
      <c r="Y840" s="288"/>
      <c r="Z840" s="288"/>
    </row>
    <row r="841" spans="1:26" ht="15.75" customHeight="1">
      <c r="A841" s="288"/>
      <c r="B841" s="288"/>
      <c r="C841" s="317"/>
      <c r="D841" s="317"/>
      <c r="E841" s="288"/>
      <c r="F841" s="288"/>
      <c r="G841" s="288"/>
      <c r="H841" s="288"/>
      <c r="I841" s="288"/>
      <c r="J841" s="288"/>
      <c r="K841" s="288"/>
      <c r="L841" s="288"/>
      <c r="M841" s="288"/>
      <c r="N841" s="288"/>
      <c r="O841" s="288"/>
      <c r="P841" s="288"/>
      <c r="Q841" s="288"/>
      <c r="R841" s="288"/>
      <c r="S841" s="288"/>
      <c r="T841" s="288"/>
      <c r="U841" s="288"/>
      <c r="V841" s="288"/>
      <c r="W841" s="288"/>
      <c r="X841" s="288"/>
      <c r="Y841" s="288"/>
      <c r="Z841" s="288"/>
    </row>
    <row r="842" spans="1:26" ht="15.75" customHeight="1">
      <c r="A842" s="288"/>
      <c r="B842" s="288"/>
      <c r="C842" s="317"/>
      <c r="D842" s="317"/>
      <c r="E842" s="288"/>
      <c r="F842" s="288"/>
      <c r="G842" s="288"/>
      <c r="H842" s="288"/>
      <c r="I842" s="288"/>
      <c r="J842" s="288"/>
      <c r="K842" s="288"/>
      <c r="L842" s="288"/>
      <c r="M842" s="288"/>
      <c r="N842" s="288"/>
      <c r="O842" s="288"/>
      <c r="P842" s="288"/>
      <c r="Q842" s="288"/>
      <c r="R842" s="288"/>
      <c r="S842" s="288"/>
      <c r="T842" s="288"/>
      <c r="U842" s="288"/>
      <c r="V842" s="288"/>
      <c r="W842" s="288"/>
      <c r="X842" s="288"/>
      <c r="Y842" s="288"/>
      <c r="Z842" s="288"/>
    </row>
    <row r="843" spans="1:26" ht="15.75" customHeight="1">
      <c r="A843" s="288"/>
      <c r="B843" s="288"/>
      <c r="C843" s="317"/>
      <c r="D843" s="317"/>
      <c r="E843" s="288"/>
      <c r="F843" s="288"/>
      <c r="G843" s="288"/>
      <c r="H843" s="288"/>
      <c r="I843" s="288"/>
      <c r="J843" s="288"/>
      <c r="K843" s="288"/>
      <c r="L843" s="288"/>
      <c r="M843" s="288"/>
      <c r="N843" s="288"/>
      <c r="O843" s="288"/>
      <c r="P843" s="288"/>
      <c r="Q843" s="288"/>
      <c r="R843" s="288"/>
      <c r="S843" s="288"/>
      <c r="T843" s="288"/>
      <c r="U843" s="288"/>
      <c r="V843" s="288"/>
      <c r="W843" s="288"/>
      <c r="X843" s="288"/>
      <c r="Y843" s="288"/>
      <c r="Z843" s="288"/>
    </row>
    <row r="844" spans="1:26" ht="15.75" customHeight="1">
      <c r="A844" s="288"/>
      <c r="B844" s="288"/>
      <c r="C844" s="317"/>
      <c r="D844" s="317"/>
      <c r="E844" s="288"/>
      <c r="F844" s="288"/>
      <c r="G844" s="288"/>
      <c r="H844" s="288"/>
      <c r="I844" s="288"/>
      <c r="J844" s="288"/>
      <c r="K844" s="288"/>
      <c r="L844" s="288"/>
      <c r="M844" s="288"/>
      <c r="N844" s="288"/>
      <c r="O844" s="288"/>
      <c r="P844" s="288"/>
      <c r="Q844" s="288"/>
      <c r="R844" s="288"/>
      <c r="S844" s="288"/>
      <c r="T844" s="288"/>
      <c r="U844" s="288"/>
      <c r="V844" s="288"/>
      <c r="W844" s="288"/>
      <c r="X844" s="288"/>
      <c r="Y844" s="288"/>
      <c r="Z844" s="288"/>
    </row>
    <row r="845" spans="1:26" ht="15.75" customHeight="1">
      <c r="A845" s="288"/>
      <c r="B845" s="288"/>
      <c r="C845" s="317"/>
      <c r="D845" s="317"/>
      <c r="E845" s="288"/>
      <c r="F845" s="288"/>
      <c r="G845" s="288"/>
      <c r="H845" s="288"/>
      <c r="I845" s="288"/>
      <c r="J845" s="288"/>
      <c r="K845" s="288"/>
      <c r="L845" s="288"/>
      <c r="M845" s="288"/>
      <c r="N845" s="288"/>
      <c r="O845" s="288"/>
      <c r="P845" s="288"/>
      <c r="Q845" s="288"/>
      <c r="R845" s="288"/>
      <c r="S845" s="288"/>
      <c r="T845" s="288"/>
      <c r="U845" s="288"/>
      <c r="V845" s="288"/>
      <c r="W845" s="288"/>
      <c r="X845" s="288"/>
      <c r="Y845" s="288"/>
      <c r="Z845" s="288"/>
    </row>
    <row r="846" spans="1:26" ht="15.75" customHeight="1">
      <c r="A846" s="288"/>
      <c r="B846" s="288"/>
      <c r="C846" s="317"/>
      <c r="D846" s="317"/>
      <c r="E846" s="288"/>
      <c r="F846" s="288"/>
      <c r="G846" s="288"/>
      <c r="H846" s="288"/>
      <c r="I846" s="288"/>
      <c r="J846" s="288"/>
      <c r="K846" s="288"/>
      <c r="L846" s="288"/>
      <c r="M846" s="288"/>
      <c r="N846" s="288"/>
      <c r="O846" s="288"/>
      <c r="P846" s="288"/>
      <c r="Q846" s="288"/>
      <c r="R846" s="288"/>
      <c r="S846" s="288"/>
      <c r="T846" s="288"/>
      <c r="U846" s="288"/>
      <c r="V846" s="288"/>
      <c r="W846" s="288"/>
      <c r="X846" s="288"/>
      <c r="Y846" s="288"/>
      <c r="Z846" s="288"/>
    </row>
    <row r="847" spans="1:26" ht="15.75" customHeight="1">
      <c r="A847" s="288"/>
      <c r="B847" s="288"/>
      <c r="C847" s="317"/>
      <c r="D847" s="317"/>
      <c r="E847" s="288"/>
      <c r="F847" s="288"/>
      <c r="G847" s="288"/>
      <c r="H847" s="288"/>
      <c r="I847" s="288"/>
      <c r="J847" s="288"/>
      <c r="K847" s="288"/>
      <c r="L847" s="288"/>
      <c r="M847" s="288"/>
      <c r="N847" s="288"/>
      <c r="O847" s="288"/>
      <c r="P847" s="288"/>
      <c r="Q847" s="288"/>
      <c r="R847" s="288"/>
      <c r="S847" s="288"/>
      <c r="T847" s="288"/>
      <c r="U847" s="288"/>
      <c r="V847" s="288"/>
      <c r="W847" s="288"/>
      <c r="X847" s="288"/>
      <c r="Y847" s="288"/>
      <c r="Z847" s="288"/>
    </row>
    <row r="848" spans="1:26" ht="15.75" customHeight="1">
      <c r="A848" s="288"/>
      <c r="B848" s="288"/>
      <c r="C848" s="317"/>
      <c r="D848" s="317"/>
      <c r="E848" s="288"/>
      <c r="F848" s="288"/>
      <c r="G848" s="288"/>
      <c r="H848" s="288"/>
      <c r="I848" s="288"/>
      <c r="J848" s="288"/>
      <c r="K848" s="288"/>
      <c r="L848" s="288"/>
      <c r="M848" s="288"/>
      <c r="N848" s="288"/>
      <c r="O848" s="288"/>
      <c r="P848" s="288"/>
      <c r="Q848" s="288"/>
      <c r="R848" s="288"/>
      <c r="S848" s="288"/>
      <c r="T848" s="288"/>
      <c r="U848" s="288"/>
      <c r="V848" s="288"/>
      <c r="W848" s="288"/>
      <c r="X848" s="288"/>
      <c r="Y848" s="288"/>
      <c r="Z848" s="288"/>
    </row>
    <row r="849" spans="1:26" ht="15.75" customHeight="1">
      <c r="A849" s="288"/>
      <c r="B849" s="288"/>
      <c r="C849" s="317"/>
      <c r="D849" s="317"/>
      <c r="E849" s="288"/>
      <c r="F849" s="288"/>
      <c r="G849" s="288"/>
      <c r="H849" s="288"/>
      <c r="I849" s="288"/>
      <c r="J849" s="288"/>
      <c r="K849" s="288"/>
      <c r="L849" s="288"/>
      <c r="M849" s="288"/>
      <c r="N849" s="288"/>
      <c r="O849" s="288"/>
      <c r="P849" s="288"/>
      <c r="Q849" s="288"/>
      <c r="R849" s="288"/>
      <c r="S849" s="288"/>
      <c r="T849" s="288"/>
      <c r="U849" s="288"/>
      <c r="V849" s="288"/>
      <c r="W849" s="288"/>
      <c r="X849" s="288"/>
      <c r="Y849" s="288"/>
      <c r="Z849" s="288"/>
    </row>
    <row r="850" spans="1:26" ht="15.75" customHeight="1">
      <c r="A850" s="288"/>
      <c r="B850" s="288"/>
      <c r="C850" s="317"/>
      <c r="D850" s="317"/>
      <c r="E850" s="288"/>
      <c r="F850" s="288"/>
      <c r="G850" s="288"/>
      <c r="H850" s="288"/>
      <c r="I850" s="288"/>
      <c r="J850" s="288"/>
      <c r="K850" s="288"/>
      <c r="L850" s="288"/>
      <c r="M850" s="288"/>
      <c r="N850" s="288"/>
      <c r="O850" s="288"/>
      <c r="P850" s="288"/>
      <c r="Q850" s="288"/>
      <c r="R850" s="288"/>
      <c r="S850" s="288"/>
      <c r="T850" s="288"/>
      <c r="U850" s="288"/>
      <c r="V850" s="288"/>
      <c r="W850" s="288"/>
      <c r="X850" s="288"/>
      <c r="Y850" s="288"/>
      <c r="Z850" s="288"/>
    </row>
    <row r="851" spans="1:26" ht="15.75" customHeight="1">
      <c r="A851" s="288"/>
      <c r="B851" s="288"/>
      <c r="C851" s="317"/>
      <c r="D851" s="317"/>
      <c r="E851" s="288"/>
      <c r="F851" s="288"/>
      <c r="G851" s="288"/>
      <c r="H851" s="288"/>
      <c r="I851" s="288"/>
      <c r="J851" s="288"/>
      <c r="K851" s="288"/>
      <c r="L851" s="288"/>
      <c r="M851" s="288"/>
      <c r="N851" s="288"/>
      <c r="O851" s="288"/>
      <c r="P851" s="288"/>
      <c r="Q851" s="288"/>
      <c r="R851" s="288"/>
      <c r="S851" s="288"/>
      <c r="T851" s="288"/>
      <c r="U851" s="288"/>
      <c r="V851" s="288"/>
      <c r="W851" s="288"/>
      <c r="X851" s="288"/>
      <c r="Y851" s="288"/>
      <c r="Z851" s="288"/>
    </row>
    <row r="852" spans="1:26" ht="15.75" customHeight="1">
      <c r="A852" s="288"/>
      <c r="B852" s="288"/>
      <c r="C852" s="317"/>
      <c r="D852" s="317"/>
      <c r="E852" s="288"/>
      <c r="F852" s="288"/>
      <c r="G852" s="288"/>
      <c r="H852" s="288"/>
      <c r="I852" s="288"/>
      <c r="J852" s="288"/>
      <c r="K852" s="288"/>
      <c r="L852" s="288"/>
      <c r="M852" s="288"/>
      <c r="N852" s="288"/>
      <c r="O852" s="288"/>
      <c r="P852" s="288"/>
      <c r="Q852" s="288"/>
      <c r="R852" s="288"/>
      <c r="S852" s="288"/>
      <c r="T852" s="288"/>
      <c r="U852" s="288"/>
      <c r="V852" s="288"/>
      <c r="W852" s="288"/>
      <c r="X852" s="288"/>
      <c r="Y852" s="288"/>
      <c r="Z852" s="288"/>
    </row>
    <row r="853" spans="1:26" ht="15.75" customHeight="1">
      <c r="A853" s="288"/>
      <c r="B853" s="288"/>
      <c r="C853" s="317"/>
      <c r="D853" s="317"/>
      <c r="E853" s="288"/>
      <c r="F853" s="288"/>
      <c r="G853" s="288"/>
      <c r="H853" s="288"/>
      <c r="I853" s="288"/>
      <c r="J853" s="288"/>
      <c r="K853" s="288"/>
      <c r="L853" s="288"/>
      <c r="M853" s="288"/>
      <c r="N853" s="288"/>
      <c r="O853" s="288"/>
      <c r="P853" s="288"/>
      <c r="Q853" s="288"/>
      <c r="R853" s="288"/>
      <c r="S853" s="288"/>
      <c r="T853" s="288"/>
      <c r="U853" s="288"/>
      <c r="V853" s="288"/>
      <c r="W853" s="288"/>
      <c r="X853" s="288"/>
      <c r="Y853" s="288"/>
      <c r="Z853" s="288"/>
    </row>
    <row r="854" spans="1:26" ht="15.75" customHeight="1">
      <c r="A854" s="288"/>
      <c r="B854" s="288"/>
      <c r="C854" s="317"/>
      <c r="D854" s="317"/>
      <c r="E854" s="288"/>
      <c r="F854" s="288"/>
      <c r="G854" s="288"/>
      <c r="H854" s="288"/>
      <c r="I854" s="288"/>
      <c r="J854" s="288"/>
      <c r="K854" s="288"/>
      <c r="L854" s="288"/>
      <c r="M854" s="288"/>
      <c r="N854" s="288"/>
      <c r="O854" s="288"/>
      <c r="P854" s="288"/>
      <c r="Q854" s="288"/>
      <c r="R854" s="288"/>
      <c r="S854" s="288"/>
      <c r="T854" s="288"/>
      <c r="U854" s="288"/>
      <c r="V854" s="288"/>
      <c r="W854" s="288"/>
      <c r="X854" s="288"/>
      <c r="Y854" s="288"/>
      <c r="Z854" s="288"/>
    </row>
    <row r="855" spans="1:26" ht="15.75" customHeight="1">
      <c r="A855" s="288"/>
      <c r="B855" s="288"/>
      <c r="C855" s="317"/>
      <c r="D855" s="317"/>
      <c r="E855" s="288"/>
      <c r="F855" s="288"/>
      <c r="G855" s="288"/>
      <c r="H855" s="288"/>
      <c r="I855" s="288"/>
      <c r="J855" s="288"/>
      <c r="K855" s="288"/>
      <c r="L855" s="288"/>
      <c r="M855" s="288"/>
      <c r="N855" s="288"/>
      <c r="O855" s="288"/>
      <c r="P855" s="288"/>
      <c r="Q855" s="288"/>
      <c r="R855" s="288"/>
      <c r="S855" s="288"/>
      <c r="T855" s="288"/>
      <c r="U855" s="288"/>
      <c r="V855" s="288"/>
      <c r="W855" s="288"/>
      <c r="X855" s="288"/>
      <c r="Y855" s="288"/>
      <c r="Z855" s="288"/>
    </row>
    <row r="856" spans="1:26" ht="15.75" customHeight="1">
      <c r="A856" s="288"/>
      <c r="B856" s="288"/>
      <c r="C856" s="317"/>
      <c r="D856" s="317"/>
      <c r="E856" s="288"/>
      <c r="F856" s="288"/>
      <c r="G856" s="288"/>
      <c r="H856" s="288"/>
      <c r="I856" s="288"/>
      <c r="J856" s="288"/>
      <c r="K856" s="288"/>
      <c r="L856" s="288"/>
      <c r="M856" s="288"/>
      <c r="N856" s="288"/>
      <c r="O856" s="288"/>
      <c r="P856" s="288"/>
      <c r="Q856" s="288"/>
      <c r="R856" s="288"/>
      <c r="S856" s="288"/>
      <c r="T856" s="288"/>
      <c r="U856" s="288"/>
      <c r="V856" s="288"/>
      <c r="W856" s="288"/>
      <c r="X856" s="288"/>
      <c r="Y856" s="288"/>
      <c r="Z856" s="288"/>
    </row>
    <row r="857" spans="1:26" ht="15.75" customHeight="1">
      <c r="A857" s="288"/>
      <c r="B857" s="288"/>
      <c r="C857" s="317"/>
      <c r="D857" s="317"/>
      <c r="E857" s="288"/>
      <c r="F857" s="288"/>
      <c r="G857" s="288"/>
      <c r="H857" s="288"/>
      <c r="I857" s="288"/>
      <c r="J857" s="288"/>
      <c r="K857" s="288"/>
      <c r="L857" s="288"/>
      <c r="M857" s="288"/>
      <c r="N857" s="288"/>
      <c r="O857" s="288"/>
      <c r="P857" s="288"/>
      <c r="Q857" s="288"/>
      <c r="R857" s="288"/>
      <c r="S857" s="288"/>
      <c r="T857" s="288"/>
      <c r="U857" s="288"/>
      <c r="V857" s="288"/>
      <c r="W857" s="288"/>
      <c r="X857" s="288"/>
      <c r="Y857" s="288"/>
      <c r="Z857" s="288"/>
    </row>
    <row r="858" spans="1:26" ht="15.75" customHeight="1">
      <c r="A858" s="288"/>
      <c r="B858" s="288"/>
      <c r="C858" s="317"/>
      <c r="D858" s="317"/>
      <c r="E858" s="288"/>
      <c r="F858" s="288"/>
      <c r="G858" s="288"/>
      <c r="H858" s="288"/>
      <c r="I858" s="288"/>
      <c r="J858" s="288"/>
      <c r="K858" s="288"/>
      <c r="L858" s="288"/>
      <c r="M858" s="288"/>
      <c r="N858" s="288"/>
      <c r="O858" s="288"/>
      <c r="P858" s="288"/>
      <c r="Q858" s="288"/>
      <c r="R858" s="288"/>
      <c r="S858" s="288"/>
      <c r="T858" s="288"/>
      <c r="U858" s="288"/>
      <c r="V858" s="288"/>
      <c r="W858" s="288"/>
      <c r="X858" s="288"/>
      <c r="Y858" s="288"/>
      <c r="Z858" s="288"/>
    </row>
    <row r="859" spans="1:26" ht="15.75" customHeight="1">
      <c r="A859" s="288"/>
      <c r="B859" s="288"/>
      <c r="C859" s="317"/>
      <c r="D859" s="317"/>
      <c r="E859" s="288"/>
      <c r="F859" s="288"/>
      <c r="G859" s="288"/>
      <c r="H859" s="288"/>
      <c r="I859" s="288"/>
      <c r="J859" s="288"/>
      <c r="K859" s="288"/>
      <c r="L859" s="288"/>
      <c r="M859" s="288"/>
      <c r="N859" s="288"/>
      <c r="O859" s="288"/>
      <c r="P859" s="288"/>
      <c r="Q859" s="288"/>
      <c r="R859" s="288"/>
      <c r="S859" s="288"/>
      <c r="T859" s="288"/>
      <c r="U859" s="288"/>
      <c r="V859" s="288"/>
      <c r="W859" s="288"/>
      <c r="X859" s="288"/>
      <c r="Y859" s="288"/>
      <c r="Z859" s="288"/>
    </row>
    <row r="860" spans="1:26" ht="15.75" customHeight="1">
      <c r="A860" s="288"/>
      <c r="B860" s="288"/>
      <c r="C860" s="317"/>
      <c r="D860" s="317"/>
      <c r="E860" s="288"/>
      <c r="F860" s="288"/>
      <c r="G860" s="288"/>
      <c r="H860" s="288"/>
      <c r="I860" s="288"/>
      <c r="J860" s="288"/>
      <c r="K860" s="288"/>
      <c r="L860" s="288"/>
      <c r="M860" s="288"/>
      <c r="N860" s="288"/>
      <c r="O860" s="288"/>
      <c r="P860" s="288"/>
      <c r="Q860" s="288"/>
      <c r="R860" s="288"/>
      <c r="S860" s="288"/>
      <c r="T860" s="288"/>
      <c r="U860" s="288"/>
      <c r="V860" s="288"/>
      <c r="W860" s="288"/>
      <c r="X860" s="288"/>
      <c r="Y860" s="288"/>
      <c r="Z860" s="288"/>
    </row>
    <row r="861" spans="1:26" ht="15.75" customHeight="1">
      <c r="A861" s="288"/>
      <c r="B861" s="288"/>
      <c r="C861" s="317"/>
      <c r="D861" s="317"/>
      <c r="E861" s="288"/>
      <c r="F861" s="288"/>
      <c r="G861" s="288"/>
      <c r="H861" s="288"/>
      <c r="I861" s="288"/>
      <c r="J861" s="288"/>
      <c r="K861" s="288"/>
      <c r="L861" s="288"/>
      <c r="M861" s="288"/>
      <c r="N861" s="288"/>
      <c r="O861" s="288"/>
      <c r="P861" s="288"/>
      <c r="Q861" s="288"/>
      <c r="R861" s="288"/>
      <c r="S861" s="288"/>
      <c r="T861" s="288"/>
      <c r="U861" s="288"/>
      <c r="V861" s="288"/>
      <c r="W861" s="288"/>
      <c r="X861" s="288"/>
      <c r="Y861" s="288"/>
      <c r="Z861" s="288"/>
    </row>
    <row r="862" spans="1:26" ht="15.75" customHeight="1">
      <c r="A862" s="288"/>
      <c r="B862" s="288"/>
      <c r="C862" s="317"/>
      <c r="D862" s="317"/>
      <c r="E862" s="288"/>
      <c r="F862" s="288"/>
      <c r="G862" s="288"/>
      <c r="H862" s="288"/>
      <c r="I862" s="288"/>
      <c r="J862" s="288"/>
      <c r="K862" s="288"/>
      <c r="L862" s="288"/>
      <c r="M862" s="288"/>
      <c r="N862" s="288"/>
      <c r="O862" s="288"/>
      <c r="P862" s="288"/>
      <c r="Q862" s="288"/>
      <c r="R862" s="288"/>
      <c r="S862" s="288"/>
      <c r="T862" s="288"/>
      <c r="U862" s="288"/>
      <c r="V862" s="288"/>
      <c r="W862" s="288"/>
      <c r="X862" s="288"/>
      <c r="Y862" s="288"/>
      <c r="Z862" s="288"/>
    </row>
    <row r="863" spans="1:26" ht="15.75" customHeight="1">
      <c r="A863" s="288"/>
      <c r="B863" s="288"/>
      <c r="C863" s="317"/>
      <c r="D863" s="317"/>
      <c r="E863" s="288"/>
      <c r="F863" s="288"/>
      <c r="G863" s="288"/>
      <c r="H863" s="288"/>
      <c r="I863" s="288"/>
      <c r="J863" s="288"/>
      <c r="K863" s="288"/>
      <c r="L863" s="288"/>
      <c r="M863" s="288"/>
      <c r="N863" s="288"/>
      <c r="O863" s="288"/>
      <c r="P863" s="288"/>
      <c r="Q863" s="288"/>
      <c r="R863" s="288"/>
      <c r="S863" s="288"/>
      <c r="T863" s="288"/>
      <c r="U863" s="288"/>
      <c r="V863" s="288"/>
      <c r="W863" s="288"/>
      <c r="X863" s="288"/>
      <c r="Y863" s="288"/>
      <c r="Z863" s="288"/>
    </row>
    <row r="864" spans="1:26" ht="15.75" customHeight="1">
      <c r="A864" s="288"/>
      <c r="B864" s="288"/>
      <c r="C864" s="317"/>
      <c r="D864" s="317"/>
      <c r="E864" s="288"/>
      <c r="F864" s="288"/>
      <c r="G864" s="288"/>
      <c r="H864" s="288"/>
      <c r="I864" s="288"/>
      <c r="J864" s="288"/>
      <c r="K864" s="288"/>
      <c r="L864" s="288"/>
      <c r="M864" s="288"/>
      <c r="N864" s="288"/>
      <c r="O864" s="288"/>
      <c r="P864" s="288"/>
      <c r="Q864" s="288"/>
      <c r="R864" s="288"/>
      <c r="S864" s="288"/>
      <c r="T864" s="288"/>
      <c r="U864" s="288"/>
      <c r="V864" s="288"/>
      <c r="W864" s="288"/>
      <c r="X864" s="288"/>
      <c r="Y864" s="288"/>
      <c r="Z864" s="288"/>
    </row>
    <row r="865" spans="1:26" ht="15.75" customHeight="1">
      <c r="A865" s="288"/>
      <c r="B865" s="288"/>
      <c r="C865" s="317"/>
      <c r="D865" s="317"/>
      <c r="E865" s="288"/>
      <c r="F865" s="288"/>
      <c r="G865" s="288"/>
      <c r="H865" s="288"/>
      <c r="I865" s="288"/>
      <c r="J865" s="288"/>
      <c r="K865" s="288"/>
      <c r="L865" s="288"/>
      <c r="M865" s="288"/>
      <c r="N865" s="288"/>
      <c r="O865" s="288"/>
      <c r="P865" s="288"/>
      <c r="Q865" s="288"/>
      <c r="R865" s="288"/>
      <c r="S865" s="288"/>
      <c r="T865" s="288"/>
      <c r="U865" s="288"/>
      <c r="V865" s="288"/>
      <c r="W865" s="288"/>
      <c r="X865" s="288"/>
      <c r="Y865" s="288"/>
      <c r="Z865" s="288"/>
    </row>
    <row r="866" spans="1:26" ht="15.75" customHeight="1">
      <c r="A866" s="288"/>
      <c r="B866" s="288"/>
      <c r="C866" s="317"/>
      <c r="D866" s="317"/>
      <c r="E866" s="288"/>
      <c r="F866" s="288"/>
      <c r="G866" s="288"/>
      <c r="H866" s="288"/>
      <c r="I866" s="288"/>
      <c r="J866" s="288"/>
      <c r="K866" s="288"/>
      <c r="L866" s="288"/>
      <c r="M866" s="288"/>
      <c r="N866" s="288"/>
      <c r="O866" s="288"/>
      <c r="P866" s="288"/>
      <c r="Q866" s="288"/>
      <c r="R866" s="288"/>
      <c r="S866" s="288"/>
      <c r="T866" s="288"/>
      <c r="U866" s="288"/>
      <c r="V866" s="288"/>
      <c r="W866" s="288"/>
      <c r="X866" s="288"/>
      <c r="Y866" s="288"/>
      <c r="Z866" s="288"/>
    </row>
    <row r="867" spans="1:26" ht="15.75" customHeight="1">
      <c r="A867" s="288"/>
      <c r="B867" s="288"/>
      <c r="C867" s="317"/>
      <c r="D867" s="317"/>
      <c r="E867" s="288"/>
      <c r="F867" s="288"/>
      <c r="G867" s="288"/>
      <c r="H867" s="288"/>
      <c r="I867" s="288"/>
      <c r="J867" s="288"/>
      <c r="K867" s="288"/>
      <c r="L867" s="288"/>
      <c r="M867" s="288"/>
      <c r="N867" s="288"/>
      <c r="O867" s="288"/>
      <c r="P867" s="288"/>
      <c r="Q867" s="288"/>
      <c r="R867" s="288"/>
      <c r="S867" s="288"/>
      <c r="T867" s="288"/>
      <c r="U867" s="288"/>
      <c r="V867" s="288"/>
      <c r="W867" s="288"/>
      <c r="X867" s="288"/>
      <c r="Y867" s="288"/>
      <c r="Z867" s="288"/>
    </row>
    <row r="868" spans="1:26" ht="15.75" customHeight="1">
      <c r="A868" s="288"/>
      <c r="B868" s="288"/>
      <c r="C868" s="317"/>
      <c r="D868" s="317"/>
      <c r="E868" s="288"/>
      <c r="F868" s="288"/>
      <c r="G868" s="288"/>
      <c r="H868" s="288"/>
      <c r="I868" s="288"/>
      <c r="J868" s="288"/>
      <c r="K868" s="288"/>
      <c r="L868" s="288"/>
      <c r="M868" s="288"/>
      <c r="N868" s="288"/>
      <c r="O868" s="288"/>
      <c r="P868" s="288"/>
      <c r="Q868" s="288"/>
      <c r="R868" s="288"/>
      <c r="S868" s="288"/>
      <c r="T868" s="288"/>
      <c r="U868" s="288"/>
      <c r="V868" s="288"/>
      <c r="W868" s="288"/>
      <c r="X868" s="288"/>
      <c r="Y868" s="288"/>
      <c r="Z868" s="288"/>
    </row>
    <row r="869" spans="1:26" ht="15.75" customHeight="1">
      <c r="A869" s="288"/>
      <c r="B869" s="288"/>
      <c r="C869" s="317"/>
      <c r="D869" s="317"/>
      <c r="E869" s="288"/>
      <c r="F869" s="288"/>
      <c r="G869" s="288"/>
      <c r="H869" s="288"/>
      <c r="I869" s="288"/>
      <c r="J869" s="288"/>
      <c r="K869" s="288"/>
      <c r="L869" s="288"/>
      <c r="M869" s="288"/>
      <c r="N869" s="288"/>
      <c r="O869" s="288"/>
      <c r="P869" s="288"/>
      <c r="Q869" s="288"/>
      <c r="R869" s="288"/>
      <c r="S869" s="288"/>
      <c r="T869" s="288"/>
      <c r="U869" s="288"/>
      <c r="V869" s="288"/>
      <c r="W869" s="288"/>
      <c r="X869" s="288"/>
      <c r="Y869" s="288"/>
      <c r="Z869" s="288"/>
    </row>
    <row r="870" spans="1:26" ht="15.75" customHeight="1">
      <c r="A870" s="288"/>
      <c r="B870" s="288"/>
      <c r="C870" s="317"/>
      <c r="D870" s="317"/>
      <c r="E870" s="288"/>
      <c r="F870" s="288"/>
      <c r="G870" s="288"/>
      <c r="H870" s="288"/>
      <c r="I870" s="288"/>
      <c r="J870" s="288"/>
      <c r="K870" s="288"/>
      <c r="L870" s="288"/>
      <c r="M870" s="288"/>
      <c r="N870" s="288"/>
      <c r="O870" s="288"/>
      <c r="P870" s="288"/>
      <c r="Q870" s="288"/>
      <c r="R870" s="288"/>
      <c r="S870" s="288"/>
      <c r="T870" s="288"/>
      <c r="U870" s="288"/>
      <c r="V870" s="288"/>
      <c r="W870" s="288"/>
      <c r="X870" s="288"/>
      <c r="Y870" s="288"/>
      <c r="Z870" s="288"/>
    </row>
    <row r="871" spans="1:26" ht="15.75" customHeight="1">
      <c r="A871" s="288"/>
      <c r="B871" s="288"/>
      <c r="C871" s="317"/>
      <c r="D871" s="317"/>
      <c r="E871" s="288"/>
      <c r="F871" s="288"/>
      <c r="G871" s="288"/>
      <c r="H871" s="288"/>
      <c r="I871" s="288"/>
      <c r="J871" s="288"/>
      <c r="K871" s="288"/>
      <c r="L871" s="288"/>
      <c r="M871" s="288"/>
      <c r="N871" s="288"/>
      <c r="O871" s="288"/>
      <c r="P871" s="288"/>
      <c r="Q871" s="288"/>
      <c r="R871" s="288"/>
      <c r="S871" s="288"/>
      <c r="T871" s="288"/>
      <c r="U871" s="288"/>
      <c r="V871" s="288"/>
      <c r="W871" s="288"/>
      <c r="X871" s="288"/>
      <c r="Y871" s="288"/>
      <c r="Z871" s="288"/>
    </row>
    <row r="872" spans="1:26" ht="15.75" customHeight="1">
      <c r="A872" s="288"/>
      <c r="B872" s="288"/>
      <c r="C872" s="317"/>
      <c r="D872" s="317"/>
      <c r="E872" s="288"/>
      <c r="F872" s="288"/>
      <c r="G872" s="288"/>
      <c r="H872" s="288"/>
      <c r="I872" s="288"/>
      <c r="J872" s="288"/>
      <c r="K872" s="288"/>
      <c r="L872" s="288"/>
      <c r="M872" s="288"/>
      <c r="N872" s="288"/>
      <c r="O872" s="288"/>
      <c r="P872" s="288"/>
      <c r="Q872" s="288"/>
      <c r="R872" s="288"/>
      <c r="S872" s="288"/>
      <c r="T872" s="288"/>
      <c r="U872" s="288"/>
      <c r="V872" s="288"/>
      <c r="W872" s="288"/>
      <c r="X872" s="288"/>
      <c r="Y872" s="288"/>
      <c r="Z872" s="288"/>
    </row>
    <row r="873" spans="1:26" ht="15.75" customHeight="1">
      <c r="A873" s="288"/>
      <c r="B873" s="288"/>
      <c r="C873" s="317"/>
      <c r="D873" s="317"/>
      <c r="E873" s="288"/>
      <c r="F873" s="288"/>
      <c r="G873" s="288"/>
      <c r="H873" s="288"/>
      <c r="I873" s="288"/>
      <c r="J873" s="288"/>
      <c r="K873" s="288"/>
      <c r="L873" s="288"/>
      <c r="M873" s="288"/>
      <c r="N873" s="288"/>
      <c r="O873" s="288"/>
      <c r="P873" s="288"/>
      <c r="Q873" s="288"/>
      <c r="R873" s="288"/>
      <c r="S873" s="288"/>
      <c r="T873" s="288"/>
      <c r="U873" s="288"/>
      <c r="V873" s="288"/>
      <c r="W873" s="288"/>
      <c r="X873" s="288"/>
      <c r="Y873" s="288"/>
      <c r="Z873" s="288"/>
    </row>
    <row r="874" spans="1:26" ht="15.75" customHeight="1">
      <c r="A874" s="288"/>
      <c r="B874" s="288"/>
      <c r="C874" s="317"/>
      <c r="D874" s="317"/>
      <c r="E874" s="288"/>
      <c r="F874" s="288"/>
      <c r="G874" s="288"/>
      <c r="H874" s="288"/>
      <c r="I874" s="288"/>
      <c r="J874" s="288"/>
      <c r="K874" s="288"/>
      <c r="L874" s="288"/>
      <c r="M874" s="288"/>
      <c r="N874" s="288"/>
      <c r="O874" s="288"/>
      <c r="P874" s="288"/>
      <c r="Q874" s="288"/>
      <c r="R874" s="288"/>
      <c r="S874" s="288"/>
      <c r="T874" s="288"/>
      <c r="U874" s="288"/>
      <c r="V874" s="288"/>
      <c r="W874" s="288"/>
      <c r="X874" s="288"/>
      <c r="Y874" s="288"/>
      <c r="Z874" s="288"/>
    </row>
    <row r="875" spans="1:26" ht="15.75" customHeight="1">
      <c r="A875" s="288"/>
      <c r="B875" s="288"/>
      <c r="C875" s="317"/>
      <c r="D875" s="317"/>
      <c r="E875" s="288"/>
      <c r="F875" s="288"/>
      <c r="G875" s="288"/>
      <c r="H875" s="288"/>
      <c r="I875" s="288"/>
      <c r="J875" s="288"/>
      <c r="K875" s="288"/>
      <c r="L875" s="288"/>
      <c r="M875" s="288"/>
      <c r="N875" s="288"/>
      <c r="O875" s="288"/>
      <c r="P875" s="288"/>
      <c r="Q875" s="288"/>
      <c r="R875" s="288"/>
      <c r="S875" s="288"/>
      <c r="T875" s="288"/>
      <c r="U875" s="288"/>
      <c r="V875" s="288"/>
      <c r="W875" s="288"/>
      <c r="X875" s="288"/>
      <c r="Y875" s="288"/>
      <c r="Z875" s="288"/>
    </row>
    <row r="876" spans="1:26" ht="15.75" customHeight="1">
      <c r="A876" s="288"/>
      <c r="B876" s="288"/>
      <c r="C876" s="317"/>
      <c r="D876" s="317"/>
      <c r="E876" s="288"/>
      <c r="F876" s="288"/>
      <c r="G876" s="288"/>
      <c r="H876" s="288"/>
      <c r="I876" s="288"/>
      <c r="J876" s="288"/>
      <c r="K876" s="288"/>
      <c r="L876" s="288"/>
      <c r="M876" s="288"/>
      <c r="N876" s="288"/>
      <c r="O876" s="288"/>
      <c r="P876" s="288"/>
      <c r="Q876" s="288"/>
      <c r="R876" s="288"/>
      <c r="S876" s="288"/>
      <c r="T876" s="288"/>
      <c r="U876" s="288"/>
      <c r="V876" s="288"/>
      <c r="W876" s="288"/>
      <c r="X876" s="288"/>
      <c r="Y876" s="288"/>
      <c r="Z876" s="288"/>
    </row>
    <row r="877" spans="1:26" ht="15.75" customHeight="1">
      <c r="A877" s="288"/>
      <c r="B877" s="288"/>
      <c r="C877" s="317"/>
      <c r="D877" s="317"/>
      <c r="E877" s="288"/>
      <c r="F877" s="288"/>
      <c r="G877" s="288"/>
      <c r="H877" s="288"/>
      <c r="I877" s="288"/>
      <c r="J877" s="288"/>
      <c r="K877" s="288"/>
      <c r="L877" s="288"/>
      <c r="M877" s="288"/>
      <c r="N877" s="288"/>
      <c r="O877" s="288"/>
      <c r="P877" s="288"/>
      <c r="Q877" s="288"/>
      <c r="R877" s="288"/>
      <c r="S877" s="288"/>
      <c r="T877" s="288"/>
      <c r="U877" s="288"/>
      <c r="V877" s="288"/>
      <c r="W877" s="288"/>
      <c r="X877" s="288"/>
      <c r="Y877" s="288"/>
      <c r="Z877" s="288"/>
    </row>
    <row r="878" spans="1:26" ht="15.75" customHeight="1">
      <c r="A878" s="288"/>
      <c r="B878" s="288"/>
      <c r="C878" s="317"/>
      <c r="D878" s="317"/>
      <c r="E878" s="288"/>
      <c r="F878" s="288"/>
      <c r="G878" s="288"/>
      <c r="H878" s="288"/>
      <c r="I878" s="288"/>
      <c r="J878" s="288"/>
      <c r="K878" s="288"/>
      <c r="L878" s="288"/>
      <c r="M878" s="288"/>
      <c r="N878" s="288"/>
      <c r="O878" s="288"/>
      <c r="P878" s="288"/>
      <c r="Q878" s="288"/>
      <c r="R878" s="288"/>
      <c r="S878" s="288"/>
      <c r="T878" s="288"/>
      <c r="U878" s="288"/>
      <c r="V878" s="288"/>
      <c r="W878" s="288"/>
      <c r="X878" s="288"/>
      <c r="Y878" s="288"/>
      <c r="Z878" s="288"/>
    </row>
    <row r="879" spans="1:26" ht="15.75" customHeight="1">
      <c r="A879" s="288"/>
      <c r="B879" s="288"/>
      <c r="C879" s="317"/>
      <c r="D879" s="317"/>
      <c r="E879" s="288"/>
      <c r="F879" s="288"/>
      <c r="G879" s="288"/>
      <c r="H879" s="288"/>
      <c r="I879" s="288"/>
      <c r="J879" s="288"/>
      <c r="K879" s="288"/>
      <c r="L879" s="288"/>
      <c r="M879" s="288"/>
      <c r="N879" s="288"/>
      <c r="O879" s="288"/>
      <c r="P879" s="288"/>
      <c r="Q879" s="288"/>
      <c r="R879" s="288"/>
      <c r="S879" s="288"/>
      <c r="T879" s="288"/>
      <c r="U879" s="288"/>
      <c r="V879" s="288"/>
      <c r="W879" s="288"/>
      <c r="X879" s="288"/>
      <c r="Y879" s="288"/>
      <c r="Z879" s="288"/>
    </row>
    <row r="880" spans="1:26" ht="15.75" customHeight="1">
      <c r="A880" s="288"/>
      <c r="B880" s="288"/>
      <c r="C880" s="317"/>
      <c r="D880" s="317"/>
      <c r="E880" s="288"/>
      <c r="F880" s="288"/>
      <c r="G880" s="288"/>
      <c r="H880" s="288"/>
      <c r="I880" s="288"/>
      <c r="J880" s="288"/>
      <c r="K880" s="288"/>
      <c r="L880" s="288"/>
      <c r="M880" s="288"/>
      <c r="N880" s="288"/>
      <c r="O880" s="288"/>
      <c r="P880" s="288"/>
      <c r="Q880" s="288"/>
      <c r="R880" s="288"/>
      <c r="S880" s="288"/>
      <c r="T880" s="288"/>
      <c r="U880" s="288"/>
      <c r="V880" s="288"/>
      <c r="W880" s="288"/>
      <c r="X880" s="288"/>
      <c r="Y880" s="288"/>
      <c r="Z880" s="288"/>
    </row>
    <row r="881" spans="1:26" ht="15.75" customHeight="1">
      <c r="A881" s="288"/>
      <c r="B881" s="288"/>
      <c r="C881" s="317"/>
      <c r="D881" s="317"/>
      <c r="E881" s="288"/>
      <c r="F881" s="288"/>
      <c r="G881" s="288"/>
      <c r="H881" s="288"/>
      <c r="I881" s="288"/>
      <c r="J881" s="288"/>
      <c r="K881" s="288"/>
      <c r="L881" s="288"/>
      <c r="M881" s="288"/>
      <c r="N881" s="288"/>
      <c r="O881" s="288"/>
      <c r="P881" s="288"/>
      <c r="Q881" s="288"/>
      <c r="R881" s="288"/>
      <c r="S881" s="288"/>
      <c r="T881" s="288"/>
      <c r="U881" s="288"/>
      <c r="V881" s="288"/>
      <c r="W881" s="288"/>
      <c r="X881" s="288"/>
      <c r="Y881" s="288"/>
      <c r="Z881" s="288"/>
    </row>
    <row r="882" spans="1:26" ht="15.75" customHeight="1">
      <c r="A882" s="288"/>
      <c r="B882" s="288"/>
      <c r="C882" s="317"/>
      <c r="D882" s="317"/>
      <c r="E882" s="288"/>
      <c r="F882" s="288"/>
      <c r="G882" s="288"/>
      <c r="H882" s="288"/>
      <c r="I882" s="288"/>
      <c r="J882" s="288"/>
      <c r="K882" s="288"/>
      <c r="L882" s="288"/>
      <c r="M882" s="288"/>
      <c r="N882" s="288"/>
      <c r="O882" s="288"/>
      <c r="P882" s="288"/>
      <c r="Q882" s="288"/>
      <c r="R882" s="288"/>
      <c r="S882" s="288"/>
      <c r="T882" s="288"/>
      <c r="U882" s="288"/>
      <c r="V882" s="288"/>
      <c r="W882" s="288"/>
      <c r="X882" s="288"/>
      <c r="Y882" s="288"/>
      <c r="Z882" s="288"/>
    </row>
    <row r="883" spans="1:26" ht="15.75" customHeight="1">
      <c r="A883" s="288"/>
      <c r="B883" s="288"/>
      <c r="C883" s="317"/>
      <c r="D883" s="317"/>
      <c r="E883" s="288"/>
      <c r="F883" s="288"/>
      <c r="G883" s="288"/>
      <c r="H883" s="288"/>
      <c r="I883" s="288"/>
      <c r="J883" s="288"/>
      <c r="K883" s="288"/>
      <c r="L883" s="288"/>
      <c r="M883" s="288"/>
      <c r="N883" s="288"/>
      <c r="O883" s="288"/>
      <c r="P883" s="288"/>
      <c r="Q883" s="288"/>
      <c r="R883" s="288"/>
      <c r="S883" s="288"/>
      <c r="T883" s="288"/>
      <c r="U883" s="288"/>
      <c r="V883" s="288"/>
      <c r="W883" s="288"/>
      <c r="X883" s="288"/>
      <c r="Y883" s="288"/>
      <c r="Z883" s="288"/>
    </row>
    <row r="884" spans="1:26" ht="15.75" customHeight="1">
      <c r="A884" s="288"/>
      <c r="B884" s="288"/>
      <c r="C884" s="317"/>
      <c r="D884" s="317"/>
      <c r="E884" s="288"/>
      <c r="F884" s="288"/>
      <c r="G884" s="288"/>
      <c r="H884" s="288"/>
      <c r="I884" s="288"/>
      <c r="J884" s="288"/>
      <c r="K884" s="288"/>
      <c r="L884" s="288"/>
      <c r="M884" s="288"/>
      <c r="N884" s="288"/>
      <c r="O884" s="288"/>
      <c r="P884" s="288"/>
      <c r="Q884" s="288"/>
      <c r="R884" s="288"/>
      <c r="S884" s="288"/>
      <c r="T884" s="288"/>
      <c r="U884" s="288"/>
      <c r="V884" s="288"/>
      <c r="W884" s="288"/>
      <c r="X884" s="288"/>
      <c r="Y884" s="288"/>
      <c r="Z884" s="288"/>
    </row>
    <row r="885" spans="1:26" ht="15.75" customHeight="1">
      <c r="A885" s="288"/>
      <c r="B885" s="288"/>
      <c r="C885" s="317"/>
      <c r="D885" s="317"/>
      <c r="E885" s="288"/>
      <c r="F885" s="288"/>
      <c r="G885" s="288"/>
      <c r="H885" s="288"/>
      <c r="I885" s="288"/>
      <c r="J885" s="288"/>
      <c r="K885" s="288"/>
      <c r="L885" s="288"/>
      <c r="M885" s="288"/>
      <c r="N885" s="288"/>
      <c r="O885" s="288"/>
      <c r="P885" s="288"/>
      <c r="Q885" s="288"/>
      <c r="R885" s="288"/>
      <c r="S885" s="288"/>
      <c r="T885" s="288"/>
      <c r="U885" s="288"/>
      <c r="V885" s="288"/>
      <c r="W885" s="288"/>
      <c r="X885" s="288"/>
      <c r="Y885" s="288"/>
      <c r="Z885" s="288"/>
    </row>
    <row r="886" spans="1:26" ht="15.75" customHeight="1">
      <c r="A886" s="288"/>
      <c r="B886" s="288"/>
      <c r="C886" s="317"/>
      <c r="D886" s="317"/>
      <c r="E886" s="288"/>
      <c r="F886" s="288"/>
      <c r="G886" s="288"/>
      <c r="H886" s="288"/>
      <c r="I886" s="288"/>
      <c r="J886" s="288"/>
      <c r="K886" s="288"/>
      <c r="L886" s="288"/>
      <c r="M886" s="288"/>
      <c r="N886" s="288"/>
      <c r="O886" s="288"/>
      <c r="P886" s="288"/>
      <c r="Q886" s="288"/>
      <c r="R886" s="288"/>
      <c r="S886" s="288"/>
      <c r="T886" s="288"/>
      <c r="U886" s="288"/>
      <c r="V886" s="288"/>
      <c r="W886" s="288"/>
      <c r="X886" s="288"/>
      <c r="Y886" s="288"/>
      <c r="Z886" s="288"/>
    </row>
    <row r="887" spans="1:26" ht="15.75" customHeight="1">
      <c r="A887" s="288"/>
      <c r="B887" s="288"/>
      <c r="C887" s="317"/>
      <c r="D887" s="317"/>
      <c r="E887" s="288"/>
      <c r="F887" s="288"/>
      <c r="G887" s="288"/>
      <c r="H887" s="288"/>
      <c r="I887" s="288"/>
      <c r="J887" s="288"/>
      <c r="K887" s="288"/>
      <c r="L887" s="288"/>
      <c r="M887" s="288"/>
      <c r="N887" s="288"/>
      <c r="O887" s="288"/>
      <c r="P887" s="288"/>
      <c r="Q887" s="288"/>
      <c r="R887" s="288"/>
      <c r="S887" s="288"/>
      <c r="T887" s="288"/>
      <c r="U887" s="288"/>
      <c r="V887" s="288"/>
      <c r="W887" s="288"/>
      <c r="X887" s="288"/>
      <c r="Y887" s="288"/>
      <c r="Z887" s="288"/>
    </row>
    <row r="888" spans="1:26" ht="15.75" customHeight="1">
      <c r="A888" s="288"/>
      <c r="B888" s="288"/>
      <c r="C888" s="317"/>
      <c r="D888" s="317"/>
      <c r="E888" s="288"/>
      <c r="F888" s="288"/>
      <c r="G888" s="288"/>
      <c r="H888" s="288"/>
      <c r="I888" s="288"/>
      <c r="J888" s="288"/>
      <c r="K888" s="288"/>
      <c r="L888" s="288"/>
      <c r="M888" s="288"/>
      <c r="N888" s="288"/>
      <c r="O888" s="288"/>
      <c r="P888" s="288"/>
      <c r="Q888" s="288"/>
      <c r="R888" s="288"/>
      <c r="S888" s="288"/>
      <c r="T888" s="288"/>
      <c r="U888" s="288"/>
      <c r="V888" s="288"/>
      <c r="W888" s="288"/>
      <c r="X888" s="288"/>
      <c r="Y888" s="288"/>
      <c r="Z888" s="288"/>
    </row>
    <row r="889" spans="1:26" ht="15.75" customHeight="1">
      <c r="A889" s="288"/>
      <c r="B889" s="288"/>
      <c r="C889" s="317"/>
      <c r="D889" s="317"/>
      <c r="E889" s="288"/>
      <c r="F889" s="288"/>
      <c r="G889" s="288"/>
      <c r="H889" s="288"/>
      <c r="I889" s="288"/>
      <c r="J889" s="288"/>
      <c r="K889" s="288"/>
      <c r="L889" s="288"/>
      <c r="M889" s="288"/>
      <c r="N889" s="288"/>
      <c r="O889" s="288"/>
      <c r="P889" s="288"/>
      <c r="Q889" s="288"/>
      <c r="R889" s="288"/>
      <c r="S889" s="288"/>
      <c r="T889" s="288"/>
      <c r="U889" s="288"/>
      <c r="V889" s="288"/>
      <c r="W889" s="288"/>
      <c r="X889" s="288"/>
      <c r="Y889" s="288"/>
      <c r="Z889" s="288"/>
    </row>
    <row r="890" spans="1:26" ht="15.75" customHeight="1">
      <c r="A890" s="288"/>
      <c r="B890" s="288"/>
      <c r="C890" s="317"/>
      <c r="D890" s="317"/>
      <c r="E890" s="288"/>
      <c r="F890" s="288"/>
      <c r="G890" s="288"/>
      <c r="H890" s="288"/>
      <c r="I890" s="288"/>
      <c r="J890" s="288"/>
      <c r="K890" s="288"/>
      <c r="L890" s="288"/>
      <c r="M890" s="288"/>
      <c r="N890" s="288"/>
      <c r="O890" s="288"/>
      <c r="P890" s="288"/>
      <c r="Q890" s="288"/>
      <c r="R890" s="288"/>
      <c r="S890" s="288"/>
      <c r="T890" s="288"/>
      <c r="U890" s="288"/>
      <c r="V890" s="288"/>
      <c r="W890" s="288"/>
      <c r="X890" s="288"/>
      <c r="Y890" s="288"/>
      <c r="Z890" s="288"/>
    </row>
    <row r="891" spans="1:26" ht="15.75" customHeight="1">
      <c r="A891" s="288"/>
      <c r="B891" s="288"/>
      <c r="C891" s="317"/>
      <c r="D891" s="317"/>
      <c r="E891" s="288"/>
      <c r="F891" s="288"/>
      <c r="G891" s="288"/>
      <c r="H891" s="288"/>
      <c r="I891" s="288"/>
      <c r="J891" s="288"/>
      <c r="K891" s="288"/>
      <c r="L891" s="288"/>
      <c r="M891" s="288"/>
      <c r="N891" s="288"/>
      <c r="O891" s="288"/>
      <c r="P891" s="288"/>
      <c r="Q891" s="288"/>
      <c r="R891" s="288"/>
      <c r="S891" s="288"/>
      <c r="T891" s="288"/>
      <c r="U891" s="288"/>
      <c r="V891" s="288"/>
      <c r="W891" s="288"/>
      <c r="X891" s="288"/>
      <c r="Y891" s="288"/>
      <c r="Z891" s="288"/>
    </row>
    <row r="892" spans="1:26" ht="15.75" customHeight="1">
      <c r="A892" s="288"/>
      <c r="B892" s="288"/>
      <c r="C892" s="317"/>
      <c r="D892" s="317"/>
      <c r="E892" s="288"/>
      <c r="F892" s="288"/>
      <c r="G892" s="288"/>
      <c r="H892" s="288"/>
      <c r="I892" s="288"/>
      <c r="J892" s="288"/>
      <c r="K892" s="288"/>
      <c r="L892" s="288"/>
      <c r="M892" s="288"/>
      <c r="N892" s="288"/>
      <c r="O892" s="288"/>
      <c r="P892" s="288"/>
      <c r="Q892" s="288"/>
      <c r="R892" s="288"/>
      <c r="S892" s="288"/>
      <c r="T892" s="288"/>
      <c r="U892" s="288"/>
      <c r="V892" s="288"/>
      <c r="W892" s="288"/>
      <c r="X892" s="288"/>
      <c r="Y892" s="288"/>
      <c r="Z892" s="288"/>
    </row>
    <row r="893" spans="1:26" ht="15.75" customHeight="1">
      <c r="A893" s="288"/>
      <c r="B893" s="288"/>
      <c r="C893" s="317"/>
      <c r="D893" s="317"/>
      <c r="E893" s="288"/>
      <c r="F893" s="288"/>
      <c r="G893" s="288"/>
      <c r="H893" s="288"/>
      <c r="I893" s="288"/>
      <c r="J893" s="288"/>
      <c r="K893" s="288"/>
      <c r="L893" s="288"/>
      <c r="M893" s="288"/>
      <c r="N893" s="288"/>
      <c r="O893" s="288"/>
      <c r="P893" s="288"/>
      <c r="Q893" s="288"/>
      <c r="R893" s="288"/>
      <c r="S893" s="288"/>
      <c r="T893" s="288"/>
      <c r="U893" s="288"/>
      <c r="V893" s="288"/>
      <c r="W893" s="288"/>
      <c r="X893" s="288"/>
      <c r="Y893" s="288"/>
      <c r="Z893" s="288"/>
    </row>
    <row r="894" spans="1:26" ht="15.75" customHeight="1">
      <c r="A894" s="288"/>
      <c r="B894" s="288"/>
      <c r="C894" s="317"/>
      <c r="D894" s="317"/>
      <c r="E894" s="288"/>
      <c r="F894" s="288"/>
      <c r="G894" s="288"/>
      <c r="H894" s="288"/>
      <c r="I894" s="288"/>
      <c r="J894" s="288"/>
      <c r="K894" s="288"/>
      <c r="L894" s="288"/>
      <c r="M894" s="288"/>
      <c r="N894" s="288"/>
      <c r="O894" s="288"/>
      <c r="P894" s="288"/>
      <c r="Q894" s="288"/>
      <c r="R894" s="288"/>
      <c r="S894" s="288"/>
      <c r="T894" s="288"/>
      <c r="U894" s="288"/>
      <c r="V894" s="288"/>
      <c r="W894" s="288"/>
      <c r="X894" s="288"/>
      <c r="Y894" s="288"/>
      <c r="Z894" s="288"/>
    </row>
    <row r="895" spans="1:26" ht="15.75" customHeight="1">
      <c r="A895" s="288"/>
      <c r="B895" s="288"/>
      <c r="C895" s="317"/>
      <c r="D895" s="317"/>
      <c r="E895" s="288"/>
      <c r="F895" s="288"/>
      <c r="G895" s="288"/>
      <c r="H895" s="288"/>
      <c r="I895" s="288"/>
      <c r="J895" s="288"/>
      <c r="K895" s="288"/>
      <c r="L895" s="288"/>
      <c r="M895" s="288"/>
      <c r="N895" s="288"/>
      <c r="O895" s="288"/>
      <c r="P895" s="288"/>
      <c r="Q895" s="288"/>
      <c r="R895" s="288"/>
      <c r="S895" s="288"/>
      <c r="T895" s="288"/>
      <c r="U895" s="288"/>
      <c r="V895" s="288"/>
      <c r="W895" s="288"/>
      <c r="X895" s="288"/>
      <c r="Y895" s="288"/>
      <c r="Z895" s="288"/>
    </row>
    <row r="896" spans="1:26" ht="15.75" customHeight="1">
      <c r="A896" s="288"/>
      <c r="B896" s="288"/>
      <c r="C896" s="317"/>
      <c r="D896" s="317"/>
      <c r="E896" s="288"/>
      <c r="F896" s="288"/>
      <c r="G896" s="288"/>
      <c r="H896" s="288"/>
      <c r="I896" s="288"/>
      <c r="J896" s="288"/>
      <c r="K896" s="288"/>
      <c r="L896" s="288"/>
      <c r="M896" s="288"/>
      <c r="N896" s="288"/>
      <c r="O896" s="288"/>
      <c r="P896" s="288"/>
      <c r="Q896" s="288"/>
      <c r="R896" s="288"/>
      <c r="S896" s="288"/>
      <c r="T896" s="288"/>
      <c r="U896" s="288"/>
      <c r="V896" s="288"/>
      <c r="W896" s="288"/>
      <c r="X896" s="288"/>
      <c r="Y896" s="288"/>
      <c r="Z896" s="288"/>
    </row>
    <row r="897" spans="1:26" ht="15.75" customHeight="1">
      <c r="A897" s="288"/>
      <c r="B897" s="288"/>
      <c r="C897" s="317"/>
      <c r="D897" s="317"/>
      <c r="E897" s="288"/>
      <c r="F897" s="288"/>
      <c r="G897" s="288"/>
      <c r="H897" s="288"/>
      <c r="I897" s="288"/>
      <c r="J897" s="288"/>
      <c r="K897" s="288"/>
      <c r="L897" s="288"/>
      <c r="M897" s="288"/>
      <c r="N897" s="288"/>
      <c r="O897" s="288"/>
      <c r="P897" s="288"/>
      <c r="Q897" s="288"/>
      <c r="R897" s="288"/>
      <c r="S897" s="288"/>
      <c r="T897" s="288"/>
      <c r="U897" s="288"/>
      <c r="V897" s="288"/>
      <c r="W897" s="288"/>
      <c r="X897" s="288"/>
      <c r="Y897" s="288"/>
      <c r="Z897" s="288"/>
    </row>
    <row r="898" spans="1:26" ht="15.75" customHeight="1">
      <c r="A898" s="288"/>
      <c r="B898" s="288"/>
      <c r="C898" s="317"/>
      <c r="D898" s="317"/>
      <c r="E898" s="288"/>
      <c r="F898" s="288"/>
      <c r="G898" s="288"/>
      <c r="H898" s="288"/>
      <c r="I898" s="288"/>
      <c r="J898" s="288"/>
      <c r="K898" s="288"/>
      <c r="L898" s="288"/>
      <c r="M898" s="288"/>
      <c r="N898" s="288"/>
      <c r="O898" s="288"/>
      <c r="P898" s="288"/>
      <c r="Q898" s="288"/>
      <c r="R898" s="288"/>
      <c r="S898" s="288"/>
      <c r="T898" s="288"/>
      <c r="U898" s="288"/>
      <c r="V898" s="288"/>
      <c r="W898" s="288"/>
      <c r="X898" s="288"/>
      <c r="Y898" s="288"/>
      <c r="Z898" s="288"/>
    </row>
    <row r="899" spans="1:26" ht="15.75" customHeight="1">
      <c r="A899" s="288"/>
      <c r="B899" s="288"/>
      <c r="C899" s="317"/>
      <c r="D899" s="317"/>
      <c r="E899" s="288"/>
      <c r="F899" s="288"/>
      <c r="G899" s="288"/>
      <c r="H899" s="288"/>
      <c r="I899" s="288"/>
      <c r="J899" s="288"/>
      <c r="K899" s="288"/>
      <c r="L899" s="288"/>
      <c r="M899" s="288"/>
      <c r="N899" s="288"/>
      <c r="O899" s="288"/>
      <c r="P899" s="288"/>
      <c r="Q899" s="288"/>
      <c r="R899" s="288"/>
      <c r="S899" s="288"/>
      <c r="T899" s="288"/>
      <c r="U899" s="288"/>
      <c r="V899" s="288"/>
      <c r="W899" s="288"/>
      <c r="X899" s="288"/>
      <c r="Y899" s="288"/>
      <c r="Z899" s="288"/>
    </row>
    <row r="900" spans="1:26" ht="15.75" customHeight="1">
      <c r="A900" s="288"/>
      <c r="B900" s="288"/>
      <c r="C900" s="317"/>
      <c r="D900" s="317"/>
      <c r="E900" s="288"/>
      <c r="F900" s="288"/>
      <c r="G900" s="288"/>
      <c r="H900" s="288"/>
      <c r="I900" s="288"/>
      <c r="J900" s="288"/>
      <c r="K900" s="288"/>
      <c r="L900" s="288"/>
      <c r="M900" s="288"/>
      <c r="N900" s="288"/>
      <c r="O900" s="288"/>
      <c r="P900" s="288"/>
      <c r="Q900" s="288"/>
      <c r="R900" s="288"/>
      <c r="S900" s="288"/>
      <c r="T900" s="288"/>
      <c r="U900" s="288"/>
      <c r="V900" s="288"/>
      <c r="W900" s="288"/>
      <c r="X900" s="288"/>
      <c r="Y900" s="288"/>
      <c r="Z900" s="288"/>
    </row>
    <row r="901" spans="1:26" ht="15.75" customHeight="1">
      <c r="A901" s="288"/>
      <c r="B901" s="288"/>
      <c r="C901" s="317"/>
      <c r="D901" s="317"/>
      <c r="E901" s="288"/>
      <c r="F901" s="288"/>
      <c r="G901" s="288"/>
      <c r="H901" s="288"/>
      <c r="I901" s="288"/>
      <c r="J901" s="288"/>
      <c r="K901" s="288"/>
      <c r="L901" s="288"/>
      <c r="M901" s="288"/>
      <c r="N901" s="288"/>
      <c r="O901" s="288"/>
      <c r="P901" s="288"/>
      <c r="Q901" s="288"/>
      <c r="R901" s="288"/>
      <c r="S901" s="288"/>
      <c r="T901" s="288"/>
      <c r="U901" s="288"/>
      <c r="V901" s="288"/>
      <c r="W901" s="288"/>
      <c r="X901" s="288"/>
      <c r="Y901" s="288"/>
      <c r="Z901" s="288"/>
    </row>
    <row r="902" spans="1:26" ht="15.75" customHeight="1">
      <c r="A902" s="288"/>
      <c r="B902" s="288"/>
      <c r="C902" s="317"/>
      <c r="D902" s="317"/>
      <c r="E902" s="288"/>
      <c r="F902" s="288"/>
      <c r="G902" s="288"/>
      <c r="H902" s="288"/>
      <c r="I902" s="288"/>
      <c r="J902" s="288"/>
      <c r="K902" s="288"/>
      <c r="L902" s="288"/>
      <c r="M902" s="288"/>
      <c r="N902" s="288"/>
      <c r="O902" s="288"/>
      <c r="P902" s="288"/>
      <c r="Q902" s="288"/>
      <c r="R902" s="288"/>
      <c r="S902" s="288"/>
      <c r="T902" s="288"/>
      <c r="U902" s="288"/>
      <c r="V902" s="288"/>
      <c r="W902" s="288"/>
      <c r="X902" s="288"/>
      <c r="Y902" s="288"/>
      <c r="Z902" s="288"/>
    </row>
    <row r="903" spans="1:26" ht="15.75" customHeight="1">
      <c r="A903" s="288"/>
      <c r="B903" s="288"/>
      <c r="C903" s="317"/>
      <c r="D903" s="317"/>
      <c r="E903" s="288"/>
      <c r="F903" s="288"/>
      <c r="G903" s="288"/>
      <c r="H903" s="288"/>
      <c r="I903" s="288"/>
      <c r="J903" s="288"/>
      <c r="K903" s="288"/>
      <c r="L903" s="288"/>
      <c r="M903" s="288"/>
      <c r="N903" s="288"/>
      <c r="O903" s="288"/>
      <c r="P903" s="288"/>
      <c r="Q903" s="288"/>
      <c r="R903" s="288"/>
      <c r="S903" s="288"/>
      <c r="T903" s="288"/>
      <c r="U903" s="288"/>
      <c r="V903" s="288"/>
      <c r="W903" s="288"/>
      <c r="X903" s="288"/>
      <c r="Y903" s="288"/>
      <c r="Z903" s="288"/>
    </row>
    <row r="904" spans="1:26" ht="15.75" customHeight="1">
      <c r="A904" s="288"/>
      <c r="B904" s="288"/>
      <c r="C904" s="317"/>
      <c r="D904" s="317"/>
      <c r="E904" s="288"/>
      <c r="F904" s="288"/>
      <c r="G904" s="288"/>
      <c r="H904" s="288"/>
      <c r="I904" s="288"/>
      <c r="J904" s="288"/>
      <c r="K904" s="288"/>
      <c r="L904" s="288"/>
      <c r="M904" s="288"/>
      <c r="N904" s="288"/>
      <c r="O904" s="288"/>
      <c r="P904" s="288"/>
      <c r="Q904" s="288"/>
      <c r="R904" s="288"/>
      <c r="S904" s="288"/>
      <c r="T904" s="288"/>
      <c r="U904" s="288"/>
      <c r="V904" s="288"/>
      <c r="W904" s="288"/>
      <c r="X904" s="288"/>
      <c r="Y904" s="288"/>
      <c r="Z904" s="288"/>
    </row>
    <row r="905" spans="1:26" ht="15.75" customHeight="1">
      <c r="A905" s="288"/>
      <c r="B905" s="288"/>
      <c r="C905" s="317"/>
      <c r="D905" s="317"/>
      <c r="E905" s="288"/>
      <c r="F905" s="288"/>
      <c r="G905" s="288"/>
      <c r="H905" s="288"/>
      <c r="I905" s="288"/>
      <c r="J905" s="288"/>
      <c r="K905" s="288"/>
      <c r="L905" s="288"/>
      <c r="M905" s="288"/>
      <c r="N905" s="288"/>
      <c r="O905" s="288"/>
      <c r="P905" s="288"/>
      <c r="Q905" s="288"/>
      <c r="R905" s="288"/>
      <c r="S905" s="288"/>
      <c r="T905" s="288"/>
      <c r="U905" s="288"/>
      <c r="V905" s="288"/>
      <c r="W905" s="288"/>
      <c r="X905" s="288"/>
      <c r="Y905" s="288"/>
      <c r="Z905" s="288"/>
    </row>
    <row r="906" spans="1:26" ht="15.75" customHeight="1">
      <c r="A906" s="288"/>
      <c r="B906" s="288"/>
      <c r="C906" s="317"/>
      <c r="D906" s="317"/>
      <c r="E906" s="288"/>
      <c r="F906" s="288"/>
      <c r="G906" s="288"/>
      <c r="H906" s="288"/>
      <c r="I906" s="288"/>
      <c r="J906" s="288"/>
      <c r="K906" s="288"/>
      <c r="L906" s="288"/>
      <c r="M906" s="288"/>
      <c r="N906" s="288"/>
      <c r="O906" s="288"/>
      <c r="P906" s="288"/>
      <c r="Q906" s="288"/>
      <c r="R906" s="288"/>
      <c r="S906" s="288"/>
      <c r="T906" s="288"/>
      <c r="U906" s="288"/>
      <c r="V906" s="288"/>
      <c r="W906" s="288"/>
      <c r="X906" s="288"/>
      <c r="Y906" s="288"/>
      <c r="Z906" s="288"/>
    </row>
    <row r="907" spans="1:26" ht="15.75" customHeight="1">
      <c r="A907" s="288"/>
      <c r="B907" s="288"/>
      <c r="C907" s="317"/>
      <c r="D907" s="317"/>
      <c r="E907" s="288"/>
      <c r="F907" s="288"/>
      <c r="G907" s="288"/>
      <c r="H907" s="288"/>
      <c r="I907" s="288"/>
      <c r="J907" s="288"/>
      <c r="K907" s="288"/>
      <c r="L907" s="288"/>
      <c r="M907" s="288"/>
      <c r="N907" s="288"/>
      <c r="O907" s="288"/>
      <c r="P907" s="288"/>
      <c r="Q907" s="288"/>
      <c r="R907" s="288"/>
      <c r="S907" s="288"/>
      <c r="T907" s="288"/>
      <c r="U907" s="288"/>
      <c r="V907" s="288"/>
      <c r="W907" s="288"/>
      <c r="X907" s="288"/>
      <c r="Y907" s="288"/>
      <c r="Z907" s="288"/>
    </row>
    <row r="908" spans="1:26" ht="15.75" customHeight="1">
      <c r="A908" s="288"/>
      <c r="B908" s="288"/>
      <c r="C908" s="317"/>
      <c r="D908" s="317"/>
      <c r="E908" s="288"/>
      <c r="F908" s="288"/>
      <c r="G908" s="288"/>
      <c r="H908" s="288"/>
      <c r="I908" s="288"/>
      <c r="J908" s="288"/>
      <c r="K908" s="288"/>
      <c r="L908" s="288"/>
      <c r="M908" s="288"/>
      <c r="N908" s="288"/>
      <c r="O908" s="288"/>
      <c r="P908" s="288"/>
      <c r="Q908" s="288"/>
      <c r="R908" s="288"/>
      <c r="S908" s="288"/>
      <c r="T908" s="288"/>
      <c r="U908" s="288"/>
      <c r="V908" s="288"/>
      <c r="W908" s="288"/>
      <c r="X908" s="288"/>
      <c r="Y908" s="288"/>
      <c r="Z908" s="288"/>
    </row>
    <row r="909" spans="1:26" ht="15.75" customHeight="1">
      <c r="A909" s="288"/>
      <c r="B909" s="288"/>
      <c r="C909" s="317"/>
      <c r="D909" s="317"/>
      <c r="E909" s="288"/>
      <c r="F909" s="288"/>
      <c r="G909" s="288"/>
      <c r="H909" s="288"/>
      <c r="I909" s="288"/>
      <c r="J909" s="288"/>
      <c r="K909" s="288"/>
      <c r="L909" s="288"/>
      <c r="M909" s="288"/>
      <c r="N909" s="288"/>
      <c r="O909" s="288"/>
      <c r="P909" s="288"/>
      <c r="Q909" s="288"/>
      <c r="R909" s="288"/>
      <c r="S909" s="288"/>
      <c r="T909" s="288"/>
      <c r="U909" s="288"/>
      <c r="V909" s="288"/>
      <c r="W909" s="288"/>
      <c r="X909" s="288"/>
      <c r="Y909" s="288"/>
      <c r="Z909" s="288"/>
    </row>
    <row r="910" spans="1:26" ht="15.75" customHeight="1">
      <c r="A910" s="288"/>
      <c r="B910" s="288"/>
      <c r="C910" s="317"/>
      <c r="D910" s="317"/>
      <c r="E910" s="288"/>
      <c r="F910" s="288"/>
      <c r="G910" s="288"/>
      <c r="H910" s="288"/>
      <c r="I910" s="288"/>
      <c r="J910" s="288"/>
      <c r="K910" s="288"/>
      <c r="L910" s="288"/>
      <c r="M910" s="288"/>
      <c r="N910" s="288"/>
      <c r="O910" s="288"/>
      <c r="P910" s="288"/>
      <c r="Q910" s="288"/>
      <c r="R910" s="288"/>
      <c r="S910" s="288"/>
      <c r="T910" s="288"/>
      <c r="U910" s="288"/>
      <c r="V910" s="288"/>
      <c r="W910" s="288"/>
      <c r="X910" s="288"/>
      <c r="Y910" s="288"/>
      <c r="Z910" s="288"/>
    </row>
    <row r="911" spans="1:26" ht="15.75" customHeight="1">
      <c r="A911" s="288"/>
      <c r="B911" s="288"/>
      <c r="C911" s="317"/>
      <c r="D911" s="317"/>
      <c r="E911" s="288"/>
      <c r="F911" s="288"/>
      <c r="G911" s="288"/>
      <c r="H911" s="288"/>
      <c r="I911" s="288"/>
      <c r="J911" s="288"/>
      <c r="K911" s="288"/>
      <c r="L911" s="288"/>
      <c r="M911" s="288"/>
      <c r="N911" s="288"/>
      <c r="O911" s="288"/>
      <c r="P911" s="288"/>
      <c r="Q911" s="288"/>
      <c r="R911" s="288"/>
      <c r="S911" s="288"/>
      <c r="T911" s="288"/>
      <c r="U911" s="288"/>
      <c r="V911" s="288"/>
      <c r="W911" s="288"/>
      <c r="X911" s="288"/>
      <c r="Y911" s="288"/>
      <c r="Z911" s="288"/>
    </row>
    <row r="912" spans="1:26" ht="15.75" customHeight="1">
      <c r="A912" s="288"/>
      <c r="B912" s="288"/>
      <c r="C912" s="317"/>
      <c r="D912" s="317"/>
      <c r="E912" s="288"/>
      <c r="F912" s="288"/>
      <c r="G912" s="288"/>
      <c r="H912" s="288"/>
      <c r="I912" s="288"/>
      <c r="J912" s="288"/>
      <c r="K912" s="288"/>
      <c r="L912" s="288"/>
      <c r="M912" s="288"/>
      <c r="N912" s="288"/>
      <c r="O912" s="288"/>
      <c r="P912" s="288"/>
      <c r="Q912" s="288"/>
      <c r="R912" s="288"/>
      <c r="S912" s="288"/>
      <c r="T912" s="288"/>
      <c r="U912" s="288"/>
      <c r="V912" s="288"/>
      <c r="W912" s="288"/>
      <c r="X912" s="288"/>
      <c r="Y912" s="288"/>
      <c r="Z912" s="288"/>
    </row>
    <row r="913" spans="1:26" ht="15.75" customHeight="1">
      <c r="A913" s="288"/>
      <c r="B913" s="288"/>
      <c r="C913" s="317"/>
      <c r="D913" s="317"/>
      <c r="E913" s="288"/>
      <c r="F913" s="288"/>
      <c r="G913" s="288"/>
      <c r="H913" s="288"/>
      <c r="I913" s="288"/>
      <c r="J913" s="288"/>
      <c r="K913" s="288"/>
      <c r="L913" s="288"/>
      <c r="M913" s="288"/>
      <c r="N913" s="288"/>
      <c r="O913" s="288"/>
      <c r="P913" s="288"/>
      <c r="Q913" s="288"/>
      <c r="R913" s="288"/>
      <c r="S913" s="288"/>
      <c r="T913" s="288"/>
      <c r="U913" s="288"/>
      <c r="V913" s="288"/>
      <c r="W913" s="288"/>
      <c r="X913" s="288"/>
      <c r="Y913" s="288"/>
      <c r="Z913" s="288"/>
    </row>
    <row r="914" spans="1:26" ht="15.75" customHeight="1">
      <c r="A914" s="288"/>
      <c r="B914" s="288"/>
      <c r="C914" s="317"/>
      <c r="D914" s="317"/>
      <c r="E914" s="288"/>
      <c r="F914" s="288"/>
      <c r="G914" s="288"/>
      <c r="H914" s="288"/>
      <c r="I914" s="288"/>
      <c r="J914" s="288"/>
      <c r="K914" s="288"/>
      <c r="L914" s="288"/>
      <c r="M914" s="288"/>
      <c r="N914" s="288"/>
      <c r="O914" s="288"/>
      <c r="P914" s="288"/>
      <c r="Q914" s="288"/>
      <c r="R914" s="288"/>
      <c r="S914" s="288"/>
      <c r="T914" s="288"/>
      <c r="U914" s="288"/>
      <c r="V914" s="288"/>
      <c r="W914" s="288"/>
      <c r="X914" s="288"/>
      <c r="Y914" s="288"/>
      <c r="Z914" s="288"/>
    </row>
    <row r="915" spans="1:26" ht="15.75" customHeight="1">
      <c r="A915" s="288"/>
      <c r="B915" s="288"/>
      <c r="C915" s="317"/>
      <c r="D915" s="317"/>
      <c r="E915" s="288"/>
      <c r="F915" s="288"/>
      <c r="G915" s="288"/>
      <c r="H915" s="288"/>
      <c r="I915" s="288"/>
      <c r="J915" s="288"/>
      <c r="K915" s="288"/>
      <c r="L915" s="288"/>
      <c r="M915" s="288"/>
      <c r="N915" s="288"/>
      <c r="O915" s="288"/>
      <c r="P915" s="288"/>
      <c r="Q915" s="288"/>
      <c r="R915" s="288"/>
      <c r="S915" s="288"/>
      <c r="T915" s="288"/>
      <c r="U915" s="288"/>
      <c r="V915" s="288"/>
      <c r="W915" s="288"/>
      <c r="X915" s="288"/>
      <c r="Y915" s="288"/>
      <c r="Z915" s="288"/>
    </row>
    <row r="916" spans="1:26" ht="15.75" customHeight="1">
      <c r="A916" s="288"/>
      <c r="B916" s="288"/>
      <c r="C916" s="317"/>
      <c r="D916" s="317"/>
      <c r="E916" s="288"/>
      <c r="F916" s="288"/>
      <c r="G916" s="288"/>
      <c r="H916" s="288"/>
      <c r="I916" s="288"/>
      <c r="J916" s="288"/>
      <c r="K916" s="288"/>
      <c r="L916" s="288"/>
      <c r="M916" s="288"/>
      <c r="N916" s="288"/>
      <c r="O916" s="288"/>
      <c r="P916" s="288"/>
      <c r="Q916" s="288"/>
      <c r="R916" s="288"/>
      <c r="S916" s="288"/>
      <c r="T916" s="288"/>
      <c r="U916" s="288"/>
      <c r="V916" s="288"/>
      <c r="W916" s="288"/>
      <c r="X916" s="288"/>
      <c r="Y916" s="288"/>
      <c r="Z916" s="288"/>
    </row>
    <row r="917" spans="1:26" ht="15.75" customHeight="1">
      <c r="A917" s="288"/>
      <c r="B917" s="288"/>
      <c r="C917" s="317"/>
      <c r="D917" s="317"/>
      <c r="E917" s="288"/>
      <c r="F917" s="288"/>
      <c r="G917" s="288"/>
      <c r="H917" s="288"/>
      <c r="I917" s="288"/>
      <c r="J917" s="288"/>
      <c r="K917" s="288"/>
      <c r="L917" s="288"/>
      <c r="M917" s="288"/>
      <c r="N917" s="288"/>
      <c r="O917" s="288"/>
      <c r="P917" s="288"/>
      <c r="Q917" s="288"/>
      <c r="R917" s="288"/>
      <c r="S917" s="288"/>
      <c r="T917" s="288"/>
      <c r="U917" s="288"/>
      <c r="V917" s="288"/>
      <c r="W917" s="288"/>
      <c r="X917" s="288"/>
      <c r="Y917" s="288"/>
      <c r="Z917" s="288"/>
    </row>
    <row r="918" spans="1:26" ht="15.75" customHeight="1">
      <c r="A918" s="288"/>
      <c r="B918" s="288"/>
      <c r="C918" s="317"/>
      <c r="D918" s="317"/>
      <c r="E918" s="288"/>
      <c r="F918" s="288"/>
      <c r="G918" s="288"/>
      <c r="H918" s="288"/>
      <c r="I918" s="288"/>
      <c r="J918" s="288"/>
      <c r="K918" s="288"/>
      <c r="L918" s="288"/>
      <c r="M918" s="288"/>
      <c r="N918" s="288"/>
      <c r="O918" s="288"/>
      <c r="P918" s="288"/>
      <c r="Q918" s="288"/>
      <c r="R918" s="288"/>
      <c r="S918" s="288"/>
      <c r="T918" s="288"/>
      <c r="U918" s="288"/>
      <c r="V918" s="288"/>
      <c r="W918" s="288"/>
      <c r="X918" s="288"/>
      <c r="Y918" s="288"/>
      <c r="Z918" s="288"/>
    </row>
    <row r="919" spans="1:26" ht="15.75" customHeight="1">
      <c r="A919" s="288"/>
      <c r="B919" s="288"/>
      <c r="C919" s="317"/>
      <c r="D919" s="317"/>
      <c r="E919" s="288"/>
      <c r="F919" s="288"/>
      <c r="G919" s="288"/>
      <c r="H919" s="288"/>
      <c r="I919" s="288"/>
      <c r="J919" s="288"/>
      <c r="K919" s="288"/>
      <c r="L919" s="288"/>
      <c r="M919" s="288"/>
      <c r="N919" s="288"/>
      <c r="O919" s="288"/>
      <c r="P919" s="288"/>
      <c r="Q919" s="288"/>
      <c r="R919" s="288"/>
      <c r="S919" s="288"/>
      <c r="T919" s="288"/>
      <c r="U919" s="288"/>
      <c r="V919" s="288"/>
      <c r="W919" s="288"/>
      <c r="X919" s="288"/>
      <c r="Y919" s="288"/>
      <c r="Z919" s="288"/>
    </row>
    <row r="920" spans="1:26" ht="15.75" customHeight="1">
      <c r="A920" s="288"/>
      <c r="B920" s="288"/>
      <c r="C920" s="317"/>
      <c r="D920" s="317"/>
      <c r="E920" s="288"/>
      <c r="F920" s="288"/>
      <c r="G920" s="288"/>
      <c r="H920" s="288"/>
      <c r="I920" s="288"/>
      <c r="J920" s="288"/>
      <c r="K920" s="288"/>
      <c r="L920" s="288"/>
      <c r="M920" s="288"/>
      <c r="N920" s="288"/>
      <c r="O920" s="288"/>
      <c r="P920" s="288"/>
      <c r="Q920" s="288"/>
      <c r="R920" s="288"/>
      <c r="S920" s="288"/>
      <c r="T920" s="288"/>
      <c r="U920" s="288"/>
      <c r="V920" s="288"/>
      <c r="W920" s="288"/>
      <c r="X920" s="288"/>
      <c r="Y920" s="288"/>
      <c r="Z920" s="288"/>
    </row>
    <row r="921" spans="1:26" ht="15.75" customHeight="1">
      <c r="A921" s="288"/>
      <c r="B921" s="288"/>
      <c r="C921" s="317"/>
      <c r="D921" s="317"/>
      <c r="E921" s="288"/>
      <c r="F921" s="288"/>
      <c r="G921" s="288"/>
      <c r="H921" s="288"/>
      <c r="I921" s="288"/>
      <c r="J921" s="288"/>
      <c r="K921" s="288"/>
      <c r="L921" s="288"/>
      <c r="M921" s="288"/>
      <c r="N921" s="288"/>
      <c r="O921" s="288"/>
      <c r="P921" s="288"/>
      <c r="Q921" s="288"/>
      <c r="R921" s="288"/>
      <c r="S921" s="288"/>
      <c r="T921" s="288"/>
      <c r="U921" s="288"/>
      <c r="V921" s="288"/>
      <c r="W921" s="288"/>
      <c r="X921" s="288"/>
      <c r="Y921" s="288"/>
      <c r="Z921" s="288"/>
    </row>
    <row r="922" spans="1:26" ht="15.75" customHeight="1">
      <c r="A922" s="288"/>
      <c r="B922" s="288"/>
      <c r="C922" s="317"/>
      <c r="D922" s="317"/>
      <c r="E922" s="288"/>
      <c r="F922" s="288"/>
      <c r="G922" s="288"/>
      <c r="H922" s="288"/>
      <c r="I922" s="288"/>
      <c r="J922" s="288"/>
      <c r="K922" s="288"/>
      <c r="L922" s="288"/>
      <c r="M922" s="288"/>
      <c r="N922" s="288"/>
      <c r="O922" s="288"/>
      <c r="P922" s="288"/>
      <c r="Q922" s="288"/>
      <c r="R922" s="288"/>
      <c r="S922" s="288"/>
      <c r="T922" s="288"/>
      <c r="U922" s="288"/>
      <c r="V922" s="288"/>
      <c r="W922" s="288"/>
      <c r="X922" s="288"/>
      <c r="Y922" s="288"/>
      <c r="Z922" s="288"/>
    </row>
    <row r="923" spans="1:26" ht="15.75" customHeight="1">
      <c r="A923" s="288"/>
      <c r="B923" s="288"/>
      <c r="C923" s="317"/>
      <c r="D923" s="317"/>
      <c r="E923" s="288"/>
      <c r="F923" s="288"/>
      <c r="G923" s="288"/>
      <c r="H923" s="288"/>
      <c r="I923" s="288"/>
      <c r="J923" s="288"/>
      <c r="K923" s="288"/>
      <c r="L923" s="288"/>
      <c r="M923" s="288"/>
      <c r="N923" s="288"/>
      <c r="O923" s="288"/>
      <c r="P923" s="288"/>
      <c r="Q923" s="288"/>
      <c r="R923" s="288"/>
      <c r="S923" s="288"/>
      <c r="T923" s="288"/>
      <c r="U923" s="288"/>
      <c r="V923" s="288"/>
      <c r="W923" s="288"/>
      <c r="X923" s="288"/>
      <c r="Y923" s="288"/>
      <c r="Z923" s="288"/>
    </row>
    <row r="924" spans="1:26" ht="15.75" customHeight="1">
      <c r="A924" s="288"/>
      <c r="B924" s="288"/>
      <c r="C924" s="317"/>
      <c r="D924" s="317"/>
      <c r="E924" s="288"/>
      <c r="F924" s="288"/>
      <c r="G924" s="288"/>
      <c r="H924" s="288"/>
      <c r="I924" s="288"/>
      <c r="J924" s="288"/>
      <c r="K924" s="288"/>
      <c r="L924" s="288"/>
      <c r="M924" s="288"/>
      <c r="N924" s="288"/>
      <c r="O924" s="288"/>
      <c r="P924" s="288"/>
      <c r="Q924" s="288"/>
      <c r="R924" s="288"/>
      <c r="S924" s="288"/>
      <c r="T924" s="288"/>
      <c r="U924" s="288"/>
      <c r="V924" s="288"/>
      <c r="W924" s="288"/>
      <c r="X924" s="288"/>
      <c r="Y924" s="288"/>
      <c r="Z924" s="288"/>
    </row>
    <row r="925" spans="1:26" ht="15.75" customHeight="1">
      <c r="A925" s="288"/>
      <c r="B925" s="288"/>
      <c r="C925" s="317"/>
      <c r="D925" s="317"/>
      <c r="E925" s="288"/>
      <c r="F925" s="288"/>
      <c r="G925" s="288"/>
      <c r="H925" s="288"/>
      <c r="I925" s="288"/>
      <c r="J925" s="288"/>
      <c r="K925" s="288"/>
      <c r="L925" s="288"/>
      <c r="M925" s="288"/>
      <c r="N925" s="288"/>
      <c r="O925" s="288"/>
      <c r="P925" s="288"/>
      <c r="Q925" s="288"/>
      <c r="R925" s="288"/>
      <c r="S925" s="288"/>
      <c r="T925" s="288"/>
      <c r="U925" s="288"/>
      <c r="V925" s="288"/>
      <c r="W925" s="288"/>
      <c r="X925" s="288"/>
      <c r="Y925" s="288"/>
      <c r="Z925" s="288"/>
    </row>
    <row r="926" spans="1:26" ht="15.75" customHeight="1">
      <c r="A926" s="288"/>
      <c r="B926" s="288"/>
      <c r="C926" s="317"/>
      <c r="D926" s="317"/>
      <c r="E926" s="288"/>
      <c r="F926" s="288"/>
      <c r="G926" s="288"/>
      <c r="H926" s="288"/>
      <c r="I926" s="288"/>
      <c r="J926" s="288"/>
      <c r="K926" s="288"/>
      <c r="L926" s="288"/>
      <c r="M926" s="288"/>
      <c r="N926" s="288"/>
      <c r="O926" s="288"/>
      <c r="P926" s="288"/>
      <c r="Q926" s="288"/>
      <c r="R926" s="288"/>
      <c r="S926" s="288"/>
      <c r="T926" s="288"/>
      <c r="U926" s="288"/>
      <c r="V926" s="288"/>
      <c r="W926" s="288"/>
      <c r="X926" s="288"/>
      <c r="Y926" s="288"/>
      <c r="Z926" s="288"/>
    </row>
    <row r="927" spans="1:26" ht="15.75" customHeight="1">
      <c r="A927" s="288"/>
      <c r="B927" s="288"/>
      <c r="C927" s="317"/>
      <c r="D927" s="317"/>
      <c r="E927" s="288"/>
      <c r="F927" s="288"/>
      <c r="G927" s="288"/>
      <c r="H927" s="288"/>
      <c r="I927" s="288"/>
      <c r="J927" s="288"/>
      <c r="K927" s="288"/>
      <c r="L927" s="288"/>
      <c r="M927" s="288"/>
      <c r="N927" s="288"/>
      <c r="O927" s="288"/>
      <c r="P927" s="288"/>
      <c r="Q927" s="288"/>
      <c r="R927" s="288"/>
      <c r="S927" s="288"/>
      <c r="T927" s="288"/>
      <c r="U927" s="288"/>
      <c r="V927" s="288"/>
      <c r="W927" s="288"/>
      <c r="X927" s="288"/>
      <c r="Y927" s="288"/>
      <c r="Z927" s="288"/>
    </row>
    <row r="928" spans="1:26" ht="15.75" customHeight="1">
      <c r="A928" s="288"/>
      <c r="B928" s="288"/>
      <c r="C928" s="317"/>
      <c r="D928" s="317"/>
      <c r="E928" s="288"/>
      <c r="F928" s="288"/>
      <c r="G928" s="288"/>
      <c r="H928" s="288"/>
      <c r="I928" s="288"/>
      <c r="J928" s="288"/>
      <c r="K928" s="288"/>
      <c r="L928" s="288"/>
      <c r="M928" s="288"/>
      <c r="N928" s="288"/>
      <c r="O928" s="288"/>
      <c r="P928" s="288"/>
      <c r="Q928" s="288"/>
      <c r="R928" s="288"/>
      <c r="S928" s="288"/>
      <c r="T928" s="288"/>
      <c r="U928" s="288"/>
      <c r="V928" s="288"/>
      <c r="W928" s="288"/>
      <c r="X928" s="288"/>
      <c r="Y928" s="288"/>
      <c r="Z928" s="288"/>
    </row>
    <row r="929" spans="1:26" ht="15.75" customHeight="1">
      <c r="A929" s="288"/>
      <c r="B929" s="288"/>
      <c r="C929" s="317"/>
      <c r="D929" s="317"/>
      <c r="E929" s="288"/>
      <c r="F929" s="288"/>
      <c r="G929" s="288"/>
      <c r="H929" s="288"/>
      <c r="I929" s="288"/>
      <c r="J929" s="288"/>
      <c r="K929" s="288"/>
      <c r="L929" s="288"/>
      <c r="M929" s="288"/>
      <c r="N929" s="288"/>
      <c r="O929" s="288"/>
      <c r="P929" s="288"/>
      <c r="Q929" s="288"/>
      <c r="R929" s="288"/>
      <c r="S929" s="288"/>
      <c r="T929" s="288"/>
      <c r="U929" s="288"/>
      <c r="V929" s="288"/>
      <c r="W929" s="288"/>
      <c r="X929" s="288"/>
      <c r="Y929" s="288"/>
      <c r="Z929" s="288"/>
    </row>
    <row r="930" spans="1:26" ht="15.75" customHeight="1">
      <c r="A930" s="288"/>
      <c r="B930" s="288"/>
      <c r="C930" s="317"/>
      <c r="D930" s="317"/>
      <c r="E930" s="288"/>
      <c r="F930" s="288"/>
      <c r="G930" s="288"/>
      <c r="H930" s="288"/>
      <c r="I930" s="288"/>
      <c r="J930" s="288"/>
      <c r="K930" s="288"/>
      <c r="L930" s="288"/>
      <c r="M930" s="288"/>
      <c r="N930" s="288"/>
      <c r="O930" s="288"/>
      <c r="P930" s="288"/>
      <c r="Q930" s="288"/>
      <c r="R930" s="288"/>
      <c r="S930" s="288"/>
      <c r="T930" s="288"/>
      <c r="U930" s="288"/>
      <c r="V930" s="288"/>
      <c r="W930" s="288"/>
      <c r="X930" s="288"/>
      <c r="Y930" s="288"/>
      <c r="Z930" s="288"/>
    </row>
    <row r="931" spans="1:26" ht="15.75" customHeight="1">
      <c r="A931" s="288"/>
      <c r="B931" s="288"/>
      <c r="C931" s="317"/>
      <c r="D931" s="317"/>
      <c r="E931" s="288"/>
      <c r="F931" s="288"/>
      <c r="G931" s="288"/>
      <c r="H931" s="288"/>
      <c r="I931" s="288"/>
      <c r="J931" s="288"/>
      <c r="K931" s="288"/>
      <c r="L931" s="288"/>
      <c r="M931" s="288"/>
      <c r="N931" s="288"/>
      <c r="O931" s="288"/>
      <c r="P931" s="288"/>
      <c r="Q931" s="288"/>
      <c r="R931" s="288"/>
      <c r="S931" s="288"/>
      <c r="T931" s="288"/>
      <c r="U931" s="288"/>
      <c r="V931" s="288"/>
      <c r="W931" s="288"/>
      <c r="X931" s="288"/>
      <c r="Y931" s="288"/>
      <c r="Z931" s="288"/>
    </row>
    <row r="932" spans="1:26" ht="15.75" customHeight="1">
      <c r="A932" s="288"/>
      <c r="B932" s="288"/>
      <c r="C932" s="317"/>
      <c r="D932" s="317"/>
      <c r="E932" s="288"/>
      <c r="F932" s="288"/>
      <c r="G932" s="288"/>
      <c r="H932" s="288"/>
      <c r="I932" s="288"/>
      <c r="J932" s="288"/>
      <c r="K932" s="288"/>
      <c r="L932" s="288"/>
      <c r="M932" s="288"/>
      <c r="N932" s="288"/>
      <c r="O932" s="288"/>
      <c r="P932" s="288"/>
      <c r="Q932" s="288"/>
      <c r="R932" s="288"/>
      <c r="S932" s="288"/>
      <c r="T932" s="288"/>
      <c r="U932" s="288"/>
      <c r="V932" s="288"/>
      <c r="W932" s="288"/>
      <c r="X932" s="288"/>
      <c r="Y932" s="288"/>
      <c r="Z932" s="288"/>
    </row>
    <row r="933" spans="1:26" ht="15.75" customHeight="1">
      <c r="A933" s="288"/>
      <c r="B933" s="288"/>
      <c r="C933" s="317"/>
      <c r="D933" s="317"/>
      <c r="E933" s="288"/>
      <c r="F933" s="288"/>
      <c r="G933" s="288"/>
      <c r="H933" s="288"/>
      <c r="I933" s="288"/>
      <c r="J933" s="288"/>
      <c r="K933" s="288"/>
      <c r="L933" s="288"/>
      <c r="M933" s="288"/>
      <c r="N933" s="288"/>
      <c r="O933" s="288"/>
      <c r="P933" s="288"/>
      <c r="Q933" s="288"/>
      <c r="R933" s="288"/>
      <c r="S933" s="288"/>
      <c r="T933" s="288"/>
      <c r="U933" s="288"/>
      <c r="V933" s="288"/>
      <c r="W933" s="288"/>
      <c r="X933" s="288"/>
      <c r="Y933" s="288"/>
      <c r="Z933" s="288"/>
    </row>
    <row r="934" spans="1:26" ht="15.75" customHeight="1">
      <c r="A934" s="288"/>
      <c r="B934" s="288"/>
      <c r="C934" s="317"/>
      <c r="D934" s="317"/>
      <c r="E934" s="288"/>
      <c r="F934" s="288"/>
      <c r="G934" s="288"/>
      <c r="H934" s="288"/>
      <c r="I934" s="288"/>
      <c r="J934" s="288"/>
      <c r="K934" s="288"/>
      <c r="L934" s="288"/>
      <c r="M934" s="288"/>
      <c r="N934" s="288"/>
      <c r="O934" s="288"/>
      <c r="P934" s="288"/>
      <c r="Q934" s="288"/>
      <c r="R934" s="288"/>
      <c r="S934" s="288"/>
      <c r="T934" s="288"/>
      <c r="U934" s="288"/>
      <c r="V934" s="288"/>
      <c r="W934" s="288"/>
      <c r="X934" s="288"/>
      <c r="Y934" s="288"/>
      <c r="Z934" s="288"/>
    </row>
    <row r="935" spans="1:26" ht="15.75" customHeight="1">
      <c r="A935" s="288"/>
      <c r="B935" s="288"/>
      <c r="C935" s="317"/>
      <c r="D935" s="317"/>
      <c r="E935" s="288"/>
      <c r="F935" s="288"/>
      <c r="G935" s="288"/>
      <c r="H935" s="288"/>
      <c r="I935" s="288"/>
      <c r="J935" s="288"/>
      <c r="K935" s="288"/>
      <c r="L935" s="288"/>
      <c r="M935" s="288"/>
      <c r="N935" s="288"/>
      <c r="O935" s="288"/>
      <c r="P935" s="288"/>
      <c r="Q935" s="288"/>
      <c r="R935" s="288"/>
      <c r="S935" s="288"/>
      <c r="T935" s="288"/>
      <c r="U935" s="288"/>
      <c r="V935" s="288"/>
      <c r="W935" s="288"/>
      <c r="X935" s="288"/>
      <c r="Y935" s="288"/>
      <c r="Z935" s="288"/>
    </row>
    <row r="936" spans="1:26" ht="15.75" customHeight="1">
      <c r="A936" s="288"/>
      <c r="B936" s="288"/>
      <c r="C936" s="317"/>
      <c r="D936" s="317"/>
      <c r="E936" s="288"/>
      <c r="F936" s="288"/>
      <c r="G936" s="288"/>
      <c r="H936" s="288"/>
      <c r="I936" s="288"/>
      <c r="J936" s="288"/>
      <c r="K936" s="288"/>
      <c r="L936" s="288"/>
      <c r="M936" s="288"/>
      <c r="N936" s="288"/>
      <c r="O936" s="288"/>
      <c r="P936" s="288"/>
      <c r="Q936" s="288"/>
      <c r="R936" s="288"/>
      <c r="S936" s="288"/>
      <c r="T936" s="288"/>
      <c r="U936" s="288"/>
      <c r="V936" s="288"/>
      <c r="W936" s="288"/>
      <c r="X936" s="288"/>
      <c r="Y936" s="288"/>
      <c r="Z936" s="288"/>
    </row>
    <row r="937" spans="1:26" ht="15.75" customHeight="1">
      <c r="A937" s="288"/>
      <c r="B937" s="288"/>
      <c r="C937" s="317"/>
      <c r="D937" s="317"/>
      <c r="E937" s="288"/>
      <c r="F937" s="288"/>
      <c r="G937" s="288"/>
      <c r="H937" s="288"/>
      <c r="I937" s="288"/>
      <c r="J937" s="288"/>
      <c r="K937" s="288"/>
      <c r="L937" s="288"/>
      <c r="M937" s="288"/>
      <c r="N937" s="288"/>
      <c r="O937" s="288"/>
      <c r="P937" s="288"/>
      <c r="Q937" s="288"/>
      <c r="R937" s="288"/>
      <c r="S937" s="288"/>
      <c r="T937" s="288"/>
      <c r="U937" s="288"/>
      <c r="V937" s="288"/>
      <c r="W937" s="288"/>
      <c r="X937" s="288"/>
      <c r="Y937" s="288"/>
      <c r="Z937" s="288"/>
    </row>
    <row r="938" spans="1:26" ht="15.75" customHeight="1">
      <c r="A938" s="288"/>
      <c r="B938" s="288"/>
      <c r="C938" s="317"/>
      <c r="D938" s="317"/>
      <c r="E938" s="288"/>
      <c r="F938" s="288"/>
      <c r="G938" s="288"/>
      <c r="H938" s="288"/>
      <c r="I938" s="288"/>
      <c r="J938" s="288"/>
      <c r="K938" s="288"/>
      <c r="L938" s="288"/>
      <c r="M938" s="288"/>
      <c r="N938" s="288"/>
      <c r="O938" s="288"/>
      <c r="P938" s="288"/>
      <c r="Q938" s="288"/>
      <c r="R938" s="288"/>
      <c r="S938" s="288"/>
      <c r="T938" s="288"/>
      <c r="U938" s="288"/>
      <c r="V938" s="288"/>
      <c r="W938" s="288"/>
      <c r="X938" s="288"/>
      <c r="Y938" s="288"/>
      <c r="Z938" s="288"/>
    </row>
    <row r="939" spans="1:26" ht="15.75" customHeight="1">
      <c r="A939" s="288"/>
      <c r="B939" s="288"/>
      <c r="C939" s="317"/>
      <c r="D939" s="317"/>
      <c r="E939" s="288"/>
      <c r="F939" s="288"/>
      <c r="G939" s="288"/>
      <c r="H939" s="288"/>
      <c r="I939" s="288"/>
      <c r="J939" s="288"/>
      <c r="K939" s="288"/>
      <c r="L939" s="288"/>
      <c r="M939" s="288"/>
      <c r="N939" s="288"/>
      <c r="O939" s="288"/>
      <c r="P939" s="288"/>
      <c r="Q939" s="288"/>
      <c r="R939" s="288"/>
      <c r="S939" s="288"/>
      <c r="T939" s="288"/>
      <c r="U939" s="288"/>
      <c r="V939" s="288"/>
      <c r="W939" s="288"/>
      <c r="X939" s="288"/>
      <c r="Y939" s="288"/>
      <c r="Z939" s="288"/>
    </row>
    <row r="940" spans="1:26" ht="15.75" customHeight="1">
      <c r="A940" s="288"/>
      <c r="B940" s="288"/>
      <c r="C940" s="317"/>
      <c r="D940" s="317"/>
      <c r="E940" s="288"/>
      <c r="F940" s="288"/>
      <c r="G940" s="288"/>
      <c r="H940" s="288"/>
      <c r="I940" s="288"/>
      <c r="J940" s="288"/>
      <c r="K940" s="288"/>
      <c r="L940" s="288"/>
      <c r="M940" s="288"/>
      <c r="N940" s="288"/>
      <c r="O940" s="288"/>
      <c r="P940" s="288"/>
      <c r="Q940" s="288"/>
      <c r="R940" s="288"/>
      <c r="S940" s="288"/>
      <c r="T940" s="288"/>
      <c r="U940" s="288"/>
      <c r="V940" s="288"/>
      <c r="W940" s="288"/>
      <c r="X940" s="288"/>
      <c r="Y940" s="288"/>
      <c r="Z940" s="288"/>
    </row>
    <row r="941" spans="1:26" ht="15.75" customHeight="1">
      <c r="A941" s="288"/>
      <c r="B941" s="288"/>
      <c r="C941" s="317"/>
      <c r="D941" s="317"/>
      <c r="E941" s="288"/>
      <c r="F941" s="288"/>
      <c r="G941" s="288"/>
      <c r="H941" s="288"/>
      <c r="I941" s="288"/>
      <c r="J941" s="288"/>
      <c r="K941" s="288"/>
      <c r="L941" s="288"/>
      <c r="M941" s="288"/>
      <c r="N941" s="288"/>
      <c r="O941" s="288"/>
      <c r="P941" s="288"/>
      <c r="Q941" s="288"/>
      <c r="R941" s="288"/>
      <c r="S941" s="288"/>
      <c r="T941" s="288"/>
      <c r="U941" s="288"/>
      <c r="V941" s="288"/>
      <c r="W941" s="288"/>
      <c r="X941" s="288"/>
      <c r="Y941" s="288"/>
      <c r="Z941" s="288"/>
    </row>
    <row r="942" spans="1:26" ht="15.75" customHeight="1">
      <c r="A942" s="288"/>
      <c r="B942" s="288"/>
      <c r="C942" s="317"/>
      <c r="D942" s="317"/>
      <c r="E942" s="288"/>
      <c r="F942" s="288"/>
      <c r="G942" s="288"/>
      <c r="H942" s="288"/>
      <c r="I942" s="288"/>
      <c r="J942" s="288"/>
      <c r="K942" s="288"/>
      <c r="L942" s="288"/>
      <c r="M942" s="288"/>
      <c r="N942" s="288"/>
      <c r="O942" s="288"/>
      <c r="P942" s="288"/>
      <c r="Q942" s="288"/>
      <c r="R942" s="288"/>
      <c r="S942" s="288"/>
      <c r="T942" s="288"/>
      <c r="U942" s="288"/>
      <c r="V942" s="288"/>
      <c r="W942" s="288"/>
      <c r="X942" s="288"/>
      <c r="Y942" s="288"/>
      <c r="Z942" s="288"/>
    </row>
    <row r="943" spans="1:26" ht="15.75" customHeight="1">
      <c r="A943" s="288"/>
      <c r="B943" s="288"/>
      <c r="C943" s="317"/>
      <c r="D943" s="317"/>
      <c r="E943" s="288"/>
      <c r="F943" s="288"/>
      <c r="G943" s="288"/>
      <c r="H943" s="288"/>
      <c r="I943" s="288"/>
      <c r="J943" s="288"/>
      <c r="K943" s="288"/>
      <c r="L943" s="288"/>
      <c r="M943" s="288"/>
      <c r="N943" s="288"/>
      <c r="O943" s="288"/>
      <c r="P943" s="288"/>
      <c r="Q943" s="288"/>
      <c r="R943" s="288"/>
      <c r="S943" s="288"/>
      <c r="T943" s="288"/>
      <c r="U943" s="288"/>
      <c r="V943" s="288"/>
      <c r="W943" s="288"/>
      <c r="X943" s="288"/>
      <c r="Y943" s="288"/>
      <c r="Z943" s="288"/>
    </row>
    <row r="944" spans="1:26" ht="15.75" customHeight="1">
      <c r="A944" s="288"/>
      <c r="B944" s="288"/>
      <c r="C944" s="317"/>
      <c r="D944" s="317"/>
      <c r="E944" s="288"/>
      <c r="F944" s="288"/>
      <c r="G944" s="288"/>
      <c r="H944" s="288"/>
      <c r="I944" s="288"/>
      <c r="J944" s="288"/>
      <c r="K944" s="288"/>
      <c r="L944" s="288"/>
      <c r="M944" s="288"/>
      <c r="N944" s="288"/>
      <c r="O944" s="288"/>
      <c r="P944" s="288"/>
      <c r="Q944" s="288"/>
      <c r="R944" s="288"/>
      <c r="S944" s="288"/>
      <c r="T944" s="288"/>
      <c r="U944" s="288"/>
      <c r="V944" s="288"/>
      <c r="W944" s="288"/>
      <c r="X944" s="288"/>
      <c r="Y944" s="288"/>
      <c r="Z944" s="288"/>
    </row>
    <row r="945" spans="1:26" ht="15.75" customHeight="1">
      <c r="A945" s="288"/>
      <c r="B945" s="288"/>
      <c r="C945" s="317"/>
      <c r="D945" s="317"/>
      <c r="E945" s="288"/>
      <c r="F945" s="288"/>
      <c r="G945" s="288"/>
      <c r="H945" s="288"/>
      <c r="I945" s="288"/>
      <c r="J945" s="288"/>
      <c r="K945" s="288"/>
      <c r="L945" s="288"/>
      <c r="M945" s="288"/>
      <c r="N945" s="288"/>
      <c r="O945" s="288"/>
      <c r="P945" s="288"/>
      <c r="Q945" s="288"/>
      <c r="R945" s="288"/>
      <c r="S945" s="288"/>
      <c r="T945" s="288"/>
      <c r="U945" s="288"/>
      <c r="V945" s="288"/>
      <c r="W945" s="288"/>
      <c r="X945" s="288"/>
      <c r="Y945" s="288"/>
      <c r="Z945" s="288"/>
    </row>
    <row r="946" spans="1:26" ht="15.75" customHeight="1">
      <c r="A946" s="288"/>
      <c r="B946" s="288"/>
      <c r="C946" s="317"/>
      <c r="D946" s="317"/>
      <c r="E946" s="288"/>
      <c r="F946" s="288"/>
      <c r="G946" s="288"/>
      <c r="H946" s="288"/>
      <c r="I946" s="288"/>
      <c r="J946" s="288"/>
      <c r="K946" s="288"/>
      <c r="L946" s="288"/>
      <c r="M946" s="288"/>
      <c r="N946" s="288"/>
      <c r="O946" s="288"/>
      <c r="P946" s="288"/>
      <c r="Q946" s="288"/>
      <c r="R946" s="288"/>
      <c r="S946" s="288"/>
      <c r="T946" s="288"/>
      <c r="U946" s="288"/>
      <c r="V946" s="288"/>
      <c r="W946" s="288"/>
      <c r="X946" s="288"/>
      <c r="Y946" s="288"/>
      <c r="Z946" s="288"/>
    </row>
    <row r="947" spans="1:26" ht="15.75" customHeight="1">
      <c r="A947" s="288"/>
      <c r="B947" s="288"/>
      <c r="C947" s="317"/>
      <c r="D947" s="317"/>
      <c r="E947" s="288"/>
      <c r="F947" s="288"/>
      <c r="G947" s="288"/>
      <c r="H947" s="288"/>
      <c r="I947" s="288"/>
      <c r="J947" s="288"/>
      <c r="K947" s="288"/>
      <c r="L947" s="288"/>
      <c r="M947" s="288"/>
      <c r="N947" s="288"/>
      <c r="O947" s="288"/>
      <c r="P947" s="288"/>
      <c r="Q947" s="288"/>
      <c r="R947" s="288"/>
      <c r="S947" s="288"/>
      <c r="T947" s="288"/>
      <c r="U947" s="288"/>
      <c r="V947" s="288"/>
      <c r="W947" s="288"/>
      <c r="X947" s="288"/>
      <c r="Y947" s="288"/>
      <c r="Z947" s="288"/>
    </row>
    <row r="948" spans="1:26" ht="15.75" customHeight="1">
      <c r="A948" s="288"/>
      <c r="B948" s="288"/>
      <c r="C948" s="317"/>
      <c r="D948" s="317"/>
      <c r="E948" s="288"/>
      <c r="F948" s="288"/>
      <c r="G948" s="288"/>
      <c r="H948" s="288"/>
      <c r="I948" s="288"/>
      <c r="J948" s="288"/>
      <c r="K948" s="288"/>
      <c r="L948" s="288"/>
      <c r="M948" s="288"/>
      <c r="N948" s="288"/>
      <c r="O948" s="288"/>
      <c r="P948" s="288"/>
      <c r="Q948" s="288"/>
      <c r="R948" s="288"/>
      <c r="S948" s="288"/>
      <c r="T948" s="288"/>
      <c r="U948" s="288"/>
      <c r="V948" s="288"/>
      <c r="W948" s="288"/>
      <c r="X948" s="288"/>
      <c r="Y948" s="288"/>
      <c r="Z948" s="288"/>
    </row>
    <row r="949" spans="1:26" ht="15.75" customHeight="1">
      <c r="A949" s="288"/>
      <c r="B949" s="288"/>
      <c r="C949" s="317"/>
      <c r="D949" s="317"/>
      <c r="E949" s="288"/>
      <c r="F949" s="288"/>
      <c r="G949" s="288"/>
      <c r="H949" s="288"/>
      <c r="I949" s="288"/>
      <c r="J949" s="288"/>
      <c r="K949" s="288"/>
      <c r="L949" s="288"/>
      <c r="M949" s="288"/>
      <c r="N949" s="288"/>
      <c r="O949" s="288"/>
      <c r="P949" s="288"/>
      <c r="Q949" s="288"/>
      <c r="R949" s="288"/>
      <c r="S949" s="288"/>
      <c r="T949" s="288"/>
      <c r="U949" s="288"/>
      <c r="V949" s="288"/>
      <c r="W949" s="288"/>
      <c r="X949" s="288"/>
      <c r="Y949" s="288"/>
      <c r="Z949" s="288"/>
    </row>
    <row r="950" spans="1:26" ht="15.75" customHeight="1">
      <c r="A950" s="288"/>
      <c r="B950" s="288"/>
      <c r="C950" s="317"/>
      <c r="D950" s="317"/>
      <c r="E950" s="288"/>
      <c r="F950" s="288"/>
      <c r="G950" s="288"/>
      <c r="H950" s="288"/>
      <c r="I950" s="288"/>
      <c r="J950" s="288"/>
      <c r="K950" s="288"/>
      <c r="L950" s="288"/>
      <c r="M950" s="288"/>
      <c r="N950" s="288"/>
      <c r="O950" s="288"/>
      <c r="P950" s="288"/>
      <c r="Q950" s="288"/>
      <c r="R950" s="288"/>
      <c r="S950" s="288"/>
      <c r="T950" s="288"/>
      <c r="U950" s="288"/>
      <c r="V950" s="288"/>
      <c r="W950" s="288"/>
      <c r="X950" s="288"/>
      <c r="Y950" s="288"/>
      <c r="Z950" s="288"/>
    </row>
    <row r="951" spans="1:26" ht="15.75" customHeight="1">
      <c r="A951" s="288"/>
      <c r="B951" s="288"/>
      <c r="C951" s="317"/>
      <c r="D951" s="317"/>
      <c r="E951" s="288"/>
      <c r="F951" s="288"/>
      <c r="G951" s="288"/>
      <c r="H951" s="288"/>
      <c r="I951" s="288"/>
      <c r="J951" s="288"/>
      <c r="K951" s="288"/>
      <c r="L951" s="288"/>
      <c r="M951" s="288"/>
      <c r="N951" s="288"/>
      <c r="O951" s="288"/>
      <c r="P951" s="288"/>
      <c r="Q951" s="288"/>
      <c r="R951" s="288"/>
      <c r="S951" s="288"/>
      <c r="T951" s="288"/>
      <c r="U951" s="288"/>
      <c r="V951" s="288"/>
      <c r="W951" s="288"/>
      <c r="X951" s="288"/>
      <c r="Y951" s="288"/>
      <c r="Z951" s="288"/>
    </row>
    <row r="952" spans="1:26" ht="15.75" customHeight="1">
      <c r="A952" s="288"/>
      <c r="B952" s="288"/>
      <c r="C952" s="317"/>
      <c r="D952" s="317"/>
      <c r="E952" s="288"/>
      <c r="F952" s="288"/>
      <c r="G952" s="288"/>
      <c r="H952" s="288"/>
      <c r="I952" s="288"/>
      <c r="J952" s="288"/>
      <c r="K952" s="288"/>
      <c r="L952" s="288"/>
      <c r="M952" s="288"/>
      <c r="N952" s="288"/>
      <c r="O952" s="288"/>
      <c r="P952" s="288"/>
      <c r="Q952" s="288"/>
      <c r="R952" s="288"/>
      <c r="S952" s="288"/>
      <c r="T952" s="288"/>
      <c r="U952" s="288"/>
      <c r="V952" s="288"/>
      <c r="W952" s="288"/>
      <c r="X952" s="288"/>
      <c r="Y952" s="288"/>
      <c r="Z952" s="288"/>
    </row>
    <row r="953" spans="1:26" ht="15.75" customHeight="1">
      <c r="A953" s="288"/>
      <c r="B953" s="288"/>
      <c r="C953" s="317"/>
      <c r="D953" s="317"/>
      <c r="E953" s="288"/>
      <c r="F953" s="288"/>
      <c r="G953" s="288"/>
      <c r="H953" s="288"/>
      <c r="I953" s="288"/>
      <c r="J953" s="288"/>
      <c r="K953" s="288"/>
      <c r="L953" s="288"/>
      <c r="M953" s="288"/>
      <c r="N953" s="288"/>
      <c r="O953" s="288"/>
      <c r="P953" s="288"/>
      <c r="Q953" s="288"/>
      <c r="R953" s="288"/>
      <c r="S953" s="288"/>
      <c r="T953" s="288"/>
      <c r="U953" s="288"/>
      <c r="V953" s="288"/>
      <c r="W953" s="288"/>
      <c r="X953" s="288"/>
      <c r="Y953" s="288"/>
      <c r="Z953" s="288"/>
    </row>
    <row r="954" spans="1:26" ht="15.75" customHeight="1">
      <c r="A954" s="288"/>
      <c r="B954" s="288"/>
      <c r="C954" s="317"/>
      <c r="D954" s="317"/>
      <c r="E954" s="288"/>
      <c r="F954" s="288"/>
      <c r="G954" s="288"/>
      <c r="H954" s="288"/>
      <c r="I954" s="288"/>
      <c r="J954" s="288"/>
      <c r="K954" s="288"/>
      <c r="L954" s="288"/>
      <c r="M954" s="288"/>
      <c r="N954" s="288"/>
      <c r="O954" s="288"/>
      <c r="P954" s="288"/>
      <c r="Q954" s="288"/>
      <c r="R954" s="288"/>
      <c r="S954" s="288"/>
      <c r="T954" s="288"/>
      <c r="U954" s="288"/>
      <c r="V954" s="288"/>
      <c r="W954" s="288"/>
      <c r="X954" s="288"/>
      <c r="Y954" s="288"/>
      <c r="Z954" s="288"/>
    </row>
    <row r="955" spans="1:26" ht="15.75" customHeight="1">
      <c r="A955" s="288"/>
      <c r="B955" s="288"/>
      <c r="C955" s="317"/>
      <c r="D955" s="317"/>
      <c r="E955" s="288"/>
      <c r="F955" s="288"/>
      <c r="G955" s="288"/>
      <c r="H955" s="288"/>
      <c r="I955" s="288"/>
      <c r="J955" s="288"/>
      <c r="K955" s="288"/>
      <c r="L955" s="288"/>
      <c r="M955" s="288"/>
      <c r="N955" s="288"/>
      <c r="O955" s="288"/>
      <c r="P955" s="288"/>
      <c r="Q955" s="288"/>
      <c r="R955" s="288"/>
      <c r="S955" s="288"/>
      <c r="T955" s="288"/>
      <c r="U955" s="288"/>
      <c r="V955" s="288"/>
      <c r="W955" s="288"/>
      <c r="X955" s="288"/>
      <c r="Y955" s="288"/>
      <c r="Z955" s="288"/>
    </row>
    <row r="956" spans="1:26" ht="15.75" customHeight="1">
      <c r="A956" s="288"/>
      <c r="B956" s="288"/>
      <c r="C956" s="317"/>
      <c r="D956" s="317"/>
      <c r="E956" s="288"/>
      <c r="F956" s="288"/>
      <c r="G956" s="288"/>
      <c r="H956" s="288"/>
      <c r="I956" s="288"/>
      <c r="J956" s="288"/>
      <c r="K956" s="288"/>
      <c r="L956" s="288"/>
      <c r="M956" s="288"/>
      <c r="N956" s="288"/>
      <c r="O956" s="288"/>
      <c r="P956" s="288"/>
      <c r="Q956" s="288"/>
      <c r="R956" s="288"/>
      <c r="S956" s="288"/>
      <c r="T956" s="288"/>
      <c r="U956" s="288"/>
      <c r="V956" s="288"/>
      <c r="W956" s="288"/>
      <c r="X956" s="288"/>
      <c r="Y956" s="288"/>
      <c r="Z956" s="288"/>
    </row>
    <row r="957" spans="1:26" ht="15.75" customHeight="1">
      <c r="A957" s="288"/>
      <c r="B957" s="288"/>
      <c r="C957" s="317"/>
      <c r="D957" s="317"/>
      <c r="E957" s="288"/>
      <c r="F957" s="288"/>
      <c r="G957" s="288"/>
      <c r="H957" s="288"/>
      <c r="I957" s="288"/>
      <c r="J957" s="288"/>
      <c r="K957" s="288"/>
      <c r="L957" s="288"/>
      <c r="M957" s="288"/>
      <c r="N957" s="288"/>
      <c r="O957" s="288"/>
      <c r="P957" s="288"/>
      <c r="Q957" s="288"/>
      <c r="R957" s="288"/>
      <c r="S957" s="288"/>
      <c r="T957" s="288"/>
      <c r="U957" s="288"/>
      <c r="V957" s="288"/>
      <c r="W957" s="288"/>
      <c r="X957" s="288"/>
      <c r="Y957" s="288"/>
      <c r="Z957" s="288"/>
    </row>
    <row r="958" spans="1:26" ht="15.75" customHeight="1">
      <c r="A958" s="288"/>
      <c r="B958" s="288"/>
      <c r="C958" s="317"/>
      <c r="D958" s="317"/>
      <c r="E958" s="288"/>
      <c r="F958" s="288"/>
      <c r="G958" s="288"/>
      <c r="H958" s="288"/>
      <c r="I958" s="288"/>
      <c r="J958" s="288"/>
      <c r="K958" s="288"/>
      <c r="L958" s="288"/>
      <c r="M958" s="288"/>
      <c r="N958" s="288"/>
      <c r="O958" s="288"/>
      <c r="P958" s="288"/>
      <c r="Q958" s="288"/>
      <c r="R958" s="288"/>
      <c r="S958" s="288"/>
      <c r="T958" s="288"/>
      <c r="U958" s="288"/>
      <c r="V958" s="288"/>
      <c r="W958" s="288"/>
      <c r="X958" s="288"/>
      <c r="Y958" s="288"/>
      <c r="Z958" s="288"/>
    </row>
    <row r="959" spans="1:26" ht="15.75" customHeight="1">
      <c r="A959" s="288"/>
      <c r="B959" s="288"/>
      <c r="C959" s="317"/>
      <c r="D959" s="317"/>
      <c r="E959" s="288"/>
      <c r="F959" s="288"/>
      <c r="G959" s="288"/>
      <c r="H959" s="288"/>
      <c r="I959" s="288"/>
      <c r="J959" s="288"/>
      <c r="K959" s="288"/>
      <c r="L959" s="288"/>
      <c r="M959" s="288"/>
      <c r="N959" s="288"/>
      <c r="O959" s="288"/>
      <c r="P959" s="288"/>
      <c r="Q959" s="288"/>
      <c r="R959" s="288"/>
      <c r="S959" s="288"/>
      <c r="T959" s="288"/>
      <c r="U959" s="288"/>
      <c r="V959" s="288"/>
      <c r="W959" s="288"/>
      <c r="X959" s="288"/>
      <c r="Y959" s="288"/>
      <c r="Z959" s="288"/>
    </row>
    <row r="960" spans="1:26" ht="15.75" customHeight="1">
      <c r="A960" s="288"/>
      <c r="B960" s="288"/>
      <c r="C960" s="317"/>
      <c r="D960" s="317"/>
      <c r="E960" s="288"/>
      <c r="F960" s="288"/>
      <c r="G960" s="288"/>
      <c r="H960" s="288"/>
      <c r="I960" s="288"/>
      <c r="J960" s="288"/>
      <c r="K960" s="288"/>
      <c r="L960" s="288"/>
      <c r="M960" s="288"/>
      <c r="N960" s="288"/>
      <c r="O960" s="288"/>
      <c r="P960" s="288"/>
      <c r="Q960" s="288"/>
      <c r="R960" s="288"/>
      <c r="S960" s="288"/>
      <c r="T960" s="288"/>
      <c r="U960" s="288"/>
      <c r="V960" s="288"/>
      <c r="W960" s="288"/>
      <c r="X960" s="288"/>
      <c r="Y960" s="288"/>
      <c r="Z960" s="288"/>
    </row>
    <row r="961" spans="1:26" ht="15.75" customHeight="1">
      <c r="A961" s="288"/>
      <c r="B961" s="288"/>
      <c r="C961" s="317"/>
      <c r="D961" s="317"/>
      <c r="E961" s="288"/>
      <c r="F961" s="288"/>
      <c r="G961" s="288"/>
      <c r="H961" s="288"/>
      <c r="I961" s="288"/>
      <c r="J961" s="288"/>
      <c r="K961" s="288"/>
      <c r="L961" s="288"/>
      <c r="M961" s="288"/>
      <c r="N961" s="288"/>
      <c r="O961" s="288"/>
      <c r="P961" s="288"/>
      <c r="Q961" s="288"/>
      <c r="R961" s="288"/>
      <c r="S961" s="288"/>
      <c r="T961" s="288"/>
      <c r="U961" s="288"/>
      <c r="V961" s="288"/>
      <c r="W961" s="288"/>
      <c r="X961" s="288"/>
      <c r="Y961" s="288"/>
      <c r="Z961" s="288"/>
    </row>
    <row r="962" spans="1:26" ht="15.75" customHeight="1">
      <c r="A962" s="288"/>
      <c r="B962" s="288"/>
      <c r="C962" s="317"/>
      <c r="D962" s="317"/>
      <c r="E962" s="288"/>
      <c r="F962" s="288"/>
      <c r="G962" s="288"/>
      <c r="H962" s="288"/>
      <c r="I962" s="288"/>
      <c r="J962" s="288"/>
      <c r="K962" s="288"/>
      <c r="L962" s="288"/>
      <c r="M962" s="288"/>
      <c r="N962" s="288"/>
      <c r="O962" s="288"/>
      <c r="P962" s="288"/>
      <c r="Q962" s="288"/>
      <c r="R962" s="288"/>
      <c r="S962" s="288"/>
      <c r="T962" s="288"/>
      <c r="U962" s="288"/>
      <c r="V962" s="288"/>
      <c r="W962" s="288"/>
      <c r="X962" s="288"/>
      <c r="Y962" s="288"/>
      <c r="Z962" s="288"/>
    </row>
    <row r="963" spans="1:26" ht="15.75" customHeight="1">
      <c r="A963" s="288"/>
      <c r="B963" s="288"/>
      <c r="C963" s="317"/>
      <c r="D963" s="317"/>
      <c r="E963" s="288"/>
      <c r="F963" s="288"/>
      <c r="G963" s="288"/>
      <c r="H963" s="288"/>
      <c r="I963" s="288"/>
      <c r="J963" s="288"/>
      <c r="K963" s="288"/>
      <c r="L963" s="288"/>
      <c r="M963" s="288"/>
      <c r="N963" s="288"/>
      <c r="O963" s="288"/>
      <c r="P963" s="288"/>
      <c r="Q963" s="288"/>
      <c r="R963" s="288"/>
      <c r="S963" s="288"/>
      <c r="T963" s="288"/>
      <c r="U963" s="288"/>
      <c r="V963" s="288"/>
      <c r="W963" s="288"/>
      <c r="X963" s="288"/>
      <c r="Y963" s="288"/>
      <c r="Z963" s="288"/>
    </row>
    <row r="964" spans="1:26" ht="15.75" customHeight="1">
      <c r="A964" s="288"/>
      <c r="B964" s="288"/>
      <c r="C964" s="317"/>
      <c r="D964" s="317"/>
      <c r="E964" s="288"/>
      <c r="F964" s="288"/>
      <c r="G964" s="288"/>
      <c r="H964" s="288"/>
      <c r="I964" s="288"/>
      <c r="J964" s="288"/>
      <c r="K964" s="288"/>
      <c r="L964" s="288"/>
      <c r="M964" s="288"/>
      <c r="N964" s="288"/>
      <c r="O964" s="288"/>
      <c r="P964" s="288"/>
      <c r="Q964" s="288"/>
      <c r="R964" s="288"/>
      <c r="S964" s="288"/>
      <c r="T964" s="288"/>
      <c r="U964" s="288"/>
      <c r="V964" s="288"/>
      <c r="W964" s="288"/>
      <c r="X964" s="288"/>
      <c r="Y964" s="288"/>
      <c r="Z964" s="288"/>
    </row>
    <row r="965" spans="1:26" ht="15.75" customHeight="1">
      <c r="A965" s="288"/>
      <c r="B965" s="288"/>
      <c r="C965" s="317"/>
      <c r="D965" s="317"/>
      <c r="E965" s="288"/>
      <c r="F965" s="288"/>
      <c r="G965" s="288"/>
      <c r="H965" s="288"/>
      <c r="I965" s="288"/>
      <c r="J965" s="288"/>
      <c r="K965" s="288"/>
      <c r="L965" s="288"/>
      <c r="M965" s="288"/>
      <c r="N965" s="288"/>
      <c r="O965" s="288"/>
      <c r="P965" s="288"/>
      <c r="Q965" s="288"/>
      <c r="R965" s="288"/>
      <c r="S965" s="288"/>
      <c r="T965" s="288"/>
      <c r="U965" s="288"/>
      <c r="V965" s="288"/>
      <c r="W965" s="288"/>
      <c r="X965" s="288"/>
      <c r="Y965" s="288"/>
      <c r="Z965" s="288"/>
    </row>
    <row r="966" spans="1:26" ht="15.75" customHeight="1">
      <c r="A966" s="288"/>
      <c r="B966" s="288"/>
      <c r="C966" s="317"/>
      <c r="D966" s="317"/>
      <c r="E966" s="288"/>
      <c r="F966" s="288"/>
      <c r="G966" s="288"/>
      <c r="H966" s="288"/>
      <c r="I966" s="288"/>
      <c r="J966" s="288"/>
      <c r="K966" s="288"/>
      <c r="L966" s="288"/>
      <c r="M966" s="288"/>
      <c r="N966" s="288"/>
      <c r="O966" s="288"/>
      <c r="P966" s="288"/>
      <c r="Q966" s="288"/>
      <c r="R966" s="288"/>
      <c r="S966" s="288"/>
      <c r="T966" s="288"/>
      <c r="U966" s="288"/>
      <c r="V966" s="288"/>
      <c r="W966" s="288"/>
      <c r="X966" s="288"/>
      <c r="Y966" s="288"/>
      <c r="Z966" s="288"/>
    </row>
    <row r="967" spans="1:26" ht="15.75" customHeight="1">
      <c r="A967" s="288"/>
      <c r="B967" s="288"/>
      <c r="C967" s="317"/>
      <c r="D967" s="317"/>
      <c r="E967" s="288"/>
      <c r="F967" s="288"/>
      <c r="G967" s="288"/>
      <c r="H967" s="288"/>
      <c r="I967" s="288"/>
      <c r="J967" s="288"/>
      <c r="K967" s="288"/>
      <c r="L967" s="288"/>
      <c r="M967" s="288"/>
      <c r="N967" s="288"/>
      <c r="O967" s="288"/>
      <c r="P967" s="288"/>
      <c r="Q967" s="288"/>
      <c r="R967" s="288"/>
      <c r="S967" s="288"/>
      <c r="T967" s="288"/>
      <c r="U967" s="288"/>
      <c r="V967" s="288"/>
      <c r="W967" s="288"/>
      <c r="X967" s="288"/>
      <c r="Y967" s="288"/>
      <c r="Z967" s="288"/>
    </row>
    <row r="968" spans="1:26" ht="15.75" customHeight="1">
      <c r="A968" s="288"/>
      <c r="B968" s="288"/>
      <c r="C968" s="317"/>
      <c r="D968" s="317"/>
      <c r="E968" s="288"/>
      <c r="F968" s="288"/>
      <c r="G968" s="288"/>
      <c r="H968" s="288"/>
      <c r="I968" s="288"/>
      <c r="J968" s="288"/>
      <c r="K968" s="288"/>
      <c r="L968" s="288"/>
      <c r="M968" s="288"/>
      <c r="N968" s="288"/>
      <c r="O968" s="288"/>
      <c r="P968" s="288"/>
      <c r="Q968" s="288"/>
      <c r="R968" s="288"/>
      <c r="S968" s="288"/>
      <c r="T968" s="288"/>
      <c r="U968" s="288"/>
      <c r="V968" s="288"/>
      <c r="W968" s="288"/>
      <c r="X968" s="288"/>
      <c r="Y968" s="288"/>
      <c r="Z968" s="288"/>
    </row>
    <row r="969" spans="1:26" ht="15.75" customHeight="1">
      <c r="A969" s="288"/>
      <c r="B969" s="288"/>
      <c r="C969" s="317"/>
      <c r="D969" s="317"/>
      <c r="E969" s="288"/>
      <c r="F969" s="288"/>
      <c r="G969" s="288"/>
      <c r="H969" s="288"/>
      <c r="I969" s="288"/>
      <c r="J969" s="288"/>
      <c r="K969" s="288"/>
      <c r="L969" s="288"/>
      <c r="M969" s="288"/>
      <c r="N969" s="288"/>
      <c r="O969" s="288"/>
      <c r="P969" s="288"/>
      <c r="Q969" s="288"/>
      <c r="R969" s="288"/>
      <c r="S969" s="288"/>
      <c r="T969" s="288"/>
      <c r="U969" s="288"/>
      <c r="V969" s="288"/>
      <c r="W969" s="288"/>
      <c r="X969" s="288"/>
      <c r="Y969" s="288"/>
      <c r="Z969" s="288"/>
    </row>
    <row r="970" spans="1:26" ht="15.75" customHeight="1">
      <c r="A970" s="288"/>
      <c r="B970" s="288"/>
      <c r="C970" s="317"/>
      <c r="D970" s="317"/>
      <c r="E970" s="288"/>
      <c r="F970" s="288"/>
      <c r="G970" s="288"/>
      <c r="H970" s="288"/>
      <c r="I970" s="288"/>
      <c r="J970" s="288"/>
      <c r="K970" s="288"/>
      <c r="L970" s="288"/>
      <c r="M970" s="288"/>
      <c r="N970" s="288"/>
      <c r="O970" s="288"/>
      <c r="P970" s="288"/>
      <c r="Q970" s="288"/>
      <c r="R970" s="288"/>
      <c r="S970" s="288"/>
      <c r="T970" s="288"/>
      <c r="U970" s="288"/>
      <c r="V970" s="288"/>
      <c r="W970" s="288"/>
      <c r="X970" s="288"/>
      <c r="Y970" s="288"/>
      <c r="Z970" s="288"/>
    </row>
    <row r="971" spans="1:26" ht="15.75" customHeight="1">
      <c r="A971" s="288"/>
      <c r="B971" s="288"/>
      <c r="C971" s="317"/>
      <c r="D971" s="317"/>
      <c r="E971" s="288"/>
      <c r="F971" s="288"/>
      <c r="G971" s="288"/>
      <c r="H971" s="288"/>
      <c r="I971" s="288"/>
      <c r="J971" s="288"/>
      <c r="K971" s="288"/>
      <c r="L971" s="288"/>
      <c r="M971" s="288"/>
      <c r="N971" s="288"/>
      <c r="O971" s="288"/>
      <c r="P971" s="288"/>
      <c r="Q971" s="288"/>
      <c r="R971" s="288"/>
      <c r="S971" s="288"/>
      <c r="T971" s="288"/>
      <c r="U971" s="288"/>
      <c r="V971" s="288"/>
      <c r="W971" s="288"/>
      <c r="X971" s="288"/>
      <c r="Y971" s="288"/>
      <c r="Z971" s="288"/>
    </row>
    <row r="972" spans="1:26" ht="15.75" customHeight="1">
      <c r="A972" s="288"/>
      <c r="B972" s="288"/>
      <c r="C972" s="317"/>
      <c r="D972" s="317"/>
      <c r="E972" s="288"/>
      <c r="F972" s="288"/>
      <c r="G972" s="288"/>
      <c r="H972" s="288"/>
      <c r="I972" s="288"/>
      <c r="J972" s="288"/>
      <c r="K972" s="288"/>
      <c r="L972" s="288"/>
      <c r="M972" s="288"/>
      <c r="N972" s="288"/>
      <c r="O972" s="288"/>
      <c r="P972" s="288"/>
      <c r="Q972" s="288"/>
      <c r="R972" s="288"/>
      <c r="S972" s="288"/>
      <c r="T972" s="288"/>
      <c r="U972" s="288"/>
      <c r="V972" s="288"/>
      <c r="W972" s="288"/>
      <c r="X972" s="288"/>
      <c r="Y972" s="288"/>
      <c r="Z972" s="288"/>
    </row>
    <row r="973" spans="1:26" ht="15.75" customHeight="1">
      <c r="A973" s="288"/>
      <c r="B973" s="288"/>
      <c r="C973" s="317"/>
      <c r="D973" s="317"/>
      <c r="E973" s="288"/>
      <c r="F973" s="288"/>
      <c r="G973" s="288"/>
      <c r="H973" s="288"/>
      <c r="I973" s="288"/>
      <c r="J973" s="288"/>
      <c r="K973" s="288"/>
      <c r="L973" s="288"/>
      <c r="M973" s="288"/>
      <c r="N973" s="288"/>
      <c r="O973" s="288"/>
      <c r="P973" s="288"/>
      <c r="Q973" s="288"/>
      <c r="R973" s="288"/>
      <c r="S973" s="288"/>
      <c r="T973" s="288"/>
      <c r="U973" s="288"/>
      <c r="V973" s="288"/>
      <c r="W973" s="288"/>
      <c r="X973" s="288"/>
      <c r="Y973" s="288"/>
      <c r="Z973" s="288"/>
    </row>
    <row r="974" spans="1:26" ht="15.75" customHeight="1">
      <c r="A974" s="288"/>
      <c r="B974" s="288"/>
      <c r="C974" s="317"/>
      <c r="D974" s="317"/>
      <c r="E974" s="288"/>
      <c r="F974" s="288"/>
      <c r="G974" s="288"/>
      <c r="H974" s="288"/>
      <c r="I974" s="288"/>
      <c r="J974" s="288"/>
      <c r="K974" s="288"/>
      <c r="L974" s="288"/>
      <c r="M974" s="288"/>
      <c r="N974" s="288"/>
      <c r="O974" s="288"/>
      <c r="P974" s="288"/>
      <c r="Q974" s="288"/>
      <c r="R974" s="288"/>
      <c r="S974" s="288"/>
      <c r="T974" s="288"/>
      <c r="U974" s="288"/>
      <c r="V974" s="288"/>
      <c r="W974" s="288"/>
      <c r="X974" s="288"/>
      <c r="Y974" s="288"/>
      <c r="Z974" s="288"/>
    </row>
    <row r="975" spans="1:26" ht="15.75" customHeight="1">
      <c r="A975" s="288"/>
      <c r="B975" s="288"/>
      <c r="C975" s="317"/>
      <c r="D975" s="317"/>
      <c r="E975" s="288"/>
      <c r="F975" s="288"/>
      <c r="G975" s="288"/>
      <c r="H975" s="288"/>
      <c r="I975" s="288"/>
      <c r="J975" s="288"/>
      <c r="K975" s="288"/>
      <c r="L975" s="288"/>
      <c r="M975" s="288"/>
      <c r="N975" s="288"/>
      <c r="O975" s="288"/>
      <c r="P975" s="288"/>
      <c r="Q975" s="288"/>
      <c r="R975" s="288"/>
      <c r="S975" s="288"/>
      <c r="T975" s="288"/>
      <c r="U975" s="288"/>
      <c r="V975" s="288"/>
      <c r="W975" s="288"/>
      <c r="X975" s="288"/>
      <c r="Y975" s="288"/>
      <c r="Z975" s="288"/>
    </row>
    <row r="976" spans="1:26" ht="15.75" customHeight="1">
      <c r="A976" s="288"/>
      <c r="B976" s="288"/>
      <c r="C976" s="317"/>
      <c r="D976" s="317"/>
      <c r="E976" s="288"/>
      <c r="F976" s="288"/>
      <c r="G976" s="288"/>
      <c r="H976" s="288"/>
      <c r="I976" s="288"/>
      <c r="J976" s="288"/>
      <c r="K976" s="288"/>
      <c r="L976" s="288"/>
      <c r="M976" s="288"/>
      <c r="N976" s="288"/>
      <c r="O976" s="288"/>
      <c r="P976" s="288"/>
      <c r="Q976" s="288"/>
      <c r="R976" s="288"/>
      <c r="S976" s="288"/>
      <c r="T976" s="288"/>
      <c r="U976" s="288"/>
      <c r="V976" s="288"/>
      <c r="W976" s="288"/>
      <c r="X976" s="288"/>
      <c r="Y976" s="288"/>
      <c r="Z976" s="288"/>
    </row>
    <row r="977" spans="1:26" ht="15.75" customHeight="1">
      <c r="A977" s="288"/>
      <c r="B977" s="288"/>
      <c r="C977" s="317"/>
      <c r="D977" s="317"/>
      <c r="E977" s="288"/>
      <c r="F977" s="288"/>
      <c r="G977" s="288"/>
      <c r="H977" s="288"/>
      <c r="I977" s="288"/>
      <c r="J977" s="288"/>
      <c r="K977" s="288"/>
      <c r="L977" s="288"/>
      <c r="M977" s="288"/>
      <c r="N977" s="288"/>
      <c r="O977" s="288"/>
      <c r="P977" s="288"/>
      <c r="Q977" s="288"/>
      <c r="R977" s="288"/>
      <c r="S977" s="288"/>
      <c r="T977" s="288"/>
      <c r="U977" s="288"/>
      <c r="V977" s="288"/>
      <c r="W977" s="288"/>
      <c r="X977" s="288"/>
      <c r="Y977" s="288"/>
      <c r="Z977" s="288"/>
    </row>
    <row r="978" spans="1:26" ht="15.75" customHeight="1">
      <c r="A978" s="288"/>
      <c r="B978" s="288"/>
      <c r="C978" s="317"/>
      <c r="D978" s="317"/>
      <c r="E978" s="288"/>
      <c r="F978" s="288"/>
      <c r="G978" s="288"/>
      <c r="H978" s="288"/>
      <c r="I978" s="288"/>
      <c r="J978" s="288"/>
      <c r="K978" s="288"/>
      <c r="L978" s="288"/>
      <c r="M978" s="288"/>
      <c r="N978" s="288"/>
      <c r="O978" s="288"/>
      <c r="P978" s="288"/>
      <c r="Q978" s="288"/>
      <c r="R978" s="288"/>
      <c r="S978" s="288"/>
      <c r="T978" s="288"/>
      <c r="U978" s="288"/>
      <c r="V978" s="288"/>
      <c r="W978" s="288"/>
      <c r="X978" s="288"/>
      <c r="Y978" s="288"/>
      <c r="Z978" s="288"/>
    </row>
    <row r="979" spans="1:26" ht="15.75" customHeight="1">
      <c r="A979" s="288"/>
      <c r="B979" s="288"/>
      <c r="C979" s="317"/>
      <c r="D979" s="317"/>
      <c r="E979" s="288"/>
      <c r="F979" s="288"/>
      <c r="G979" s="288"/>
      <c r="H979" s="288"/>
      <c r="I979" s="288"/>
      <c r="J979" s="288"/>
      <c r="K979" s="288"/>
      <c r="L979" s="288"/>
      <c r="M979" s="288"/>
      <c r="N979" s="288"/>
      <c r="O979" s="288"/>
      <c r="P979" s="288"/>
      <c r="Q979" s="288"/>
      <c r="R979" s="288"/>
      <c r="S979" s="288"/>
      <c r="T979" s="288"/>
      <c r="U979" s="288"/>
      <c r="V979" s="288"/>
      <c r="W979" s="288"/>
      <c r="X979" s="288"/>
      <c r="Y979" s="288"/>
      <c r="Z979" s="288"/>
    </row>
    <row r="980" spans="1:26" ht="15.75" customHeight="1">
      <c r="A980" s="288"/>
      <c r="B980" s="288"/>
      <c r="C980" s="317"/>
      <c r="D980" s="317"/>
      <c r="E980" s="288"/>
      <c r="F980" s="288"/>
      <c r="G980" s="288"/>
      <c r="H980" s="288"/>
      <c r="I980" s="288"/>
      <c r="J980" s="288"/>
      <c r="K980" s="288"/>
      <c r="L980" s="288"/>
      <c r="M980" s="288"/>
      <c r="N980" s="288"/>
      <c r="O980" s="288"/>
      <c r="P980" s="288"/>
      <c r="Q980" s="288"/>
      <c r="R980" s="288"/>
      <c r="S980" s="288"/>
      <c r="T980" s="288"/>
      <c r="U980" s="288"/>
      <c r="V980" s="288"/>
      <c r="W980" s="288"/>
      <c r="X980" s="288"/>
      <c r="Y980" s="288"/>
      <c r="Z980" s="288"/>
    </row>
    <row r="981" spans="1:26" ht="15.75" customHeight="1">
      <c r="A981" s="288"/>
      <c r="B981" s="288"/>
      <c r="C981" s="317"/>
      <c r="D981" s="317"/>
      <c r="E981" s="288"/>
      <c r="F981" s="288"/>
      <c r="G981" s="288"/>
      <c r="H981" s="288"/>
      <c r="I981" s="288"/>
      <c r="J981" s="288"/>
      <c r="K981" s="288"/>
      <c r="L981" s="288"/>
      <c r="M981" s="288"/>
      <c r="N981" s="288"/>
      <c r="O981" s="288"/>
      <c r="P981" s="288"/>
      <c r="Q981" s="288"/>
      <c r="R981" s="288"/>
      <c r="S981" s="288"/>
      <c r="T981" s="288"/>
      <c r="U981" s="288"/>
      <c r="V981" s="288"/>
      <c r="W981" s="288"/>
      <c r="X981" s="288"/>
      <c r="Y981" s="288"/>
      <c r="Z981" s="288"/>
    </row>
    <row r="982" spans="1:26" ht="15.75" customHeight="1">
      <c r="A982" s="288"/>
      <c r="B982" s="288"/>
      <c r="C982" s="317"/>
      <c r="D982" s="317"/>
      <c r="E982" s="288"/>
      <c r="F982" s="288"/>
      <c r="G982" s="288"/>
      <c r="H982" s="288"/>
      <c r="I982" s="288"/>
      <c r="J982" s="288"/>
      <c r="K982" s="288"/>
      <c r="L982" s="288"/>
      <c r="M982" s="288"/>
      <c r="N982" s="288"/>
      <c r="O982" s="288"/>
      <c r="P982" s="288"/>
      <c r="Q982" s="288"/>
      <c r="R982" s="288"/>
      <c r="S982" s="288"/>
      <c r="T982" s="288"/>
      <c r="U982" s="288"/>
      <c r="V982" s="288"/>
      <c r="W982" s="288"/>
      <c r="X982" s="288"/>
      <c r="Y982" s="288"/>
      <c r="Z982" s="288"/>
    </row>
    <row r="983" spans="1:26" ht="15.75" customHeight="1">
      <c r="A983" s="288"/>
      <c r="B983" s="288"/>
      <c r="C983" s="317"/>
      <c r="D983" s="317"/>
      <c r="E983" s="288"/>
      <c r="F983" s="288"/>
      <c r="G983" s="288"/>
      <c r="H983" s="288"/>
      <c r="I983" s="288"/>
      <c r="J983" s="288"/>
      <c r="K983" s="288"/>
      <c r="L983" s="288"/>
      <c r="M983" s="288"/>
      <c r="N983" s="288"/>
      <c r="O983" s="288"/>
      <c r="P983" s="288"/>
      <c r="Q983" s="288"/>
      <c r="R983" s="288"/>
      <c r="S983" s="288"/>
      <c r="T983" s="288"/>
      <c r="U983" s="288"/>
      <c r="V983" s="288"/>
      <c r="W983" s="288"/>
      <c r="X983" s="288"/>
      <c r="Y983" s="288"/>
      <c r="Z983" s="288"/>
    </row>
    <row r="984" spans="1:26" ht="15.75" customHeight="1">
      <c r="A984" s="288"/>
      <c r="B984" s="288"/>
      <c r="C984" s="317"/>
      <c r="D984" s="317"/>
      <c r="E984" s="288"/>
      <c r="F984" s="288"/>
      <c r="G984" s="288"/>
      <c r="H984" s="288"/>
      <c r="I984" s="288"/>
      <c r="J984" s="288"/>
      <c r="K984" s="288"/>
      <c r="L984" s="288"/>
      <c r="M984" s="288"/>
      <c r="N984" s="288"/>
      <c r="O984" s="288"/>
      <c r="P984" s="288"/>
      <c r="Q984" s="288"/>
      <c r="R984" s="288"/>
      <c r="S984" s="288"/>
      <c r="T984" s="288"/>
      <c r="U984" s="288"/>
      <c r="V984" s="288"/>
      <c r="W984" s="288"/>
      <c r="X984" s="288"/>
      <c r="Y984" s="288"/>
      <c r="Z984" s="288"/>
    </row>
    <row r="985" spans="1:26" ht="15.75" customHeight="1">
      <c r="A985" s="288"/>
      <c r="B985" s="288"/>
      <c r="C985" s="317"/>
      <c r="D985" s="317"/>
      <c r="E985" s="288"/>
      <c r="F985" s="288"/>
      <c r="G985" s="288"/>
      <c r="H985" s="288"/>
      <c r="I985" s="288"/>
      <c r="J985" s="288"/>
      <c r="K985" s="288"/>
      <c r="L985" s="288"/>
      <c r="M985" s="288"/>
      <c r="N985" s="288"/>
      <c r="O985" s="288"/>
      <c r="P985" s="288"/>
      <c r="Q985" s="288"/>
      <c r="R985" s="288"/>
      <c r="S985" s="288"/>
      <c r="T985" s="288"/>
      <c r="U985" s="288"/>
      <c r="V985" s="288"/>
      <c r="W985" s="288"/>
      <c r="X985" s="288"/>
      <c r="Y985" s="288"/>
      <c r="Z985" s="288"/>
    </row>
    <row r="986" spans="1:26" ht="15.75" customHeight="1">
      <c r="A986" s="288"/>
      <c r="B986" s="288"/>
      <c r="C986" s="317"/>
      <c r="D986" s="317"/>
      <c r="E986" s="288"/>
      <c r="F986" s="288"/>
      <c r="G986" s="288"/>
      <c r="H986" s="288"/>
      <c r="I986" s="288"/>
      <c r="J986" s="288"/>
      <c r="K986" s="288"/>
      <c r="L986" s="288"/>
      <c r="M986" s="288"/>
      <c r="N986" s="288"/>
      <c r="O986" s="288"/>
      <c r="P986" s="288"/>
      <c r="Q986" s="288"/>
      <c r="R986" s="288"/>
      <c r="S986" s="288"/>
      <c r="T986" s="288"/>
      <c r="U986" s="288"/>
      <c r="V986" s="288"/>
      <c r="W986" s="288"/>
      <c r="X986" s="288"/>
      <c r="Y986" s="288"/>
      <c r="Z986" s="288"/>
    </row>
    <row r="987" spans="1:26" ht="15.75" customHeight="1">
      <c r="A987" s="288"/>
      <c r="B987" s="288"/>
      <c r="C987" s="317"/>
      <c r="D987" s="317"/>
      <c r="E987" s="288"/>
      <c r="F987" s="288"/>
      <c r="G987" s="288"/>
      <c r="H987" s="288"/>
      <c r="I987" s="288"/>
      <c r="J987" s="288"/>
      <c r="K987" s="288"/>
      <c r="L987" s="288"/>
      <c r="M987" s="288"/>
      <c r="N987" s="288"/>
      <c r="O987" s="288"/>
      <c r="P987" s="288"/>
      <c r="Q987" s="288"/>
      <c r="R987" s="288"/>
      <c r="S987" s="288"/>
      <c r="T987" s="288"/>
      <c r="U987" s="288"/>
      <c r="V987" s="288"/>
      <c r="W987" s="288"/>
      <c r="X987" s="288"/>
      <c r="Y987" s="288"/>
      <c r="Z987" s="288"/>
    </row>
    <row r="988" spans="1:26" ht="15.75" customHeight="1">
      <c r="A988" s="288"/>
      <c r="B988" s="288"/>
      <c r="C988" s="317"/>
      <c r="D988" s="317"/>
      <c r="E988" s="288"/>
      <c r="F988" s="288"/>
      <c r="G988" s="288"/>
      <c r="H988" s="288"/>
      <c r="I988" s="288"/>
      <c r="J988" s="288"/>
      <c r="K988" s="288"/>
      <c r="L988" s="288"/>
      <c r="M988" s="288"/>
      <c r="N988" s="288"/>
      <c r="O988" s="288"/>
      <c r="P988" s="288"/>
      <c r="Q988" s="288"/>
      <c r="R988" s="288"/>
      <c r="S988" s="288"/>
      <c r="T988" s="288"/>
      <c r="U988" s="288"/>
      <c r="V988" s="288"/>
      <c r="W988" s="288"/>
      <c r="X988" s="288"/>
      <c r="Y988" s="288"/>
      <c r="Z988" s="288"/>
    </row>
    <row r="989" spans="1:26" ht="15.75" customHeight="1">
      <c r="A989" s="288"/>
      <c r="B989" s="288"/>
      <c r="C989" s="317"/>
      <c r="D989" s="317"/>
      <c r="E989" s="288"/>
      <c r="F989" s="288"/>
      <c r="G989" s="288"/>
      <c r="H989" s="288"/>
      <c r="I989" s="288"/>
      <c r="J989" s="288"/>
      <c r="K989" s="288"/>
      <c r="L989" s="288"/>
      <c r="M989" s="288"/>
      <c r="N989" s="288"/>
      <c r="O989" s="288"/>
      <c r="P989" s="288"/>
      <c r="Q989" s="288"/>
      <c r="R989" s="288"/>
      <c r="S989" s="288"/>
      <c r="T989" s="288"/>
      <c r="U989" s="288"/>
      <c r="V989" s="288"/>
      <c r="W989" s="288"/>
      <c r="X989" s="288"/>
      <c r="Y989" s="288"/>
      <c r="Z989" s="288"/>
    </row>
    <row r="990" spans="1:26" ht="15.75" customHeight="1">
      <c r="A990" s="288"/>
      <c r="B990" s="288"/>
      <c r="C990" s="317"/>
      <c r="D990" s="317"/>
      <c r="E990" s="288"/>
      <c r="F990" s="288"/>
      <c r="G990" s="288"/>
      <c r="H990" s="288"/>
      <c r="I990" s="288"/>
      <c r="J990" s="288"/>
      <c r="K990" s="288"/>
      <c r="L990" s="288"/>
      <c r="M990" s="288"/>
      <c r="N990" s="288"/>
      <c r="O990" s="288"/>
      <c r="P990" s="288"/>
      <c r="Q990" s="288"/>
      <c r="R990" s="288"/>
      <c r="S990" s="288"/>
      <c r="T990" s="288"/>
      <c r="U990" s="288"/>
      <c r="V990" s="288"/>
      <c r="W990" s="288"/>
      <c r="X990" s="288"/>
      <c r="Y990" s="288"/>
      <c r="Z990" s="288"/>
    </row>
    <row r="991" spans="1:26" ht="15.75" customHeight="1">
      <c r="A991" s="288"/>
      <c r="B991" s="288"/>
      <c r="C991" s="317"/>
      <c r="D991" s="317"/>
      <c r="E991" s="288"/>
      <c r="F991" s="288"/>
      <c r="G991" s="288"/>
      <c r="H991" s="288"/>
      <c r="I991" s="288"/>
      <c r="J991" s="288"/>
      <c r="K991" s="288"/>
      <c r="L991" s="288"/>
      <c r="M991" s="288"/>
      <c r="N991" s="288"/>
      <c r="O991" s="288"/>
      <c r="P991" s="288"/>
      <c r="Q991" s="288"/>
      <c r="R991" s="288"/>
      <c r="S991" s="288"/>
      <c r="T991" s="288"/>
      <c r="U991" s="288"/>
      <c r="V991" s="288"/>
      <c r="W991" s="288"/>
      <c r="X991" s="288"/>
      <c r="Y991" s="288"/>
      <c r="Z991" s="288"/>
    </row>
    <row r="992" spans="1:26" ht="15.75" customHeight="1">
      <c r="A992" s="288"/>
      <c r="B992" s="288"/>
      <c r="C992" s="317"/>
      <c r="D992" s="317"/>
      <c r="E992" s="288"/>
      <c r="F992" s="288"/>
      <c r="G992" s="288"/>
      <c r="H992" s="288"/>
      <c r="I992" s="288"/>
      <c r="J992" s="288"/>
      <c r="K992" s="288"/>
      <c r="L992" s="288"/>
      <c r="M992" s="288"/>
      <c r="N992" s="288"/>
      <c r="O992" s="288"/>
      <c r="P992" s="288"/>
      <c r="Q992" s="288"/>
      <c r="R992" s="288"/>
      <c r="S992" s="288"/>
      <c r="T992" s="288"/>
      <c r="U992" s="288"/>
      <c r="V992" s="288"/>
      <c r="W992" s="288"/>
      <c r="X992" s="288"/>
      <c r="Y992" s="288"/>
      <c r="Z992" s="288"/>
    </row>
    <row r="993" spans="1:26" ht="15.75" customHeight="1">
      <c r="A993" s="288"/>
      <c r="B993" s="288"/>
      <c r="C993" s="317"/>
      <c r="D993" s="317"/>
      <c r="E993" s="288"/>
      <c r="F993" s="288"/>
      <c r="G993" s="288"/>
      <c r="H993" s="288"/>
      <c r="I993" s="288"/>
      <c r="J993" s="288"/>
      <c r="K993" s="288"/>
      <c r="L993" s="288"/>
      <c r="M993" s="288"/>
      <c r="N993" s="288"/>
      <c r="O993" s="288"/>
      <c r="P993" s="288"/>
      <c r="Q993" s="288"/>
      <c r="R993" s="288"/>
      <c r="S993" s="288"/>
      <c r="T993" s="288"/>
      <c r="U993" s="288"/>
      <c r="V993" s="288"/>
      <c r="W993" s="288"/>
      <c r="X993" s="288"/>
      <c r="Y993" s="288"/>
      <c r="Z993" s="288"/>
    </row>
    <row r="994" spans="1:26" ht="15.75" customHeight="1">
      <c r="A994" s="288"/>
      <c r="B994" s="288"/>
      <c r="C994" s="317"/>
      <c r="D994" s="317"/>
      <c r="E994" s="288"/>
      <c r="F994" s="288"/>
      <c r="G994" s="288"/>
      <c r="H994" s="288"/>
      <c r="I994" s="288"/>
      <c r="J994" s="288"/>
      <c r="K994" s="288"/>
      <c r="L994" s="288"/>
      <c r="M994" s="288"/>
      <c r="N994" s="288"/>
      <c r="O994" s="288"/>
      <c r="P994" s="288"/>
      <c r="Q994" s="288"/>
      <c r="R994" s="288"/>
      <c r="S994" s="288"/>
      <c r="T994" s="288"/>
      <c r="U994" s="288"/>
      <c r="V994" s="288"/>
      <c r="W994" s="288"/>
      <c r="X994" s="288"/>
      <c r="Y994" s="288"/>
      <c r="Z994" s="288"/>
    </row>
    <row r="995" spans="1:26" ht="15.75" customHeight="1">
      <c r="A995" s="288"/>
      <c r="B995" s="288"/>
      <c r="C995" s="317"/>
      <c r="D995" s="317"/>
      <c r="E995" s="288"/>
      <c r="F995" s="288"/>
      <c r="G995" s="288"/>
      <c r="H995" s="288"/>
      <c r="I995" s="288"/>
      <c r="J995" s="288"/>
      <c r="K995" s="288"/>
      <c r="L995" s="288"/>
      <c r="M995" s="288"/>
      <c r="N995" s="288"/>
      <c r="O995" s="288"/>
      <c r="P995" s="288"/>
      <c r="Q995" s="288"/>
      <c r="R995" s="288"/>
      <c r="S995" s="288"/>
      <c r="T995" s="288"/>
      <c r="U995" s="288"/>
      <c r="V995" s="288"/>
      <c r="W995" s="288"/>
      <c r="X995" s="288"/>
      <c r="Y995" s="288"/>
      <c r="Z995" s="288"/>
    </row>
    <row r="996" spans="1:26" ht="15.75" customHeight="1">
      <c r="A996" s="288"/>
      <c r="B996" s="288"/>
      <c r="C996" s="317"/>
      <c r="D996" s="317"/>
      <c r="E996" s="288"/>
      <c r="F996" s="288"/>
      <c r="G996" s="288"/>
      <c r="H996" s="288"/>
      <c r="I996" s="288"/>
      <c r="J996" s="288"/>
      <c r="K996" s="288"/>
      <c r="L996" s="288"/>
      <c r="M996" s="288"/>
      <c r="N996" s="288"/>
      <c r="O996" s="288"/>
      <c r="P996" s="288"/>
      <c r="Q996" s="288"/>
      <c r="R996" s="288"/>
      <c r="S996" s="288"/>
      <c r="T996" s="288"/>
      <c r="U996" s="288"/>
      <c r="V996" s="288"/>
      <c r="W996" s="288"/>
      <c r="X996" s="288"/>
      <c r="Y996" s="288"/>
      <c r="Z996" s="288"/>
    </row>
    <row r="997" spans="1:26" ht="15.75" customHeight="1">
      <c r="A997" s="288"/>
      <c r="B997" s="288"/>
      <c r="C997" s="317"/>
      <c r="D997" s="317"/>
      <c r="E997" s="288"/>
      <c r="F997" s="288"/>
      <c r="G997" s="288"/>
      <c r="H997" s="288"/>
      <c r="I997" s="288"/>
      <c r="J997" s="288"/>
      <c r="K997" s="288"/>
      <c r="L997" s="288"/>
      <c r="M997" s="288"/>
      <c r="N997" s="288"/>
      <c r="O997" s="288"/>
      <c r="P997" s="288"/>
      <c r="Q997" s="288"/>
      <c r="R997" s="288"/>
      <c r="S997" s="288"/>
      <c r="T997" s="288"/>
      <c r="U997" s="288"/>
      <c r="V997" s="288"/>
      <c r="W997" s="288"/>
      <c r="X997" s="288"/>
      <c r="Y997" s="288"/>
      <c r="Z997" s="288"/>
    </row>
    <row r="998" spans="1:26" ht="15.75" customHeight="1">
      <c r="A998" s="288"/>
      <c r="B998" s="288"/>
      <c r="C998" s="317"/>
      <c r="D998" s="317"/>
      <c r="E998" s="288"/>
      <c r="F998" s="288"/>
      <c r="G998" s="288"/>
      <c r="H998" s="288"/>
      <c r="I998" s="288"/>
      <c r="J998" s="288"/>
      <c r="K998" s="288"/>
      <c r="L998" s="288"/>
      <c r="M998" s="288"/>
      <c r="N998" s="288"/>
      <c r="O998" s="288"/>
      <c r="P998" s="288"/>
      <c r="Q998" s="288"/>
      <c r="R998" s="288"/>
      <c r="S998" s="288"/>
      <c r="T998" s="288"/>
      <c r="U998" s="288"/>
      <c r="V998" s="288"/>
      <c r="W998" s="288"/>
      <c r="X998" s="288"/>
      <c r="Y998" s="288"/>
      <c r="Z998" s="288"/>
    </row>
    <row r="999" spans="1:26" ht="15.75" customHeight="1">
      <c r="A999" s="288"/>
      <c r="B999" s="288"/>
      <c r="C999" s="317"/>
      <c r="D999" s="317"/>
      <c r="E999" s="288"/>
      <c r="F999" s="288"/>
      <c r="G999" s="288"/>
      <c r="H999" s="288"/>
      <c r="I999" s="288"/>
      <c r="J999" s="288"/>
      <c r="K999" s="288"/>
      <c r="L999" s="288"/>
      <c r="M999" s="288"/>
      <c r="N999" s="288"/>
      <c r="O999" s="288"/>
      <c r="P999" s="288"/>
      <c r="Q999" s="288"/>
      <c r="R999" s="288"/>
      <c r="S999" s="288"/>
      <c r="T999" s="288"/>
      <c r="U999" s="288"/>
      <c r="V999" s="288"/>
      <c r="W999" s="288"/>
      <c r="X999" s="288"/>
      <c r="Y999" s="288"/>
      <c r="Z999" s="288"/>
    </row>
    <row r="1000" spans="1:26" ht="15.75" customHeight="1">
      <c r="A1000" s="288"/>
      <c r="B1000" s="288"/>
      <c r="C1000" s="317"/>
      <c r="D1000" s="317"/>
      <c r="E1000" s="288"/>
      <c r="F1000" s="288"/>
      <c r="G1000" s="288"/>
      <c r="H1000" s="288"/>
      <c r="I1000" s="288"/>
      <c r="J1000" s="288"/>
      <c r="K1000" s="288"/>
      <c r="L1000" s="288"/>
      <c r="M1000" s="288"/>
      <c r="N1000" s="288"/>
      <c r="O1000" s="288"/>
      <c r="P1000" s="288"/>
      <c r="Q1000" s="288"/>
      <c r="R1000" s="288"/>
      <c r="S1000" s="288"/>
      <c r="T1000" s="288"/>
      <c r="U1000" s="288"/>
      <c r="V1000" s="288"/>
      <c r="W1000" s="288"/>
      <c r="X1000" s="288"/>
      <c r="Y1000" s="288"/>
      <c r="Z1000" s="288"/>
    </row>
  </sheetData>
  <pageMargins left="0.7" right="0.7" top="0.75" bottom="0.75" header="0" footer="0"/>
  <pageSetup paperSize="9" orientation="portrait" r:id="rId1"/>
  <rowBreaks count="4" manualBreakCount="4">
    <brk id="240" man="1"/>
    <brk id="57" man="1"/>
    <brk id="170" man="1"/>
    <brk id="140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1000"/>
  <sheetViews>
    <sheetView topLeftCell="I1" workbookViewId="0">
      <pane ySplit="8" topLeftCell="A9" activePane="bottomLeft" state="frozen"/>
      <selection pane="bottomLeft" activeCell="N3" sqref="N3"/>
    </sheetView>
  </sheetViews>
  <sheetFormatPr defaultColWidth="14.42578125" defaultRowHeight="15" customHeight="1"/>
  <cols>
    <col min="1" max="1" width="0.7109375" customWidth="1"/>
    <col min="2" max="2" width="24.5703125" customWidth="1"/>
    <col min="3" max="3" width="6.7109375" customWidth="1"/>
    <col min="4" max="4" width="24.5703125" customWidth="1"/>
    <col min="5" max="5" width="6.7109375" customWidth="1"/>
    <col min="6" max="6" width="24.5703125" customWidth="1"/>
    <col min="7" max="7" width="6.7109375" customWidth="1"/>
    <col min="8" max="8" width="24.5703125" customWidth="1"/>
    <col min="9" max="9" width="6.7109375" customWidth="1"/>
    <col min="10" max="10" width="24.5703125" customWidth="1"/>
    <col min="11" max="11" width="6.7109375" customWidth="1"/>
    <col min="12" max="12" width="24.5703125" customWidth="1"/>
    <col min="13" max="13" width="6.7109375" customWidth="1"/>
    <col min="14" max="14" width="58.7109375" customWidth="1"/>
    <col min="15" max="15" width="24.5703125" customWidth="1"/>
    <col min="16" max="16" width="6.7109375" customWidth="1"/>
    <col min="17" max="17" width="24.5703125" customWidth="1"/>
    <col min="18" max="18" width="6.7109375" customWidth="1"/>
    <col min="19" max="19" width="24.5703125" customWidth="1"/>
    <col min="20" max="20" width="6.7109375" customWidth="1"/>
    <col min="21" max="21" width="24.5703125" customWidth="1"/>
    <col min="22" max="22" width="6.7109375" customWidth="1"/>
    <col min="23" max="23" width="7" customWidth="1"/>
    <col min="24" max="24" width="10.28515625" customWidth="1"/>
    <col min="25" max="42" width="6.42578125" customWidth="1"/>
  </cols>
  <sheetData>
    <row r="1" spans="1:42" ht="6" customHeight="1">
      <c r="A1" s="54"/>
      <c r="B1" s="287"/>
      <c r="C1" s="287"/>
      <c r="D1" s="287"/>
      <c r="E1" s="54"/>
      <c r="F1" s="287"/>
      <c r="G1" s="54"/>
      <c r="H1" s="287"/>
      <c r="I1" s="54"/>
      <c r="J1" s="287"/>
      <c r="K1" s="54"/>
      <c r="L1" s="287"/>
      <c r="M1" s="54"/>
      <c r="N1" s="318"/>
      <c r="O1" s="287"/>
      <c r="P1" s="54"/>
      <c r="Q1" s="287"/>
      <c r="R1" s="54"/>
      <c r="S1" s="287"/>
      <c r="T1" s="54"/>
      <c r="U1" s="287"/>
      <c r="V1" s="54"/>
      <c r="W1" s="54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</row>
    <row r="2" spans="1:42" ht="15" customHeight="1">
      <c r="A2" s="54"/>
      <c r="B2" s="287" t="s">
        <v>1830</v>
      </c>
      <c r="C2" s="287"/>
      <c r="D2" s="287"/>
      <c r="E2" s="54"/>
      <c r="F2" s="287"/>
      <c r="G2" s="54"/>
      <c r="H2" s="287"/>
      <c r="I2" s="54"/>
      <c r="J2" s="287"/>
      <c r="K2" s="54"/>
      <c r="L2" s="287"/>
      <c r="M2" s="54"/>
      <c r="N2" s="319" t="str">
        <f>HotelInformation!$B$2</f>
        <v>SHORE AMORA CANGGU</v>
      </c>
      <c r="O2" s="287"/>
      <c r="P2" s="54"/>
      <c r="Q2" s="287"/>
      <c r="R2" s="54"/>
      <c r="S2" s="287"/>
      <c r="T2" s="54"/>
      <c r="U2" s="287"/>
      <c r="V2" s="54"/>
      <c r="W2" s="54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288"/>
      <c r="AP2" s="288"/>
    </row>
    <row r="3" spans="1:42" ht="15" customHeight="1">
      <c r="A3" s="54"/>
      <c r="B3" s="287"/>
      <c r="C3" s="287"/>
      <c r="D3" s="287"/>
      <c r="E3" s="54"/>
      <c r="F3" s="287"/>
      <c r="G3" s="54"/>
      <c r="H3" s="287"/>
      <c r="I3" s="54"/>
      <c r="J3" s="287"/>
      <c r="K3" s="54"/>
      <c r="L3" s="287"/>
      <c r="M3" s="54"/>
      <c r="N3" s="319" t="s">
        <v>1831</v>
      </c>
      <c r="O3" s="287"/>
      <c r="P3" s="54"/>
      <c r="Q3" s="287"/>
      <c r="R3" s="54"/>
      <c r="S3" s="287"/>
      <c r="T3" s="54"/>
      <c r="U3" s="287"/>
      <c r="V3" s="54"/>
      <c r="W3" s="54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  <c r="AK3" s="288"/>
      <c r="AL3" s="288"/>
      <c r="AM3" s="288"/>
      <c r="AN3" s="288"/>
      <c r="AO3" s="288"/>
      <c r="AP3" s="288"/>
    </row>
    <row r="4" spans="1:42" ht="15" customHeight="1">
      <c r="A4" s="54"/>
      <c r="B4" s="290"/>
      <c r="C4" s="287"/>
      <c r="D4" s="287"/>
      <c r="E4" s="54"/>
      <c r="F4" s="287"/>
      <c r="G4" s="54"/>
      <c r="H4" s="287"/>
      <c r="I4" s="54"/>
      <c r="J4" s="287"/>
      <c r="K4" s="54"/>
      <c r="L4" s="287"/>
      <c r="M4" s="54"/>
      <c r="N4" s="319" t="s">
        <v>1832</v>
      </c>
      <c r="O4" s="287"/>
      <c r="P4" s="54"/>
      <c r="Q4" s="287"/>
      <c r="R4" s="54"/>
      <c r="S4" s="287"/>
      <c r="T4" s="54"/>
      <c r="U4" s="287"/>
      <c r="V4" s="54"/>
      <c r="W4" s="54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  <c r="AK4" s="288"/>
      <c r="AL4" s="288"/>
      <c r="AM4" s="288"/>
      <c r="AN4" s="288"/>
      <c r="AO4" s="288"/>
      <c r="AP4" s="288"/>
    </row>
    <row r="5" spans="1:42" ht="15" customHeight="1">
      <c r="A5" s="54"/>
      <c r="B5" s="287"/>
      <c r="C5" s="287"/>
      <c r="D5" s="287"/>
      <c r="E5" s="54"/>
      <c r="F5" s="287"/>
      <c r="G5" s="54"/>
      <c r="H5" s="287"/>
      <c r="I5" s="54"/>
      <c r="J5" s="287"/>
      <c r="K5" s="54"/>
      <c r="L5" s="287"/>
      <c r="M5" s="54"/>
      <c r="N5" s="319" t="str">
        <f>MACRO!P4</f>
        <v>Accounting Period: March 2024</v>
      </c>
      <c r="O5" s="54"/>
      <c r="P5" s="54"/>
      <c r="Q5" s="54"/>
      <c r="R5" s="54"/>
      <c r="S5" s="54"/>
      <c r="T5" s="54"/>
      <c r="U5" s="54"/>
      <c r="V5" s="54"/>
      <c r="W5" s="54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288"/>
      <c r="AN5" s="288"/>
      <c r="AO5" s="288"/>
      <c r="AP5" s="288"/>
    </row>
    <row r="6" spans="1:42" ht="15" customHeight="1">
      <c r="A6" s="54"/>
      <c r="B6" s="320"/>
      <c r="C6" s="320"/>
      <c r="D6" s="320"/>
      <c r="E6" s="321"/>
      <c r="F6" s="320"/>
      <c r="G6" s="321"/>
      <c r="H6" s="320"/>
      <c r="I6" s="321"/>
      <c r="J6" s="320"/>
      <c r="K6" s="54"/>
      <c r="L6" s="287"/>
      <c r="M6" s="54"/>
      <c r="N6" s="54"/>
      <c r="O6" s="287"/>
      <c r="P6" s="54"/>
      <c r="Q6" s="287"/>
      <c r="R6" s="54"/>
      <c r="S6" s="287"/>
      <c r="T6" s="54"/>
      <c r="U6" s="287"/>
      <c r="V6" s="54"/>
      <c r="W6" s="54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</row>
    <row r="7" spans="1:42" ht="15" customHeight="1">
      <c r="A7" s="289"/>
      <c r="B7" s="582" t="s">
        <v>1833</v>
      </c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4"/>
      <c r="N7" s="585" t="s">
        <v>9</v>
      </c>
      <c r="O7" s="587" t="s">
        <v>1834</v>
      </c>
      <c r="P7" s="567"/>
      <c r="Q7" s="567"/>
      <c r="R7" s="567"/>
      <c r="S7" s="567"/>
      <c r="T7" s="567"/>
      <c r="U7" s="567"/>
      <c r="V7" s="543"/>
      <c r="W7" s="289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  <c r="AK7" s="322"/>
      <c r="AL7" s="322"/>
      <c r="AM7" s="322"/>
      <c r="AN7" s="322"/>
      <c r="AO7" s="322"/>
      <c r="AP7" s="322"/>
    </row>
    <row r="8" spans="1:42" ht="15" customHeight="1">
      <c r="A8" s="319"/>
      <c r="B8" s="323" t="s">
        <v>1711</v>
      </c>
      <c r="C8" s="324" t="s">
        <v>1717</v>
      </c>
      <c r="D8" s="323" t="s">
        <v>1713</v>
      </c>
      <c r="E8" s="324" t="s">
        <v>1717</v>
      </c>
      <c r="F8" s="323" t="s">
        <v>1835</v>
      </c>
      <c r="G8" s="324" t="s">
        <v>1717</v>
      </c>
      <c r="H8" s="323" t="s">
        <v>1836</v>
      </c>
      <c r="I8" s="324" t="s">
        <v>1717</v>
      </c>
      <c r="J8" s="323" t="s">
        <v>1837</v>
      </c>
      <c r="K8" s="324" t="s">
        <v>1717</v>
      </c>
      <c r="L8" s="323" t="s">
        <v>1715</v>
      </c>
      <c r="M8" s="324" t="s">
        <v>1717</v>
      </c>
      <c r="N8" s="586"/>
      <c r="O8" s="323" t="s">
        <v>1711</v>
      </c>
      <c r="P8" s="324" t="s">
        <v>1717</v>
      </c>
      <c r="Q8" s="323" t="s">
        <v>1713</v>
      </c>
      <c r="R8" s="324" t="s">
        <v>1717</v>
      </c>
      <c r="S8" s="323" t="s">
        <v>1835</v>
      </c>
      <c r="T8" s="324" t="s">
        <v>1717</v>
      </c>
      <c r="U8" s="323" t="s">
        <v>1838</v>
      </c>
      <c r="V8" s="324" t="s">
        <v>1717</v>
      </c>
      <c r="W8" s="319"/>
      <c r="X8" s="325"/>
      <c r="Y8" s="325"/>
      <c r="Z8" s="325"/>
      <c r="AA8" s="325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</row>
    <row r="9" spans="1:42" ht="15" customHeight="1">
      <c r="A9" s="54"/>
      <c r="B9" s="298"/>
      <c r="C9" s="298"/>
      <c r="D9" s="298"/>
      <c r="E9" s="297"/>
      <c r="F9" s="298"/>
      <c r="G9" s="297"/>
      <c r="H9" s="298"/>
      <c r="I9" s="297"/>
      <c r="J9" s="298"/>
      <c r="K9" s="297"/>
      <c r="L9" s="298"/>
      <c r="M9" s="297"/>
      <c r="N9" s="326"/>
      <c r="O9" s="298"/>
      <c r="P9" s="297"/>
      <c r="Q9" s="298"/>
      <c r="R9" s="297"/>
      <c r="S9" s="298"/>
      <c r="T9" s="297"/>
      <c r="U9" s="298"/>
      <c r="V9" s="297"/>
      <c r="W9" s="54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</row>
    <row r="10" spans="1:42" ht="15" customHeight="1">
      <c r="A10" s="54"/>
      <c r="B10" s="298"/>
      <c r="C10" s="298"/>
      <c r="D10" s="298"/>
      <c r="E10" s="297"/>
      <c r="F10" s="298"/>
      <c r="G10" s="297"/>
      <c r="H10" s="298"/>
      <c r="I10" s="297"/>
      <c r="J10" s="298"/>
      <c r="K10" s="297"/>
      <c r="L10" s="298"/>
      <c r="M10" s="297"/>
      <c r="N10" s="294" t="s">
        <v>1839</v>
      </c>
      <c r="O10" s="298"/>
      <c r="P10" s="297"/>
      <c r="Q10" s="298"/>
      <c r="R10" s="297"/>
      <c r="S10" s="298"/>
      <c r="T10" s="297"/>
      <c r="U10" s="298"/>
      <c r="V10" s="297"/>
      <c r="W10" s="54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288"/>
      <c r="AN10" s="288"/>
      <c r="AO10" s="288"/>
      <c r="AP10" s="288"/>
    </row>
    <row r="11" spans="1:42" ht="15" customHeight="1">
      <c r="A11" s="54"/>
      <c r="B11" s="298">
        <f>PNL!C8</f>
        <v>0</v>
      </c>
      <c r="C11" s="298"/>
      <c r="D11" s="298">
        <f>PNL!E8</f>
        <v>0</v>
      </c>
      <c r="E11" s="297"/>
      <c r="F11" s="298">
        <f t="shared" ref="F11:F17" si="0">B11-D11</f>
        <v>0</v>
      </c>
      <c r="G11" s="297"/>
      <c r="H11" s="298">
        <f>PNL!G8</f>
        <v>0</v>
      </c>
      <c r="I11" s="297"/>
      <c r="J11" s="298">
        <f t="shared" ref="J11:J17" si="1">B11-H11</f>
        <v>0</v>
      </c>
      <c r="K11" s="297"/>
      <c r="L11" s="298">
        <f>PNL!I8</f>
        <v>0</v>
      </c>
      <c r="M11" s="297"/>
      <c r="N11" s="326" t="s">
        <v>1719</v>
      </c>
      <c r="O11" s="298">
        <f>PNL!L8</f>
        <v>0</v>
      </c>
      <c r="P11" s="297"/>
      <c r="Q11" s="298">
        <f>PNL!N8</f>
        <v>0</v>
      </c>
      <c r="R11" s="297"/>
      <c r="S11" s="298">
        <f t="shared" ref="S11:S17" si="2">O11-Q11</f>
        <v>0</v>
      </c>
      <c r="T11" s="297"/>
      <c r="U11" s="298">
        <f>PNL!P8</f>
        <v>0</v>
      </c>
      <c r="V11" s="297"/>
      <c r="W11" s="54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288"/>
      <c r="AL11" s="288"/>
      <c r="AM11" s="288"/>
      <c r="AN11" s="288"/>
      <c r="AO11" s="288"/>
      <c r="AP11" s="288"/>
    </row>
    <row r="12" spans="1:42" ht="15" customHeight="1">
      <c r="A12" s="54"/>
      <c r="B12" s="298">
        <f>SUM(PNL!C10:C12)</f>
        <v>0</v>
      </c>
      <c r="C12" s="298"/>
      <c r="D12" s="298">
        <f>SUM(PNL!E10:E12)</f>
        <v>0</v>
      </c>
      <c r="E12" s="297"/>
      <c r="F12" s="298">
        <f t="shared" si="0"/>
        <v>0</v>
      </c>
      <c r="G12" s="297"/>
      <c r="H12" s="298">
        <f>SUM(PNL!G10:G12)</f>
        <v>0</v>
      </c>
      <c r="I12" s="297"/>
      <c r="J12" s="298">
        <f t="shared" si="1"/>
        <v>0</v>
      </c>
      <c r="K12" s="297"/>
      <c r="L12" s="298">
        <f>SUM(PNL!I10:I12)</f>
        <v>0</v>
      </c>
      <c r="M12" s="297"/>
      <c r="N12" s="326" t="s">
        <v>1840</v>
      </c>
      <c r="O12" s="298">
        <f>SUM(PNL!L10:L12)</f>
        <v>0</v>
      </c>
      <c r="P12" s="297"/>
      <c r="Q12" s="298">
        <f>SUM(PNL!N10:N12)</f>
        <v>0</v>
      </c>
      <c r="R12" s="297"/>
      <c r="S12" s="298">
        <f t="shared" si="2"/>
        <v>0</v>
      </c>
      <c r="T12" s="297"/>
      <c r="U12" s="298">
        <f>SUM(PNL!P10:P12)</f>
        <v>0</v>
      </c>
      <c r="V12" s="297"/>
      <c r="W12" s="54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288"/>
      <c r="AL12" s="288"/>
      <c r="AM12" s="288"/>
      <c r="AN12" s="288"/>
      <c r="AO12" s="288"/>
      <c r="AP12" s="288"/>
    </row>
    <row r="13" spans="1:42" ht="15" customHeight="1">
      <c r="A13" s="54"/>
      <c r="B13" s="298">
        <f>PNL!C10</f>
        <v>0</v>
      </c>
      <c r="C13" s="298"/>
      <c r="D13" s="298">
        <f>PNL!E10</f>
        <v>0</v>
      </c>
      <c r="E13" s="297"/>
      <c r="F13" s="298">
        <f t="shared" si="0"/>
        <v>0</v>
      </c>
      <c r="G13" s="297"/>
      <c r="H13" s="298">
        <f>PNL!G10</f>
        <v>0</v>
      </c>
      <c r="I13" s="297"/>
      <c r="J13" s="298">
        <f t="shared" si="1"/>
        <v>0</v>
      </c>
      <c r="K13" s="297"/>
      <c r="L13" s="298">
        <f>PNL!I10</f>
        <v>0</v>
      </c>
      <c r="M13" s="297"/>
      <c r="N13" s="326" t="s">
        <v>1720</v>
      </c>
      <c r="O13" s="298">
        <f>PNL!L10</f>
        <v>0</v>
      </c>
      <c r="P13" s="297"/>
      <c r="Q13" s="298">
        <f>PNL!N10</f>
        <v>0</v>
      </c>
      <c r="R13" s="297"/>
      <c r="S13" s="298">
        <f t="shared" si="2"/>
        <v>0</v>
      </c>
      <c r="T13" s="297"/>
      <c r="U13" s="298">
        <f>PNL!P10</f>
        <v>0</v>
      </c>
      <c r="V13" s="297"/>
      <c r="W13" s="54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288"/>
      <c r="AL13" s="288"/>
      <c r="AM13" s="288"/>
      <c r="AN13" s="288"/>
      <c r="AO13" s="288"/>
      <c r="AP13" s="288"/>
    </row>
    <row r="14" spans="1:42" ht="15" customHeight="1">
      <c r="A14" s="54"/>
      <c r="B14" s="327">
        <f>IF(PNL!C8=0,0,((PNL!C10)/PNL!C8))</f>
        <v>0</v>
      </c>
      <c r="C14" s="298"/>
      <c r="D14" s="327">
        <f>IF(PNL!E8=0,0,((PNL!E10)/PNL!E8))</f>
        <v>0</v>
      </c>
      <c r="E14" s="297"/>
      <c r="F14" s="327">
        <f t="shared" si="0"/>
        <v>0</v>
      </c>
      <c r="G14" s="297"/>
      <c r="H14" s="327">
        <f>IF(PNL!G8=0,0,((PNL!G10)/PNL!G8))</f>
        <v>0</v>
      </c>
      <c r="I14" s="297"/>
      <c r="J14" s="327">
        <f t="shared" si="1"/>
        <v>0</v>
      </c>
      <c r="K14" s="297"/>
      <c r="L14" s="327">
        <f>IF(PNL!I8=0,0,((PNL!I10)/PNL!I8))</f>
        <v>0</v>
      </c>
      <c r="M14" s="297"/>
      <c r="N14" s="326" t="s">
        <v>1721</v>
      </c>
      <c r="O14" s="327">
        <f>IF(PNL!L8=0,0,((PNL!L10)/PNL!L8))</f>
        <v>0</v>
      </c>
      <c r="P14" s="297"/>
      <c r="Q14" s="327">
        <f>IF(PNL!N8=0,0,((PNL!N10)/PNL!N8))</f>
        <v>0</v>
      </c>
      <c r="R14" s="297"/>
      <c r="S14" s="327">
        <f t="shared" si="2"/>
        <v>0</v>
      </c>
      <c r="T14" s="297"/>
      <c r="U14" s="327">
        <f>IF(PNL!P8=0,0,((PNL!P10)/PNL!P8))</f>
        <v>0</v>
      </c>
      <c r="V14" s="297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</row>
    <row r="15" spans="1:42" ht="15" customHeight="1">
      <c r="A15" s="54"/>
      <c r="B15" s="298" t="e">
        <f>PNL!C15</f>
        <v>#DIV/0!</v>
      </c>
      <c r="C15" s="298"/>
      <c r="D15" s="298" t="e">
        <f>PNL!E15</f>
        <v>#DIV/0!</v>
      </c>
      <c r="E15" s="297"/>
      <c r="F15" s="298" t="e">
        <f t="shared" si="0"/>
        <v>#DIV/0!</v>
      </c>
      <c r="G15" s="297"/>
      <c r="H15" s="298" t="e">
        <f>PNL!G15</f>
        <v>#DIV/0!</v>
      </c>
      <c r="I15" s="328"/>
      <c r="J15" s="298" t="e">
        <f t="shared" si="1"/>
        <v>#DIV/0!</v>
      </c>
      <c r="K15" s="297"/>
      <c r="L15" s="298" t="e">
        <f>PNL!I15</f>
        <v>#DIV/0!</v>
      </c>
      <c r="M15" s="297"/>
      <c r="N15" s="326" t="s">
        <v>1722</v>
      </c>
      <c r="O15" s="298" t="e">
        <f>PNL!L15</f>
        <v>#DIV/0!</v>
      </c>
      <c r="P15" s="297"/>
      <c r="Q15" s="298" t="e">
        <f>PNL!N15</f>
        <v>#DIV/0!</v>
      </c>
      <c r="R15" s="297"/>
      <c r="S15" s="298" t="e">
        <f t="shared" si="2"/>
        <v>#DIV/0!</v>
      </c>
      <c r="T15" s="297"/>
      <c r="U15" s="298" t="e">
        <f>PNL!P15</f>
        <v>#DIV/0!</v>
      </c>
      <c r="V15" s="297"/>
      <c r="W15" s="54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</row>
    <row r="16" spans="1:42" ht="15" customHeight="1">
      <c r="A16" s="54"/>
      <c r="B16" s="298">
        <f>IF(PNL!C8=0,0,(PNL!C17/PNL!C8))</f>
        <v>0</v>
      </c>
      <c r="C16" s="298"/>
      <c r="D16" s="298">
        <f>IF(PNL!E8=0,0,(PNL!E17/PNL!E8))</f>
        <v>0</v>
      </c>
      <c r="E16" s="297"/>
      <c r="F16" s="298">
        <f t="shared" si="0"/>
        <v>0</v>
      </c>
      <c r="G16" s="297"/>
      <c r="H16" s="298">
        <f>IF(PNL!G8=0,0,(PNL!G17/PNL!G8))</f>
        <v>0</v>
      </c>
      <c r="I16" s="297"/>
      <c r="J16" s="298">
        <f t="shared" si="1"/>
        <v>0</v>
      </c>
      <c r="K16" s="297"/>
      <c r="L16" s="298">
        <f>IF(PNL!I8=0,0,(PNL!I17/PNL!I8))</f>
        <v>0</v>
      </c>
      <c r="M16" s="297"/>
      <c r="N16" s="326" t="s">
        <v>1723</v>
      </c>
      <c r="O16" s="298">
        <f>IF(PNL!L8=0,0,(PNL!L17/PNL!L8))</f>
        <v>0</v>
      </c>
      <c r="P16" s="297"/>
      <c r="Q16" s="298">
        <f>IF(PNL!N8=0,0,(PNL!N17/PNL!N8))</f>
        <v>0</v>
      </c>
      <c r="R16" s="297"/>
      <c r="S16" s="298">
        <f t="shared" si="2"/>
        <v>0</v>
      </c>
      <c r="T16" s="297"/>
      <c r="U16" s="298">
        <f>IF(PNL!P8=0,0,(PNL!P17/PNL!P8))</f>
        <v>0</v>
      </c>
      <c r="V16" s="297"/>
      <c r="W16" s="54"/>
      <c r="X16" s="288"/>
      <c r="Y16" s="288"/>
      <c r="Z16" s="288"/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</row>
    <row r="17" spans="1:42" ht="15" customHeight="1">
      <c r="A17" s="54"/>
      <c r="B17" s="298">
        <f>PNL!C14</f>
        <v>0</v>
      </c>
      <c r="C17" s="298"/>
      <c r="D17" s="298">
        <f>PNL!E14</f>
        <v>0</v>
      </c>
      <c r="E17" s="297"/>
      <c r="F17" s="298">
        <f t="shared" si="0"/>
        <v>0</v>
      </c>
      <c r="G17" s="297"/>
      <c r="H17" s="298">
        <f>PNL!G14</f>
        <v>0</v>
      </c>
      <c r="I17" s="297"/>
      <c r="J17" s="298">
        <f t="shared" si="1"/>
        <v>0</v>
      </c>
      <c r="K17" s="297"/>
      <c r="L17" s="298">
        <f>PNL!I14</f>
        <v>0</v>
      </c>
      <c r="M17" s="297"/>
      <c r="N17" s="326" t="s">
        <v>1841</v>
      </c>
      <c r="O17" s="298">
        <f>PNL!L14</f>
        <v>0</v>
      </c>
      <c r="P17" s="297"/>
      <c r="Q17" s="298">
        <f>PNL!N14</f>
        <v>0</v>
      </c>
      <c r="R17" s="297"/>
      <c r="S17" s="298">
        <f t="shared" si="2"/>
        <v>0</v>
      </c>
      <c r="T17" s="297"/>
      <c r="U17" s="298">
        <f>PNL!P14</f>
        <v>0</v>
      </c>
      <c r="V17" s="297"/>
      <c r="W17" s="54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288"/>
      <c r="AL17" s="288"/>
      <c r="AM17" s="288"/>
      <c r="AN17" s="288"/>
      <c r="AO17" s="288"/>
      <c r="AP17" s="288"/>
    </row>
    <row r="18" spans="1:42" ht="15" customHeight="1">
      <c r="A18" s="54"/>
      <c r="B18" s="298"/>
      <c r="C18" s="298"/>
      <c r="D18" s="298"/>
      <c r="E18" s="297"/>
      <c r="F18" s="54"/>
      <c r="G18" s="297"/>
      <c r="H18" s="298"/>
      <c r="I18" s="297"/>
      <c r="J18" s="298"/>
      <c r="K18" s="297"/>
      <c r="L18" s="298"/>
      <c r="M18" s="297"/>
      <c r="N18" s="326"/>
      <c r="O18" s="298"/>
      <c r="P18" s="297"/>
      <c r="Q18" s="298"/>
      <c r="R18" s="297"/>
      <c r="S18" s="298"/>
      <c r="T18" s="297"/>
      <c r="U18" s="298"/>
      <c r="V18" s="297"/>
      <c r="W18" s="54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288"/>
      <c r="AL18" s="288"/>
      <c r="AM18" s="288"/>
      <c r="AN18" s="288"/>
      <c r="AO18" s="288"/>
      <c r="AP18" s="288"/>
    </row>
    <row r="19" spans="1:42" ht="15" customHeight="1">
      <c r="A19" s="54"/>
      <c r="B19" s="298"/>
      <c r="C19" s="298"/>
      <c r="D19" s="298"/>
      <c r="E19" s="297"/>
      <c r="F19" s="298"/>
      <c r="G19" s="297"/>
      <c r="H19" s="298"/>
      <c r="I19" s="297"/>
      <c r="J19" s="298"/>
      <c r="K19" s="297"/>
      <c r="L19" s="298"/>
      <c r="M19" s="297"/>
      <c r="N19" s="294" t="s">
        <v>1842</v>
      </c>
      <c r="O19" s="298"/>
      <c r="P19" s="297"/>
      <c r="Q19" s="298"/>
      <c r="R19" s="297"/>
      <c r="S19" s="298"/>
      <c r="T19" s="297"/>
      <c r="U19" s="298"/>
      <c r="V19" s="297"/>
      <c r="W19" s="54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</row>
    <row r="20" spans="1:42" ht="15" customHeight="1">
      <c r="A20" s="54"/>
      <c r="B20" s="298">
        <f>SUM('FB DIV'!C95:C120)</f>
        <v>0</v>
      </c>
      <c r="C20" s="298"/>
      <c r="D20" s="298">
        <f>SUM('FB DIV'!E95:E120)</f>
        <v>0</v>
      </c>
      <c r="E20" s="297"/>
      <c r="F20" s="298">
        <f>B20-D20</f>
        <v>0</v>
      </c>
      <c r="G20" s="297"/>
      <c r="H20" s="298">
        <f>SUM('FB DIV'!G95:G120)</f>
        <v>0</v>
      </c>
      <c r="I20" s="297"/>
      <c r="J20" s="298">
        <f>B20-H20</f>
        <v>0</v>
      </c>
      <c r="K20" s="297"/>
      <c r="L20" s="298">
        <f>SUM('FB DIV'!I95:I120)</f>
        <v>0</v>
      </c>
      <c r="M20" s="297"/>
      <c r="N20" s="326" t="s">
        <v>1843</v>
      </c>
      <c r="O20" s="298">
        <f>SUM('FB DIV'!L95:L120)</f>
        <v>0</v>
      </c>
      <c r="P20" s="297"/>
      <c r="Q20" s="298">
        <f>SUM('FB DIV'!N95:N120)</f>
        <v>0</v>
      </c>
      <c r="R20" s="297"/>
      <c r="S20" s="298">
        <f>O20-Q20</f>
        <v>0</v>
      </c>
      <c r="T20" s="297"/>
      <c r="U20" s="298">
        <f>SUM('FB DIV'!P95:P120)</f>
        <v>0</v>
      </c>
      <c r="V20" s="297"/>
      <c r="W20" s="54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  <c r="AN20" s="288"/>
      <c r="AO20" s="288"/>
      <c r="AP20" s="288"/>
    </row>
    <row r="21" spans="1:42" ht="15" customHeight="1">
      <c r="A21" s="54"/>
      <c r="B21" s="298">
        <f>IF('FB DIV'!C15=0,0,('FB DIV'!C24/SUM('FB DIV'!C95:C115)))</f>
        <v>0</v>
      </c>
      <c r="C21" s="298"/>
      <c r="D21" s="298">
        <f>IF('FB DIV'!E15=0,0,('FB DIV'!E24/SUM('FB DIV'!E95:E115)))</f>
        <v>0</v>
      </c>
      <c r="E21" s="297"/>
      <c r="F21" s="298">
        <f>B21-D21</f>
        <v>0</v>
      </c>
      <c r="G21" s="297"/>
      <c r="H21" s="298">
        <f>IF('FB DIV'!G15=0,0,('FB DIV'!G24/SUM('FB DIV'!G95:G115)))</f>
        <v>0</v>
      </c>
      <c r="I21" s="297"/>
      <c r="J21" s="298">
        <f>B21-H21</f>
        <v>0</v>
      </c>
      <c r="K21" s="297"/>
      <c r="L21" s="298">
        <f>IF('FB DIV'!I15=0,0,('FB DIV'!I24/SUM('FB DIV'!I95:I115)))</f>
        <v>0</v>
      </c>
      <c r="M21" s="297"/>
      <c r="N21" s="326" t="s">
        <v>1844</v>
      </c>
      <c r="O21" s="298">
        <f>IF('FB DIV'!L15=0,0,('FB DIV'!L24/SUM('FB DIV'!L95:L115)))</f>
        <v>0</v>
      </c>
      <c r="P21" s="297"/>
      <c r="Q21" s="298">
        <f>IF('FB DIV'!N15=0,0,('FB DIV'!N24/SUM('FB DIV'!N95:N115)))</f>
        <v>0</v>
      </c>
      <c r="R21" s="297"/>
      <c r="S21" s="298">
        <f>O21-Q21</f>
        <v>0</v>
      </c>
      <c r="T21" s="297"/>
      <c r="U21" s="298">
        <f>IF('FB DIV'!P15=0,0,('FB DIV'!P24/SUM('FB DIV'!P95:P115)))</f>
        <v>0</v>
      </c>
      <c r="V21" s="297"/>
      <c r="W21" s="54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  <c r="AN21" s="288"/>
      <c r="AO21" s="288"/>
      <c r="AP21" s="288"/>
    </row>
    <row r="22" spans="1:42" ht="15" customHeight="1">
      <c r="A22" s="54"/>
      <c r="B22" s="298"/>
      <c r="C22" s="298"/>
      <c r="D22" s="298"/>
      <c r="E22" s="297"/>
      <c r="F22" s="298"/>
      <c r="G22" s="297"/>
      <c r="H22" s="298"/>
      <c r="I22" s="297"/>
      <c r="J22" s="298"/>
      <c r="K22" s="297"/>
      <c r="L22" s="298"/>
      <c r="M22" s="297"/>
      <c r="N22" s="326"/>
      <c r="O22" s="298"/>
      <c r="P22" s="297"/>
      <c r="Q22" s="298"/>
      <c r="R22" s="297"/>
      <c r="S22" s="298"/>
      <c r="T22" s="297"/>
      <c r="U22" s="298"/>
      <c r="V22" s="297"/>
      <c r="W22" s="54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</row>
    <row r="23" spans="1:42" ht="15" customHeight="1">
      <c r="A23" s="54"/>
      <c r="B23" s="298"/>
      <c r="C23" s="298"/>
      <c r="D23" s="298"/>
      <c r="E23" s="297"/>
      <c r="F23" s="298"/>
      <c r="G23" s="297"/>
      <c r="H23" s="298"/>
      <c r="I23" s="297"/>
      <c r="J23" s="298"/>
      <c r="K23" s="297"/>
      <c r="L23" s="298"/>
      <c r="M23" s="297"/>
      <c r="N23" s="294" t="s">
        <v>1845</v>
      </c>
      <c r="O23" s="298"/>
      <c r="P23" s="297"/>
      <c r="Q23" s="298"/>
      <c r="R23" s="297"/>
      <c r="S23" s="298"/>
      <c r="T23" s="297"/>
      <c r="U23" s="298"/>
      <c r="V23" s="297"/>
      <c r="W23" s="54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  <c r="AN23" s="288"/>
      <c r="AO23" s="288"/>
      <c r="AP23" s="288"/>
    </row>
    <row r="24" spans="1:42" ht="15" customHeight="1">
      <c r="A24" s="54"/>
      <c r="B24" s="298">
        <f>PNL!C17</f>
        <v>0</v>
      </c>
      <c r="C24" s="298">
        <f>IF($B$27=0,0,((B24/$B$27)*100))</f>
        <v>0</v>
      </c>
      <c r="D24" s="298">
        <f>PNL!E17</f>
        <v>0</v>
      </c>
      <c r="E24" s="298">
        <f>IF($D$27=0,0,((D24/$D$27)*100))</f>
        <v>0</v>
      </c>
      <c r="F24" s="298">
        <f>B24-D24</f>
        <v>0</v>
      </c>
      <c r="G24" s="298">
        <f>IF(D24=0,0,((F24/D24)*100))</f>
        <v>0</v>
      </c>
      <c r="H24" s="298">
        <f>PNL!G17</f>
        <v>0</v>
      </c>
      <c r="I24" s="298">
        <f>IF($H$27=0,0,((H24/$H$27)*100))</f>
        <v>0</v>
      </c>
      <c r="J24" s="298">
        <f>B24-H24</f>
        <v>0</v>
      </c>
      <c r="K24" s="298">
        <f>IF(H24=0,0,((J24/H24)*100))</f>
        <v>0</v>
      </c>
      <c r="L24" s="298">
        <f>PNL!I17</f>
        <v>0</v>
      </c>
      <c r="M24" s="298">
        <f>IF($L$27=0,0,((L24/$L$27)*100))</f>
        <v>0</v>
      </c>
      <c r="N24" s="326" t="s">
        <v>1846</v>
      </c>
      <c r="O24" s="298">
        <f>PNL!L17</f>
        <v>0</v>
      </c>
      <c r="P24" s="298">
        <f>IF($O$27=0,0,((O24/$O$27)*100))</f>
        <v>0</v>
      </c>
      <c r="Q24" s="298">
        <f>PNL!N17</f>
        <v>0</v>
      </c>
      <c r="R24" s="298">
        <f>IF($Q$27=0,0,((Q24/$Q$27)*100))</f>
        <v>0</v>
      </c>
      <c r="S24" s="298">
        <f>O24-Q24</f>
        <v>0</v>
      </c>
      <c r="T24" s="298">
        <f>IF(Q24=0,0,((S24/Q24)*100))</f>
        <v>0</v>
      </c>
      <c r="U24" s="298">
        <f>PNL!P17</f>
        <v>0</v>
      </c>
      <c r="V24" s="298">
        <f>IF($U$27=0,0,((U24/$U$27)*100))</f>
        <v>0</v>
      </c>
      <c r="W24" s="54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  <c r="AN24" s="288"/>
      <c r="AO24" s="288"/>
      <c r="AP24" s="288"/>
    </row>
    <row r="25" spans="1:42" ht="15" customHeight="1">
      <c r="A25" s="54"/>
      <c r="B25" s="298">
        <f>SUM(PNL!C18:C19)</f>
        <v>0</v>
      </c>
      <c r="C25" s="298">
        <f>IF($B$27=0,0,((B25/$B$27)*100))</f>
        <v>0</v>
      </c>
      <c r="D25" s="298">
        <f>SUM(PNL!E18:E19)</f>
        <v>0</v>
      </c>
      <c r="E25" s="298">
        <f>IF($D$27=0,0,((D25/$D$27)*100))</f>
        <v>0</v>
      </c>
      <c r="F25" s="298">
        <f>B25-D25</f>
        <v>0</v>
      </c>
      <c r="G25" s="298">
        <f>IF(D25=0,0,((F25/D25)*100))</f>
        <v>0</v>
      </c>
      <c r="H25" s="298">
        <f>SUM(PNL!G18:G19)</f>
        <v>0</v>
      </c>
      <c r="I25" s="298">
        <f>IF($H$27=0,0,((H25/$H$27)*100))</f>
        <v>0</v>
      </c>
      <c r="J25" s="298">
        <f>B25-H25</f>
        <v>0</v>
      </c>
      <c r="K25" s="298">
        <f>IF(H25=0,0,((J25/H25)*100))</f>
        <v>0</v>
      </c>
      <c r="L25" s="298">
        <f>SUM(PNL!I18:I19)</f>
        <v>0</v>
      </c>
      <c r="M25" s="298">
        <f>IF($L$27=0,0,((L25/$L$27)*100))</f>
        <v>0</v>
      </c>
      <c r="N25" s="326" t="s">
        <v>1847</v>
      </c>
      <c r="O25" s="298">
        <f>SUM(PNL!L18:L19)</f>
        <v>0</v>
      </c>
      <c r="P25" s="298">
        <f>IF($O$27=0,0,((O25/$O$27)*100))</f>
        <v>0</v>
      </c>
      <c r="Q25" s="298">
        <f>SUM(PNL!N18:N19)</f>
        <v>0</v>
      </c>
      <c r="R25" s="298">
        <f>IF($Q$27=0,0,((Q25/$Q$27)*100))</f>
        <v>0</v>
      </c>
      <c r="S25" s="298">
        <f>O25-Q25</f>
        <v>0</v>
      </c>
      <c r="T25" s="298">
        <f>IF(Q25=0,0,((S25/Q25)*100))</f>
        <v>0</v>
      </c>
      <c r="U25" s="298">
        <f>SUM(PNL!P18:P19)</f>
        <v>0</v>
      </c>
      <c r="V25" s="298">
        <f>IF($U$27=0,0,((U25/$U$27)*100))</f>
        <v>0</v>
      </c>
      <c r="W25" s="54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</row>
    <row r="26" spans="1:42" ht="15" customHeight="1">
      <c r="A26" s="54"/>
      <c r="B26" s="298">
        <f>SUM(PNL!C20:C22)</f>
        <v>0</v>
      </c>
      <c r="C26" s="298">
        <f>IF($B$27=0,0,((B26/$B$27)*100))</f>
        <v>0</v>
      </c>
      <c r="D26" s="298">
        <f>SUM(PNL!E20:E22)</f>
        <v>0</v>
      </c>
      <c r="E26" s="298">
        <f>IF($D$27=0,0,((D26/$D$27)*100))</f>
        <v>0</v>
      </c>
      <c r="F26" s="298">
        <f>B26-D26</f>
        <v>0</v>
      </c>
      <c r="G26" s="298">
        <f>IF(D26=0,0,((F26/D26)*100))</f>
        <v>0</v>
      </c>
      <c r="H26" s="298">
        <f>SUM(PNL!G20:G22)</f>
        <v>0</v>
      </c>
      <c r="I26" s="298">
        <f>IF($H$27=0,0,((H26/$H$27)*100))</f>
        <v>0</v>
      </c>
      <c r="J26" s="298">
        <f>B26-H26</f>
        <v>0</v>
      </c>
      <c r="K26" s="298">
        <f>IF(H26=0,0,((J26/H26)*100))</f>
        <v>0</v>
      </c>
      <c r="L26" s="298">
        <f>SUM(PNL!I20:I22)</f>
        <v>0</v>
      </c>
      <c r="M26" s="298">
        <f>IF($L$27=0,0,((L26/$L$27)*100))</f>
        <v>0</v>
      </c>
      <c r="N26" s="326" t="s">
        <v>1848</v>
      </c>
      <c r="O26" s="298">
        <f>SUM(PNL!L20:L22)</f>
        <v>0</v>
      </c>
      <c r="P26" s="298">
        <f>IF($O$27=0,0,((O26/$O$27)*100))</f>
        <v>0</v>
      </c>
      <c r="Q26" s="298">
        <f>SUM(PNL!N20:N22)</f>
        <v>0</v>
      </c>
      <c r="R26" s="298">
        <f>IF($Q$27=0,0,((Q26/$Q$27)*100))</f>
        <v>0</v>
      </c>
      <c r="S26" s="298">
        <f>O26-Q26</f>
        <v>0</v>
      </c>
      <c r="T26" s="298">
        <f>IF(Q26=0,0,((S26/Q26)*100))</f>
        <v>0</v>
      </c>
      <c r="U26" s="298">
        <f>SUM(PNL!P20:P22)</f>
        <v>0</v>
      </c>
      <c r="V26" s="298">
        <f>IF($U$27=0,0,((U26/$U$27)*100))</f>
        <v>0</v>
      </c>
      <c r="W26" s="54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</row>
    <row r="27" spans="1:42" ht="15" customHeight="1">
      <c r="A27" s="289"/>
      <c r="B27" s="329">
        <f>SUM(B24:B26)</f>
        <v>0</v>
      </c>
      <c r="C27" s="329">
        <f>IF($B$27=0,0,((B27/$B$27)*100))</f>
        <v>0</v>
      </c>
      <c r="D27" s="329">
        <f>SUM(D24:D26)</f>
        <v>0</v>
      </c>
      <c r="E27" s="329">
        <f>IF($D$27=0,0,((D27/$D$27)*100))</f>
        <v>0</v>
      </c>
      <c r="F27" s="329">
        <f>SUM(F24:F26)</f>
        <v>0</v>
      </c>
      <c r="G27" s="329">
        <f>IF(D27=0,0,((F27/D27)*100))</f>
        <v>0</v>
      </c>
      <c r="H27" s="329">
        <f>SUM(H24:H26)</f>
        <v>0</v>
      </c>
      <c r="I27" s="329">
        <f>IF($H$27=0,0,((H27/$H$27)*100))</f>
        <v>0</v>
      </c>
      <c r="J27" s="329">
        <f>SUM(J24:J26)</f>
        <v>0</v>
      </c>
      <c r="K27" s="329">
        <f>IF(H27=0,0,((J27/H27)*100))</f>
        <v>0</v>
      </c>
      <c r="L27" s="329">
        <f>SUM(L24:L26)</f>
        <v>0</v>
      </c>
      <c r="M27" s="329">
        <f>IF($L$27=0,0,((L27/$L$27)*100))</f>
        <v>0</v>
      </c>
      <c r="N27" s="330" t="s">
        <v>1849</v>
      </c>
      <c r="O27" s="329">
        <f>SUM(O24:O26)</f>
        <v>0</v>
      </c>
      <c r="P27" s="329">
        <f>IF($O$27=0,0,((O27/$O$27)*100))</f>
        <v>0</v>
      </c>
      <c r="Q27" s="329">
        <f>SUM(Q24:Q26)</f>
        <v>0</v>
      </c>
      <c r="R27" s="329">
        <f>IF($Q$27=0,0,((Q27/$Q$27)*100))</f>
        <v>0</v>
      </c>
      <c r="S27" s="329">
        <f>SUM(S24:S26)</f>
        <v>0</v>
      </c>
      <c r="T27" s="329">
        <f>IF(Q27=0,0,((S27/Q27)*100))</f>
        <v>0</v>
      </c>
      <c r="U27" s="329">
        <f>SUM(U24:U26)</f>
        <v>0</v>
      </c>
      <c r="V27" s="329">
        <f>IF($U$27=0,0,((U27/$U$27)*100))</f>
        <v>0</v>
      </c>
      <c r="W27" s="331"/>
      <c r="X27" s="33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</row>
    <row r="28" spans="1:42" ht="15" customHeight="1">
      <c r="A28" s="54"/>
      <c r="B28" s="298"/>
      <c r="C28" s="298"/>
      <c r="D28" s="298"/>
      <c r="E28" s="297"/>
      <c r="F28" s="298"/>
      <c r="G28" s="297"/>
      <c r="H28" s="298"/>
      <c r="I28" s="297"/>
      <c r="J28" s="298"/>
      <c r="K28" s="297"/>
      <c r="L28" s="298"/>
      <c r="M28" s="297"/>
      <c r="N28" s="326"/>
      <c r="O28" s="298"/>
      <c r="P28" s="297"/>
      <c r="Q28" s="298"/>
      <c r="R28" s="297"/>
      <c r="S28" s="298"/>
      <c r="T28" s="297"/>
      <c r="U28" s="298"/>
      <c r="V28" s="297"/>
      <c r="W28" s="54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</row>
    <row r="29" spans="1:42" ht="15" customHeight="1">
      <c r="A29" s="54"/>
      <c r="B29" s="298"/>
      <c r="C29" s="298"/>
      <c r="D29" s="298"/>
      <c r="E29" s="297"/>
      <c r="F29" s="298"/>
      <c r="G29" s="297"/>
      <c r="H29" s="298"/>
      <c r="I29" s="297"/>
      <c r="J29" s="298"/>
      <c r="K29" s="297"/>
      <c r="L29" s="298"/>
      <c r="M29" s="297"/>
      <c r="N29" s="294" t="s">
        <v>1850</v>
      </c>
      <c r="O29" s="298"/>
      <c r="P29" s="297"/>
      <c r="Q29" s="298"/>
      <c r="R29" s="297"/>
      <c r="S29" s="298"/>
      <c r="T29" s="297"/>
      <c r="U29" s="298"/>
      <c r="V29" s="297"/>
      <c r="W29" s="54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/>
      <c r="AL29" s="288"/>
      <c r="AM29" s="288"/>
      <c r="AN29" s="288"/>
      <c r="AO29" s="288"/>
      <c r="AP29" s="288"/>
    </row>
    <row r="30" spans="1:42" ht="15" customHeight="1">
      <c r="A30" s="54"/>
      <c r="B30" s="298">
        <f>SUM(PNL!C25)</f>
        <v>0</v>
      </c>
      <c r="C30" s="298">
        <f>IF(B24=0,0,((B30/B24)*100))</f>
        <v>0</v>
      </c>
      <c r="D30" s="298">
        <f>SUM(PNL!E25)</f>
        <v>0</v>
      </c>
      <c r="E30" s="298">
        <f>IF(D24=0,0,((D30/D24)*100))</f>
        <v>0</v>
      </c>
      <c r="F30" s="298">
        <f>B30-D30</f>
        <v>0</v>
      </c>
      <c r="G30" s="298">
        <f>IF(D30=0,0,((F30/D30)*100))</f>
        <v>0</v>
      </c>
      <c r="H30" s="298">
        <f>SUM(PNL!G25)</f>
        <v>0</v>
      </c>
      <c r="I30" s="298">
        <f>IF(H24=0,0,((H30/H24)*100))</f>
        <v>0</v>
      </c>
      <c r="J30" s="298">
        <f>B30-H30</f>
        <v>0</v>
      </c>
      <c r="K30" s="298">
        <f>IF(H30=0,0,((J30/H30)*100))</f>
        <v>0</v>
      </c>
      <c r="L30" s="298">
        <f>SUM(PNL!I25)</f>
        <v>0</v>
      </c>
      <c r="M30" s="298">
        <f>IF(L24=0,0,((L30/L24)*100))</f>
        <v>0</v>
      </c>
      <c r="N30" s="326" t="s">
        <v>1851</v>
      </c>
      <c r="O30" s="298">
        <f>SUM(PNL!L25)</f>
        <v>0</v>
      </c>
      <c r="P30" s="298">
        <f>IF(O24=0,0,((O30/O24)*100))</f>
        <v>0</v>
      </c>
      <c r="Q30" s="298">
        <f>SUM(PNL!N25)</f>
        <v>0</v>
      </c>
      <c r="R30" s="298">
        <f>IF(Q24=0,0,((Q30/Q24)*100))</f>
        <v>0</v>
      </c>
      <c r="S30" s="298">
        <f>O30-Q30</f>
        <v>0</v>
      </c>
      <c r="T30" s="298">
        <f>IF(Q30=0,0,((S30/Q30)*100))</f>
        <v>0</v>
      </c>
      <c r="U30" s="298">
        <f>SUM(PNL!P25)</f>
        <v>0</v>
      </c>
      <c r="V30" s="298">
        <f>IF(U24=0,0,((U30/U24)*100))</f>
        <v>0</v>
      </c>
      <c r="W30" s="54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/>
      <c r="AL30" s="288"/>
      <c r="AM30" s="288"/>
      <c r="AN30" s="288"/>
      <c r="AO30" s="288"/>
      <c r="AP30" s="288"/>
    </row>
    <row r="31" spans="1:42" ht="15" customHeight="1">
      <c r="A31" s="54"/>
      <c r="B31" s="298">
        <f>SUM(PNL!C26:C27)</f>
        <v>0</v>
      </c>
      <c r="C31" s="298">
        <f>IF(B25=0,0,((B31/B25)*100))</f>
        <v>0</v>
      </c>
      <c r="D31" s="298">
        <f>SUM(PNL!E26:E27)</f>
        <v>0</v>
      </c>
      <c r="E31" s="298">
        <f>IF(D25=0,0,((D31/D25)*100))</f>
        <v>0</v>
      </c>
      <c r="F31" s="298">
        <f>B31-D31</f>
        <v>0</v>
      </c>
      <c r="G31" s="298">
        <f>IF(D31=0,0,((F31/D31)*100))</f>
        <v>0</v>
      </c>
      <c r="H31" s="298">
        <f>SUM(PNL!G26:G27)</f>
        <v>0</v>
      </c>
      <c r="I31" s="298">
        <f>IF(H25=0,0,((H31/H25)*100))</f>
        <v>0</v>
      </c>
      <c r="J31" s="298">
        <f>B31-H31</f>
        <v>0</v>
      </c>
      <c r="K31" s="298">
        <f>IF(H31=0,0,((J31/H31)*100))</f>
        <v>0</v>
      </c>
      <c r="L31" s="298">
        <f>SUM(PNL!I26:I27)</f>
        <v>0</v>
      </c>
      <c r="M31" s="298">
        <f>IF(L25=0,0,((L31/L25)*100))</f>
        <v>0</v>
      </c>
      <c r="N31" s="326" t="s">
        <v>1852</v>
      </c>
      <c r="O31" s="298">
        <f>SUM(PNL!L26:L27)</f>
        <v>0</v>
      </c>
      <c r="P31" s="298">
        <f>IF(O25=0,0,((O31/O25)*100))</f>
        <v>0</v>
      </c>
      <c r="Q31" s="298">
        <f>SUM(PNL!N26:N27)</f>
        <v>0</v>
      </c>
      <c r="R31" s="298">
        <f>IF(Q25=0,0,((Q31/Q25)*100))</f>
        <v>0</v>
      </c>
      <c r="S31" s="298">
        <f>O31-Q31</f>
        <v>0</v>
      </c>
      <c r="T31" s="298">
        <f>IF(Q31=0,0,((S31/Q31)*100))</f>
        <v>0</v>
      </c>
      <c r="U31" s="298">
        <f>SUM(PNL!P26:P27)</f>
        <v>0</v>
      </c>
      <c r="V31" s="298">
        <f>IF(U25=0,0,((U31/U25)*100))</f>
        <v>0</v>
      </c>
      <c r="W31" s="54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/>
    </row>
    <row r="32" spans="1:42" ht="15" customHeight="1">
      <c r="A32" s="54"/>
      <c r="B32" s="298">
        <f>SUM(PNL!C28:C30)</f>
        <v>0</v>
      </c>
      <c r="C32" s="298">
        <f>IF(B26=0,0,((B32/B26)*100))</f>
        <v>0</v>
      </c>
      <c r="D32" s="298">
        <f>SUM(PNL!E28:E30)</f>
        <v>0</v>
      </c>
      <c r="E32" s="298">
        <f>IF(D26=0,0,((D32/D26)*100))</f>
        <v>0</v>
      </c>
      <c r="F32" s="298">
        <f>B32-D32</f>
        <v>0</v>
      </c>
      <c r="G32" s="298">
        <f>IF(D32=0,0,((F32/D32)*100))</f>
        <v>0</v>
      </c>
      <c r="H32" s="298">
        <f>SUM(PNL!G28:G30)</f>
        <v>0</v>
      </c>
      <c r="I32" s="298">
        <f>IF(H26=0,0,((H32/H26)*100))</f>
        <v>0</v>
      </c>
      <c r="J32" s="298">
        <f>B32-H32</f>
        <v>0</v>
      </c>
      <c r="K32" s="298">
        <f>IF(H32=0,0,((J32/H32)*100))</f>
        <v>0</v>
      </c>
      <c r="L32" s="298">
        <f>SUM(PNL!I28:I30)</f>
        <v>0</v>
      </c>
      <c r="M32" s="298">
        <f>IF(L26=0,0,((L32/L26)*100))</f>
        <v>0</v>
      </c>
      <c r="N32" s="326" t="s">
        <v>1848</v>
      </c>
      <c r="O32" s="298">
        <f>SUM(PNL!L28:L30)</f>
        <v>0</v>
      </c>
      <c r="P32" s="298">
        <f>IF(O26=0,0,((O32/O26)*100))</f>
        <v>0</v>
      </c>
      <c r="Q32" s="298">
        <f>SUM(PNL!N28:N30)</f>
        <v>0</v>
      </c>
      <c r="R32" s="298">
        <f>IF(Q26=0,0,((Q32/Q26)*100))</f>
        <v>0</v>
      </c>
      <c r="S32" s="298">
        <f>O32-Q32</f>
        <v>0</v>
      </c>
      <c r="T32" s="298">
        <f>IF(Q32=0,0,((S32/Q32)*100))</f>
        <v>0</v>
      </c>
      <c r="U32" s="298">
        <f>SUM(PNL!P28:P30)</f>
        <v>0</v>
      </c>
      <c r="V32" s="298">
        <f>IF(U26=0,0,((U32/U26)*100))</f>
        <v>0</v>
      </c>
      <c r="W32" s="54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/>
      <c r="AL32" s="288"/>
      <c r="AM32" s="288"/>
      <c r="AN32" s="288"/>
      <c r="AO32" s="288"/>
      <c r="AP32" s="288"/>
    </row>
    <row r="33" spans="1:42" ht="15" customHeight="1">
      <c r="A33" s="289"/>
      <c r="B33" s="329">
        <f>SUM(B31:B32)</f>
        <v>0</v>
      </c>
      <c r="C33" s="329">
        <f>IF($B$27=0,0,((B33/$B$27)*100))</f>
        <v>0</v>
      </c>
      <c r="D33" s="329">
        <f>SUM(D31:D32)</f>
        <v>0</v>
      </c>
      <c r="E33" s="329">
        <f>IF($D$27=0,0,((D33/$D$27)*100))</f>
        <v>0</v>
      </c>
      <c r="F33" s="329">
        <f>SUM(F31:F32)</f>
        <v>0</v>
      </c>
      <c r="G33" s="329">
        <f>IF(D33=0,0,((F33/D33)*100))</f>
        <v>0</v>
      </c>
      <c r="H33" s="329">
        <f>SUM(H31:H32)</f>
        <v>0</v>
      </c>
      <c r="I33" s="329">
        <f>IF($H$27=0,0,((H33/$H$27)*100))</f>
        <v>0</v>
      </c>
      <c r="J33" s="329">
        <f>SUM(J31:J32)</f>
        <v>0</v>
      </c>
      <c r="K33" s="329">
        <f>IF(H33=0,0,((J33/H33)*100))</f>
        <v>0</v>
      </c>
      <c r="L33" s="329">
        <f>SUM(L31:L32)</f>
        <v>0</v>
      </c>
      <c r="M33" s="329">
        <f>IF($L$27=0,0,((L33/$L$27)*100))</f>
        <v>0</v>
      </c>
      <c r="N33" s="330" t="s">
        <v>1853</v>
      </c>
      <c r="O33" s="329">
        <f>SUM(O31:O32)</f>
        <v>0</v>
      </c>
      <c r="P33" s="329">
        <f>IF($O$27=0,0,((O33/$O$27)*100))</f>
        <v>0</v>
      </c>
      <c r="Q33" s="329">
        <f>SUM(Q31:Q32)</f>
        <v>0</v>
      </c>
      <c r="R33" s="329">
        <f>IF($Q$27=0,0,((Q33/$Q$27)*100))</f>
        <v>0</v>
      </c>
      <c r="S33" s="329">
        <f>SUM(S31:S32)</f>
        <v>0</v>
      </c>
      <c r="T33" s="329">
        <f>IF(Q33=0,0,((S33/Q33)*100))</f>
        <v>0</v>
      </c>
      <c r="U33" s="329">
        <f>SUM(U31:U32)</f>
        <v>0</v>
      </c>
      <c r="V33" s="329">
        <f>IF($U$27=0,0,((U33/$U$27)*100))</f>
        <v>0</v>
      </c>
      <c r="W33" s="289"/>
      <c r="X33" s="322"/>
      <c r="Y33" s="322"/>
      <c r="Z33" s="322"/>
      <c r="AA33" s="322"/>
      <c r="AB33" s="322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</row>
    <row r="34" spans="1:42" ht="15" customHeight="1">
      <c r="A34" s="54"/>
      <c r="B34" s="298"/>
      <c r="C34" s="298"/>
      <c r="D34" s="298"/>
      <c r="E34" s="297"/>
      <c r="F34" s="298"/>
      <c r="G34" s="297"/>
      <c r="H34" s="298"/>
      <c r="I34" s="297"/>
      <c r="J34" s="298"/>
      <c r="K34" s="297"/>
      <c r="L34" s="298"/>
      <c r="M34" s="297"/>
      <c r="N34" s="326"/>
      <c r="O34" s="298"/>
      <c r="P34" s="297"/>
      <c r="Q34" s="298"/>
      <c r="R34" s="297"/>
      <c r="S34" s="298"/>
      <c r="T34" s="297"/>
      <c r="U34" s="298"/>
      <c r="V34" s="297"/>
      <c r="W34" s="54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</row>
    <row r="35" spans="1:42" ht="15" customHeight="1">
      <c r="A35" s="54"/>
      <c r="B35" s="298"/>
      <c r="C35" s="298"/>
      <c r="D35" s="298"/>
      <c r="E35" s="297"/>
      <c r="F35" s="298"/>
      <c r="G35" s="297"/>
      <c r="H35" s="298"/>
      <c r="I35" s="297"/>
      <c r="J35" s="298"/>
      <c r="K35" s="297"/>
      <c r="L35" s="298"/>
      <c r="M35" s="297"/>
      <c r="N35" s="294" t="s">
        <v>1854</v>
      </c>
      <c r="O35" s="298"/>
      <c r="P35" s="297"/>
      <c r="Q35" s="298"/>
      <c r="R35" s="297"/>
      <c r="S35" s="298"/>
      <c r="T35" s="297"/>
      <c r="U35" s="298"/>
      <c r="V35" s="297"/>
      <c r="W35" s="54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</row>
    <row r="36" spans="1:42" ht="15" customHeight="1">
      <c r="A36" s="54"/>
      <c r="B36" s="298">
        <f>PNL!C33</f>
        <v>0</v>
      </c>
      <c r="C36" s="298">
        <f>IF(B24=0,0,((B36/$B$24)*100))</f>
        <v>0</v>
      </c>
      <c r="D36" s="298">
        <f>PNL!E33</f>
        <v>0</v>
      </c>
      <c r="E36" s="298">
        <f>IF(D24=0,0,((D36/$D$24)*100))</f>
        <v>0</v>
      </c>
      <c r="F36" s="298">
        <f>B36-D36</f>
        <v>0</v>
      </c>
      <c r="G36" s="298">
        <f>IF(D36=0,0,((F36/D36)*100))</f>
        <v>0</v>
      </c>
      <c r="H36" s="298">
        <f>PNL!G33</f>
        <v>0</v>
      </c>
      <c r="I36" s="298">
        <f>IF(H24=0,0,((H36/$H$24)*100))</f>
        <v>0</v>
      </c>
      <c r="J36" s="298">
        <f>B36-H36</f>
        <v>0</v>
      </c>
      <c r="K36" s="298">
        <f>IF(H36=0,0,((J36/H36)*100))</f>
        <v>0</v>
      </c>
      <c r="L36" s="298">
        <f>PNL!I33</f>
        <v>0</v>
      </c>
      <c r="M36" s="298">
        <f>IF($L$27=0,0,((L36/$L$27)*100))</f>
        <v>0</v>
      </c>
      <c r="N36" s="326" t="s">
        <v>1855</v>
      </c>
      <c r="O36" s="298">
        <f>PNL!L33</f>
        <v>0</v>
      </c>
      <c r="P36" s="298">
        <f>IF(O24=0,0,((O36/O24)*100))</f>
        <v>0</v>
      </c>
      <c r="Q36" s="298">
        <f>PNL!N33</f>
        <v>0</v>
      </c>
      <c r="R36" s="298">
        <f>IF(Q24=0,0,((Q36/Q24)*100))</f>
        <v>0</v>
      </c>
      <c r="S36" s="298">
        <f>O36-Q36</f>
        <v>0</v>
      </c>
      <c r="T36" s="298">
        <f>IF(Q36=0,0,((S36/Q36)*100))</f>
        <v>0</v>
      </c>
      <c r="U36" s="298">
        <f>PNL!P33</f>
        <v>0</v>
      </c>
      <c r="V36" s="298">
        <f>IF(U24=0,0,((U36/U24)*100))</f>
        <v>0</v>
      </c>
      <c r="W36" s="54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8"/>
      <c r="AL36" s="288"/>
      <c r="AM36" s="288"/>
      <c r="AN36" s="288"/>
      <c r="AO36" s="288"/>
      <c r="AP36" s="288"/>
    </row>
    <row r="37" spans="1:42" ht="15" customHeight="1">
      <c r="A37" s="54"/>
      <c r="B37" s="298">
        <f>PNL!C34</f>
        <v>0</v>
      </c>
      <c r="C37" s="298">
        <f>IF(B25=0,0,((B37/$B$25)*100))</f>
        <v>0</v>
      </c>
      <c r="D37" s="298">
        <f>PNL!E34</f>
        <v>0</v>
      </c>
      <c r="E37" s="298">
        <f>IF(D25=0,0,((D37/$D$25)*100))</f>
        <v>0</v>
      </c>
      <c r="F37" s="298">
        <f>B37-D37</f>
        <v>0</v>
      </c>
      <c r="G37" s="298">
        <f>IF(D37=0,0,((F37/D37)*100))</f>
        <v>0</v>
      </c>
      <c r="H37" s="298">
        <f>PNL!G34</f>
        <v>0</v>
      </c>
      <c r="I37" s="298">
        <f>IF(H25=0,0,((H37/$H$25)*100))</f>
        <v>0</v>
      </c>
      <c r="J37" s="298">
        <f>B37-H37</f>
        <v>0</v>
      </c>
      <c r="K37" s="298">
        <f>IF(H37=0,0,((J37/H37)*100))</f>
        <v>0</v>
      </c>
      <c r="L37" s="298">
        <f>PNL!I34</f>
        <v>0</v>
      </c>
      <c r="M37" s="298">
        <f>IF($L$27=0,0,((L37/$L$27)*100))</f>
        <v>0</v>
      </c>
      <c r="N37" s="326" t="s">
        <v>1852</v>
      </c>
      <c r="O37" s="298">
        <f>PNL!L34</f>
        <v>0</v>
      </c>
      <c r="P37" s="298">
        <f>IF(O25=0,0,((O37/O25)*100))</f>
        <v>0</v>
      </c>
      <c r="Q37" s="298">
        <f>PNL!N34</f>
        <v>0</v>
      </c>
      <c r="R37" s="298">
        <f>IF(Q25=0,0,((Q37/Q25)*100))</f>
        <v>0</v>
      </c>
      <c r="S37" s="298">
        <f>O37-Q37</f>
        <v>0</v>
      </c>
      <c r="T37" s="298">
        <f>IF(Q37=0,0,((S37/Q37)*100))</f>
        <v>0</v>
      </c>
      <c r="U37" s="298">
        <f>PNL!P34</f>
        <v>0</v>
      </c>
      <c r="V37" s="298">
        <f>IF(U25=0,0,((U37/U25)*100))</f>
        <v>0</v>
      </c>
      <c r="W37" s="54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288"/>
      <c r="AL37" s="288"/>
      <c r="AM37" s="288"/>
      <c r="AN37" s="288"/>
      <c r="AO37" s="288"/>
      <c r="AP37" s="288"/>
    </row>
    <row r="38" spans="1:42" ht="15" customHeight="1">
      <c r="A38" s="289"/>
      <c r="B38" s="329">
        <f>SUM(B36:B37)</f>
        <v>0</v>
      </c>
      <c r="C38" s="329">
        <f>IF($B$27=0,0,((B38/$B$27)*100))</f>
        <v>0</v>
      </c>
      <c r="D38" s="329">
        <f>SUM(D36:D37)</f>
        <v>0</v>
      </c>
      <c r="E38" s="329">
        <f>IF($D$27=0,0,((D38/$D$27)*100))</f>
        <v>0</v>
      </c>
      <c r="F38" s="329">
        <f>SUM(F36:F37)</f>
        <v>0</v>
      </c>
      <c r="G38" s="329">
        <f>IF(D38=0,0,((F38/D38)*100))</f>
        <v>0</v>
      </c>
      <c r="H38" s="329">
        <f>SUM(H36:H37)</f>
        <v>0</v>
      </c>
      <c r="I38" s="329">
        <f>IF($H$27=0,0,((H38/$H$27)*100))</f>
        <v>0</v>
      </c>
      <c r="J38" s="329">
        <f>SUM(J36:J37)</f>
        <v>0</v>
      </c>
      <c r="K38" s="329">
        <f>IF(H38=0,0,((J38/H38)*100))</f>
        <v>0</v>
      </c>
      <c r="L38" s="329">
        <f>SUM(L36:L37)</f>
        <v>0</v>
      </c>
      <c r="M38" s="329">
        <f>IF($L$27=0,0,((L38/$L$27)*100))</f>
        <v>0</v>
      </c>
      <c r="N38" s="330" t="s">
        <v>1856</v>
      </c>
      <c r="O38" s="329">
        <f>SUM(O36:O37)</f>
        <v>0</v>
      </c>
      <c r="P38" s="329">
        <f>IF($O$27=0,0,((O38/$O$27)*100))</f>
        <v>0</v>
      </c>
      <c r="Q38" s="329">
        <f>SUM(Q36:Q37)</f>
        <v>0</v>
      </c>
      <c r="R38" s="329">
        <f>IF($Q$27=0,0,((Q38/$Q$27)*100))</f>
        <v>0</v>
      </c>
      <c r="S38" s="329">
        <f>SUM(S36:S37)</f>
        <v>0</v>
      </c>
      <c r="T38" s="329">
        <f>IF(Q38=0,0,((S38/Q38)*100))</f>
        <v>0</v>
      </c>
      <c r="U38" s="329">
        <f>SUM(U36:U37)</f>
        <v>0</v>
      </c>
      <c r="V38" s="329">
        <f>IF($U$27=0,0,((U38/$U$27)*100))</f>
        <v>0</v>
      </c>
      <c r="W38" s="289"/>
      <c r="X38" s="322"/>
      <c r="Y38" s="322"/>
      <c r="Z38" s="322"/>
      <c r="AA38" s="322"/>
      <c r="AB38" s="322"/>
      <c r="AC38" s="322"/>
      <c r="AD38" s="322"/>
      <c r="AE38" s="322"/>
      <c r="AF38" s="322"/>
      <c r="AG38" s="322"/>
      <c r="AH38" s="322"/>
      <c r="AI38" s="322"/>
      <c r="AJ38" s="322"/>
      <c r="AK38" s="322"/>
      <c r="AL38" s="322"/>
      <c r="AM38" s="322"/>
      <c r="AN38" s="322"/>
      <c r="AO38" s="322"/>
      <c r="AP38" s="322"/>
    </row>
    <row r="39" spans="1:42" ht="15" customHeight="1">
      <c r="A39" s="54"/>
      <c r="B39" s="298"/>
      <c r="C39" s="298"/>
      <c r="D39" s="298"/>
      <c r="E39" s="297"/>
      <c r="F39" s="298"/>
      <c r="G39" s="297"/>
      <c r="H39" s="298"/>
      <c r="I39" s="297"/>
      <c r="J39" s="298"/>
      <c r="K39" s="297"/>
      <c r="L39" s="298"/>
      <c r="M39" s="297"/>
      <c r="N39" s="326"/>
      <c r="O39" s="298"/>
      <c r="P39" s="297"/>
      <c r="Q39" s="298"/>
      <c r="R39" s="297"/>
      <c r="S39" s="298"/>
      <c r="T39" s="297"/>
      <c r="U39" s="298"/>
      <c r="V39" s="297"/>
      <c r="W39" s="54"/>
      <c r="X39" s="288"/>
      <c r="Y39" s="288"/>
      <c r="Z39" s="288"/>
      <c r="AA39" s="288"/>
      <c r="AB39" s="288"/>
      <c r="AC39" s="288"/>
      <c r="AD39" s="288"/>
      <c r="AE39" s="288"/>
      <c r="AF39" s="288"/>
      <c r="AG39" s="288"/>
      <c r="AH39" s="288"/>
      <c r="AI39" s="288"/>
      <c r="AJ39" s="288"/>
      <c r="AK39" s="288"/>
      <c r="AL39" s="288"/>
      <c r="AM39" s="288"/>
      <c r="AN39" s="288"/>
      <c r="AO39" s="288"/>
      <c r="AP39" s="288"/>
    </row>
    <row r="40" spans="1:42" ht="15" customHeight="1">
      <c r="A40" s="54"/>
      <c r="B40" s="298"/>
      <c r="C40" s="298"/>
      <c r="D40" s="298"/>
      <c r="E40" s="297"/>
      <c r="F40" s="298"/>
      <c r="G40" s="297"/>
      <c r="H40" s="298"/>
      <c r="I40" s="297"/>
      <c r="J40" s="298"/>
      <c r="K40" s="297"/>
      <c r="L40" s="298"/>
      <c r="M40" s="297"/>
      <c r="N40" s="294" t="s">
        <v>1857</v>
      </c>
      <c r="O40" s="298"/>
      <c r="P40" s="297"/>
      <c r="Q40" s="298"/>
      <c r="R40" s="297"/>
      <c r="S40" s="298"/>
      <c r="T40" s="297"/>
      <c r="U40" s="298"/>
      <c r="V40" s="297"/>
      <c r="W40" s="54"/>
      <c r="X40" s="288"/>
      <c r="Y40" s="288"/>
      <c r="Z40" s="288"/>
      <c r="AA40" s="288"/>
      <c r="AB40" s="288"/>
      <c r="AC40" s="288"/>
      <c r="AD40" s="288"/>
      <c r="AE40" s="288"/>
      <c r="AF40" s="288"/>
      <c r="AG40" s="288"/>
      <c r="AH40" s="288"/>
      <c r="AI40" s="288"/>
      <c r="AJ40" s="288"/>
      <c r="AK40" s="288"/>
      <c r="AL40" s="288"/>
      <c r="AM40" s="288"/>
      <c r="AN40" s="288"/>
      <c r="AO40" s="288"/>
      <c r="AP40" s="288"/>
    </row>
    <row r="41" spans="1:42" ht="15" customHeight="1">
      <c r="A41" s="54"/>
      <c r="B41" s="298">
        <f>PNL!C37</f>
        <v>0</v>
      </c>
      <c r="C41" s="298">
        <f>IF(B24=0,0,((B41/B24)*100))</f>
        <v>0</v>
      </c>
      <c r="D41" s="298">
        <f>PNL!E37</f>
        <v>0</v>
      </c>
      <c r="E41" s="298">
        <f>IF(D24=0,0,((D41/D24)*100))</f>
        <v>0</v>
      </c>
      <c r="F41" s="298">
        <f>B41-D41</f>
        <v>0</v>
      </c>
      <c r="G41" s="298">
        <f>IF(D41=0,0,((F41/D41)*100))</f>
        <v>0</v>
      </c>
      <c r="H41" s="298">
        <f>PNL!G37</f>
        <v>0</v>
      </c>
      <c r="I41" s="298">
        <f>IF(H24=0,0,((H41/H24)*100))</f>
        <v>0</v>
      </c>
      <c r="J41" s="298">
        <f>B41-H41</f>
        <v>0</v>
      </c>
      <c r="K41" s="298">
        <f>IF(H41=0,0,((J41/H41)*100))</f>
        <v>0</v>
      </c>
      <c r="L41" s="298">
        <f>PNL!I37</f>
        <v>0</v>
      </c>
      <c r="M41" s="298">
        <f>IF($L$27=0,0,((L41/$L$27)*100))</f>
        <v>0</v>
      </c>
      <c r="N41" s="326" t="s">
        <v>1855</v>
      </c>
      <c r="O41" s="298">
        <f>PNL!L37</f>
        <v>0</v>
      </c>
      <c r="P41" s="298">
        <f>IF(O24=0,0,((O41/O24)*100))</f>
        <v>0</v>
      </c>
      <c r="Q41" s="298">
        <f>PNL!N37</f>
        <v>0</v>
      </c>
      <c r="R41" s="298">
        <f>IF(Q24=0,0,((Q41/Q24)*100))</f>
        <v>0</v>
      </c>
      <c r="S41" s="298">
        <f>O41-Q41</f>
        <v>0</v>
      </c>
      <c r="T41" s="298">
        <f>IF(Q41=0,0,((S41/Q41)*100))</f>
        <v>0</v>
      </c>
      <c r="U41" s="298">
        <f>PNL!P37</f>
        <v>0</v>
      </c>
      <c r="V41" s="298">
        <f>IF($U$27=0,0,((U41/$U$27)*100))</f>
        <v>0</v>
      </c>
      <c r="W41" s="54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288"/>
      <c r="AL41" s="288"/>
      <c r="AM41" s="288"/>
      <c r="AN41" s="288"/>
      <c r="AO41" s="288"/>
      <c r="AP41" s="288"/>
    </row>
    <row r="42" spans="1:42" ht="15" customHeight="1">
      <c r="A42" s="54"/>
      <c r="B42" s="298">
        <f>PNL!C38</f>
        <v>0</v>
      </c>
      <c r="C42" s="298">
        <f>IF(B25=0,0,((B42/B25)*100))</f>
        <v>0</v>
      </c>
      <c r="D42" s="298">
        <f>PNL!E38</f>
        <v>0</v>
      </c>
      <c r="E42" s="298">
        <f>IF(D25=0,0,((D42/D25)*100))</f>
        <v>0</v>
      </c>
      <c r="F42" s="298">
        <f>B42-D42</f>
        <v>0</v>
      </c>
      <c r="G42" s="298">
        <f>IF(D42=0,0,((F42/D42)*100))</f>
        <v>0</v>
      </c>
      <c r="H42" s="298">
        <f>PNL!G38</f>
        <v>0</v>
      </c>
      <c r="I42" s="298">
        <f>IF(H25=0,0,((H42/H25)*100))</f>
        <v>0</v>
      </c>
      <c r="J42" s="298">
        <f>B42-H42</f>
        <v>0</v>
      </c>
      <c r="K42" s="298">
        <f>IF(H42=0,0,((J42/H42)*100))</f>
        <v>0</v>
      </c>
      <c r="L42" s="298">
        <f>PNL!I38</f>
        <v>0</v>
      </c>
      <c r="M42" s="298">
        <f>IF($L$27=0,0,((L42/$L$27)*100))</f>
        <v>0</v>
      </c>
      <c r="N42" s="326" t="s">
        <v>1852</v>
      </c>
      <c r="O42" s="298">
        <f>PNL!L38</f>
        <v>0</v>
      </c>
      <c r="P42" s="298">
        <f>IF(O25=0,0,((O42/O25)*100))</f>
        <v>0</v>
      </c>
      <c r="Q42" s="298">
        <f>PNL!N38</f>
        <v>0</v>
      </c>
      <c r="R42" s="298">
        <f>IF(Q25=0,0,((Q42/Q25)*100))</f>
        <v>0</v>
      </c>
      <c r="S42" s="298">
        <f>O42-Q42</f>
        <v>0</v>
      </c>
      <c r="T42" s="298">
        <f>IF(Q42=0,0,((S42/Q42)*100))</f>
        <v>0</v>
      </c>
      <c r="U42" s="298">
        <f>PNL!P38</f>
        <v>0</v>
      </c>
      <c r="V42" s="298">
        <f>IF($U$27=0,0,((U42/$U$27)*100))</f>
        <v>0</v>
      </c>
      <c r="W42" s="54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288"/>
      <c r="AL42" s="288"/>
      <c r="AM42" s="288"/>
      <c r="AN42" s="288"/>
      <c r="AO42" s="288"/>
      <c r="AP42" s="288"/>
    </row>
    <row r="43" spans="1:42" ht="15" customHeight="1">
      <c r="A43" s="289"/>
      <c r="B43" s="329">
        <f>SUM(B41:B42)</f>
        <v>0</v>
      </c>
      <c r="C43" s="329">
        <f>IF($B$27=0,0,((B43/$B$27)*100))</f>
        <v>0</v>
      </c>
      <c r="D43" s="329">
        <f>SUM(D41:D42)</f>
        <v>0</v>
      </c>
      <c r="E43" s="329">
        <f>IF($D$27=0,0,((D43/$D$27)*100))</f>
        <v>0</v>
      </c>
      <c r="F43" s="329">
        <f>SUM(F41:F42)</f>
        <v>0</v>
      </c>
      <c r="G43" s="329">
        <f>IF(D43=0,0,((F43/D43)*100))</f>
        <v>0</v>
      </c>
      <c r="H43" s="329">
        <f>SUM(H41:H42)</f>
        <v>0</v>
      </c>
      <c r="I43" s="329">
        <f>IF($H$27=0,0,((H43/$H$27)*100))</f>
        <v>0</v>
      </c>
      <c r="J43" s="329">
        <f>SUM(J41:J42)</f>
        <v>0</v>
      </c>
      <c r="K43" s="329">
        <f>IF(H43=0,0,((J43/H43)*100))</f>
        <v>0</v>
      </c>
      <c r="L43" s="329">
        <f>SUM(L41:L42)</f>
        <v>0</v>
      </c>
      <c r="M43" s="329">
        <f>IF($L$27=0,0,((L43/$L$27)*100))</f>
        <v>0</v>
      </c>
      <c r="N43" s="330" t="s">
        <v>1609</v>
      </c>
      <c r="O43" s="329">
        <f>SUM(O41:O42)</f>
        <v>0</v>
      </c>
      <c r="P43" s="329">
        <f>IF($O$27=0,0,((O43/$O$27)*100))</f>
        <v>0</v>
      </c>
      <c r="Q43" s="329">
        <f>SUM(Q41:Q42)</f>
        <v>0</v>
      </c>
      <c r="R43" s="329">
        <f>IF($Q$27=0,0,((Q43/$Q$27)*100))</f>
        <v>0</v>
      </c>
      <c r="S43" s="329">
        <f>SUM(S41:S42)</f>
        <v>0</v>
      </c>
      <c r="T43" s="329">
        <f>IF(Q43=0,0,((S43/Q43)*100))</f>
        <v>0</v>
      </c>
      <c r="U43" s="329">
        <f>SUM(U41:U42)</f>
        <v>0</v>
      </c>
      <c r="V43" s="329">
        <f>IF($U$27=0,0,((U43/$U$27)*100))</f>
        <v>0</v>
      </c>
      <c r="W43" s="289"/>
      <c r="X43" s="322"/>
      <c r="Y43" s="322"/>
      <c r="Z43" s="322"/>
      <c r="AA43" s="322"/>
      <c r="AB43" s="322"/>
      <c r="AC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</row>
    <row r="44" spans="1:42" ht="15" customHeight="1">
      <c r="A44" s="54"/>
      <c r="B44" s="298"/>
      <c r="C44" s="298"/>
      <c r="D44" s="298"/>
      <c r="E44" s="297"/>
      <c r="F44" s="298"/>
      <c r="G44" s="297"/>
      <c r="H44" s="298"/>
      <c r="I44" s="297"/>
      <c r="J44" s="298"/>
      <c r="K44" s="297"/>
      <c r="L44" s="298"/>
      <c r="M44" s="297"/>
      <c r="N44" s="326"/>
      <c r="O44" s="298"/>
      <c r="P44" s="297"/>
      <c r="Q44" s="298"/>
      <c r="R44" s="297"/>
      <c r="S44" s="298"/>
      <c r="T44" s="297"/>
      <c r="U44" s="298"/>
      <c r="V44" s="297"/>
      <c r="W44" s="54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288"/>
      <c r="AI44" s="288"/>
      <c r="AJ44" s="288"/>
      <c r="AK44" s="288"/>
      <c r="AL44" s="288"/>
      <c r="AM44" s="288"/>
      <c r="AN44" s="288"/>
      <c r="AO44" s="288"/>
      <c r="AP44" s="288"/>
    </row>
    <row r="45" spans="1:42" ht="15" customHeight="1">
      <c r="A45" s="289"/>
      <c r="B45" s="329">
        <f>(B33+B38+B43)</f>
        <v>0</v>
      </c>
      <c r="C45" s="329">
        <f>IF($B$27=0,0,((B45/$B$27)*100))</f>
        <v>0</v>
      </c>
      <c r="D45" s="329">
        <f>(D33+D38+D43)</f>
        <v>0</v>
      </c>
      <c r="E45" s="329">
        <f>IF($D$27=0,0,((D45/$D$27)*100))</f>
        <v>0</v>
      </c>
      <c r="F45" s="329">
        <f>(F33+F38+F43)</f>
        <v>0</v>
      </c>
      <c r="G45" s="329">
        <f>IF(D45=0,0,((F45/D45)*100))</f>
        <v>0</v>
      </c>
      <c r="H45" s="329">
        <f>(H33+H38+H43)</f>
        <v>0</v>
      </c>
      <c r="I45" s="329">
        <f>IF($H$27=0,0,((H45/$H$27)*100))</f>
        <v>0</v>
      </c>
      <c r="J45" s="329">
        <f>(J33+J38+J43)</f>
        <v>0</v>
      </c>
      <c r="K45" s="329">
        <f>IF(H45=0,0,((J45/H45)*100))</f>
        <v>0</v>
      </c>
      <c r="L45" s="329">
        <f>(L33+L38+L43)</f>
        <v>0</v>
      </c>
      <c r="M45" s="329">
        <f>IF($L$27=0,0,((L45/$L$27)*100))</f>
        <v>0</v>
      </c>
      <c r="N45" s="330" t="s">
        <v>1858</v>
      </c>
      <c r="O45" s="329">
        <f>(O33+O38+O43)</f>
        <v>0</v>
      </c>
      <c r="P45" s="329">
        <f>IF($O$27=0,0,((O45/$O$27)*100))</f>
        <v>0</v>
      </c>
      <c r="Q45" s="329">
        <f>(Q33+Q38+Q43)</f>
        <v>0</v>
      </c>
      <c r="R45" s="329">
        <f>IF($Q$27=0,0,((Q45/$Q$27)*100))</f>
        <v>0</v>
      </c>
      <c r="S45" s="329">
        <f>(S33+S38+S43)</f>
        <v>0</v>
      </c>
      <c r="T45" s="329">
        <f>IF(Q45=0,0,((S45/Q45)*100))</f>
        <v>0</v>
      </c>
      <c r="U45" s="329">
        <f>(U33+U38+U43)</f>
        <v>0</v>
      </c>
      <c r="V45" s="329">
        <f>IF($U$27=0,0,((U45/$U$27)*100))</f>
        <v>0</v>
      </c>
      <c r="W45" s="289"/>
      <c r="X45" s="322"/>
      <c r="Y45" s="322"/>
      <c r="Z45" s="322"/>
      <c r="AA45" s="322"/>
      <c r="AB45" s="322"/>
      <c r="AC45" s="322"/>
      <c r="AD45" s="322"/>
      <c r="AE45" s="322"/>
      <c r="AF45" s="322"/>
      <c r="AG45" s="322"/>
      <c r="AH45" s="322"/>
      <c r="AI45" s="322"/>
      <c r="AJ45" s="322"/>
      <c r="AK45" s="322"/>
      <c r="AL45" s="322"/>
      <c r="AM45" s="322"/>
      <c r="AN45" s="322"/>
      <c r="AO45" s="322"/>
      <c r="AP45" s="322"/>
    </row>
    <row r="46" spans="1:42" ht="15" customHeight="1">
      <c r="A46" s="54"/>
      <c r="B46" s="298"/>
      <c r="C46" s="298"/>
      <c r="D46" s="298"/>
      <c r="E46" s="297"/>
      <c r="F46" s="298"/>
      <c r="G46" s="297"/>
      <c r="H46" s="298"/>
      <c r="I46" s="297"/>
      <c r="J46" s="298"/>
      <c r="K46" s="297"/>
      <c r="L46" s="298"/>
      <c r="M46" s="297"/>
      <c r="N46" s="326"/>
      <c r="O46" s="298"/>
      <c r="P46" s="297"/>
      <c r="Q46" s="298"/>
      <c r="R46" s="297"/>
      <c r="S46" s="298"/>
      <c r="T46" s="297"/>
      <c r="U46" s="298"/>
      <c r="V46" s="297"/>
      <c r="W46" s="54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288"/>
      <c r="AI46" s="288"/>
      <c r="AJ46" s="288"/>
      <c r="AK46" s="288"/>
      <c r="AL46" s="288"/>
      <c r="AM46" s="288"/>
      <c r="AN46" s="288"/>
      <c r="AO46" s="288"/>
      <c r="AP46" s="288"/>
    </row>
    <row r="47" spans="1:42" ht="15" customHeight="1">
      <c r="A47" s="54"/>
      <c r="B47" s="298"/>
      <c r="C47" s="298"/>
      <c r="D47" s="298"/>
      <c r="E47" s="297"/>
      <c r="F47" s="298"/>
      <c r="G47" s="297"/>
      <c r="H47" s="298"/>
      <c r="I47" s="297"/>
      <c r="J47" s="298"/>
      <c r="K47" s="297"/>
      <c r="L47" s="298"/>
      <c r="M47" s="297"/>
      <c r="N47" s="294" t="s">
        <v>1859</v>
      </c>
      <c r="O47" s="298"/>
      <c r="P47" s="297"/>
      <c r="Q47" s="298"/>
      <c r="R47" s="297"/>
      <c r="S47" s="298"/>
      <c r="T47" s="297"/>
      <c r="U47" s="298"/>
      <c r="V47" s="297"/>
      <c r="W47" s="54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288"/>
      <c r="AL47" s="288"/>
      <c r="AM47" s="288"/>
      <c r="AN47" s="288"/>
      <c r="AO47" s="288"/>
      <c r="AP47" s="288"/>
    </row>
    <row r="48" spans="1:42" ht="15" customHeight="1">
      <c r="A48" s="54"/>
      <c r="B48" s="298">
        <f>B24-B30-B36-B41</f>
        <v>0</v>
      </c>
      <c r="C48" s="298">
        <f>IF(B24=0,0,((B48/B24)*100))</f>
        <v>0</v>
      </c>
      <c r="D48" s="298">
        <f>D24-D30-D36-D41</f>
        <v>0</v>
      </c>
      <c r="E48" s="298">
        <f>IF(D24=0,0,((D48/D24)*100))</f>
        <v>0</v>
      </c>
      <c r="F48" s="298">
        <f>B48-D48</f>
        <v>0</v>
      </c>
      <c r="G48" s="298">
        <f>IF(D48=0,0,((F48/D48)*100))</f>
        <v>0</v>
      </c>
      <c r="H48" s="298">
        <f>H24-H30-H36-H41</f>
        <v>0</v>
      </c>
      <c r="I48" s="298">
        <f>IF(H24=0,0,((H48/H24)*100))</f>
        <v>0</v>
      </c>
      <c r="J48" s="298">
        <f>B48-H48</f>
        <v>0</v>
      </c>
      <c r="K48" s="298">
        <f>IF(H48=0,0,((J48/H48)*100))</f>
        <v>0</v>
      </c>
      <c r="L48" s="298">
        <f>L24-L30-L36-L41</f>
        <v>0</v>
      </c>
      <c r="M48" s="298">
        <f>IF($L$27=0,0,((L48/$L$27)*100))</f>
        <v>0</v>
      </c>
      <c r="N48" s="326" t="s">
        <v>1855</v>
      </c>
      <c r="O48" s="298">
        <f>O24-O30-O36-O41</f>
        <v>0</v>
      </c>
      <c r="P48" s="298">
        <f>IF(O24=0,0,((O48/O24)*100))</f>
        <v>0</v>
      </c>
      <c r="Q48" s="298">
        <f>Q24-Q30-Q36-Q41</f>
        <v>0</v>
      </c>
      <c r="R48" s="298">
        <f>IF(Q24=0,0,((Q48/Q24)*100))</f>
        <v>0</v>
      </c>
      <c r="S48" s="298">
        <f>O48-Q48</f>
        <v>0</v>
      </c>
      <c r="T48" s="298">
        <f>IF(Q48=0,0,((S48/Q48)*100))</f>
        <v>0</v>
      </c>
      <c r="U48" s="298">
        <f>U24-U30-U36-U41</f>
        <v>0</v>
      </c>
      <c r="V48" s="298">
        <f>IF(U24=0,0,((U48/U24)*100))</f>
        <v>0</v>
      </c>
      <c r="W48" s="54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288"/>
      <c r="AL48" s="288"/>
      <c r="AM48" s="288"/>
      <c r="AN48" s="288"/>
      <c r="AO48" s="288"/>
      <c r="AP48" s="288"/>
    </row>
    <row r="49" spans="1:42" ht="15" customHeight="1">
      <c r="A49" s="54"/>
      <c r="B49" s="298">
        <f>B25-B31-B37-B42</f>
        <v>0</v>
      </c>
      <c r="C49" s="298">
        <f>IF(B25=0,0,((B49/B25)*100))</f>
        <v>0</v>
      </c>
      <c r="D49" s="298">
        <f>D25-D31-D37-D42</f>
        <v>0</v>
      </c>
      <c r="E49" s="298">
        <f>IF(D25=0,0,((D49/D25)*100))</f>
        <v>0</v>
      </c>
      <c r="F49" s="298">
        <f>B49-D49</f>
        <v>0</v>
      </c>
      <c r="G49" s="298">
        <f>IF(D49=0,0,((F49/D49)*100))</f>
        <v>0</v>
      </c>
      <c r="H49" s="298">
        <f>H25-H31-H37-H42</f>
        <v>0</v>
      </c>
      <c r="I49" s="298">
        <f>IF(H25=0,0,((H49/H25)*100))</f>
        <v>0</v>
      </c>
      <c r="J49" s="298">
        <f>B49-H49</f>
        <v>0</v>
      </c>
      <c r="K49" s="298">
        <f>IF(H49=0,0,((J49/H49)*100))</f>
        <v>0</v>
      </c>
      <c r="L49" s="298">
        <f>L25-L31-L37-L42</f>
        <v>0</v>
      </c>
      <c r="M49" s="298">
        <f>IF($L$27=0,0,((L49/$L$27)*100))</f>
        <v>0</v>
      </c>
      <c r="N49" s="326" t="s">
        <v>1852</v>
      </c>
      <c r="O49" s="298">
        <f>O25-O31-O37-O42</f>
        <v>0</v>
      </c>
      <c r="P49" s="298">
        <f>IF(O25=0,0,((O49/O25)*100))</f>
        <v>0</v>
      </c>
      <c r="Q49" s="298">
        <f>Q25-Q31-Q37-Q42</f>
        <v>0</v>
      </c>
      <c r="R49" s="298">
        <f>IF(Q25=0,0,((Q49/Q25)*100))</f>
        <v>0</v>
      </c>
      <c r="S49" s="298">
        <f>O49-Q49</f>
        <v>0</v>
      </c>
      <c r="T49" s="298">
        <f>IF(Q49=0,0,((S49/Q49)*100))</f>
        <v>0</v>
      </c>
      <c r="U49" s="298">
        <f>U25-U31-U37-U42</f>
        <v>0</v>
      </c>
      <c r="V49" s="298">
        <f>IF(U25=0,0,((U49/U25)*100))</f>
        <v>0</v>
      </c>
      <c r="W49" s="333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288"/>
      <c r="AL49" s="288"/>
      <c r="AM49" s="288"/>
      <c r="AN49" s="288"/>
      <c r="AO49" s="288"/>
      <c r="AP49" s="288"/>
    </row>
    <row r="50" spans="1:42" ht="15" customHeight="1">
      <c r="A50" s="54"/>
      <c r="B50" s="298">
        <f>B26-B32</f>
        <v>0</v>
      </c>
      <c r="C50" s="298">
        <f>IF(B26=0,0,((B50/B26)*100))</f>
        <v>0</v>
      </c>
      <c r="D50" s="298">
        <f>D26-D32</f>
        <v>0</v>
      </c>
      <c r="E50" s="298">
        <f>IF(D26=0,0,((D50/D26)*100))</f>
        <v>0</v>
      </c>
      <c r="F50" s="298">
        <f>B50-D50</f>
        <v>0</v>
      </c>
      <c r="G50" s="298">
        <f>IF(D50=0,0,((F50/D50)*100))</f>
        <v>0</v>
      </c>
      <c r="H50" s="298">
        <f>H26-H32</f>
        <v>0</v>
      </c>
      <c r="I50" s="298">
        <f>IF(H26=0,0,((H50/H26)*100))</f>
        <v>0</v>
      </c>
      <c r="J50" s="298">
        <f>B50-H50</f>
        <v>0</v>
      </c>
      <c r="K50" s="298">
        <f>IF(H50=0,0,((J50/H50)*100))</f>
        <v>0</v>
      </c>
      <c r="L50" s="298">
        <f>L26-L32</f>
        <v>0</v>
      </c>
      <c r="M50" s="298">
        <f>IF($L$27=0,0,((L50/$L$27)*100))</f>
        <v>0</v>
      </c>
      <c r="N50" s="326" t="s">
        <v>1848</v>
      </c>
      <c r="O50" s="298">
        <f>O26-O32</f>
        <v>0</v>
      </c>
      <c r="P50" s="298">
        <f>IF(O26=0,0,((O50/O26)*100))</f>
        <v>0</v>
      </c>
      <c r="Q50" s="298">
        <f>Q26-Q32</f>
        <v>0</v>
      </c>
      <c r="R50" s="298">
        <f>IF(Q26=0,0,((Q50/Q26)*100))</f>
        <v>0</v>
      </c>
      <c r="S50" s="298">
        <f>O50-Q50</f>
        <v>0</v>
      </c>
      <c r="T50" s="298">
        <f>IF(Q50=0,0,((S50/Q50)*100))</f>
        <v>0</v>
      </c>
      <c r="U50" s="298">
        <f>U26-U32</f>
        <v>0</v>
      </c>
      <c r="V50" s="298">
        <f>IF(U26=0,0,((U50/U26)*100))</f>
        <v>0</v>
      </c>
      <c r="W50" s="54"/>
      <c r="X50" s="288"/>
      <c r="Y50" s="288"/>
      <c r="Z50" s="288"/>
      <c r="AA50" s="288"/>
      <c r="AB50" s="288"/>
      <c r="AC50" s="288"/>
      <c r="AD50" s="288"/>
      <c r="AE50" s="288"/>
      <c r="AF50" s="288"/>
      <c r="AG50" s="288"/>
      <c r="AH50" s="288"/>
      <c r="AI50" s="288"/>
      <c r="AJ50" s="288"/>
      <c r="AK50" s="288"/>
      <c r="AL50" s="288"/>
      <c r="AM50" s="288"/>
      <c r="AN50" s="288"/>
      <c r="AO50" s="288"/>
      <c r="AP50" s="288"/>
    </row>
    <row r="51" spans="1:42" ht="15" customHeight="1">
      <c r="A51" s="289"/>
      <c r="B51" s="329">
        <f>SUM(B48:B50)</f>
        <v>0</v>
      </c>
      <c r="C51" s="329">
        <f>IF($B$27=0,0,((B51/$B$27)*100))</f>
        <v>0</v>
      </c>
      <c r="D51" s="329">
        <f>SUM(D48:D50)</f>
        <v>0</v>
      </c>
      <c r="E51" s="329">
        <f>IF($D$27=0,0,((D51/$D$27)*100))</f>
        <v>0</v>
      </c>
      <c r="F51" s="329">
        <f>SUM(F48:F50)</f>
        <v>0</v>
      </c>
      <c r="G51" s="329">
        <f>IF(D51=0,0,((F51/D51)*100))</f>
        <v>0</v>
      </c>
      <c r="H51" s="329">
        <f>SUM(H48:H50)</f>
        <v>0</v>
      </c>
      <c r="I51" s="329">
        <f>IF($H$27=0,0,((H51/$H$27)*100))</f>
        <v>0</v>
      </c>
      <c r="J51" s="329">
        <f>SUM(J48:J50)</f>
        <v>0</v>
      </c>
      <c r="K51" s="329">
        <f>IF(H51=0,0,((J51/H51)*100))</f>
        <v>0</v>
      </c>
      <c r="L51" s="329">
        <f>SUM(L48:L50)</f>
        <v>0</v>
      </c>
      <c r="M51" s="329">
        <f>IF($L$27=0,0,((L51/$L$27)*100))</f>
        <v>0</v>
      </c>
      <c r="N51" s="330" t="s">
        <v>1860</v>
      </c>
      <c r="O51" s="329">
        <f>SUM(O48:O50)</f>
        <v>0</v>
      </c>
      <c r="P51" s="329">
        <f>IF($O$27=0,0,((O51/$O$27)*100))</f>
        <v>0</v>
      </c>
      <c r="Q51" s="329">
        <f>SUM(Q48:Q50)</f>
        <v>0</v>
      </c>
      <c r="R51" s="329">
        <f>IF($Q$27=0,0,((Q51/$Q$27)*100))</f>
        <v>0</v>
      </c>
      <c r="S51" s="329">
        <f>SUM(S48:S50)</f>
        <v>0</v>
      </c>
      <c r="T51" s="329">
        <f>IF(Q51=0,0,((S51/Q51)*100))</f>
        <v>0</v>
      </c>
      <c r="U51" s="329">
        <f>SUM(U48:U50)</f>
        <v>0</v>
      </c>
      <c r="V51" s="329">
        <f>IF($U$27=0,0,((U51/$U$27)*100))</f>
        <v>0</v>
      </c>
      <c r="W51" s="289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22"/>
      <c r="AI51" s="322"/>
      <c r="AJ51" s="322"/>
      <c r="AK51" s="322"/>
      <c r="AL51" s="322"/>
      <c r="AM51" s="322"/>
      <c r="AN51" s="322"/>
      <c r="AO51" s="322"/>
      <c r="AP51" s="322"/>
    </row>
    <row r="52" spans="1:42" ht="15" customHeight="1">
      <c r="A52" s="54"/>
      <c r="B52" s="298"/>
      <c r="C52" s="298"/>
      <c r="D52" s="298"/>
      <c r="E52" s="297"/>
      <c r="F52" s="298"/>
      <c r="G52" s="297"/>
      <c r="H52" s="298"/>
      <c r="I52" s="297"/>
      <c r="J52" s="298"/>
      <c r="K52" s="297"/>
      <c r="L52" s="298"/>
      <c r="M52" s="297"/>
      <c r="N52" s="326"/>
      <c r="O52" s="298"/>
      <c r="P52" s="297"/>
      <c r="Q52" s="298"/>
      <c r="R52" s="297"/>
      <c r="S52" s="298"/>
      <c r="T52" s="297"/>
      <c r="U52" s="298"/>
      <c r="V52" s="297"/>
      <c r="W52" s="54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288"/>
      <c r="AI52" s="288"/>
      <c r="AJ52" s="288"/>
      <c r="AK52" s="288"/>
      <c r="AL52" s="288"/>
      <c r="AM52" s="288"/>
      <c r="AN52" s="288"/>
      <c r="AO52" s="288"/>
      <c r="AP52" s="288"/>
    </row>
    <row r="53" spans="1:42" ht="15" customHeight="1">
      <c r="A53" s="289"/>
      <c r="B53" s="306"/>
      <c r="C53" s="306"/>
      <c r="D53" s="306"/>
      <c r="E53" s="305"/>
      <c r="F53" s="306"/>
      <c r="G53" s="305"/>
      <c r="H53" s="306"/>
      <c r="I53" s="305"/>
      <c r="J53" s="306"/>
      <c r="K53" s="305"/>
      <c r="L53" s="306"/>
      <c r="M53" s="305"/>
      <c r="N53" s="294" t="s">
        <v>1861</v>
      </c>
      <c r="O53" s="306"/>
      <c r="P53" s="305"/>
      <c r="Q53" s="306"/>
      <c r="R53" s="305"/>
      <c r="S53" s="306"/>
      <c r="T53" s="305"/>
      <c r="U53" s="306"/>
      <c r="V53" s="305"/>
      <c r="W53" s="289"/>
      <c r="X53" s="322"/>
      <c r="Y53" s="322"/>
      <c r="Z53" s="322"/>
      <c r="AA53" s="322"/>
      <c r="AB53" s="322"/>
      <c r="AC53" s="322"/>
      <c r="AD53" s="322"/>
      <c r="AE53" s="322"/>
      <c r="AF53" s="322"/>
      <c r="AG53" s="322"/>
      <c r="AH53" s="322"/>
      <c r="AI53" s="322"/>
      <c r="AJ53" s="322"/>
      <c r="AK53" s="322"/>
      <c r="AL53" s="322"/>
      <c r="AM53" s="322"/>
      <c r="AN53" s="322"/>
      <c r="AO53" s="322"/>
      <c r="AP53" s="322"/>
    </row>
    <row r="54" spans="1:42" ht="15" customHeight="1">
      <c r="A54" s="54"/>
      <c r="B54" s="298"/>
      <c r="C54" s="298"/>
      <c r="D54" s="298"/>
      <c r="E54" s="297"/>
      <c r="F54" s="298"/>
      <c r="G54" s="297"/>
      <c r="H54" s="298"/>
      <c r="I54" s="297"/>
      <c r="J54" s="298"/>
      <c r="K54" s="297"/>
      <c r="L54" s="298"/>
      <c r="M54" s="297"/>
      <c r="N54" s="294" t="s">
        <v>1854</v>
      </c>
      <c r="O54" s="298"/>
      <c r="P54" s="297"/>
      <c r="Q54" s="298"/>
      <c r="R54" s="297"/>
      <c r="S54" s="298"/>
      <c r="T54" s="297"/>
      <c r="U54" s="298"/>
      <c r="V54" s="297"/>
      <c r="W54" s="54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288"/>
      <c r="AL54" s="288"/>
      <c r="AM54" s="288"/>
      <c r="AN54" s="288"/>
      <c r="AO54" s="288"/>
      <c r="AP54" s="288"/>
    </row>
    <row r="55" spans="1:42" ht="15" customHeight="1">
      <c r="A55" s="54"/>
      <c r="B55" s="298">
        <f>PNL!C49</f>
        <v>0</v>
      </c>
      <c r="C55" s="298">
        <f t="shared" ref="C55:C62" si="3">IF($B$27=0,0,((B55/$B$27)*100))</f>
        <v>0</v>
      </c>
      <c r="D55" s="298">
        <f>PNL!E49</f>
        <v>0</v>
      </c>
      <c r="E55" s="298">
        <f t="shared" ref="E55:E62" si="4">IF($D$27=0,0,((D55/$D$27)*100))</f>
        <v>0</v>
      </c>
      <c r="F55" s="298">
        <f t="shared" ref="F55:F61" si="5">B55-D55</f>
        <v>0</v>
      </c>
      <c r="G55" s="298">
        <f t="shared" ref="G55:G62" si="6">IF(D55=0,0,((F55/D55)*100))</f>
        <v>0</v>
      </c>
      <c r="H55" s="298">
        <f>PNL!G49</f>
        <v>0</v>
      </c>
      <c r="I55" s="298">
        <f t="shared" ref="I55:I62" si="7">IF($H$27=0,0,((H55/$H$27)*100))</f>
        <v>0</v>
      </c>
      <c r="J55" s="298">
        <f t="shared" ref="J55:J61" si="8">B55-H55</f>
        <v>0</v>
      </c>
      <c r="K55" s="298">
        <f t="shared" ref="K55:K62" si="9">IF(H55=0,0,((J55/H55)*100))</f>
        <v>0</v>
      </c>
      <c r="L55" s="298">
        <f>PNL!I49</f>
        <v>0</v>
      </c>
      <c r="M55" s="298">
        <f t="shared" ref="M55:M62" si="10">IF($L$27=0,0,((L55/$L$27)*100))</f>
        <v>0</v>
      </c>
      <c r="N55" s="326" t="s">
        <v>1862</v>
      </c>
      <c r="O55" s="298">
        <f>PNL!L49</f>
        <v>0</v>
      </c>
      <c r="P55" s="298">
        <f t="shared" ref="P55:P62" si="11">IF($O$27=0,0,((O55/$O$27)*100))</f>
        <v>0</v>
      </c>
      <c r="Q55" s="298">
        <f>PNL!N49</f>
        <v>0</v>
      </c>
      <c r="R55" s="298">
        <f t="shared" ref="R55:R62" si="12">IF($Q$27=0,0,((Q55/$Q$27)*100))</f>
        <v>0</v>
      </c>
      <c r="S55" s="298">
        <f t="shared" ref="S55:S61" si="13">O55-Q55</f>
        <v>0</v>
      </c>
      <c r="T55" s="298">
        <f t="shared" ref="T55:T62" si="14">IF(Q55=0,0,((S55/Q55)*100))</f>
        <v>0</v>
      </c>
      <c r="U55" s="298">
        <f>PNL!P49</f>
        <v>0</v>
      </c>
      <c r="V55" s="298">
        <f t="shared" ref="V55:V62" si="15">IF($U$27=0,0,((U55/$U$27)*100))</f>
        <v>0</v>
      </c>
      <c r="W55" s="54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288"/>
      <c r="AL55" s="288"/>
      <c r="AM55" s="288"/>
      <c r="AN55" s="288"/>
      <c r="AO55" s="288"/>
      <c r="AP55" s="288"/>
    </row>
    <row r="56" spans="1:42" ht="15" customHeight="1">
      <c r="A56" s="54"/>
      <c r="B56" s="298">
        <f>PNL!C51</f>
        <v>0</v>
      </c>
      <c r="C56" s="298">
        <f t="shared" si="3"/>
        <v>0</v>
      </c>
      <c r="D56" s="298">
        <f>PNL!E51</f>
        <v>0</v>
      </c>
      <c r="E56" s="298">
        <f t="shared" si="4"/>
        <v>0</v>
      </c>
      <c r="F56" s="298">
        <f t="shared" si="5"/>
        <v>0</v>
      </c>
      <c r="G56" s="298">
        <f t="shared" si="6"/>
        <v>0</v>
      </c>
      <c r="H56" s="298">
        <f>PNL!G51</f>
        <v>0</v>
      </c>
      <c r="I56" s="298">
        <f t="shared" si="7"/>
        <v>0</v>
      </c>
      <c r="J56" s="298">
        <f t="shared" si="8"/>
        <v>0</v>
      </c>
      <c r="K56" s="298">
        <f t="shared" si="9"/>
        <v>0</v>
      </c>
      <c r="L56" s="298">
        <f>PNL!I51</f>
        <v>0</v>
      </c>
      <c r="M56" s="298">
        <f t="shared" si="10"/>
        <v>0</v>
      </c>
      <c r="N56" s="326" t="s">
        <v>1863</v>
      </c>
      <c r="O56" s="298">
        <f>PNL!L51</f>
        <v>0</v>
      </c>
      <c r="P56" s="298">
        <f t="shared" si="11"/>
        <v>0</v>
      </c>
      <c r="Q56" s="298">
        <f>PNL!N51</f>
        <v>0</v>
      </c>
      <c r="R56" s="298">
        <f t="shared" si="12"/>
        <v>0</v>
      </c>
      <c r="S56" s="298">
        <f t="shared" si="13"/>
        <v>0</v>
      </c>
      <c r="T56" s="298">
        <f t="shared" si="14"/>
        <v>0</v>
      </c>
      <c r="U56" s="298">
        <f>PNL!P51</f>
        <v>0</v>
      </c>
      <c r="V56" s="298">
        <f t="shared" si="15"/>
        <v>0</v>
      </c>
      <c r="W56" s="54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288"/>
      <c r="AI56" s="288"/>
      <c r="AJ56" s="288"/>
      <c r="AK56" s="288"/>
      <c r="AL56" s="288"/>
      <c r="AM56" s="288"/>
      <c r="AN56" s="288"/>
      <c r="AO56" s="288"/>
      <c r="AP56" s="288"/>
    </row>
    <row r="57" spans="1:42" ht="15" customHeight="1">
      <c r="A57" s="54"/>
      <c r="B57" s="298">
        <f>PNL!C52</f>
        <v>0</v>
      </c>
      <c r="C57" s="298">
        <f t="shared" si="3"/>
        <v>0</v>
      </c>
      <c r="D57" s="298">
        <f>PNL!E52</f>
        <v>0</v>
      </c>
      <c r="E57" s="298">
        <f t="shared" si="4"/>
        <v>0</v>
      </c>
      <c r="F57" s="298">
        <f t="shared" si="5"/>
        <v>0</v>
      </c>
      <c r="G57" s="298">
        <f t="shared" si="6"/>
        <v>0</v>
      </c>
      <c r="H57" s="298">
        <f>PNL!G52</f>
        <v>0</v>
      </c>
      <c r="I57" s="298">
        <f t="shared" si="7"/>
        <v>0</v>
      </c>
      <c r="J57" s="298">
        <f t="shared" si="8"/>
        <v>0</v>
      </c>
      <c r="K57" s="298">
        <f t="shared" si="9"/>
        <v>0</v>
      </c>
      <c r="L57" s="298">
        <f>PNL!I52</f>
        <v>0</v>
      </c>
      <c r="M57" s="298">
        <f t="shared" si="10"/>
        <v>0</v>
      </c>
      <c r="N57" s="326" t="s">
        <v>1864</v>
      </c>
      <c r="O57" s="298">
        <f>PNL!L52</f>
        <v>0</v>
      </c>
      <c r="P57" s="298">
        <f t="shared" si="11"/>
        <v>0</v>
      </c>
      <c r="Q57" s="298">
        <f>PNL!N52</f>
        <v>0</v>
      </c>
      <c r="R57" s="298">
        <f t="shared" si="12"/>
        <v>0</v>
      </c>
      <c r="S57" s="298">
        <f t="shared" si="13"/>
        <v>0</v>
      </c>
      <c r="T57" s="298">
        <f t="shared" si="14"/>
        <v>0</v>
      </c>
      <c r="U57" s="298">
        <f>PNL!P52</f>
        <v>0</v>
      </c>
      <c r="V57" s="298">
        <f t="shared" si="15"/>
        <v>0</v>
      </c>
      <c r="W57" s="54"/>
      <c r="X57" s="288"/>
      <c r="Y57" s="288"/>
      <c r="Z57" s="288"/>
      <c r="AA57" s="288"/>
      <c r="AB57" s="288"/>
      <c r="AC57" s="288"/>
      <c r="AD57" s="288"/>
      <c r="AE57" s="288"/>
      <c r="AF57" s="288"/>
      <c r="AG57" s="288"/>
      <c r="AH57" s="288"/>
      <c r="AI57" s="288"/>
      <c r="AJ57" s="288"/>
      <c r="AK57" s="288"/>
      <c r="AL57" s="288"/>
      <c r="AM57" s="288"/>
      <c r="AN57" s="288"/>
      <c r="AO57" s="288"/>
      <c r="AP57" s="288"/>
    </row>
    <row r="58" spans="1:42" ht="15" customHeight="1">
      <c r="A58" s="54"/>
      <c r="B58" s="298">
        <f>PNL!C53</f>
        <v>0</v>
      </c>
      <c r="C58" s="298">
        <f t="shared" si="3"/>
        <v>0</v>
      </c>
      <c r="D58" s="298">
        <f>PNL!E53</f>
        <v>0</v>
      </c>
      <c r="E58" s="298">
        <f t="shared" si="4"/>
        <v>0</v>
      </c>
      <c r="F58" s="298">
        <f t="shared" si="5"/>
        <v>0</v>
      </c>
      <c r="G58" s="298">
        <f t="shared" si="6"/>
        <v>0</v>
      </c>
      <c r="H58" s="298">
        <f>PNL!G53</f>
        <v>0</v>
      </c>
      <c r="I58" s="298">
        <f t="shared" si="7"/>
        <v>0</v>
      </c>
      <c r="J58" s="298">
        <f t="shared" si="8"/>
        <v>0</v>
      </c>
      <c r="K58" s="298">
        <f t="shared" si="9"/>
        <v>0</v>
      </c>
      <c r="L58" s="298">
        <f>PNL!I53</f>
        <v>0</v>
      </c>
      <c r="M58" s="298">
        <f t="shared" si="10"/>
        <v>0</v>
      </c>
      <c r="N58" s="326" t="s">
        <v>1865</v>
      </c>
      <c r="O58" s="298">
        <f>PNL!L53</f>
        <v>0</v>
      </c>
      <c r="P58" s="298">
        <f t="shared" si="11"/>
        <v>0</v>
      </c>
      <c r="Q58" s="298">
        <f>PNL!N53</f>
        <v>0</v>
      </c>
      <c r="R58" s="298">
        <f t="shared" si="12"/>
        <v>0</v>
      </c>
      <c r="S58" s="298">
        <f t="shared" si="13"/>
        <v>0</v>
      </c>
      <c r="T58" s="298">
        <f t="shared" si="14"/>
        <v>0</v>
      </c>
      <c r="U58" s="298">
        <f>PNL!P53</f>
        <v>0</v>
      </c>
      <c r="V58" s="298">
        <f t="shared" si="15"/>
        <v>0</v>
      </c>
      <c r="W58" s="54"/>
      <c r="X58" s="288"/>
      <c r="Y58" s="288"/>
      <c r="Z58" s="288"/>
      <c r="AA58" s="288"/>
      <c r="AB58" s="288"/>
      <c r="AC58" s="288"/>
      <c r="AD58" s="288"/>
      <c r="AE58" s="288"/>
      <c r="AF58" s="288"/>
      <c r="AG58" s="288"/>
      <c r="AH58" s="288"/>
      <c r="AI58" s="288"/>
      <c r="AJ58" s="288"/>
      <c r="AK58" s="288"/>
      <c r="AL58" s="288"/>
      <c r="AM58" s="288"/>
      <c r="AN58" s="288"/>
      <c r="AO58" s="288"/>
      <c r="AP58" s="288"/>
    </row>
    <row r="59" spans="1:42" ht="15" customHeight="1">
      <c r="A59" s="54"/>
      <c r="B59" s="298">
        <f>PNL!C54</f>
        <v>0</v>
      </c>
      <c r="C59" s="298">
        <f t="shared" si="3"/>
        <v>0</v>
      </c>
      <c r="D59" s="298">
        <f>PNL!E54</f>
        <v>0</v>
      </c>
      <c r="E59" s="298">
        <f t="shared" si="4"/>
        <v>0</v>
      </c>
      <c r="F59" s="298">
        <f t="shared" si="5"/>
        <v>0</v>
      </c>
      <c r="G59" s="298">
        <f t="shared" si="6"/>
        <v>0</v>
      </c>
      <c r="H59" s="298">
        <f>PNL!G54</f>
        <v>0</v>
      </c>
      <c r="I59" s="298">
        <f t="shared" si="7"/>
        <v>0</v>
      </c>
      <c r="J59" s="298">
        <f t="shared" si="8"/>
        <v>0</v>
      </c>
      <c r="K59" s="298">
        <f t="shared" si="9"/>
        <v>0</v>
      </c>
      <c r="L59" s="298">
        <f>PNL!I54</f>
        <v>0</v>
      </c>
      <c r="M59" s="298">
        <f t="shared" si="10"/>
        <v>0</v>
      </c>
      <c r="N59" s="326" t="s">
        <v>1866</v>
      </c>
      <c r="O59" s="298">
        <f>PNL!L54</f>
        <v>0</v>
      </c>
      <c r="P59" s="298">
        <f t="shared" si="11"/>
        <v>0</v>
      </c>
      <c r="Q59" s="298">
        <f>PNL!N54</f>
        <v>0</v>
      </c>
      <c r="R59" s="298">
        <f t="shared" si="12"/>
        <v>0</v>
      </c>
      <c r="S59" s="298">
        <f t="shared" si="13"/>
        <v>0</v>
      </c>
      <c r="T59" s="298">
        <f t="shared" si="14"/>
        <v>0</v>
      </c>
      <c r="U59" s="298">
        <f>PNL!P54</f>
        <v>0</v>
      </c>
      <c r="V59" s="298">
        <f t="shared" si="15"/>
        <v>0</v>
      </c>
      <c r="W59" s="54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288"/>
      <c r="AL59" s="288"/>
      <c r="AM59" s="288"/>
      <c r="AN59" s="288"/>
      <c r="AO59" s="288"/>
      <c r="AP59" s="288"/>
    </row>
    <row r="60" spans="1:42" ht="15" customHeight="1">
      <c r="A60" s="54"/>
      <c r="B60" s="298">
        <f>PNL!C55</f>
        <v>0</v>
      </c>
      <c r="C60" s="298">
        <f t="shared" si="3"/>
        <v>0</v>
      </c>
      <c r="D60" s="298">
        <f>PNL!E55</f>
        <v>0</v>
      </c>
      <c r="E60" s="298">
        <f t="shared" si="4"/>
        <v>0</v>
      </c>
      <c r="F60" s="298">
        <f t="shared" si="5"/>
        <v>0</v>
      </c>
      <c r="G60" s="298">
        <f t="shared" si="6"/>
        <v>0</v>
      </c>
      <c r="H60" s="298">
        <f>PNL!G55</f>
        <v>0</v>
      </c>
      <c r="I60" s="298">
        <f t="shared" si="7"/>
        <v>0</v>
      </c>
      <c r="J60" s="298">
        <f t="shared" si="8"/>
        <v>0</v>
      </c>
      <c r="K60" s="298">
        <f t="shared" si="9"/>
        <v>0</v>
      </c>
      <c r="L60" s="298">
        <f>PNL!I55</f>
        <v>0</v>
      </c>
      <c r="M60" s="298">
        <f t="shared" si="10"/>
        <v>0</v>
      </c>
      <c r="N60" s="326" t="s">
        <v>1867</v>
      </c>
      <c r="O60" s="298">
        <f>PNL!L55</f>
        <v>0</v>
      </c>
      <c r="P60" s="298">
        <f t="shared" si="11"/>
        <v>0</v>
      </c>
      <c r="Q60" s="298">
        <f>PNL!N55</f>
        <v>0</v>
      </c>
      <c r="R60" s="298">
        <f t="shared" si="12"/>
        <v>0</v>
      </c>
      <c r="S60" s="298">
        <f t="shared" si="13"/>
        <v>0</v>
      </c>
      <c r="T60" s="298">
        <f t="shared" si="14"/>
        <v>0</v>
      </c>
      <c r="U60" s="298">
        <f>PNL!P55</f>
        <v>0</v>
      </c>
      <c r="V60" s="298">
        <f t="shared" si="15"/>
        <v>0</v>
      </c>
      <c r="W60" s="54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288"/>
      <c r="AL60" s="288"/>
      <c r="AM60" s="288"/>
      <c r="AN60" s="288"/>
      <c r="AO60" s="288"/>
      <c r="AP60" s="288"/>
    </row>
    <row r="61" spans="1:42" ht="15" customHeight="1">
      <c r="A61" s="54"/>
      <c r="B61" s="298">
        <f>PNL!C56</f>
        <v>0</v>
      </c>
      <c r="C61" s="298">
        <f t="shared" si="3"/>
        <v>0</v>
      </c>
      <c r="D61" s="298">
        <f>PNL!E56</f>
        <v>0</v>
      </c>
      <c r="E61" s="298">
        <f t="shared" si="4"/>
        <v>0</v>
      </c>
      <c r="F61" s="298">
        <f t="shared" si="5"/>
        <v>0</v>
      </c>
      <c r="G61" s="298">
        <f t="shared" si="6"/>
        <v>0</v>
      </c>
      <c r="H61" s="298">
        <f>PNL!G56</f>
        <v>0</v>
      </c>
      <c r="I61" s="298">
        <f t="shared" si="7"/>
        <v>0</v>
      </c>
      <c r="J61" s="298">
        <f t="shared" si="8"/>
        <v>0</v>
      </c>
      <c r="K61" s="298">
        <f t="shared" si="9"/>
        <v>0</v>
      </c>
      <c r="L61" s="298">
        <f>PNL!I56</f>
        <v>0</v>
      </c>
      <c r="M61" s="298">
        <f t="shared" si="10"/>
        <v>0</v>
      </c>
      <c r="N61" s="326" t="s">
        <v>1868</v>
      </c>
      <c r="O61" s="298">
        <f>PNL!L56</f>
        <v>0</v>
      </c>
      <c r="P61" s="298">
        <f t="shared" si="11"/>
        <v>0</v>
      </c>
      <c r="Q61" s="298">
        <f>PNL!N56</f>
        <v>0</v>
      </c>
      <c r="R61" s="298">
        <f t="shared" si="12"/>
        <v>0</v>
      </c>
      <c r="S61" s="298">
        <f t="shared" si="13"/>
        <v>0</v>
      </c>
      <c r="T61" s="298">
        <f t="shared" si="14"/>
        <v>0</v>
      </c>
      <c r="U61" s="298">
        <f>PNL!P56</f>
        <v>0</v>
      </c>
      <c r="V61" s="298">
        <f t="shared" si="15"/>
        <v>0</v>
      </c>
      <c r="W61" s="54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288"/>
      <c r="AL61" s="288"/>
      <c r="AM61" s="288"/>
      <c r="AN61" s="288"/>
      <c r="AO61" s="288"/>
      <c r="AP61" s="288"/>
    </row>
    <row r="62" spans="1:42" ht="15" customHeight="1">
      <c r="A62" s="289"/>
      <c r="B62" s="329">
        <f>SUM(B55:B61)</f>
        <v>0</v>
      </c>
      <c r="C62" s="329">
        <f t="shared" si="3"/>
        <v>0</v>
      </c>
      <c r="D62" s="329">
        <f>SUM(D55:D61)</f>
        <v>0</v>
      </c>
      <c r="E62" s="329">
        <f t="shared" si="4"/>
        <v>0</v>
      </c>
      <c r="F62" s="329">
        <f>SUM(F55:F61)</f>
        <v>0</v>
      </c>
      <c r="G62" s="329">
        <f t="shared" si="6"/>
        <v>0</v>
      </c>
      <c r="H62" s="329">
        <f>SUM(H55:H61)</f>
        <v>0</v>
      </c>
      <c r="I62" s="329">
        <f t="shared" si="7"/>
        <v>0</v>
      </c>
      <c r="J62" s="329">
        <f>SUM(J55:J61)</f>
        <v>0</v>
      </c>
      <c r="K62" s="329">
        <f t="shared" si="9"/>
        <v>0</v>
      </c>
      <c r="L62" s="329">
        <f>SUM(L55:L61)</f>
        <v>0</v>
      </c>
      <c r="M62" s="329">
        <f t="shared" si="10"/>
        <v>0</v>
      </c>
      <c r="N62" s="330" t="s">
        <v>1856</v>
      </c>
      <c r="O62" s="329">
        <f>SUM(O55:O61)</f>
        <v>0</v>
      </c>
      <c r="P62" s="329">
        <f t="shared" si="11"/>
        <v>0</v>
      </c>
      <c r="Q62" s="329">
        <f>SUM(Q55:Q61)</f>
        <v>0</v>
      </c>
      <c r="R62" s="329">
        <f t="shared" si="12"/>
        <v>0</v>
      </c>
      <c r="S62" s="329">
        <f>SUM(S55:S61)</f>
        <v>0</v>
      </c>
      <c r="T62" s="329">
        <f t="shared" si="14"/>
        <v>0</v>
      </c>
      <c r="U62" s="329">
        <f>SUM(U55:U61)</f>
        <v>0</v>
      </c>
      <c r="V62" s="329">
        <f t="shared" si="15"/>
        <v>0</v>
      </c>
      <c r="W62" s="289"/>
      <c r="X62" s="322"/>
      <c r="Y62" s="322"/>
      <c r="Z62" s="322"/>
      <c r="AA62" s="322"/>
      <c r="AB62" s="322"/>
      <c r="AC62" s="322"/>
      <c r="AD62" s="322"/>
      <c r="AE62" s="322"/>
      <c r="AF62" s="322"/>
      <c r="AG62" s="322"/>
      <c r="AH62" s="322"/>
      <c r="AI62" s="322"/>
      <c r="AJ62" s="322"/>
      <c r="AK62" s="322"/>
      <c r="AL62" s="322"/>
      <c r="AM62" s="322"/>
      <c r="AN62" s="322"/>
      <c r="AO62" s="322"/>
      <c r="AP62" s="322"/>
    </row>
    <row r="63" spans="1:42" ht="15" customHeight="1">
      <c r="A63" s="54"/>
      <c r="B63" s="298"/>
      <c r="C63" s="298"/>
      <c r="D63" s="298"/>
      <c r="E63" s="297"/>
      <c r="F63" s="298"/>
      <c r="G63" s="297"/>
      <c r="H63" s="298"/>
      <c r="I63" s="297"/>
      <c r="J63" s="298"/>
      <c r="K63" s="297"/>
      <c r="L63" s="298"/>
      <c r="M63" s="297"/>
      <c r="N63" s="326"/>
      <c r="O63" s="298"/>
      <c r="P63" s="297"/>
      <c r="Q63" s="298"/>
      <c r="R63" s="297"/>
      <c r="S63" s="298"/>
      <c r="T63" s="297"/>
      <c r="U63" s="298"/>
      <c r="V63" s="297"/>
      <c r="W63" s="54"/>
      <c r="X63" s="288"/>
      <c r="Y63" s="288"/>
      <c r="Z63" s="288"/>
      <c r="AA63" s="288"/>
      <c r="AB63" s="288"/>
      <c r="AC63" s="288"/>
      <c r="AD63" s="288"/>
      <c r="AE63" s="288"/>
      <c r="AF63" s="288"/>
      <c r="AG63" s="288"/>
      <c r="AH63" s="288"/>
      <c r="AI63" s="288"/>
      <c r="AJ63" s="288"/>
      <c r="AK63" s="288"/>
      <c r="AL63" s="288"/>
      <c r="AM63" s="288"/>
      <c r="AN63" s="288"/>
      <c r="AO63" s="288"/>
      <c r="AP63" s="288"/>
    </row>
    <row r="64" spans="1:42" ht="15" customHeight="1">
      <c r="A64" s="54"/>
      <c r="B64" s="298"/>
      <c r="C64" s="298"/>
      <c r="D64" s="298"/>
      <c r="E64" s="297"/>
      <c r="F64" s="298"/>
      <c r="G64" s="297"/>
      <c r="H64" s="298"/>
      <c r="I64" s="297"/>
      <c r="J64" s="298"/>
      <c r="K64" s="297"/>
      <c r="L64" s="298"/>
      <c r="M64" s="297"/>
      <c r="N64" s="294" t="s">
        <v>1857</v>
      </c>
      <c r="O64" s="298"/>
      <c r="P64" s="297"/>
      <c r="Q64" s="298"/>
      <c r="R64" s="297"/>
      <c r="S64" s="298"/>
      <c r="T64" s="297"/>
      <c r="U64" s="298"/>
      <c r="V64" s="297"/>
      <c r="W64" s="54"/>
      <c r="X64" s="288"/>
      <c r="Y64" s="288"/>
      <c r="Z64" s="288"/>
      <c r="AA64" s="288"/>
      <c r="AB64" s="288"/>
      <c r="AC64" s="288"/>
      <c r="AD64" s="288"/>
      <c r="AE64" s="288"/>
      <c r="AF64" s="288"/>
      <c r="AG64" s="288"/>
      <c r="AH64" s="288"/>
      <c r="AI64" s="288"/>
      <c r="AJ64" s="288"/>
      <c r="AK64" s="288"/>
      <c r="AL64" s="288"/>
      <c r="AM64" s="288"/>
      <c r="AN64" s="288"/>
      <c r="AO64" s="288"/>
      <c r="AP64" s="288"/>
    </row>
    <row r="65" spans="1:42" ht="15" customHeight="1">
      <c r="A65" s="54"/>
      <c r="B65" s="298">
        <f>PNL!C59</f>
        <v>0</v>
      </c>
      <c r="C65" s="298">
        <f t="shared" ref="C65:C72" si="16">IF($B$27=0,0,((B65/$B$27)*100))</f>
        <v>0</v>
      </c>
      <c r="D65" s="298">
        <f>PNL!E59</f>
        <v>0</v>
      </c>
      <c r="E65" s="298">
        <f t="shared" ref="E65:E72" si="17">IF($D$27=0,0,((D65/$D$27)*100))</f>
        <v>0</v>
      </c>
      <c r="F65" s="298">
        <f t="shared" ref="F65:F71" si="18">B65-D65</f>
        <v>0</v>
      </c>
      <c r="G65" s="298">
        <f t="shared" ref="G65:G72" si="19">IF(D65=0,0,((F65/D65)*100))</f>
        <v>0</v>
      </c>
      <c r="H65" s="298">
        <f>PNL!G59</f>
        <v>0</v>
      </c>
      <c r="I65" s="298">
        <f t="shared" ref="I65:I72" si="20">IF($H$27=0,0,((H65/$H$27)*100))</f>
        <v>0</v>
      </c>
      <c r="J65" s="298">
        <f t="shared" ref="J65:J71" si="21">B65-H65</f>
        <v>0</v>
      </c>
      <c r="K65" s="298">
        <f t="shared" ref="K65:K72" si="22">IF(H65=0,0,((J65/H65)*100))</f>
        <v>0</v>
      </c>
      <c r="L65" s="298">
        <f>PNL!I59</f>
        <v>0</v>
      </c>
      <c r="M65" s="298">
        <f t="shared" ref="M65:M72" si="23">IF($L$27=0,0,((L65/$L$27)*100))</f>
        <v>0</v>
      </c>
      <c r="N65" s="326" t="s">
        <v>1862</v>
      </c>
      <c r="O65" s="298">
        <f>PNL!L59</f>
        <v>0</v>
      </c>
      <c r="P65" s="298">
        <f t="shared" ref="P65:P72" si="24">IF($O$27=0,0,((O65/$O$27)*100))</f>
        <v>0</v>
      </c>
      <c r="Q65" s="298">
        <f>PNL!N59</f>
        <v>0</v>
      </c>
      <c r="R65" s="298">
        <f t="shared" ref="R65:R72" si="25">IF($Q$27=0,0,((Q65/$Q$27)*100))</f>
        <v>0</v>
      </c>
      <c r="S65" s="298">
        <f t="shared" ref="S65:S71" si="26">O65-Q65</f>
        <v>0</v>
      </c>
      <c r="T65" s="298">
        <f t="shared" ref="T65:T72" si="27">IF(Q65=0,0,((S65/Q65)*100))</f>
        <v>0</v>
      </c>
      <c r="U65" s="298">
        <f>PNL!P59</f>
        <v>0</v>
      </c>
      <c r="V65" s="298">
        <f t="shared" ref="V65:V72" si="28">IF($U$27=0,0,((U65/$U$27)*100))</f>
        <v>0</v>
      </c>
      <c r="W65" s="54"/>
      <c r="X65" s="288"/>
      <c r="Y65" s="288"/>
      <c r="Z65" s="288"/>
      <c r="AA65" s="288"/>
      <c r="AB65" s="288"/>
      <c r="AC65" s="288"/>
      <c r="AD65" s="288"/>
      <c r="AE65" s="288"/>
      <c r="AF65" s="288"/>
      <c r="AG65" s="288"/>
      <c r="AH65" s="288"/>
      <c r="AI65" s="288"/>
      <c r="AJ65" s="288"/>
      <c r="AK65" s="288"/>
      <c r="AL65" s="288"/>
      <c r="AM65" s="288"/>
      <c r="AN65" s="288"/>
      <c r="AO65" s="288"/>
      <c r="AP65" s="288"/>
    </row>
    <row r="66" spans="1:42" ht="15" customHeight="1">
      <c r="A66" s="54"/>
      <c r="B66" s="298">
        <f>PNL!C60</f>
        <v>0</v>
      </c>
      <c r="C66" s="298">
        <f t="shared" si="16"/>
        <v>0</v>
      </c>
      <c r="D66" s="298">
        <f>PNL!E60</f>
        <v>0</v>
      </c>
      <c r="E66" s="298">
        <f t="shared" si="17"/>
        <v>0</v>
      </c>
      <c r="F66" s="298">
        <f t="shared" si="18"/>
        <v>0</v>
      </c>
      <c r="G66" s="298">
        <f t="shared" si="19"/>
        <v>0</v>
      </c>
      <c r="H66" s="298">
        <f>PNL!G60</f>
        <v>0</v>
      </c>
      <c r="I66" s="298">
        <f t="shared" si="20"/>
        <v>0</v>
      </c>
      <c r="J66" s="298">
        <f t="shared" si="21"/>
        <v>0</v>
      </c>
      <c r="K66" s="298">
        <f t="shared" si="22"/>
        <v>0</v>
      </c>
      <c r="L66" s="298">
        <f>PNL!I60</f>
        <v>0</v>
      </c>
      <c r="M66" s="298">
        <f t="shared" si="23"/>
        <v>0</v>
      </c>
      <c r="N66" s="326" t="s">
        <v>1863</v>
      </c>
      <c r="O66" s="298">
        <f>PNL!L60</f>
        <v>0</v>
      </c>
      <c r="P66" s="298">
        <f t="shared" si="24"/>
        <v>0</v>
      </c>
      <c r="Q66" s="298">
        <f>PNL!N60</f>
        <v>0</v>
      </c>
      <c r="R66" s="298">
        <f t="shared" si="25"/>
        <v>0</v>
      </c>
      <c r="S66" s="298">
        <f t="shared" si="26"/>
        <v>0</v>
      </c>
      <c r="T66" s="298">
        <f t="shared" si="27"/>
        <v>0</v>
      </c>
      <c r="U66" s="298">
        <f>PNL!P60</f>
        <v>0</v>
      </c>
      <c r="V66" s="298">
        <f t="shared" si="28"/>
        <v>0</v>
      </c>
      <c r="W66" s="54"/>
      <c r="X66" s="288"/>
      <c r="Y66" s="288"/>
      <c r="Z66" s="288"/>
      <c r="AA66" s="288"/>
      <c r="AB66" s="288"/>
      <c r="AC66" s="288"/>
      <c r="AD66" s="288"/>
      <c r="AE66" s="288"/>
      <c r="AF66" s="288"/>
      <c r="AG66" s="288"/>
      <c r="AH66" s="288"/>
      <c r="AI66" s="288"/>
      <c r="AJ66" s="288"/>
      <c r="AK66" s="288"/>
      <c r="AL66" s="288"/>
      <c r="AM66" s="288"/>
      <c r="AN66" s="288"/>
      <c r="AO66" s="288"/>
      <c r="AP66" s="288"/>
    </row>
    <row r="67" spans="1:42" ht="15" customHeight="1">
      <c r="A67" s="54"/>
      <c r="B67" s="298">
        <f>PNL!C61</f>
        <v>0</v>
      </c>
      <c r="C67" s="298">
        <f t="shared" si="16"/>
        <v>0</v>
      </c>
      <c r="D67" s="298">
        <f>PNL!E61</f>
        <v>0</v>
      </c>
      <c r="E67" s="298">
        <f t="shared" si="17"/>
        <v>0</v>
      </c>
      <c r="F67" s="298">
        <f t="shared" si="18"/>
        <v>0</v>
      </c>
      <c r="G67" s="298">
        <f t="shared" si="19"/>
        <v>0</v>
      </c>
      <c r="H67" s="298">
        <f>PNL!G61</f>
        <v>0</v>
      </c>
      <c r="I67" s="298">
        <f t="shared" si="20"/>
        <v>0</v>
      </c>
      <c r="J67" s="298">
        <f t="shared" si="21"/>
        <v>0</v>
      </c>
      <c r="K67" s="298">
        <f t="shared" si="22"/>
        <v>0</v>
      </c>
      <c r="L67" s="298">
        <f>PNL!I61</f>
        <v>0</v>
      </c>
      <c r="M67" s="298">
        <f t="shared" si="23"/>
        <v>0</v>
      </c>
      <c r="N67" s="326" t="s">
        <v>1864</v>
      </c>
      <c r="O67" s="298">
        <f>PNL!L61</f>
        <v>0</v>
      </c>
      <c r="P67" s="298">
        <f t="shared" si="24"/>
        <v>0</v>
      </c>
      <c r="Q67" s="298">
        <f>PNL!N61</f>
        <v>0</v>
      </c>
      <c r="R67" s="298">
        <f t="shared" si="25"/>
        <v>0</v>
      </c>
      <c r="S67" s="298">
        <f t="shared" si="26"/>
        <v>0</v>
      </c>
      <c r="T67" s="298">
        <f t="shared" si="27"/>
        <v>0</v>
      </c>
      <c r="U67" s="298">
        <f>PNL!P61</f>
        <v>0</v>
      </c>
      <c r="V67" s="298">
        <f t="shared" si="28"/>
        <v>0</v>
      </c>
      <c r="W67" s="54"/>
      <c r="X67" s="288"/>
      <c r="Y67" s="288"/>
      <c r="Z67" s="288"/>
      <c r="AA67" s="288"/>
      <c r="AB67" s="288"/>
      <c r="AC67" s="288"/>
      <c r="AD67" s="288"/>
      <c r="AE67" s="288"/>
      <c r="AF67" s="288"/>
      <c r="AG67" s="288"/>
      <c r="AH67" s="288"/>
      <c r="AI67" s="288"/>
      <c r="AJ67" s="288"/>
      <c r="AK67" s="288"/>
      <c r="AL67" s="288"/>
      <c r="AM67" s="288"/>
      <c r="AN67" s="288"/>
      <c r="AO67" s="288"/>
      <c r="AP67" s="288"/>
    </row>
    <row r="68" spans="1:42" ht="15" customHeight="1">
      <c r="A68" s="54"/>
      <c r="B68" s="298">
        <f>PNL!C62</f>
        <v>0</v>
      </c>
      <c r="C68" s="298">
        <f t="shared" si="16"/>
        <v>0</v>
      </c>
      <c r="D68" s="298">
        <f>PNL!E62</f>
        <v>0</v>
      </c>
      <c r="E68" s="298">
        <f t="shared" si="17"/>
        <v>0</v>
      </c>
      <c r="F68" s="298">
        <f t="shared" si="18"/>
        <v>0</v>
      </c>
      <c r="G68" s="298">
        <f t="shared" si="19"/>
        <v>0</v>
      </c>
      <c r="H68" s="298">
        <f>PNL!G62</f>
        <v>0</v>
      </c>
      <c r="I68" s="298">
        <f t="shared" si="20"/>
        <v>0</v>
      </c>
      <c r="J68" s="298">
        <f t="shared" si="21"/>
        <v>0</v>
      </c>
      <c r="K68" s="298">
        <f t="shared" si="22"/>
        <v>0</v>
      </c>
      <c r="L68" s="298">
        <f>PNL!I62</f>
        <v>0</v>
      </c>
      <c r="M68" s="298">
        <f t="shared" si="23"/>
        <v>0</v>
      </c>
      <c r="N68" s="326" t="s">
        <v>1865</v>
      </c>
      <c r="O68" s="298">
        <f>PNL!L62</f>
        <v>0</v>
      </c>
      <c r="P68" s="298">
        <f t="shared" si="24"/>
        <v>0</v>
      </c>
      <c r="Q68" s="298">
        <f>PNL!N62</f>
        <v>0</v>
      </c>
      <c r="R68" s="298">
        <f t="shared" si="25"/>
        <v>0</v>
      </c>
      <c r="S68" s="298">
        <f t="shared" si="26"/>
        <v>0</v>
      </c>
      <c r="T68" s="298">
        <f t="shared" si="27"/>
        <v>0</v>
      </c>
      <c r="U68" s="298">
        <f>PNL!P62</f>
        <v>0</v>
      </c>
      <c r="V68" s="298">
        <f t="shared" si="28"/>
        <v>0</v>
      </c>
      <c r="W68" s="54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288"/>
      <c r="AJ68" s="288"/>
      <c r="AK68" s="288"/>
      <c r="AL68" s="288"/>
      <c r="AM68" s="288"/>
      <c r="AN68" s="288"/>
      <c r="AO68" s="288"/>
      <c r="AP68" s="288"/>
    </row>
    <row r="69" spans="1:42" ht="15" customHeight="1">
      <c r="A69" s="54"/>
      <c r="B69" s="298">
        <f>PNL!C63</f>
        <v>0</v>
      </c>
      <c r="C69" s="298">
        <f t="shared" si="16"/>
        <v>0</v>
      </c>
      <c r="D69" s="298">
        <f>PNL!E63</f>
        <v>0</v>
      </c>
      <c r="E69" s="298">
        <f t="shared" si="17"/>
        <v>0</v>
      </c>
      <c r="F69" s="298">
        <f t="shared" si="18"/>
        <v>0</v>
      </c>
      <c r="G69" s="298">
        <f t="shared" si="19"/>
        <v>0</v>
      </c>
      <c r="H69" s="298">
        <f>PNL!G63</f>
        <v>0</v>
      </c>
      <c r="I69" s="298">
        <f t="shared" si="20"/>
        <v>0</v>
      </c>
      <c r="J69" s="298">
        <f t="shared" si="21"/>
        <v>0</v>
      </c>
      <c r="K69" s="298">
        <f t="shared" si="22"/>
        <v>0</v>
      </c>
      <c r="L69" s="298">
        <f>PNL!I63</f>
        <v>0</v>
      </c>
      <c r="M69" s="298">
        <f t="shared" si="23"/>
        <v>0</v>
      </c>
      <c r="N69" s="326" t="s">
        <v>1866</v>
      </c>
      <c r="O69" s="298">
        <f>PNL!L63</f>
        <v>0</v>
      </c>
      <c r="P69" s="298">
        <f t="shared" si="24"/>
        <v>0</v>
      </c>
      <c r="Q69" s="298">
        <f>PNL!N63</f>
        <v>0</v>
      </c>
      <c r="R69" s="298">
        <f t="shared" si="25"/>
        <v>0</v>
      </c>
      <c r="S69" s="298">
        <f t="shared" si="26"/>
        <v>0</v>
      </c>
      <c r="T69" s="298">
        <f t="shared" si="27"/>
        <v>0</v>
      </c>
      <c r="U69" s="298">
        <f>PNL!P63</f>
        <v>0</v>
      </c>
      <c r="V69" s="298">
        <f t="shared" si="28"/>
        <v>0</v>
      </c>
      <c r="W69" s="54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288"/>
      <c r="AL69" s="288"/>
      <c r="AM69" s="288"/>
      <c r="AN69" s="288"/>
      <c r="AO69" s="288"/>
      <c r="AP69" s="288"/>
    </row>
    <row r="70" spans="1:42" ht="15" customHeight="1">
      <c r="A70" s="54"/>
      <c r="B70" s="298">
        <f>PNL!C64</f>
        <v>0</v>
      </c>
      <c r="C70" s="298">
        <f t="shared" si="16"/>
        <v>0</v>
      </c>
      <c r="D70" s="298">
        <f>PNL!E64</f>
        <v>0</v>
      </c>
      <c r="E70" s="298">
        <f t="shared" si="17"/>
        <v>0</v>
      </c>
      <c r="F70" s="298">
        <f t="shared" si="18"/>
        <v>0</v>
      </c>
      <c r="G70" s="298">
        <f t="shared" si="19"/>
        <v>0</v>
      </c>
      <c r="H70" s="298">
        <f>PNL!G64</f>
        <v>0</v>
      </c>
      <c r="I70" s="298">
        <f t="shared" si="20"/>
        <v>0</v>
      </c>
      <c r="J70" s="298">
        <f t="shared" si="21"/>
        <v>0</v>
      </c>
      <c r="K70" s="298">
        <f t="shared" si="22"/>
        <v>0</v>
      </c>
      <c r="L70" s="298">
        <f>PNL!I64</f>
        <v>0</v>
      </c>
      <c r="M70" s="298">
        <f t="shared" si="23"/>
        <v>0</v>
      </c>
      <c r="N70" s="326" t="s">
        <v>1867</v>
      </c>
      <c r="O70" s="298">
        <f>PNL!L64</f>
        <v>0</v>
      </c>
      <c r="P70" s="298">
        <f t="shared" si="24"/>
        <v>0</v>
      </c>
      <c r="Q70" s="298">
        <f>PNL!N64</f>
        <v>0</v>
      </c>
      <c r="R70" s="298">
        <f t="shared" si="25"/>
        <v>0</v>
      </c>
      <c r="S70" s="298">
        <f t="shared" si="26"/>
        <v>0</v>
      </c>
      <c r="T70" s="298">
        <f t="shared" si="27"/>
        <v>0</v>
      </c>
      <c r="U70" s="298">
        <f>PNL!P64</f>
        <v>0</v>
      </c>
      <c r="V70" s="298">
        <f t="shared" si="28"/>
        <v>0</v>
      </c>
      <c r="W70" s="54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288"/>
      <c r="AL70" s="288"/>
      <c r="AM70" s="288"/>
      <c r="AN70" s="288"/>
      <c r="AO70" s="288"/>
      <c r="AP70" s="288"/>
    </row>
    <row r="71" spans="1:42" ht="15" customHeight="1">
      <c r="A71" s="54"/>
      <c r="B71" s="298">
        <f>PNL!C65</f>
        <v>0</v>
      </c>
      <c r="C71" s="298">
        <f t="shared" si="16"/>
        <v>0</v>
      </c>
      <c r="D71" s="298">
        <f>PNL!E65</f>
        <v>0</v>
      </c>
      <c r="E71" s="298">
        <f t="shared" si="17"/>
        <v>0</v>
      </c>
      <c r="F71" s="298">
        <f t="shared" si="18"/>
        <v>0</v>
      </c>
      <c r="G71" s="298">
        <f t="shared" si="19"/>
        <v>0</v>
      </c>
      <c r="H71" s="298">
        <f>PNL!G65</f>
        <v>0</v>
      </c>
      <c r="I71" s="298">
        <f t="shared" si="20"/>
        <v>0</v>
      </c>
      <c r="J71" s="298">
        <f t="shared" si="21"/>
        <v>0</v>
      </c>
      <c r="K71" s="298">
        <f t="shared" si="22"/>
        <v>0</v>
      </c>
      <c r="L71" s="298">
        <f>PNL!I65</f>
        <v>0</v>
      </c>
      <c r="M71" s="298">
        <f t="shared" si="23"/>
        <v>0</v>
      </c>
      <c r="N71" s="326" t="s">
        <v>1868</v>
      </c>
      <c r="O71" s="298">
        <f>PNL!L65</f>
        <v>0</v>
      </c>
      <c r="P71" s="298">
        <f t="shared" si="24"/>
        <v>0</v>
      </c>
      <c r="Q71" s="298">
        <f>PNL!N65</f>
        <v>0</v>
      </c>
      <c r="R71" s="298">
        <f t="shared" si="25"/>
        <v>0</v>
      </c>
      <c r="S71" s="298">
        <f t="shared" si="26"/>
        <v>0</v>
      </c>
      <c r="T71" s="298">
        <f t="shared" si="27"/>
        <v>0</v>
      </c>
      <c r="U71" s="298">
        <f>PNL!P65</f>
        <v>0</v>
      </c>
      <c r="V71" s="298">
        <f t="shared" si="28"/>
        <v>0</v>
      </c>
      <c r="W71" s="54"/>
      <c r="X71" s="288"/>
      <c r="Y71" s="288"/>
      <c r="Z71" s="288"/>
      <c r="AA71" s="288"/>
      <c r="AB71" s="288"/>
      <c r="AC71" s="288"/>
      <c r="AD71" s="288"/>
      <c r="AE71" s="288"/>
      <c r="AF71" s="288"/>
      <c r="AG71" s="288"/>
      <c r="AH71" s="288"/>
      <c r="AI71" s="288"/>
      <c r="AJ71" s="288"/>
      <c r="AK71" s="288"/>
      <c r="AL71" s="288"/>
      <c r="AM71" s="288"/>
      <c r="AN71" s="288"/>
      <c r="AO71" s="288"/>
      <c r="AP71" s="288"/>
    </row>
    <row r="72" spans="1:42" ht="15" customHeight="1">
      <c r="A72" s="289"/>
      <c r="B72" s="329">
        <f>SUM(B65:B71)</f>
        <v>0</v>
      </c>
      <c r="C72" s="329">
        <f t="shared" si="16"/>
        <v>0</v>
      </c>
      <c r="D72" s="329">
        <f>SUM(D65:D71)</f>
        <v>0</v>
      </c>
      <c r="E72" s="329">
        <f t="shared" si="17"/>
        <v>0</v>
      </c>
      <c r="F72" s="329">
        <f>SUM(F65:F71)</f>
        <v>0</v>
      </c>
      <c r="G72" s="329">
        <f t="shared" si="19"/>
        <v>0</v>
      </c>
      <c r="H72" s="329">
        <f>SUM(H65:H71)</f>
        <v>0</v>
      </c>
      <c r="I72" s="329">
        <f t="shared" si="20"/>
        <v>0</v>
      </c>
      <c r="J72" s="329">
        <f>SUM(J65:J71)</f>
        <v>0</v>
      </c>
      <c r="K72" s="329">
        <f t="shared" si="22"/>
        <v>0</v>
      </c>
      <c r="L72" s="329">
        <f>SUM(L65:L71)</f>
        <v>0</v>
      </c>
      <c r="M72" s="329">
        <f t="shared" si="23"/>
        <v>0</v>
      </c>
      <c r="N72" s="330" t="s">
        <v>1609</v>
      </c>
      <c r="O72" s="329">
        <f>SUM(O65:O71)</f>
        <v>0</v>
      </c>
      <c r="P72" s="329">
        <f t="shared" si="24"/>
        <v>0</v>
      </c>
      <c r="Q72" s="329">
        <f>SUM(Q65:Q71)</f>
        <v>0</v>
      </c>
      <c r="R72" s="329">
        <f t="shared" si="25"/>
        <v>0</v>
      </c>
      <c r="S72" s="329">
        <f>SUM(S65:S71)</f>
        <v>0</v>
      </c>
      <c r="T72" s="329">
        <f t="shared" si="27"/>
        <v>0</v>
      </c>
      <c r="U72" s="329">
        <f>SUM(U65:U71)</f>
        <v>0</v>
      </c>
      <c r="V72" s="329">
        <f t="shared" si="28"/>
        <v>0</v>
      </c>
      <c r="W72" s="289"/>
      <c r="X72" s="322"/>
      <c r="Y72" s="322"/>
      <c r="Z72" s="322"/>
      <c r="AA72" s="322"/>
      <c r="AB72" s="322"/>
      <c r="AC72" s="322"/>
      <c r="AD72" s="322"/>
      <c r="AE72" s="322"/>
      <c r="AF72" s="322"/>
      <c r="AG72" s="322"/>
      <c r="AH72" s="322"/>
      <c r="AI72" s="322"/>
      <c r="AJ72" s="322"/>
      <c r="AK72" s="322"/>
      <c r="AL72" s="322"/>
      <c r="AM72" s="322"/>
      <c r="AN72" s="322"/>
      <c r="AO72" s="322"/>
      <c r="AP72" s="322"/>
    </row>
    <row r="73" spans="1:42" ht="15" customHeight="1">
      <c r="A73" s="54"/>
      <c r="B73" s="298"/>
      <c r="C73" s="298"/>
      <c r="D73" s="298"/>
      <c r="E73" s="297"/>
      <c r="F73" s="298"/>
      <c r="G73" s="297"/>
      <c r="H73" s="298"/>
      <c r="I73" s="297"/>
      <c r="J73" s="298"/>
      <c r="K73" s="297"/>
      <c r="L73" s="298"/>
      <c r="M73" s="297"/>
      <c r="N73" s="326"/>
      <c r="O73" s="298"/>
      <c r="P73" s="297"/>
      <c r="Q73" s="298"/>
      <c r="R73" s="297"/>
      <c r="S73" s="298"/>
      <c r="T73" s="297"/>
      <c r="U73" s="298"/>
      <c r="V73" s="297"/>
      <c r="W73" s="54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</row>
    <row r="74" spans="1:42" ht="15" customHeight="1">
      <c r="A74" s="289"/>
      <c r="B74" s="329">
        <f>B62+B72</f>
        <v>0</v>
      </c>
      <c r="C74" s="329">
        <f>IF($B$27=0,0,((B74/$B$27)*100))</f>
        <v>0</v>
      </c>
      <c r="D74" s="329">
        <f>D62+D72</f>
        <v>0</v>
      </c>
      <c r="E74" s="329">
        <f>IF($D$27=0,0,((D74/$D$27)*100))</f>
        <v>0</v>
      </c>
      <c r="F74" s="329">
        <f>B74-D74</f>
        <v>0</v>
      </c>
      <c r="G74" s="329">
        <f>IF(D74=0,0,((F74/D74)*100))</f>
        <v>0</v>
      </c>
      <c r="H74" s="329">
        <f>H62+H72</f>
        <v>0</v>
      </c>
      <c r="I74" s="329">
        <f>IF($H$27=0,0,((H74/$H$27)*100))</f>
        <v>0</v>
      </c>
      <c r="J74" s="329">
        <f>B74-H74</f>
        <v>0</v>
      </c>
      <c r="K74" s="329">
        <f>IF(H74=0,0,((J74/H74)*100))</f>
        <v>0</v>
      </c>
      <c r="L74" s="329">
        <f>L62+L72</f>
        <v>0</v>
      </c>
      <c r="M74" s="329">
        <f>IF($L$27=0,0,((L74/$L$27)*100))</f>
        <v>0</v>
      </c>
      <c r="N74" s="330" t="s">
        <v>1869</v>
      </c>
      <c r="O74" s="329">
        <f>O62+O72</f>
        <v>0</v>
      </c>
      <c r="P74" s="329">
        <f>IF($O$27=0,0,((O74/$O$27)*100))</f>
        <v>0</v>
      </c>
      <c r="Q74" s="329">
        <f>Q62+Q72</f>
        <v>0</v>
      </c>
      <c r="R74" s="329">
        <f>IF($Q$27=0,0,((Q74/$Q$27)*100))</f>
        <v>0</v>
      </c>
      <c r="S74" s="329">
        <f>S62+S72</f>
        <v>0</v>
      </c>
      <c r="T74" s="329">
        <f>IF(Q74=0,0,((S74/Q74)*100))</f>
        <v>0</v>
      </c>
      <c r="U74" s="329">
        <f>U62+U72</f>
        <v>0</v>
      </c>
      <c r="V74" s="329">
        <f>IF($U$27=0,0,((U74/$U$27)*100))</f>
        <v>0</v>
      </c>
      <c r="W74" s="289"/>
      <c r="X74" s="322"/>
      <c r="Y74" s="322"/>
      <c r="Z74" s="322"/>
      <c r="AA74" s="322"/>
      <c r="AB74" s="322"/>
      <c r="AC74" s="322"/>
      <c r="AD74" s="322"/>
      <c r="AE74" s="322"/>
      <c r="AF74" s="322"/>
      <c r="AG74" s="322"/>
      <c r="AH74" s="322"/>
      <c r="AI74" s="322"/>
      <c r="AJ74" s="322"/>
      <c r="AK74" s="322"/>
      <c r="AL74" s="322"/>
      <c r="AM74" s="322"/>
      <c r="AN74" s="322"/>
      <c r="AO74" s="322"/>
      <c r="AP74" s="322"/>
    </row>
    <row r="75" spans="1:42" ht="15" customHeight="1">
      <c r="A75" s="54"/>
      <c r="B75" s="334"/>
      <c r="C75" s="334"/>
      <c r="D75" s="334"/>
      <c r="E75" s="335"/>
      <c r="F75" s="334"/>
      <c r="G75" s="335"/>
      <c r="H75" s="334"/>
      <c r="I75" s="335"/>
      <c r="J75" s="334"/>
      <c r="K75" s="335"/>
      <c r="L75" s="334"/>
      <c r="M75" s="335"/>
      <c r="N75" s="336"/>
      <c r="O75" s="334"/>
      <c r="P75" s="335"/>
      <c r="Q75" s="334"/>
      <c r="R75" s="335"/>
      <c r="S75" s="334"/>
      <c r="T75" s="335"/>
      <c r="U75" s="334"/>
      <c r="V75" s="335"/>
      <c r="W75" s="54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</row>
    <row r="76" spans="1:42" ht="15" customHeight="1">
      <c r="A76" s="289"/>
      <c r="B76" s="329">
        <f>B51-B74</f>
        <v>0</v>
      </c>
      <c r="C76" s="329">
        <f>IF($B$27=0,0,((B76/$B$27)*100))</f>
        <v>0</v>
      </c>
      <c r="D76" s="329">
        <f>D51-D74</f>
        <v>0</v>
      </c>
      <c r="E76" s="329">
        <f>IF($D$27=0,0,((D76/$D$27)*100))</f>
        <v>0</v>
      </c>
      <c r="F76" s="329">
        <f>B76-D76</f>
        <v>0</v>
      </c>
      <c r="G76" s="329">
        <f>IF(D76=0,0,((F76/D76)*100))</f>
        <v>0</v>
      </c>
      <c r="H76" s="329">
        <f>H51-H74</f>
        <v>0</v>
      </c>
      <c r="I76" s="329">
        <f>IF($H$27=0,0,((H76/$H$27)*100))</f>
        <v>0</v>
      </c>
      <c r="J76" s="329">
        <f>B76-H76</f>
        <v>0</v>
      </c>
      <c r="K76" s="329">
        <f>IF(H76=0,0,((J76/H76)*100))</f>
        <v>0</v>
      </c>
      <c r="L76" s="329">
        <f>L51-L74</f>
        <v>0</v>
      </c>
      <c r="M76" s="329">
        <f>IF($L$27=0,0,((L76/$L$27)*100))</f>
        <v>0</v>
      </c>
      <c r="N76" s="330" t="s">
        <v>1870</v>
      </c>
      <c r="O76" s="329">
        <f>O51-O74</f>
        <v>0</v>
      </c>
      <c r="P76" s="329">
        <f>IF($O$27=0,0,((O76/$O$27)*100))</f>
        <v>0</v>
      </c>
      <c r="Q76" s="329">
        <f>Q51-Q74</f>
        <v>0</v>
      </c>
      <c r="R76" s="329">
        <f>IF($Q$27=0,0,((Q76/$Q$27)*100))</f>
        <v>0</v>
      </c>
      <c r="S76" s="329">
        <f>S51-S74</f>
        <v>0</v>
      </c>
      <c r="T76" s="329">
        <f>IF(Q76=0,0,((S76/Q76)*100))</f>
        <v>0</v>
      </c>
      <c r="U76" s="329">
        <f>U51-U74</f>
        <v>0</v>
      </c>
      <c r="V76" s="329">
        <f>IF($U$27=0,0,((U76/$U$27)*100))</f>
        <v>0</v>
      </c>
      <c r="W76" s="289"/>
      <c r="X76" s="322"/>
      <c r="Y76" s="322"/>
      <c r="Z76" s="322"/>
      <c r="AA76" s="322"/>
      <c r="AB76" s="322"/>
      <c r="AC76" s="322"/>
      <c r="AD76" s="322"/>
      <c r="AE76" s="322"/>
      <c r="AF76" s="322"/>
      <c r="AG76" s="322"/>
      <c r="AH76" s="322"/>
      <c r="AI76" s="322"/>
      <c r="AJ76" s="322"/>
      <c r="AK76" s="322"/>
      <c r="AL76" s="322"/>
      <c r="AM76" s="322"/>
      <c r="AN76" s="322"/>
      <c r="AO76" s="322"/>
      <c r="AP76" s="322"/>
    </row>
    <row r="77" spans="1:42" ht="15" customHeight="1">
      <c r="A77" s="289"/>
      <c r="B77" s="329">
        <f>IF(B27=0,0,((B76/$B$27)*100))</f>
        <v>0</v>
      </c>
      <c r="C77" s="337"/>
      <c r="D77" s="329">
        <f>IF(D27=0,0,((D76/$D$27)*100))</f>
        <v>0</v>
      </c>
      <c r="E77" s="338"/>
      <c r="F77" s="329">
        <f>IF(F27=0,0,((F76/D76)*100))</f>
        <v>0</v>
      </c>
      <c r="G77" s="338"/>
      <c r="H77" s="329">
        <f>IF(H27=0,0,((H76/$H$27)*100))</f>
        <v>0</v>
      </c>
      <c r="I77" s="338"/>
      <c r="J77" s="329">
        <f>IF(J27=0,0,((J76/H76)*100))</f>
        <v>0</v>
      </c>
      <c r="K77" s="338"/>
      <c r="L77" s="329">
        <f>IF(L27=0,0,((L76/L27)*100))</f>
        <v>0</v>
      </c>
      <c r="M77" s="338"/>
      <c r="N77" s="330" t="s">
        <v>1871</v>
      </c>
      <c r="O77" s="329">
        <f>IF(O27=0,0,((O76/$O$27)*100))</f>
        <v>0</v>
      </c>
      <c r="P77" s="338"/>
      <c r="Q77" s="329">
        <f>IF(Q27=0,0,((Q76/$Q$27)*100))</f>
        <v>0</v>
      </c>
      <c r="R77" s="338"/>
      <c r="S77" s="329">
        <f>IF(S27=0,0,((S76/Q76)*100))</f>
        <v>0</v>
      </c>
      <c r="T77" s="338"/>
      <c r="U77" s="329">
        <f>IF(U27=0,0,((U76/U27)*100))</f>
        <v>0</v>
      </c>
      <c r="V77" s="338"/>
      <c r="W77" s="289"/>
      <c r="X77" s="322"/>
      <c r="Y77" s="322"/>
      <c r="Z77" s="322"/>
      <c r="AA77" s="322"/>
      <c r="AB77" s="322"/>
      <c r="AC77" s="322"/>
      <c r="AD77" s="322"/>
      <c r="AE77" s="322"/>
      <c r="AF77" s="322"/>
      <c r="AG77" s="322"/>
      <c r="AH77" s="322"/>
      <c r="AI77" s="322"/>
      <c r="AJ77" s="322"/>
      <c r="AK77" s="322"/>
      <c r="AL77" s="322"/>
      <c r="AM77" s="322"/>
      <c r="AN77" s="322"/>
      <c r="AO77" s="322"/>
      <c r="AP77" s="322"/>
    </row>
    <row r="78" spans="1:42" ht="15" customHeight="1">
      <c r="A78" s="54"/>
      <c r="B78" s="298"/>
      <c r="C78" s="298"/>
      <c r="D78" s="298"/>
      <c r="E78" s="297"/>
      <c r="F78" s="298"/>
      <c r="G78" s="297"/>
      <c r="H78" s="298"/>
      <c r="I78" s="297"/>
      <c r="J78" s="298"/>
      <c r="K78" s="297"/>
      <c r="L78" s="298"/>
      <c r="M78" s="297"/>
      <c r="N78" s="326"/>
      <c r="O78" s="298"/>
      <c r="P78" s="297"/>
      <c r="Q78" s="298"/>
      <c r="R78" s="297"/>
      <c r="S78" s="298"/>
      <c r="T78" s="297"/>
      <c r="U78" s="298"/>
      <c r="V78" s="297"/>
      <c r="W78" s="54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</row>
    <row r="79" spans="1:42" ht="15" customHeight="1">
      <c r="A79" s="54"/>
      <c r="B79" s="298">
        <f>PNL!C77</f>
        <v>0</v>
      </c>
      <c r="C79" s="298">
        <f>IF($B$27=0,0,((B79/$B$27)*100))</f>
        <v>0</v>
      </c>
      <c r="D79" s="298">
        <f>PNL!E77</f>
        <v>0</v>
      </c>
      <c r="E79" s="298">
        <f>IF($D$27=0,0,((D79/$D$27)*100))</f>
        <v>0</v>
      </c>
      <c r="F79" s="298">
        <f>B79-D79</f>
        <v>0</v>
      </c>
      <c r="G79" s="298">
        <f>IF(D79=0,0,((F79/D79)*100))</f>
        <v>0</v>
      </c>
      <c r="H79" s="298">
        <f>PNL!G77</f>
        <v>0</v>
      </c>
      <c r="I79" s="298">
        <f>IF($H$27=0,0,((H79/$H$27)*100))</f>
        <v>0</v>
      </c>
      <c r="J79" s="298">
        <f>B79-H79</f>
        <v>0</v>
      </c>
      <c r="K79" s="298">
        <f>IF(H79=0,0,((J79/H79)*100))</f>
        <v>0</v>
      </c>
      <c r="L79" s="298">
        <f>PNL!I77</f>
        <v>0</v>
      </c>
      <c r="M79" s="298">
        <f>IF($L$27=0,0,((L79/$L$27)*100))</f>
        <v>0</v>
      </c>
      <c r="N79" s="326" t="s">
        <v>1572</v>
      </c>
      <c r="O79" s="298">
        <f>PNL!L77</f>
        <v>0</v>
      </c>
      <c r="P79" s="298">
        <f>IF($O$27=0,0,((O79/$O$27)*100))</f>
        <v>0</v>
      </c>
      <c r="Q79" s="298">
        <f>PNL!N77</f>
        <v>0</v>
      </c>
      <c r="R79" s="298">
        <f>IF($Q$27=0,0,((Q79/$Q$27)*100))</f>
        <v>0</v>
      </c>
      <c r="S79" s="298">
        <f>O79-Q79</f>
        <v>0</v>
      </c>
      <c r="T79" s="298">
        <f>IF(Q79=0,0,((S79/Q79)*100))</f>
        <v>0</v>
      </c>
      <c r="U79" s="298">
        <f>PNL!P77</f>
        <v>0</v>
      </c>
      <c r="V79" s="298">
        <f>IF($U$27=0,0,((U79/$U$27)*100))</f>
        <v>0</v>
      </c>
      <c r="W79" s="54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</row>
    <row r="80" spans="1:42" ht="15" customHeight="1">
      <c r="A80" s="54"/>
      <c r="B80" s="298">
        <f>PNL!C78</f>
        <v>0</v>
      </c>
      <c r="C80" s="298">
        <f>IF($B$27=0,0,((B80/$B$27)*100))</f>
        <v>0</v>
      </c>
      <c r="D80" s="298">
        <f>PNL!E78</f>
        <v>0</v>
      </c>
      <c r="E80" s="298">
        <f>IF($D$27=0,0,((D80/$D$27)*100))</f>
        <v>0</v>
      </c>
      <c r="F80" s="298">
        <f>B80-D80</f>
        <v>0</v>
      </c>
      <c r="G80" s="298">
        <f>IF(D80=0,0,((F80/D80)*100))</f>
        <v>0</v>
      </c>
      <c r="H80" s="298">
        <f>PNL!G78</f>
        <v>0</v>
      </c>
      <c r="I80" s="298">
        <f>IF($H$27=0,0,((H80/$H$27)*100))</f>
        <v>0</v>
      </c>
      <c r="J80" s="298">
        <f>B80-H80</f>
        <v>0</v>
      </c>
      <c r="K80" s="298">
        <f>IF(H80=0,0,((J80/H80)*100))</f>
        <v>0</v>
      </c>
      <c r="L80" s="298">
        <f>PNL!I78</f>
        <v>0</v>
      </c>
      <c r="M80" s="298">
        <f>IF($L$27=0,0,((L80/$L$27)*100))</f>
        <v>0</v>
      </c>
      <c r="N80" s="326" t="s">
        <v>1574</v>
      </c>
      <c r="O80" s="298">
        <f>PNL!L78</f>
        <v>0</v>
      </c>
      <c r="P80" s="298">
        <f>IF($O$27=0,0,((O80/$O$27)*100))</f>
        <v>0</v>
      </c>
      <c r="Q80" s="298">
        <f>PNL!N78</f>
        <v>0</v>
      </c>
      <c r="R80" s="298">
        <f>IF($Q$27=0,0,((Q80/$Q$27)*100))</f>
        <v>0</v>
      </c>
      <c r="S80" s="298">
        <f>O80-Q80</f>
        <v>0</v>
      </c>
      <c r="T80" s="298">
        <f>IF(Q80=0,0,((S80/Q80)*100))</f>
        <v>0</v>
      </c>
      <c r="U80" s="298">
        <f>PNL!P78</f>
        <v>0</v>
      </c>
      <c r="V80" s="298">
        <f>IF($U$27=0,0,((U80/$U$27)*100))</f>
        <v>0</v>
      </c>
      <c r="W80" s="54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</row>
    <row r="81" spans="1:42" ht="15" customHeight="1">
      <c r="A81" s="54"/>
      <c r="B81" s="298">
        <f>PNL!C79</f>
        <v>0</v>
      </c>
      <c r="C81" s="298">
        <f>IF($B$27=0,0,((B81/$B$27)*100))</f>
        <v>0</v>
      </c>
      <c r="D81" s="298">
        <f>PNL!E79</f>
        <v>0</v>
      </c>
      <c r="E81" s="298">
        <f>IF($D$27=0,0,((D81/$D$27)*100))</f>
        <v>0</v>
      </c>
      <c r="F81" s="298">
        <f>B81-D81</f>
        <v>0</v>
      </c>
      <c r="G81" s="298">
        <f>IF(D81=0,0,((F81/D81)*100))</f>
        <v>0</v>
      </c>
      <c r="H81" s="298">
        <f>PNL!G79</f>
        <v>0</v>
      </c>
      <c r="I81" s="298">
        <f>IF($H$27=0,0,((H81/$H$27)*100))</f>
        <v>0</v>
      </c>
      <c r="J81" s="298">
        <f>B81-H81</f>
        <v>0</v>
      </c>
      <c r="K81" s="298">
        <f>IF(H81=0,0,((J81/H81)*100))</f>
        <v>0</v>
      </c>
      <c r="L81" s="298">
        <f>PNL!I79</f>
        <v>0</v>
      </c>
      <c r="M81" s="298">
        <f>IF($L$27=0,0,((L81/$L$27)*100))</f>
        <v>0</v>
      </c>
      <c r="N81" s="326" t="s">
        <v>1576</v>
      </c>
      <c r="O81" s="298">
        <f>PNL!L79</f>
        <v>0</v>
      </c>
      <c r="P81" s="298">
        <f>IF($O$27=0,0,((O81/$O$27)*100))</f>
        <v>0</v>
      </c>
      <c r="Q81" s="298">
        <f>PNL!N79</f>
        <v>0</v>
      </c>
      <c r="R81" s="298">
        <f>IF($Q$27=0,0,((Q81/$Q$27)*100))</f>
        <v>0</v>
      </c>
      <c r="S81" s="298">
        <f>O81-Q81</f>
        <v>0</v>
      </c>
      <c r="T81" s="298">
        <f>IF(Q81=0,0,((S81/Q81)*100))</f>
        <v>0</v>
      </c>
      <c r="U81" s="298">
        <f>PNL!P79</f>
        <v>0</v>
      </c>
      <c r="V81" s="298">
        <f>IF($U$27=0,0,((U81/$U$27)*100))</f>
        <v>0</v>
      </c>
      <c r="W81" s="54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</row>
    <row r="82" spans="1:42" ht="15" customHeight="1">
      <c r="A82" s="54"/>
      <c r="B82" s="298">
        <f>PNL!C80</f>
        <v>0</v>
      </c>
      <c r="C82" s="298">
        <f>IF($B$27=0,0,((B82/$B$27)*100))</f>
        <v>0</v>
      </c>
      <c r="D82" s="298">
        <f>PNL!E80</f>
        <v>0</v>
      </c>
      <c r="E82" s="298">
        <f>IF($D$27=0,0,((D82/$D$27)*100))</f>
        <v>0</v>
      </c>
      <c r="F82" s="298">
        <f>B82-D82</f>
        <v>0</v>
      </c>
      <c r="G82" s="298">
        <f>IF(D82=0,0,((F82/D82)*100))</f>
        <v>0</v>
      </c>
      <c r="H82" s="298">
        <f>PNL!G80</f>
        <v>0</v>
      </c>
      <c r="I82" s="298">
        <f>IF($H$27=0,0,((H82/$H$27)*100))</f>
        <v>0</v>
      </c>
      <c r="J82" s="298">
        <f>B82-H82</f>
        <v>0</v>
      </c>
      <c r="K82" s="298">
        <f>IF(H82=0,0,((J82/H82)*100))</f>
        <v>0</v>
      </c>
      <c r="L82" s="298">
        <f>PNL!I80</f>
        <v>0</v>
      </c>
      <c r="M82" s="298">
        <f>IF($L$27=0,0,((L82/$L$27)*100))</f>
        <v>0</v>
      </c>
      <c r="N82" s="326" t="s">
        <v>1578</v>
      </c>
      <c r="O82" s="298">
        <f>PNL!L80</f>
        <v>0</v>
      </c>
      <c r="P82" s="298">
        <f>IF($O$27=0,0,((O82/$O$27)*100))</f>
        <v>0</v>
      </c>
      <c r="Q82" s="298">
        <f>PNL!N80</f>
        <v>0</v>
      </c>
      <c r="R82" s="298">
        <f>IF($Q$27=0,0,((Q82/$Q$27)*100))</f>
        <v>0</v>
      </c>
      <c r="S82" s="298">
        <f>O82-Q82</f>
        <v>0</v>
      </c>
      <c r="T82" s="298">
        <f>IF(Q82=0,0,((S82/Q82)*100))</f>
        <v>0</v>
      </c>
      <c r="U82" s="298">
        <f>PNL!P80</f>
        <v>0</v>
      </c>
      <c r="V82" s="298">
        <f>IF($U$27=0,0,((U82/$U$27)*100))</f>
        <v>0</v>
      </c>
      <c r="W82" s="54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</row>
    <row r="83" spans="1:42" ht="15" customHeight="1">
      <c r="A83" s="289"/>
      <c r="B83" s="329">
        <f>SUM(B79:B82)</f>
        <v>0</v>
      </c>
      <c r="C83" s="329">
        <f>IF($B$27=0,0,((B83/$B$27)*100))</f>
        <v>0</v>
      </c>
      <c r="D83" s="329">
        <f>SUM(D79:D82)</f>
        <v>0</v>
      </c>
      <c r="E83" s="329">
        <f>IF($D$27=0,0,((D83/$D$27)*100))</f>
        <v>0</v>
      </c>
      <c r="F83" s="329">
        <f>SUM(F79:F82)</f>
        <v>0</v>
      </c>
      <c r="G83" s="329">
        <f>IF(D83=0,0,((F83/D83)*100))</f>
        <v>0</v>
      </c>
      <c r="H83" s="329">
        <f>SUM(H79:H82)</f>
        <v>0</v>
      </c>
      <c r="I83" s="329">
        <f>IF($H$27=0,0,((H83/$H$27)*100))</f>
        <v>0</v>
      </c>
      <c r="J83" s="329">
        <f>SUM(J79:J82)</f>
        <v>0</v>
      </c>
      <c r="K83" s="329">
        <f>IF(H83=0,0,((J83/H83)*100))</f>
        <v>0</v>
      </c>
      <c r="L83" s="329">
        <f>SUM(L79:L82)</f>
        <v>0</v>
      </c>
      <c r="M83" s="329">
        <f>IF($L$27=0,0,((L83/$L$27)*100))</f>
        <v>0</v>
      </c>
      <c r="N83" s="330" t="s">
        <v>1872</v>
      </c>
      <c r="O83" s="329">
        <f>SUM(O79:O82)</f>
        <v>0</v>
      </c>
      <c r="P83" s="329">
        <f>IF($O$27=0,0,((O83/$O$27)*100))</f>
        <v>0</v>
      </c>
      <c r="Q83" s="329">
        <f>SUM(Q79:Q82)</f>
        <v>0</v>
      </c>
      <c r="R83" s="329">
        <f>IF($Q$27=0,0,((Q83/$Q$27)*100))</f>
        <v>0</v>
      </c>
      <c r="S83" s="329">
        <f>SUM(S79:S82)</f>
        <v>0</v>
      </c>
      <c r="T83" s="329">
        <f>IF(Q83=0,0,((S83/Q83)*100))</f>
        <v>0</v>
      </c>
      <c r="U83" s="329">
        <f>SUM(U79:U82)</f>
        <v>0</v>
      </c>
      <c r="V83" s="329">
        <f>IF($U$27=0,0,((U83/$U$27)*100))</f>
        <v>0</v>
      </c>
      <c r="W83" s="289"/>
      <c r="X83" s="322"/>
      <c r="Y83" s="322"/>
      <c r="Z83" s="322"/>
      <c r="AA83" s="322"/>
      <c r="AB83" s="322"/>
      <c r="AC83" s="322"/>
      <c r="AD83" s="322"/>
      <c r="AE83" s="322"/>
      <c r="AF83" s="322"/>
      <c r="AG83" s="322"/>
      <c r="AH83" s="322"/>
      <c r="AI83" s="322"/>
      <c r="AJ83" s="322"/>
      <c r="AK83" s="322"/>
      <c r="AL83" s="322"/>
      <c r="AM83" s="322"/>
      <c r="AN83" s="322"/>
      <c r="AO83" s="322"/>
      <c r="AP83" s="322"/>
    </row>
    <row r="84" spans="1:42" ht="15" customHeight="1">
      <c r="A84" s="54"/>
      <c r="B84" s="298"/>
      <c r="C84" s="298"/>
      <c r="D84" s="298"/>
      <c r="E84" s="297"/>
      <c r="F84" s="298"/>
      <c r="G84" s="297"/>
      <c r="H84" s="298"/>
      <c r="I84" s="297"/>
      <c r="J84" s="298"/>
      <c r="K84" s="297"/>
      <c r="L84" s="298"/>
      <c r="M84" s="297"/>
      <c r="N84" s="326"/>
      <c r="O84" s="298"/>
      <c r="P84" s="297"/>
      <c r="Q84" s="298"/>
      <c r="R84" s="297"/>
      <c r="S84" s="298"/>
      <c r="T84" s="297"/>
      <c r="U84" s="298"/>
      <c r="V84" s="297"/>
      <c r="W84" s="54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</row>
    <row r="85" spans="1:42" ht="15" customHeight="1">
      <c r="A85" s="289"/>
      <c r="B85" s="329">
        <f>B76-B83</f>
        <v>0</v>
      </c>
      <c r="C85" s="329">
        <f>IF($B$27=0,0,((B85/$B$27)*100))</f>
        <v>0</v>
      </c>
      <c r="D85" s="329">
        <f>D76-D83</f>
        <v>0</v>
      </c>
      <c r="E85" s="329">
        <f>IF($D$27=0,0,((D85/$D$27)*100))</f>
        <v>0</v>
      </c>
      <c r="F85" s="329">
        <f>B85-D85</f>
        <v>0</v>
      </c>
      <c r="G85" s="329">
        <f>IF(D85=0,0,((F85/D85)*100))</f>
        <v>0</v>
      </c>
      <c r="H85" s="329">
        <f>H76-H83</f>
        <v>0</v>
      </c>
      <c r="I85" s="329">
        <f>IF($H$27=0,0,((H85/$H$27)*100))</f>
        <v>0</v>
      </c>
      <c r="J85" s="329">
        <f>B85-H85</f>
        <v>0</v>
      </c>
      <c r="K85" s="329">
        <f>IF(H85=0,0,((J85/H85)*100))</f>
        <v>0</v>
      </c>
      <c r="L85" s="329">
        <f>L76-L83</f>
        <v>0</v>
      </c>
      <c r="M85" s="329">
        <f>IF($L$27=0,0,((L85/$L$27)*100))</f>
        <v>0</v>
      </c>
      <c r="N85" s="330" t="s">
        <v>1873</v>
      </c>
      <c r="O85" s="329">
        <f>O76-O83</f>
        <v>0</v>
      </c>
      <c r="P85" s="329">
        <f>IF($O$27=0,0,((O85/$O$27)*100))</f>
        <v>0</v>
      </c>
      <c r="Q85" s="329">
        <f>Q76-Q83</f>
        <v>0</v>
      </c>
      <c r="R85" s="329">
        <f>IF($Q$27=0,0,((Q85/$Q$27)*100))</f>
        <v>0</v>
      </c>
      <c r="S85" s="329">
        <f>S74+S83</f>
        <v>0</v>
      </c>
      <c r="T85" s="329">
        <f>IF(Q85=0,0,((S85/Q85)*100))</f>
        <v>0</v>
      </c>
      <c r="U85" s="329">
        <f>U76-U83</f>
        <v>0</v>
      </c>
      <c r="V85" s="338"/>
      <c r="W85" s="289"/>
      <c r="X85" s="322"/>
      <c r="Y85" s="322"/>
      <c r="Z85" s="322"/>
      <c r="AA85" s="322"/>
      <c r="AB85" s="322"/>
      <c r="AC85" s="322"/>
      <c r="AD85" s="322"/>
      <c r="AE85" s="322"/>
      <c r="AF85" s="322"/>
      <c r="AG85" s="322"/>
      <c r="AH85" s="322"/>
      <c r="AI85" s="322"/>
      <c r="AJ85" s="322"/>
      <c r="AK85" s="322"/>
      <c r="AL85" s="322"/>
      <c r="AM85" s="322"/>
      <c r="AN85" s="322"/>
      <c r="AO85" s="322"/>
      <c r="AP85" s="322"/>
    </row>
    <row r="86" spans="1:42" ht="15" customHeight="1">
      <c r="A86" s="54"/>
      <c r="B86" s="298"/>
      <c r="C86" s="298"/>
      <c r="D86" s="298"/>
      <c r="E86" s="297"/>
      <c r="F86" s="298"/>
      <c r="G86" s="297"/>
      <c r="H86" s="298"/>
      <c r="I86" s="297"/>
      <c r="J86" s="298"/>
      <c r="K86" s="297"/>
      <c r="L86" s="298"/>
      <c r="M86" s="297"/>
      <c r="N86" s="326"/>
      <c r="O86" s="298"/>
      <c r="P86" s="297"/>
      <c r="Q86" s="298"/>
      <c r="R86" s="297"/>
      <c r="S86" s="298"/>
      <c r="T86" s="297"/>
      <c r="U86" s="298"/>
      <c r="V86" s="297"/>
      <c r="W86" s="54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288"/>
      <c r="AL86" s="288"/>
      <c r="AM86" s="288"/>
      <c r="AN86" s="288"/>
      <c r="AO86" s="288"/>
      <c r="AP86" s="288"/>
    </row>
    <row r="87" spans="1:42" ht="15" customHeight="1">
      <c r="A87" s="54"/>
      <c r="B87" s="298"/>
      <c r="C87" s="298"/>
      <c r="D87" s="298"/>
      <c r="E87" s="297"/>
      <c r="F87" s="298"/>
      <c r="G87" s="297"/>
      <c r="H87" s="298"/>
      <c r="I87" s="297"/>
      <c r="J87" s="298"/>
      <c r="K87" s="297"/>
      <c r="L87" s="298"/>
      <c r="M87" s="297"/>
      <c r="N87" s="294" t="s">
        <v>1874</v>
      </c>
      <c r="O87" s="298"/>
      <c r="P87" s="297"/>
      <c r="Q87" s="298"/>
      <c r="R87" s="297"/>
      <c r="S87" s="298"/>
      <c r="T87" s="297"/>
      <c r="U87" s="298"/>
      <c r="V87" s="297"/>
      <c r="W87" s="54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8"/>
      <c r="AN87" s="288"/>
      <c r="AO87" s="288"/>
      <c r="AP87" s="288"/>
    </row>
    <row r="88" spans="1:42" ht="15" customHeight="1">
      <c r="A88" s="54"/>
      <c r="B88" s="298"/>
      <c r="C88" s="298"/>
      <c r="D88" s="298"/>
      <c r="E88" s="297"/>
      <c r="F88" s="298"/>
      <c r="G88" s="297"/>
      <c r="H88" s="298"/>
      <c r="I88" s="297"/>
      <c r="J88" s="298"/>
      <c r="K88" s="297"/>
      <c r="L88" s="298"/>
      <c r="M88" s="297"/>
      <c r="N88" s="294" t="s">
        <v>1875</v>
      </c>
      <c r="O88" s="298"/>
      <c r="P88" s="297"/>
      <c r="Q88" s="298"/>
      <c r="R88" s="297"/>
      <c r="S88" s="298"/>
      <c r="T88" s="297"/>
      <c r="U88" s="298"/>
      <c r="V88" s="297"/>
      <c r="W88" s="54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</row>
    <row r="89" spans="1:42" ht="15" customHeight="1">
      <c r="A89" s="54"/>
      <c r="B89" s="298">
        <f>PNL!C72</f>
        <v>0</v>
      </c>
      <c r="C89" s="298">
        <f>IF($B$27=0,0,((B89/$B$27)*100))</f>
        <v>0</v>
      </c>
      <c r="D89" s="298">
        <f>PNL!E72</f>
        <v>0</v>
      </c>
      <c r="E89" s="298">
        <f>IF($D$27=0,0,((D89/$D$27)*100))</f>
        <v>0</v>
      </c>
      <c r="F89" s="298">
        <f>B89-D89</f>
        <v>0</v>
      </c>
      <c r="G89" s="298">
        <f>IF(D89=0,0,((F89/D89)*100))</f>
        <v>0</v>
      </c>
      <c r="H89" s="298">
        <f>PNL!G72</f>
        <v>0</v>
      </c>
      <c r="I89" s="298">
        <f>IF($H$27=0,0,((H89/$H$27)*100))</f>
        <v>0</v>
      </c>
      <c r="J89" s="298">
        <f>B89-H89</f>
        <v>0</v>
      </c>
      <c r="K89" s="298">
        <f>IF(H89=0,0,((J89/H89)*100))</f>
        <v>0</v>
      </c>
      <c r="L89" s="298">
        <f>PNL!I72</f>
        <v>0</v>
      </c>
      <c r="M89" s="298">
        <f>IF($L$27=0,0,((L89/$L$27)*100))</f>
        <v>0</v>
      </c>
      <c r="N89" s="326" t="s">
        <v>1565</v>
      </c>
      <c r="O89" s="298">
        <f>PNL!L72</f>
        <v>0</v>
      </c>
      <c r="P89" s="298">
        <f>IF($O$27=0,0,((O89/$O$27)*100))</f>
        <v>0</v>
      </c>
      <c r="Q89" s="298">
        <f>PNL!N72</f>
        <v>0</v>
      </c>
      <c r="R89" s="298">
        <f>IF($Q$27=0,0,((Q89/$Q$27)*100))</f>
        <v>0</v>
      </c>
      <c r="S89" s="298">
        <f>O89-Q89</f>
        <v>0</v>
      </c>
      <c r="T89" s="298">
        <f>IF(Q89=0,0,((S89/Q89)*100))</f>
        <v>0</v>
      </c>
      <c r="U89" s="298">
        <f>PNL!P72</f>
        <v>0</v>
      </c>
      <c r="V89" s="298">
        <f>IF($U$27=0,0,((U89/$U$27)*100))</f>
        <v>0</v>
      </c>
      <c r="W89" s="54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</row>
    <row r="90" spans="1:42" ht="15" customHeight="1">
      <c r="A90" s="54"/>
      <c r="B90" s="298">
        <f>PNL!C73</f>
        <v>0</v>
      </c>
      <c r="C90" s="298">
        <f>IF($B$27=0,0,((B90/$B$27)*100))</f>
        <v>0</v>
      </c>
      <c r="D90" s="298">
        <f>PNL!E73</f>
        <v>0</v>
      </c>
      <c r="E90" s="298">
        <f>IF($D$27=0,0,((D90/$D$27)*100))</f>
        <v>0</v>
      </c>
      <c r="F90" s="298">
        <f>B90-D90</f>
        <v>0</v>
      </c>
      <c r="G90" s="298">
        <f>IF(D90=0,0,((F90/D90)*100))</f>
        <v>0</v>
      </c>
      <c r="H90" s="298">
        <f>PNL!G73</f>
        <v>0</v>
      </c>
      <c r="I90" s="298">
        <f>IF($H$27=0,0,((H90/$H$27)*100))</f>
        <v>0</v>
      </c>
      <c r="J90" s="298">
        <f>B90-H90</f>
        <v>0</v>
      </c>
      <c r="K90" s="298">
        <f>IF(H90=0,0,((J90/H90)*100))</f>
        <v>0</v>
      </c>
      <c r="L90" s="298">
        <f>PNL!I73</f>
        <v>0</v>
      </c>
      <c r="M90" s="298">
        <f>IF($L$27=0,0,((L90/$L$27)*100))</f>
        <v>0</v>
      </c>
      <c r="N90" s="326" t="s">
        <v>1567</v>
      </c>
      <c r="O90" s="298">
        <f>PNL!L73</f>
        <v>0</v>
      </c>
      <c r="P90" s="298">
        <f>IF($O$27=0,0,((O90/$O$27)*100))</f>
        <v>0</v>
      </c>
      <c r="Q90" s="298">
        <f>PNL!N73</f>
        <v>0</v>
      </c>
      <c r="R90" s="298">
        <f>IF($Q$27=0,0,((Q90/$Q$27)*100))</f>
        <v>0</v>
      </c>
      <c r="S90" s="298">
        <f>O90-Q90</f>
        <v>0</v>
      </c>
      <c r="T90" s="298">
        <f>IF(Q90=0,0,((S90/Q90)*100))</f>
        <v>0</v>
      </c>
      <c r="U90" s="298">
        <f>PNL!P73</f>
        <v>0</v>
      </c>
      <c r="V90" s="298">
        <f>IF($U$27=0,0,((U90/$U$27)*100))</f>
        <v>0</v>
      </c>
      <c r="W90" s="54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/>
    </row>
    <row r="91" spans="1:42" ht="15" customHeight="1">
      <c r="A91" s="54"/>
      <c r="B91" s="298">
        <f>PNL!C74</f>
        <v>0</v>
      </c>
      <c r="C91" s="298">
        <f>IF($B$27=0,0,((B91/$B$27)*100))</f>
        <v>0</v>
      </c>
      <c r="D91" s="298">
        <f>PNL!E74</f>
        <v>0</v>
      </c>
      <c r="E91" s="298">
        <f>IF($D$27=0,0,((D91/$D$27)*100))</f>
        <v>0</v>
      </c>
      <c r="F91" s="298">
        <f>B91-D91</f>
        <v>0</v>
      </c>
      <c r="G91" s="298">
        <f>IF(D91=0,0,((F91/D91)*100))</f>
        <v>0</v>
      </c>
      <c r="H91" s="298">
        <f>PNL!G74</f>
        <v>0</v>
      </c>
      <c r="I91" s="298">
        <f>IF($H$27=0,0,((H91/$H$27)*100))</f>
        <v>0</v>
      </c>
      <c r="J91" s="298">
        <f>B91-H91</f>
        <v>0</v>
      </c>
      <c r="K91" s="298">
        <f>IF(H91=0,0,((J91/H91)*100))</f>
        <v>0</v>
      </c>
      <c r="L91" s="298">
        <f>PNL!I74</f>
        <v>0</v>
      </c>
      <c r="M91" s="298">
        <f>IF($L$27=0,0,((L91/$L$27)*100))</f>
        <v>0</v>
      </c>
      <c r="N91" s="326" t="s">
        <v>1569</v>
      </c>
      <c r="O91" s="298">
        <f>PNL!L74</f>
        <v>0</v>
      </c>
      <c r="P91" s="298">
        <f>IF($O$27=0,0,((O91/$O$27)*100))</f>
        <v>0</v>
      </c>
      <c r="Q91" s="298">
        <f>PNL!N74</f>
        <v>0</v>
      </c>
      <c r="R91" s="298">
        <f>IF($Q$27=0,0,((Q91/$Q$27)*100))</f>
        <v>0</v>
      </c>
      <c r="S91" s="298">
        <f>O91-Q91</f>
        <v>0</v>
      </c>
      <c r="T91" s="298">
        <f>IF(Q91=0,0,((S91/Q91)*100))</f>
        <v>0</v>
      </c>
      <c r="U91" s="298">
        <f>PNL!P74</f>
        <v>0</v>
      </c>
      <c r="V91" s="298">
        <f>IF($U$27=0,0,((U91/$U$27)*100))</f>
        <v>0</v>
      </c>
      <c r="W91" s="54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  <c r="AN91" s="288"/>
      <c r="AO91" s="288"/>
      <c r="AP91" s="288"/>
    </row>
    <row r="92" spans="1:42" ht="15" customHeight="1">
      <c r="A92" s="289"/>
      <c r="B92" s="329">
        <f>SUM(B89:B91)</f>
        <v>0</v>
      </c>
      <c r="C92" s="329">
        <f>IF($B$27=0,0,((B92/$B$27)*100))</f>
        <v>0</v>
      </c>
      <c r="D92" s="329">
        <f>SUM(D89:D91)</f>
        <v>0</v>
      </c>
      <c r="E92" s="329">
        <f>IF($D$27=0,0,((D92/$D$27)*100))</f>
        <v>0</v>
      </c>
      <c r="F92" s="329">
        <f>SUM(F89:F91)</f>
        <v>0</v>
      </c>
      <c r="G92" s="329">
        <f>IF(D92=0,0,((F92/D92)*100))</f>
        <v>0</v>
      </c>
      <c r="H92" s="329">
        <f>SUM(H89:H91)</f>
        <v>0</v>
      </c>
      <c r="I92" s="329">
        <f>IF($H$27=0,0,((H92/$H$27)*100))</f>
        <v>0</v>
      </c>
      <c r="J92" s="329">
        <f>SUM(J89:J91)</f>
        <v>0</v>
      </c>
      <c r="K92" s="329">
        <f>IF(H92=0,0,((J92/H92)*100))</f>
        <v>0</v>
      </c>
      <c r="L92" s="329">
        <f>SUM(L89:L91)</f>
        <v>0</v>
      </c>
      <c r="M92" s="329">
        <f>IF($L$27=0,0,((L92/$L$27)*100))</f>
        <v>0</v>
      </c>
      <c r="N92" s="330" t="s">
        <v>1876</v>
      </c>
      <c r="O92" s="329">
        <f>SUM(O89:O91)</f>
        <v>0</v>
      </c>
      <c r="P92" s="329"/>
      <c r="Q92" s="329">
        <f>SUM(Q89:Q91)</f>
        <v>0</v>
      </c>
      <c r="R92" s="329"/>
      <c r="S92" s="329">
        <f>SUM(S89:S91)</f>
        <v>0</v>
      </c>
      <c r="T92" s="329">
        <f>IF(Q92=0,0,((S92/Q92)*100))</f>
        <v>0</v>
      </c>
      <c r="U92" s="329">
        <f>SUM(U89:U91)</f>
        <v>0</v>
      </c>
      <c r="V92" s="329"/>
      <c r="W92" s="289"/>
      <c r="X92" s="322"/>
      <c r="Y92" s="322"/>
      <c r="Z92" s="322"/>
      <c r="AA92" s="322"/>
      <c r="AB92" s="322"/>
      <c r="AC92" s="322"/>
      <c r="AD92" s="322"/>
      <c r="AE92" s="322"/>
      <c r="AF92" s="322"/>
      <c r="AG92" s="322"/>
      <c r="AH92" s="322"/>
      <c r="AI92" s="322"/>
      <c r="AJ92" s="322"/>
      <c r="AK92" s="322"/>
      <c r="AL92" s="322"/>
      <c r="AM92" s="322"/>
      <c r="AN92" s="322"/>
      <c r="AO92" s="322"/>
      <c r="AP92" s="322"/>
    </row>
    <row r="93" spans="1:42" ht="15" customHeight="1">
      <c r="A93" s="289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4" t="s">
        <v>1877</v>
      </c>
      <c r="O93" s="306"/>
      <c r="P93" s="305"/>
      <c r="Q93" s="306"/>
      <c r="R93" s="305"/>
      <c r="S93" s="306"/>
      <c r="T93" s="297"/>
      <c r="U93" s="306"/>
      <c r="V93" s="305"/>
      <c r="W93" s="289"/>
      <c r="X93" s="322"/>
      <c r="Y93" s="322"/>
      <c r="Z93" s="322"/>
      <c r="AA93" s="322"/>
      <c r="AB93" s="322"/>
      <c r="AC93" s="322"/>
      <c r="AD93" s="322"/>
      <c r="AE93" s="322"/>
      <c r="AF93" s="322"/>
      <c r="AG93" s="322"/>
      <c r="AH93" s="322"/>
      <c r="AI93" s="322"/>
      <c r="AJ93" s="322"/>
      <c r="AK93" s="322"/>
      <c r="AL93" s="322"/>
      <c r="AM93" s="322"/>
      <c r="AN93" s="322"/>
      <c r="AO93" s="322"/>
      <c r="AP93" s="322"/>
    </row>
    <row r="94" spans="1:42" ht="15" customHeight="1">
      <c r="A94" s="54"/>
      <c r="B94" s="298">
        <f>PNL!C81</f>
        <v>0</v>
      </c>
      <c r="C94" s="298">
        <f>IF($B$27=0,0,((B94/$B$27)*100))</f>
        <v>0</v>
      </c>
      <c r="D94" s="298">
        <f>PNL!E81</f>
        <v>0</v>
      </c>
      <c r="E94" s="298">
        <f>IF($D$27=0,0,((D94/$D$27)*100))</f>
        <v>0</v>
      </c>
      <c r="F94" s="298">
        <f>B94-D94</f>
        <v>0</v>
      </c>
      <c r="G94" s="298">
        <f>IF(D94=0,0,((F94/D94)*100))</f>
        <v>0</v>
      </c>
      <c r="H94" s="298">
        <f>PNL!G81</f>
        <v>0</v>
      </c>
      <c r="I94" s="298">
        <f>IF($H$27=0,0,((H94/$H$27)*100))</f>
        <v>0</v>
      </c>
      <c r="J94" s="298">
        <f>B94-H94</f>
        <v>0</v>
      </c>
      <c r="K94" s="298">
        <f>IF(H94=0,0,((J94/H94)*100))</f>
        <v>0</v>
      </c>
      <c r="L94" s="298">
        <f>PNL!I81</f>
        <v>0</v>
      </c>
      <c r="M94" s="298">
        <f>IF($L$27=0,0,((L94/$L$27)*100))</f>
        <v>0</v>
      </c>
      <c r="N94" s="326" t="s">
        <v>1878</v>
      </c>
      <c r="O94" s="298">
        <f>PNL!L81</f>
        <v>0</v>
      </c>
      <c r="P94" s="298">
        <f>IF($O$27=0,0,((O94/$O$27)*100))</f>
        <v>0</v>
      </c>
      <c r="Q94" s="298">
        <f>PNL!N81</f>
        <v>0</v>
      </c>
      <c r="R94" s="298">
        <f>IF($Q$27=0,0,((Q94/$Q$27)*100))</f>
        <v>0</v>
      </c>
      <c r="S94" s="298">
        <f>O94-Q94</f>
        <v>0</v>
      </c>
      <c r="T94" s="298">
        <f>IF(Q94=0,0,((S94/Q94)*100))</f>
        <v>0</v>
      </c>
      <c r="U94" s="298">
        <f>PNL!P81</f>
        <v>0</v>
      </c>
      <c r="V94" s="298">
        <f>IF($U$27=0,0,((U94/$U$27)*100))</f>
        <v>0</v>
      </c>
      <c r="W94" s="54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  <c r="AN94" s="288"/>
      <c r="AO94" s="288"/>
      <c r="AP94" s="288"/>
    </row>
    <row r="95" spans="1:42" ht="15" customHeight="1">
      <c r="A95" s="54"/>
      <c r="B95" s="298">
        <f>PNL!C82</f>
        <v>0</v>
      </c>
      <c r="C95" s="298">
        <f>IF($B$27=0,0,((B95/$B$27)*100))</f>
        <v>0</v>
      </c>
      <c r="D95" s="298">
        <f>PNL!E82</f>
        <v>0</v>
      </c>
      <c r="E95" s="298">
        <f>IF($D$27=0,0,((D95/$D$27)*100))</f>
        <v>0</v>
      </c>
      <c r="F95" s="298">
        <f>B95-D95</f>
        <v>0</v>
      </c>
      <c r="G95" s="298">
        <f>IF(D95=0,0,((F95/D95)*100))</f>
        <v>0</v>
      </c>
      <c r="H95" s="298">
        <f>PNL!G82</f>
        <v>0</v>
      </c>
      <c r="I95" s="298">
        <f>IF($H$27=0,0,((H95/$H$27)*100))</f>
        <v>0</v>
      </c>
      <c r="J95" s="298">
        <f>B95-H95</f>
        <v>0</v>
      </c>
      <c r="K95" s="298">
        <f>IF(H95=0,0,((J95/H95)*100))</f>
        <v>0</v>
      </c>
      <c r="L95" s="298">
        <f>PNL!I82</f>
        <v>0</v>
      </c>
      <c r="M95" s="298">
        <f>IF($L$27=0,0,((L95/$L$27)*100))</f>
        <v>0</v>
      </c>
      <c r="N95" s="326" t="s">
        <v>1879</v>
      </c>
      <c r="O95" s="298">
        <f>PNL!L82</f>
        <v>0</v>
      </c>
      <c r="P95" s="298">
        <f>IF($O$27=0,0,((O95/$O$27)*100))</f>
        <v>0</v>
      </c>
      <c r="Q95" s="298">
        <f>PNL!N82</f>
        <v>0</v>
      </c>
      <c r="R95" s="298">
        <f>IF($Q$27=0,0,((Q95/$Q$27)*100))</f>
        <v>0</v>
      </c>
      <c r="S95" s="298">
        <f>O95-Q95</f>
        <v>0</v>
      </c>
      <c r="T95" s="298">
        <f>IF(Q95=0,0,((S95/Q95)*100))</f>
        <v>0</v>
      </c>
      <c r="U95" s="298">
        <f>PNL!P82</f>
        <v>0</v>
      </c>
      <c r="V95" s="298">
        <f>IF($U$27=0,0,((U95/$U$27)*100))</f>
        <v>0</v>
      </c>
      <c r="W95" s="54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  <c r="AN95" s="288"/>
      <c r="AO95" s="288"/>
      <c r="AP95" s="288"/>
    </row>
    <row r="96" spans="1:42" ht="15" customHeight="1">
      <c r="A96" s="54"/>
      <c r="B96" s="298">
        <f>PNL!C83</f>
        <v>0</v>
      </c>
      <c r="C96" s="298">
        <f>IF($B$27=0,0,((B96/$B$27)*100))</f>
        <v>0</v>
      </c>
      <c r="D96" s="298">
        <f>PNL!E83</f>
        <v>0</v>
      </c>
      <c r="E96" s="298">
        <f>IF($D$27=0,0,((D96/$D$27)*100))</f>
        <v>0</v>
      </c>
      <c r="F96" s="298">
        <f>B96-D96</f>
        <v>0</v>
      </c>
      <c r="G96" s="298">
        <f>IF(D96=0,0,((F96/D96)*100))</f>
        <v>0</v>
      </c>
      <c r="H96" s="298">
        <f>PNL!G83</f>
        <v>0</v>
      </c>
      <c r="I96" s="298">
        <f>IF($H$27=0,0,((H96/$H$27)*100))</f>
        <v>0</v>
      </c>
      <c r="J96" s="298">
        <f>B96-H96</f>
        <v>0</v>
      </c>
      <c r="K96" s="298">
        <f>IF(H96=0,0,((J96/H96)*100))</f>
        <v>0</v>
      </c>
      <c r="L96" s="298">
        <f>PNL!I83</f>
        <v>0</v>
      </c>
      <c r="M96" s="298">
        <f>IF($L$27=0,0,((L96/$L$27)*100))</f>
        <v>0</v>
      </c>
      <c r="N96" s="326" t="s">
        <v>1880</v>
      </c>
      <c r="O96" s="298">
        <f>PNL!L83</f>
        <v>0</v>
      </c>
      <c r="P96" s="298">
        <f>IF($O$27=0,0,((O96/$O$27)*100))</f>
        <v>0</v>
      </c>
      <c r="Q96" s="298">
        <f>PNL!N83</f>
        <v>0</v>
      </c>
      <c r="R96" s="298">
        <f>IF($Q$27=0,0,((Q96/$Q$27)*100))</f>
        <v>0</v>
      </c>
      <c r="S96" s="298">
        <f>O96-Q96</f>
        <v>0</v>
      </c>
      <c r="T96" s="298">
        <f>IF(Q96=0,0,((S96/Q96)*100))</f>
        <v>0</v>
      </c>
      <c r="U96" s="298">
        <f>PNL!P83</f>
        <v>0</v>
      </c>
      <c r="V96" s="298">
        <f>IF($U$27=0,0,((U96/$U$27)*100))</f>
        <v>0</v>
      </c>
      <c r="W96" s="54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  <c r="AN96" s="288"/>
      <c r="AO96" s="288"/>
      <c r="AP96" s="288"/>
    </row>
    <row r="97" spans="1:42" ht="15" hidden="1" customHeight="1">
      <c r="A97" s="54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326"/>
      <c r="O97" s="298"/>
      <c r="P97" s="298"/>
      <c r="Q97" s="298"/>
      <c r="R97" s="298"/>
      <c r="S97" s="298"/>
      <c r="T97" s="298"/>
      <c r="U97" s="298"/>
      <c r="V97" s="298"/>
      <c r="W97" s="54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</row>
    <row r="98" spans="1:42" ht="15" customHeight="1">
      <c r="A98" s="289"/>
      <c r="B98" s="329">
        <f>SUM(B94:B97)</f>
        <v>0</v>
      </c>
      <c r="C98" s="329"/>
      <c r="D98" s="329">
        <f>SUM(D94:D97)</f>
        <v>0</v>
      </c>
      <c r="E98" s="329"/>
      <c r="F98" s="329">
        <f>SUM(F94:F97)</f>
        <v>0</v>
      </c>
      <c r="G98" s="329">
        <f>IF(D98=0,0,((F98/D98)*100))</f>
        <v>0</v>
      </c>
      <c r="H98" s="329">
        <f>SUM(H94:H97)</f>
        <v>0</v>
      </c>
      <c r="I98" s="329"/>
      <c r="J98" s="329">
        <f>SUM(J94:J97)</f>
        <v>0</v>
      </c>
      <c r="K98" s="329">
        <f>IF(H98=0,0,((J98/H98)*100))</f>
        <v>0</v>
      </c>
      <c r="L98" s="329">
        <f>SUM(L94:L97)</f>
        <v>0</v>
      </c>
      <c r="M98" s="329"/>
      <c r="N98" s="330" t="s">
        <v>1881</v>
      </c>
      <c r="O98" s="329">
        <f>SUM(O94:O97)</f>
        <v>0</v>
      </c>
      <c r="P98" s="329"/>
      <c r="Q98" s="329">
        <f>SUM(Q94:Q97)</f>
        <v>0</v>
      </c>
      <c r="R98" s="329"/>
      <c r="S98" s="329">
        <f>SUM(S94:S97)</f>
        <v>0</v>
      </c>
      <c r="T98" s="329">
        <f>IF(Q98=0,0,((S98/Q98)*100))</f>
        <v>0</v>
      </c>
      <c r="U98" s="329">
        <f>SUM(U94:U97)</f>
        <v>0</v>
      </c>
      <c r="V98" s="329"/>
      <c r="W98" s="289"/>
      <c r="X98" s="322"/>
      <c r="Y98" s="322"/>
      <c r="Z98" s="322"/>
      <c r="AA98" s="322"/>
      <c r="AB98" s="322"/>
      <c r="AC98" s="322"/>
      <c r="AD98" s="322"/>
      <c r="AE98" s="322"/>
      <c r="AF98" s="322"/>
      <c r="AG98" s="322"/>
      <c r="AH98" s="322"/>
      <c r="AI98" s="322"/>
      <c r="AJ98" s="322"/>
      <c r="AK98" s="322"/>
      <c r="AL98" s="322"/>
      <c r="AM98" s="322"/>
      <c r="AN98" s="322"/>
      <c r="AO98" s="322"/>
      <c r="AP98" s="322"/>
    </row>
    <row r="99" spans="1:42" ht="15" customHeight="1">
      <c r="A99" s="54"/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4"/>
      <c r="O99" s="298"/>
      <c r="P99" s="298"/>
      <c r="Q99" s="298"/>
      <c r="R99" s="298"/>
      <c r="S99" s="298"/>
      <c r="T99" s="298"/>
      <c r="U99" s="298"/>
      <c r="V99" s="298"/>
      <c r="W99" s="54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8"/>
      <c r="AN99" s="288"/>
      <c r="AO99" s="288"/>
      <c r="AP99" s="288"/>
    </row>
    <row r="100" spans="1:42" ht="15" customHeight="1">
      <c r="A100" s="289"/>
      <c r="B100" s="329">
        <f>B85-B92-B98</f>
        <v>0</v>
      </c>
      <c r="C100" s="329">
        <f>IF($B$27=0,0,((B100/$B$27)*100))</f>
        <v>0</v>
      </c>
      <c r="D100" s="329">
        <f>D85-D92-D98</f>
        <v>0</v>
      </c>
      <c r="E100" s="329">
        <f>IF($D$27=0,0,((D100/$D$27)*100))</f>
        <v>0</v>
      </c>
      <c r="F100" s="329">
        <f>F85-F92-F98</f>
        <v>0</v>
      </c>
      <c r="G100" s="329">
        <f>IF(D100=0,0,((F100/D100)*100))</f>
        <v>0</v>
      </c>
      <c r="H100" s="329">
        <f>H85-H92-H98</f>
        <v>0</v>
      </c>
      <c r="I100" s="329">
        <f>IF($H$27=0,0,((H100/$H$27)*100))</f>
        <v>0</v>
      </c>
      <c r="J100" s="329">
        <f>J85-J92-J98</f>
        <v>0</v>
      </c>
      <c r="K100" s="329">
        <f>IF(H100=0,0,((J100/H100)*100))</f>
        <v>0</v>
      </c>
      <c r="L100" s="329">
        <f>L85-L92-L98</f>
        <v>0</v>
      </c>
      <c r="M100" s="329">
        <f>IF($L$27=0,0,((L100/$L$27)*100))</f>
        <v>0</v>
      </c>
      <c r="N100" s="330" t="s">
        <v>1882</v>
      </c>
      <c r="O100" s="329">
        <f>O85-O92-O98</f>
        <v>0</v>
      </c>
      <c r="P100" s="329">
        <f>IF($O$27=0,0,((O100/$O$27)*100))</f>
        <v>0</v>
      </c>
      <c r="Q100" s="329">
        <f>Q85-Q92-Q98</f>
        <v>0</v>
      </c>
      <c r="R100" s="329">
        <f>IF($Q$27=0,0,((Q100/$Q$27)*100))</f>
        <v>0</v>
      </c>
      <c r="S100" s="329">
        <f>S85-S92-S98</f>
        <v>0</v>
      </c>
      <c r="T100" s="329">
        <f>IF(Q100=0,0,((S100/Q100)*100))</f>
        <v>0</v>
      </c>
      <c r="U100" s="329">
        <f>U85-U92-U98</f>
        <v>0</v>
      </c>
      <c r="V100" s="329">
        <f>IF($U$27=0,0,((U100/$U$27)*100))</f>
        <v>0</v>
      </c>
      <c r="W100" s="289"/>
      <c r="X100" s="322"/>
      <c r="Y100" s="322"/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  <c r="AK100" s="322"/>
      <c r="AL100" s="322"/>
      <c r="AM100" s="322"/>
      <c r="AN100" s="322"/>
      <c r="AO100" s="322"/>
      <c r="AP100" s="322"/>
    </row>
    <row r="101" spans="1:42" ht="15" customHeight="1">
      <c r="A101" s="54"/>
      <c r="B101" s="298"/>
      <c r="C101" s="298"/>
      <c r="D101" s="298"/>
      <c r="E101" s="297"/>
      <c r="F101" s="298"/>
      <c r="G101" s="297"/>
      <c r="H101" s="298"/>
      <c r="I101" s="297"/>
      <c r="J101" s="298"/>
      <c r="K101" s="297"/>
      <c r="L101" s="298"/>
      <c r="M101" s="297"/>
      <c r="N101" s="326"/>
      <c r="O101" s="298"/>
      <c r="P101" s="297"/>
      <c r="Q101" s="298"/>
      <c r="R101" s="297"/>
      <c r="S101" s="298"/>
      <c r="T101" s="297"/>
      <c r="U101" s="298"/>
      <c r="V101" s="297"/>
      <c r="W101" s="54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8"/>
      <c r="AN101" s="288"/>
      <c r="AO101" s="288"/>
      <c r="AP101" s="288"/>
    </row>
    <row r="102" spans="1:42" ht="15" customHeight="1">
      <c r="A102" s="289"/>
      <c r="B102" s="329">
        <f>B38+B62</f>
        <v>0</v>
      </c>
      <c r="C102" s="329">
        <f>IF($B$27=0,0,((B102/$B$27)*100))</f>
        <v>0</v>
      </c>
      <c r="D102" s="329">
        <f>D38+D62</f>
        <v>0</v>
      </c>
      <c r="E102" s="329">
        <f>IF($D$27=0,0,((D102/$D$27)*100))</f>
        <v>0</v>
      </c>
      <c r="F102" s="329">
        <f>F38+F62</f>
        <v>0</v>
      </c>
      <c r="G102" s="329">
        <f>IF(D102=0,0,((F102/D102)*100))</f>
        <v>0</v>
      </c>
      <c r="H102" s="329">
        <f>H38+H62</f>
        <v>0</v>
      </c>
      <c r="I102" s="329">
        <f>IF($H$27=0,0,((H102/$H$27)*100))</f>
        <v>0</v>
      </c>
      <c r="J102" s="329">
        <f>J38+J62</f>
        <v>0</v>
      </c>
      <c r="K102" s="329">
        <f>IF(H102=0,0,((J102/H102)*100))</f>
        <v>0</v>
      </c>
      <c r="L102" s="329">
        <f>L38+L62</f>
        <v>0</v>
      </c>
      <c r="M102" s="329">
        <f>IF($L$27=0,0,((L102/$L$27)*100))</f>
        <v>0</v>
      </c>
      <c r="N102" s="330" t="s">
        <v>1883</v>
      </c>
      <c r="O102" s="329">
        <f>O38+O62</f>
        <v>0</v>
      </c>
      <c r="P102" s="329">
        <f>IF($O$27=0,0,((O102/$O$27)*100))</f>
        <v>0</v>
      </c>
      <c r="Q102" s="329">
        <f>Q38+Q62</f>
        <v>0</v>
      </c>
      <c r="R102" s="329">
        <f>IF($Q$27=0,0,((Q102/$Q$27)*100))</f>
        <v>0</v>
      </c>
      <c r="S102" s="329">
        <f>S38+S62</f>
        <v>0</v>
      </c>
      <c r="T102" s="329">
        <f>IF(Q102=0,0,((S102/Q102)*100))</f>
        <v>0</v>
      </c>
      <c r="U102" s="329">
        <f>U38+U62</f>
        <v>0</v>
      </c>
      <c r="V102" s="329">
        <f>IF($U$27=0,0,((U102/$U$27)*100))</f>
        <v>0</v>
      </c>
      <c r="W102" s="289"/>
      <c r="X102" s="322"/>
      <c r="Y102" s="322"/>
      <c r="Z102" s="322"/>
      <c r="AA102" s="322"/>
      <c r="AB102" s="322"/>
      <c r="AC102" s="322"/>
      <c r="AD102" s="322"/>
      <c r="AE102" s="322"/>
      <c r="AF102" s="322"/>
      <c r="AG102" s="322"/>
      <c r="AH102" s="322"/>
      <c r="AI102" s="322"/>
      <c r="AJ102" s="322"/>
      <c r="AK102" s="322"/>
      <c r="AL102" s="322"/>
      <c r="AM102" s="322"/>
      <c r="AN102" s="322"/>
      <c r="AO102" s="322"/>
      <c r="AP102" s="322"/>
    </row>
    <row r="103" spans="1:42" ht="12.75" customHeight="1">
      <c r="A103" s="54"/>
      <c r="B103" s="287"/>
      <c r="C103" s="287"/>
      <c r="D103" s="287"/>
      <c r="E103" s="54"/>
      <c r="F103" s="287"/>
      <c r="G103" s="54"/>
      <c r="H103" s="287"/>
      <c r="I103" s="54"/>
      <c r="J103" s="287"/>
      <c r="K103" s="54"/>
      <c r="L103" s="287"/>
      <c r="M103" s="54"/>
      <c r="N103" s="318"/>
      <c r="O103" s="287"/>
      <c r="P103" s="54"/>
      <c r="Q103" s="287"/>
      <c r="R103" s="54"/>
      <c r="S103" s="287"/>
      <c r="T103" s="54"/>
      <c r="U103" s="287"/>
      <c r="V103" s="54"/>
      <c r="W103" s="54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8"/>
      <c r="AN103" s="288"/>
      <c r="AO103" s="288"/>
      <c r="AP103" s="288"/>
    </row>
    <row r="104" spans="1:42" ht="12.75" customHeight="1">
      <c r="A104" s="288"/>
      <c r="B104" s="317"/>
      <c r="C104" s="317"/>
      <c r="D104" s="317"/>
      <c r="E104" s="317"/>
      <c r="F104" s="317"/>
      <c r="G104" s="317"/>
      <c r="H104" s="317"/>
      <c r="I104" s="317"/>
      <c r="J104" s="317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  <c r="AN104" s="288"/>
      <c r="AO104" s="288"/>
      <c r="AP104" s="288"/>
    </row>
    <row r="105" spans="1:42" ht="12.75" customHeight="1">
      <c r="A105" s="288"/>
      <c r="B105" s="317"/>
      <c r="C105" s="317"/>
      <c r="D105" s="317"/>
      <c r="E105" s="317"/>
      <c r="F105" s="317"/>
      <c r="G105" s="317"/>
      <c r="H105" s="317"/>
      <c r="I105" s="317"/>
      <c r="J105" s="317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  <c r="AN105" s="288"/>
      <c r="AO105" s="288"/>
      <c r="AP105" s="288"/>
    </row>
    <row r="106" spans="1:42" ht="12.75" customHeight="1">
      <c r="A106" s="288"/>
      <c r="B106" s="317"/>
      <c r="C106" s="317"/>
      <c r="D106" s="317"/>
      <c r="E106" s="317"/>
      <c r="F106" s="317"/>
      <c r="G106" s="317"/>
      <c r="H106" s="317"/>
      <c r="I106" s="317"/>
      <c r="J106" s="317"/>
      <c r="K106" s="317"/>
      <c r="L106" s="317"/>
      <c r="M106" s="317"/>
      <c r="N106" s="317"/>
      <c r="O106" s="317"/>
      <c r="P106" s="317"/>
      <c r="Q106" s="317"/>
      <c r="R106" s="317"/>
      <c r="S106" s="317"/>
      <c r="T106" s="317"/>
      <c r="U106" s="317"/>
      <c r="V106" s="317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</row>
    <row r="107" spans="1:42" ht="12.75" customHeight="1">
      <c r="A107" s="288"/>
      <c r="B107" s="317"/>
      <c r="C107" s="317"/>
      <c r="D107" s="317"/>
      <c r="E107" s="317"/>
      <c r="F107" s="317"/>
      <c r="G107" s="317"/>
      <c r="H107" s="317"/>
      <c r="I107" s="317"/>
      <c r="J107" s="317"/>
      <c r="K107" s="317"/>
      <c r="L107" s="317"/>
      <c r="M107" s="317"/>
      <c r="N107" s="317"/>
      <c r="O107" s="317"/>
      <c r="P107" s="317"/>
      <c r="Q107" s="317"/>
      <c r="R107" s="317"/>
      <c r="S107" s="317"/>
      <c r="T107" s="317"/>
      <c r="U107" s="317"/>
      <c r="V107" s="317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</row>
    <row r="108" spans="1:42" ht="15.75" customHeight="1">
      <c r="A108" s="288"/>
      <c r="B108" s="317"/>
      <c r="C108" s="317"/>
      <c r="D108" s="317"/>
      <c r="E108" s="288"/>
      <c r="F108" s="317"/>
      <c r="G108" s="288"/>
      <c r="H108" s="317"/>
      <c r="I108" s="288"/>
      <c r="J108" s="317"/>
      <c r="K108" s="288"/>
      <c r="L108" s="317"/>
      <c r="M108" s="288"/>
      <c r="N108" s="339"/>
      <c r="O108" s="317"/>
      <c r="P108" s="288"/>
      <c r="Q108" s="317"/>
      <c r="R108" s="288"/>
      <c r="S108" s="317"/>
      <c r="T108" s="288"/>
      <c r="U108" s="317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</row>
    <row r="109" spans="1:42" ht="15.75" customHeight="1">
      <c r="A109" s="288"/>
      <c r="B109" s="317"/>
      <c r="C109" s="317"/>
      <c r="D109" s="317"/>
      <c r="E109" s="288"/>
      <c r="F109" s="317"/>
      <c r="G109" s="288"/>
      <c r="H109" s="317"/>
      <c r="I109" s="288"/>
      <c r="J109" s="317"/>
      <c r="K109" s="288"/>
      <c r="L109" s="317"/>
      <c r="M109" s="288"/>
      <c r="N109" s="339"/>
      <c r="O109" s="317"/>
      <c r="P109" s="288"/>
      <c r="Q109" s="317"/>
      <c r="R109" s="288"/>
      <c r="S109" s="317"/>
      <c r="T109" s="288"/>
      <c r="U109" s="317"/>
      <c r="V109" s="288"/>
      <c r="W109" s="288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8"/>
      <c r="AN109" s="288"/>
      <c r="AO109" s="288"/>
      <c r="AP109" s="288"/>
    </row>
    <row r="110" spans="1:42" ht="15.75" customHeight="1">
      <c r="A110" s="288"/>
      <c r="B110" s="317"/>
      <c r="C110" s="317"/>
      <c r="D110" s="317"/>
      <c r="E110" s="288"/>
      <c r="F110" s="317"/>
      <c r="G110" s="288"/>
      <c r="H110" s="317"/>
      <c r="I110" s="288"/>
      <c r="J110" s="317"/>
      <c r="K110" s="288"/>
      <c r="L110" s="317"/>
      <c r="M110" s="288"/>
      <c r="N110" s="339"/>
      <c r="O110" s="317"/>
      <c r="P110" s="288"/>
      <c r="Q110" s="317"/>
      <c r="R110" s="288"/>
      <c r="S110" s="317"/>
      <c r="T110" s="288"/>
      <c r="U110" s="317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  <c r="AN110" s="288"/>
      <c r="AO110" s="288"/>
      <c r="AP110" s="288"/>
    </row>
    <row r="111" spans="1:42" ht="15.75" customHeight="1">
      <c r="A111" s="288"/>
      <c r="B111" s="317"/>
      <c r="C111" s="317"/>
      <c r="D111" s="317"/>
      <c r="E111" s="288"/>
      <c r="F111" s="317"/>
      <c r="G111" s="288"/>
      <c r="H111" s="317"/>
      <c r="I111" s="288"/>
      <c r="J111" s="317"/>
      <c r="K111" s="288"/>
      <c r="L111" s="317"/>
      <c r="M111" s="288"/>
      <c r="N111" s="339"/>
      <c r="O111" s="317"/>
      <c r="P111" s="288"/>
      <c r="Q111" s="317"/>
      <c r="R111" s="288"/>
      <c r="S111" s="317"/>
      <c r="T111" s="288"/>
      <c r="U111" s="317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8"/>
      <c r="AN111" s="288"/>
      <c r="AO111" s="288"/>
      <c r="AP111" s="288"/>
    </row>
    <row r="112" spans="1:42" ht="15.75" customHeight="1">
      <c r="A112" s="288"/>
      <c r="B112" s="317"/>
      <c r="C112" s="317"/>
      <c r="D112" s="317"/>
      <c r="E112" s="288"/>
      <c r="F112" s="317"/>
      <c r="G112" s="288"/>
      <c r="H112" s="317"/>
      <c r="I112" s="288"/>
      <c r="J112" s="317"/>
      <c r="K112" s="288"/>
      <c r="L112" s="317"/>
      <c r="M112" s="288"/>
      <c r="N112" s="339"/>
      <c r="O112" s="317"/>
      <c r="P112" s="288"/>
      <c r="Q112" s="317"/>
      <c r="R112" s="288"/>
      <c r="S112" s="317"/>
      <c r="T112" s="288"/>
      <c r="U112" s="317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8"/>
      <c r="AN112" s="288"/>
      <c r="AO112" s="288"/>
      <c r="AP112" s="288"/>
    </row>
    <row r="113" spans="1:42" ht="15.75" customHeight="1">
      <c r="A113" s="288"/>
      <c r="B113" s="317"/>
      <c r="C113" s="317"/>
      <c r="D113" s="317"/>
      <c r="E113" s="288"/>
      <c r="F113" s="317"/>
      <c r="G113" s="288"/>
      <c r="H113" s="317"/>
      <c r="I113" s="288"/>
      <c r="J113" s="317"/>
      <c r="K113" s="288"/>
      <c r="L113" s="317"/>
      <c r="M113" s="288"/>
      <c r="N113" s="339"/>
      <c r="O113" s="317"/>
      <c r="P113" s="288"/>
      <c r="Q113" s="317"/>
      <c r="R113" s="288"/>
      <c r="S113" s="317"/>
      <c r="T113" s="288"/>
      <c r="U113" s="317"/>
      <c r="V113" s="288"/>
      <c r="W113" s="288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8"/>
      <c r="AN113" s="288"/>
      <c r="AO113" s="288"/>
      <c r="AP113" s="288"/>
    </row>
    <row r="114" spans="1:42" ht="15.75" customHeight="1">
      <c r="A114" s="288"/>
      <c r="B114" s="317"/>
      <c r="C114" s="317"/>
      <c r="D114" s="317"/>
      <c r="E114" s="288"/>
      <c r="F114" s="317"/>
      <c r="G114" s="288"/>
      <c r="H114" s="317"/>
      <c r="I114" s="288"/>
      <c r="J114" s="317"/>
      <c r="K114" s="288"/>
      <c r="L114" s="317"/>
      <c r="M114" s="288"/>
      <c r="N114" s="339"/>
      <c r="O114" s="317"/>
      <c r="P114" s="288"/>
      <c r="Q114" s="317"/>
      <c r="R114" s="288"/>
      <c r="S114" s="317"/>
      <c r="T114" s="288"/>
      <c r="U114" s="317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  <c r="AN114" s="288"/>
      <c r="AO114" s="288"/>
      <c r="AP114" s="288"/>
    </row>
    <row r="115" spans="1:42" ht="15.75" customHeight="1">
      <c r="A115" s="288"/>
      <c r="B115" s="317"/>
      <c r="C115" s="317"/>
      <c r="D115" s="317"/>
      <c r="E115" s="288"/>
      <c r="F115" s="317"/>
      <c r="G115" s="288"/>
      <c r="H115" s="317"/>
      <c r="I115" s="288"/>
      <c r="J115" s="317"/>
      <c r="K115" s="288"/>
      <c r="L115" s="317"/>
      <c r="M115" s="288"/>
      <c r="N115" s="339"/>
      <c r="O115" s="317"/>
      <c r="P115" s="288"/>
      <c r="Q115" s="317"/>
      <c r="R115" s="288"/>
      <c r="S115" s="317"/>
      <c r="T115" s="288"/>
      <c r="U115" s="317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</row>
    <row r="116" spans="1:42" ht="15.75" customHeight="1">
      <c r="A116" s="288"/>
      <c r="B116" s="317"/>
      <c r="C116" s="317"/>
      <c r="D116" s="317"/>
      <c r="E116" s="288"/>
      <c r="F116" s="317"/>
      <c r="G116" s="288"/>
      <c r="H116" s="317"/>
      <c r="I116" s="288"/>
      <c r="J116" s="317"/>
      <c r="K116" s="288"/>
      <c r="L116" s="317"/>
      <c r="M116" s="288"/>
      <c r="N116" s="339"/>
      <c r="O116" s="317"/>
      <c r="P116" s="288"/>
      <c r="Q116" s="317"/>
      <c r="R116" s="288"/>
      <c r="S116" s="317"/>
      <c r="T116" s="288"/>
      <c r="U116" s="317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</row>
    <row r="117" spans="1:42" ht="15.75" customHeight="1">
      <c r="A117" s="288"/>
      <c r="B117" s="317"/>
      <c r="C117" s="317"/>
      <c r="D117" s="317"/>
      <c r="E117" s="288"/>
      <c r="F117" s="317"/>
      <c r="G117" s="288"/>
      <c r="H117" s="317"/>
      <c r="I117" s="288"/>
      <c r="J117" s="317"/>
      <c r="K117" s="288"/>
      <c r="L117" s="317"/>
      <c r="M117" s="288"/>
      <c r="N117" s="339"/>
      <c r="O117" s="317"/>
      <c r="P117" s="288"/>
      <c r="Q117" s="317"/>
      <c r="R117" s="288"/>
      <c r="S117" s="317"/>
      <c r="T117" s="288"/>
      <c r="U117" s="317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  <c r="AN117" s="288"/>
      <c r="AO117" s="288"/>
      <c r="AP117" s="288"/>
    </row>
    <row r="118" spans="1:42" ht="15.75" customHeight="1">
      <c r="A118" s="288"/>
      <c r="B118" s="317"/>
      <c r="C118" s="317"/>
      <c r="D118" s="317"/>
      <c r="E118" s="288"/>
      <c r="F118" s="317"/>
      <c r="G118" s="288"/>
      <c r="H118" s="317"/>
      <c r="I118" s="288"/>
      <c r="J118" s="317"/>
      <c r="K118" s="288"/>
      <c r="L118" s="317"/>
      <c r="M118" s="288"/>
      <c r="N118" s="339"/>
      <c r="O118" s="317"/>
      <c r="P118" s="288"/>
      <c r="Q118" s="317"/>
      <c r="R118" s="288"/>
      <c r="S118" s="317"/>
      <c r="T118" s="288"/>
      <c r="U118" s="317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  <c r="AN118" s="288"/>
      <c r="AO118" s="288"/>
      <c r="AP118" s="288"/>
    </row>
    <row r="119" spans="1:42" ht="15.75" customHeight="1">
      <c r="A119" s="288"/>
      <c r="B119" s="317"/>
      <c r="C119" s="317"/>
      <c r="D119" s="317"/>
      <c r="E119" s="288"/>
      <c r="F119" s="317"/>
      <c r="G119" s="288"/>
      <c r="H119" s="317"/>
      <c r="I119" s="288"/>
      <c r="J119" s="317"/>
      <c r="K119" s="288"/>
      <c r="L119" s="317"/>
      <c r="M119" s="288"/>
      <c r="N119" s="339"/>
      <c r="O119" s="317"/>
      <c r="P119" s="288"/>
      <c r="Q119" s="317"/>
      <c r="R119" s="288"/>
      <c r="S119" s="317"/>
      <c r="T119" s="288"/>
      <c r="U119" s="317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  <c r="AN119" s="288"/>
      <c r="AO119" s="288"/>
      <c r="AP119" s="288"/>
    </row>
    <row r="120" spans="1:42" ht="15.75" customHeight="1">
      <c r="A120" s="288"/>
      <c r="B120" s="317"/>
      <c r="C120" s="317"/>
      <c r="D120" s="317"/>
      <c r="E120" s="288"/>
      <c r="F120" s="317"/>
      <c r="G120" s="288"/>
      <c r="H120" s="317"/>
      <c r="I120" s="288"/>
      <c r="J120" s="317"/>
      <c r="K120" s="288"/>
      <c r="L120" s="317"/>
      <c r="M120" s="288"/>
      <c r="N120" s="339"/>
      <c r="O120" s="317"/>
      <c r="P120" s="288"/>
      <c r="Q120" s="317"/>
      <c r="R120" s="288"/>
      <c r="S120" s="317"/>
      <c r="T120" s="288"/>
      <c r="U120" s="317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  <c r="AN120" s="288"/>
      <c r="AO120" s="288"/>
      <c r="AP120" s="288"/>
    </row>
    <row r="121" spans="1:42" ht="15.75" customHeight="1">
      <c r="A121" s="288"/>
      <c r="B121" s="317"/>
      <c r="C121" s="317"/>
      <c r="D121" s="317"/>
      <c r="E121" s="288"/>
      <c r="F121" s="317"/>
      <c r="G121" s="288"/>
      <c r="H121" s="317"/>
      <c r="I121" s="288"/>
      <c r="J121" s="317"/>
      <c r="K121" s="288"/>
      <c r="L121" s="317"/>
      <c r="M121" s="288"/>
      <c r="N121" s="339"/>
      <c r="O121" s="317"/>
      <c r="P121" s="288"/>
      <c r="Q121" s="317"/>
      <c r="R121" s="288"/>
      <c r="S121" s="317"/>
      <c r="T121" s="288"/>
      <c r="U121" s="317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  <c r="AN121" s="288"/>
      <c r="AO121" s="288"/>
      <c r="AP121" s="288"/>
    </row>
    <row r="122" spans="1:42" ht="15.75" customHeight="1">
      <c r="A122" s="288"/>
      <c r="B122" s="317"/>
      <c r="C122" s="317"/>
      <c r="D122" s="317"/>
      <c r="E122" s="288"/>
      <c r="F122" s="317"/>
      <c r="G122" s="288"/>
      <c r="H122" s="317"/>
      <c r="I122" s="288"/>
      <c r="J122" s="317"/>
      <c r="K122" s="288"/>
      <c r="L122" s="317"/>
      <c r="M122" s="288"/>
      <c r="N122" s="339"/>
      <c r="O122" s="317"/>
      <c r="P122" s="288"/>
      <c r="Q122" s="317"/>
      <c r="R122" s="288"/>
      <c r="S122" s="317"/>
      <c r="T122" s="288"/>
      <c r="U122" s="317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  <c r="AN122" s="288"/>
      <c r="AO122" s="288"/>
      <c r="AP122" s="288"/>
    </row>
    <row r="123" spans="1:42" ht="15.75" customHeight="1">
      <c r="A123" s="288"/>
      <c r="B123" s="317"/>
      <c r="C123" s="317"/>
      <c r="D123" s="317"/>
      <c r="E123" s="288"/>
      <c r="F123" s="317"/>
      <c r="G123" s="288"/>
      <c r="H123" s="317"/>
      <c r="I123" s="288"/>
      <c r="J123" s="317"/>
      <c r="K123" s="288"/>
      <c r="L123" s="317"/>
      <c r="M123" s="288"/>
      <c r="N123" s="339"/>
      <c r="O123" s="317"/>
      <c r="P123" s="288"/>
      <c r="Q123" s="317"/>
      <c r="R123" s="288"/>
      <c r="S123" s="317"/>
      <c r="T123" s="288"/>
      <c r="U123" s="317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  <c r="AN123" s="288"/>
      <c r="AO123" s="288"/>
      <c r="AP123" s="288"/>
    </row>
    <row r="124" spans="1:42" ht="15.75" customHeight="1">
      <c r="A124" s="288"/>
      <c r="B124" s="317"/>
      <c r="C124" s="317"/>
      <c r="D124" s="317"/>
      <c r="E124" s="288"/>
      <c r="F124" s="317"/>
      <c r="G124" s="288"/>
      <c r="H124" s="317"/>
      <c r="I124" s="288"/>
      <c r="J124" s="317"/>
      <c r="K124" s="288"/>
      <c r="L124" s="317"/>
      <c r="M124" s="288"/>
      <c r="N124" s="339"/>
      <c r="O124" s="317"/>
      <c r="P124" s="288"/>
      <c r="Q124" s="317"/>
      <c r="R124" s="288"/>
      <c r="S124" s="317"/>
      <c r="T124" s="288"/>
      <c r="U124" s="317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  <c r="AN124" s="288"/>
      <c r="AO124" s="288"/>
      <c r="AP124" s="288"/>
    </row>
    <row r="125" spans="1:42" ht="15.75" customHeight="1">
      <c r="A125" s="288"/>
      <c r="B125" s="317"/>
      <c r="C125" s="317"/>
      <c r="D125" s="317"/>
      <c r="E125" s="288"/>
      <c r="F125" s="317"/>
      <c r="G125" s="288"/>
      <c r="H125" s="317"/>
      <c r="I125" s="288"/>
      <c r="J125" s="317"/>
      <c r="K125" s="288"/>
      <c r="L125" s="317"/>
      <c r="M125" s="288"/>
      <c r="N125" s="339"/>
      <c r="O125" s="317"/>
      <c r="P125" s="288"/>
      <c r="Q125" s="317"/>
      <c r="R125" s="288"/>
      <c r="S125" s="317"/>
      <c r="T125" s="288"/>
      <c r="U125" s="317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</row>
    <row r="126" spans="1:42" ht="15.75" customHeight="1">
      <c r="A126" s="288"/>
      <c r="B126" s="317"/>
      <c r="C126" s="317"/>
      <c r="D126" s="317"/>
      <c r="E126" s="288"/>
      <c r="F126" s="317"/>
      <c r="G126" s="288"/>
      <c r="H126" s="317"/>
      <c r="I126" s="288"/>
      <c r="J126" s="317"/>
      <c r="K126" s="288"/>
      <c r="L126" s="317"/>
      <c r="M126" s="288"/>
      <c r="N126" s="339"/>
      <c r="O126" s="317"/>
      <c r="P126" s="288"/>
      <c r="Q126" s="317"/>
      <c r="R126" s="288"/>
      <c r="S126" s="317"/>
      <c r="T126" s="288"/>
      <c r="U126" s="317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</row>
    <row r="127" spans="1:42" ht="15.75" customHeight="1">
      <c r="A127" s="288"/>
      <c r="B127" s="317"/>
      <c r="C127" s="317"/>
      <c r="D127" s="317"/>
      <c r="E127" s="288"/>
      <c r="F127" s="317"/>
      <c r="G127" s="288"/>
      <c r="H127" s="317"/>
      <c r="I127" s="288"/>
      <c r="J127" s="317"/>
      <c r="K127" s="288"/>
      <c r="L127" s="317"/>
      <c r="M127" s="288"/>
      <c r="N127" s="339"/>
      <c r="O127" s="317"/>
      <c r="P127" s="288"/>
      <c r="Q127" s="317"/>
      <c r="R127" s="288"/>
      <c r="S127" s="317"/>
      <c r="T127" s="288"/>
      <c r="U127" s="317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</row>
    <row r="128" spans="1:42" ht="15.75" customHeight="1">
      <c r="A128" s="288"/>
      <c r="B128" s="317"/>
      <c r="C128" s="317"/>
      <c r="D128" s="317"/>
      <c r="E128" s="288"/>
      <c r="F128" s="317"/>
      <c r="G128" s="288"/>
      <c r="H128" s="317"/>
      <c r="I128" s="288"/>
      <c r="J128" s="317"/>
      <c r="K128" s="288"/>
      <c r="L128" s="317"/>
      <c r="M128" s="288"/>
      <c r="N128" s="339"/>
      <c r="O128" s="317"/>
      <c r="P128" s="288"/>
      <c r="Q128" s="317"/>
      <c r="R128" s="288"/>
      <c r="S128" s="317"/>
      <c r="T128" s="288"/>
      <c r="U128" s="317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  <c r="AN128" s="288"/>
      <c r="AO128" s="288"/>
      <c r="AP128" s="288"/>
    </row>
    <row r="129" spans="1:42" ht="15.75" customHeight="1">
      <c r="A129" s="288"/>
      <c r="B129" s="317"/>
      <c r="C129" s="317"/>
      <c r="D129" s="317"/>
      <c r="E129" s="288"/>
      <c r="F129" s="317"/>
      <c r="G129" s="288"/>
      <c r="H129" s="317"/>
      <c r="I129" s="288"/>
      <c r="J129" s="317"/>
      <c r="K129" s="288"/>
      <c r="L129" s="317"/>
      <c r="M129" s="288"/>
      <c r="N129" s="339"/>
      <c r="O129" s="317"/>
      <c r="P129" s="288"/>
      <c r="Q129" s="317"/>
      <c r="R129" s="288"/>
      <c r="S129" s="317"/>
      <c r="T129" s="288"/>
      <c r="U129" s="317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  <c r="AN129" s="288"/>
      <c r="AO129" s="288"/>
      <c r="AP129" s="288"/>
    </row>
    <row r="130" spans="1:42" ht="15.75" customHeight="1">
      <c r="A130" s="288"/>
      <c r="B130" s="317"/>
      <c r="C130" s="317"/>
      <c r="D130" s="317"/>
      <c r="E130" s="288"/>
      <c r="F130" s="317"/>
      <c r="G130" s="288"/>
      <c r="H130" s="317"/>
      <c r="I130" s="288"/>
      <c r="J130" s="317"/>
      <c r="K130" s="288"/>
      <c r="L130" s="317"/>
      <c r="M130" s="288"/>
      <c r="N130" s="339"/>
      <c r="O130" s="317"/>
      <c r="P130" s="288"/>
      <c r="Q130" s="317"/>
      <c r="R130" s="288"/>
      <c r="S130" s="317"/>
      <c r="T130" s="288"/>
      <c r="U130" s="317"/>
      <c r="V130" s="288"/>
      <c r="W130" s="288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8"/>
      <c r="AN130" s="288"/>
      <c r="AO130" s="288"/>
      <c r="AP130" s="288"/>
    </row>
    <row r="131" spans="1:42" ht="15.75" customHeight="1">
      <c r="A131" s="288"/>
      <c r="B131" s="317"/>
      <c r="C131" s="317"/>
      <c r="D131" s="317"/>
      <c r="E131" s="288"/>
      <c r="F131" s="317"/>
      <c r="G131" s="288"/>
      <c r="H131" s="317"/>
      <c r="I131" s="288"/>
      <c r="J131" s="317"/>
      <c r="K131" s="288"/>
      <c r="L131" s="317"/>
      <c r="M131" s="288"/>
      <c r="N131" s="339"/>
      <c r="O131" s="317"/>
      <c r="P131" s="288"/>
      <c r="Q131" s="317"/>
      <c r="R131" s="288"/>
      <c r="S131" s="317"/>
      <c r="T131" s="288"/>
      <c r="U131" s="317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8"/>
      <c r="AN131" s="288"/>
      <c r="AO131" s="288"/>
      <c r="AP131" s="288"/>
    </row>
    <row r="132" spans="1:42" ht="15.75" customHeight="1">
      <c r="A132" s="288"/>
      <c r="B132" s="317"/>
      <c r="C132" s="317"/>
      <c r="D132" s="317"/>
      <c r="E132" s="288"/>
      <c r="F132" s="317"/>
      <c r="G132" s="288"/>
      <c r="H132" s="317"/>
      <c r="I132" s="288"/>
      <c r="J132" s="317"/>
      <c r="K132" s="288"/>
      <c r="L132" s="317"/>
      <c r="M132" s="288"/>
      <c r="N132" s="339"/>
      <c r="O132" s="317"/>
      <c r="P132" s="288"/>
      <c r="Q132" s="317"/>
      <c r="R132" s="288"/>
      <c r="S132" s="317"/>
      <c r="T132" s="288"/>
      <c r="U132" s="317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8"/>
      <c r="AN132" s="288"/>
      <c r="AO132" s="288"/>
      <c r="AP132" s="288"/>
    </row>
    <row r="133" spans="1:42" ht="15.75" customHeight="1">
      <c r="A133" s="288"/>
      <c r="B133" s="317"/>
      <c r="C133" s="317"/>
      <c r="D133" s="317"/>
      <c r="E133" s="288"/>
      <c r="F133" s="317"/>
      <c r="G133" s="288"/>
      <c r="H133" s="317"/>
      <c r="I133" s="288"/>
      <c r="J133" s="317"/>
      <c r="K133" s="288"/>
      <c r="L133" s="317"/>
      <c r="M133" s="288"/>
      <c r="N133" s="339"/>
      <c r="O133" s="317"/>
      <c r="P133" s="288"/>
      <c r="Q133" s="317"/>
      <c r="R133" s="288"/>
      <c r="S133" s="317"/>
      <c r="T133" s="288"/>
      <c r="U133" s="317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8"/>
      <c r="AN133" s="288"/>
      <c r="AO133" s="288"/>
      <c r="AP133" s="288"/>
    </row>
    <row r="134" spans="1:42" ht="15.75" customHeight="1">
      <c r="A134" s="288"/>
      <c r="B134" s="317"/>
      <c r="C134" s="317"/>
      <c r="D134" s="317"/>
      <c r="E134" s="288"/>
      <c r="F134" s="317"/>
      <c r="G134" s="288"/>
      <c r="H134" s="317"/>
      <c r="I134" s="288"/>
      <c r="J134" s="317"/>
      <c r="K134" s="288"/>
      <c r="L134" s="317"/>
      <c r="M134" s="288"/>
      <c r="N134" s="339"/>
      <c r="O134" s="317"/>
      <c r="P134" s="288"/>
      <c r="Q134" s="317"/>
      <c r="R134" s="288"/>
      <c r="S134" s="317"/>
      <c r="T134" s="288"/>
      <c r="U134" s="317"/>
      <c r="V134" s="288"/>
      <c r="W134" s="288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  <c r="AN134" s="288"/>
      <c r="AO134" s="288"/>
      <c r="AP134" s="288"/>
    </row>
    <row r="135" spans="1:42" ht="15.75" customHeight="1">
      <c r="A135" s="288"/>
      <c r="B135" s="317"/>
      <c r="C135" s="317"/>
      <c r="D135" s="317"/>
      <c r="E135" s="288"/>
      <c r="F135" s="317"/>
      <c r="G135" s="288"/>
      <c r="H135" s="317"/>
      <c r="I135" s="288"/>
      <c r="J135" s="317"/>
      <c r="K135" s="288"/>
      <c r="L135" s="317"/>
      <c r="M135" s="288"/>
      <c r="N135" s="339"/>
      <c r="O135" s="317"/>
      <c r="P135" s="288"/>
      <c r="Q135" s="317"/>
      <c r="R135" s="288"/>
      <c r="S135" s="317"/>
      <c r="T135" s="288"/>
      <c r="U135" s="317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8"/>
      <c r="AN135" s="288"/>
      <c r="AO135" s="288"/>
      <c r="AP135" s="288"/>
    </row>
    <row r="136" spans="1:42" ht="15.75" customHeight="1">
      <c r="A136" s="288"/>
      <c r="B136" s="317"/>
      <c r="C136" s="317"/>
      <c r="D136" s="317"/>
      <c r="E136" s="288"/>
      <c r="F136" s="317"/>
      <c r="G136" s="288"/>
      <c r="H136" s="317"/>
      <c r="I136" s="288"/>
      <c r="J136" s="317"/>
      <c r="K136" s="288"/>
      <c r="L136" s="317"/>
      <c r="M136" s="288"/>
      <c r="N136" s="339"/>
      <c r="O136" s="317"/>
      <c r="P136" s="288"/>
      <c r="Q136" s="317"/>
      <c r="R136" s="288"/>
      <c r="S136" s="317"/>
      <c r="T136" s="288"/>
      <c r="U136" s="317"/>
      <c r="V136" s="288"/>
      <c r="W136" s="288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8"/>
      <c r="AN136" s="288"/>
      <c r="AO136" s="288"/>
      <c r="AP136" s="288"/>
    </row>
    <row r="137" spans="1:42" ht="15.75" customHeight="1">
      <c r="A137" s="288"/>
      <c r="B137" s="317"/>
      <c r="C137" s="317"/>
      <c r="D137" s="317"/>
      <c r="E137" s="288"/>
      <c r="F137" s="317"/>
      <c r="G137" s="288"/>
      <c r="H137" s="317"/>
      <c r="I137" s="288"/>
      <c r="J137" s="317"/>
      <c r="K137" s="288"/>
      <c r="L137" s="317"/>
      <c r="M137" s="288"/>
      <c r="N137" s="339"/>
      <c r="O137" s="317"/>
      <c r="P137" s="288"/>
      <c r="Q137" s="317"/>
      <c r="R137" s="288"/>
      <c r="S137" s="317"/>
      <c r="T137" s="288"/>
      <c r="U137" s="317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  <c r="AN137" s="288"/>
      <c r="AO137" s="288"/>
      <c r="AP137" s="288"/>
    </row>
    <row r="138" spans="1:42" ht="15.75" customHeight="1">
      <c r="A138" s="288"/>
      <c r="B138" s="317"/>
      <c r="C138" s="317"/>
      <c r="D138" s="317"/>
      <c r="E138" s="288"/>
      <c r="F138" s="317"/>
      <c r="G138" s="288"/>
      <c r="H138" s="317"/>
      <c r="I138" s="288"/>
      <c r="J138" s="317"/>
      <c r="K138" s="288"/>
      <c r="L138" s="317"/>
      <c r="M138" s="288"/>
      <c r="N138" s="339"/>
      <c r="O138" s="317"/>
      <c r="P138" s="288"/>
      <c r="Q138" s="317"/>
      <c r="R138" s="288"/>
      <c r="S138" s="317"/>
      <c r="T138" s="288"/>
      <c r="U138" s="317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  <c r="AN138" s="288"/>
      <c r="AO138" s="288"/>
      <c r="AP138" s="288"/>
    </row>
    <row r="139" spans="1:42" ht="15.75" customHeight="1">
      <c r="A139" s="288"/>
      <c r="B139" s="317"/>
      <c r="C139" s="317"/>
      <c r="D139" s="317"/>
      <c r="E139" s="288"/>
      <c r="F139" s="317"/>
      <c r="G139" s="288"/>
      <c r="H139" s="317"/>
      <c r="I139" s="288"/>
      <c r="J139" s="317"/>
      <c r="K139" s="288"/>
      <c r="L139" s="317"/>
      <c r="M139" s="288"/>
      <c r="N139" s="339"/>
      <c r="O139" s="317"/>
      <c r="P139" s="288"/>
      <c r="Q139" s="317"/>
      <c r="R139" s="288"/>
      <c r="S139" s="317"/>
      <c r="T139" s="288"/>
      <c r="U139" s="317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8"/>
      <c r="AN139" s="288"/>
      <c r="AO139" s="288"/>
      <c r="AP139" s="288"/>
    </row>
    <row r="140" spans="1:42" ht="15.75" customHeight="1">
      <c r="A140" s="288"/>
      <c r="B140" s="317"/>
      <c r="C140" s="317"/>
      <c r="D140" s="317"/>
      <c r="E140" s="288"/>
      <c r="F140" s="317"/>
      <c r="G140" s="288"/>
      <c r="H140" s="317"/>
      <c r="I140" s="288"/>
      <c r="J140" s="317"/>
      <c r="K140" s="288"/>
      <c r="L140" s="317"/>
      <c r="M140" s="288"/>
      <c r="N140" s="339"/>
      <c r="O140" s="317"/>
      <c r="P140" s="288"/>
      <c r="Q140" s="317"/>
      <c r="R140" s="288"/>
      <c r="S140" s="317"/>
      <c r="T140" s="288"/>
      <c r="U140" s="317"/>
      <c r="V140" s="288"/>
      <c r="W140" s="288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8"/>
      <c r="AN140" s="288"/>
      <c r="AO140" s="288"/>
      <c r="AP140" s="288"/>
    </row>
    <row r="141" spans="1:42" ht="15.75" customHeight="1">
      <c r="A141" s="288"/>
      <c r="B141" s="317"/>
      <c r="C141" s="317"/>
      <c r="D141" s="317"/>
      <c r="E141" s="288"/>
      <c r="F141" s="317"/>
      <c r="G141" s="288"/>
      <c r="H141" s="317"/>
      <c r="I141" s="288"/>
      <c r="J141" s="317"/>
      <c r="K141" s="288"/>
      <c r="L141" s="317"/>
      <c r="M141" s="288"/>
      <c r="N141" s="339"/>
      <c r="O141" s="317"/>
      <c r="P141" s="288"/>
      <c r="Q141" s="317"/>
      <c r="R141" s="288"/>
      <c r="S141" s="317"/>
      <c r="T141" s="288"/>
      <c r="U141" s="317"/>
      <c r="V141" s="288"/>
      <c r="W141" s="288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8"/>
      <c r="AN141" s="288"/>
      <c r="AO141" s="288"/>
      <c r="AP141" s="288"/>
    </row>
    <row r="142" spans="1:42" ht="15.75" customHeight="1">
      <c r="A142" s="288"/>
      <c r="B142" s="317"/>
      <c r="C142" s="317"/>
      <c r="D142" s="317"/>
      <c r="E142" s="288"/>
      <c r="F142" s="317"/>
      <c r="G142" s="288"/>
      <c r="H142" s="317"/>
      <c r="I142" s="288"/>
      <c r="J142" s="317"/>
      <c r="K142" s="288"/>
      <c r="L142" s="317"/>
      <c r="M142" s="288"/>
      <c r="N142" s="339"/>
      <c r="O142" s="317"/>
      <c r="P142" s="288"/>
      <c r="Q142" s="317"/>
      <c r="R142" s="288"/>
      <c r="S142" s="317"/>
      <c r="T142" s="288"/>
      <c r="U142" s="317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8"/>
      <c r="AN142" s="288"/>
      <c r="AO142" s="288"/>
      <c r="AP142" s="288"/>
    </row>
    <row r="143" spans="1:42" ht="15.75" customHeight="1">
      <c r="A143" s="288"/>
      <c r="B143" s="317"/>
      <c r="C143" s="317"/>
      <c r="D143" s="317"/>
      <c r="E143" s="288"/>
      <c r="F143" s="317"/>
      <c r="G143" s="288"/>
      <c r="H143" s="317"/>
      <c r="I143" s="288"/>
      <c r="J143" s="317"/>
      <c r="K143" s="288"/>
      <c r="L143" s="317"/>
      <c r="M143" s="288"/>
      <c r="N143" s="339"/>
      <c r="O143" s="317"/>
      <c r="P143" s="288"/>
      <c r="Q143" s="317"/>
      <c r="R143" s="288"/>
      <c r="S143" s="317"/>
      <c r="T143" s="288"/>
      <c r="U143" s="317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8"/>
      <c r="AN143" s="288"/>
      <c r="AO143" s="288"/>
      <c r="AP143" s="288"/>
    </row>
    <row r="144" spans="1:42" ht="15.75" customHeight="1">
      <c r="A144" s="288"/>
      <c r="B144" s="317"/>
      <c r="C144" s="317"/>
      <c r="D144" s="317"/>
      <c r="E144" s="288"/>
      <c r="F144" s="317"/>
      <c r="G144" s="288"/>
      <c r="H144" s="317"/>
      <c r="I144" s="288"/>
      <c r="J144" s="317"/>
      <c r="K144" s="288"/>
      <c r="L144" s="317"/>
      <c r="M144" s="288"/>
      <c r="N144" s="339"/>
      <c r="O144" s="317"/>
      <c r="P144" s="288"/>
      <c r="Q144" s="317"/>
      <c r="R144" s="288"/>
      <c r="S144" s="317"/>
      <c r="T144" s="288"/>
      <c r="U144" s="317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  <c r="AN144" s="288"/>
      <c r="AO144" s="288"/>
      <c r="AP144" s="288"/>
    </row>
    <row r="145" spans="1:42" ht="15.75" customHeight="1">
      <c r="A145" s="288"/>
      <c r="B145" s="317"/>
      <c r="C145" s="317"/>
      <c r="D145" s="317"/>
      <c r="E145" s="288"/>
      <c r="F145" s="317"/>
      <c r="G145" s="288"/>
      <c r="H145" s="317"/>
      <c r="I145" s="288"/>
      <c r="J145" s="317"/>
      <c r="K145" s="288"/>
      <c r="L145" s="317"/>
      <c r="M145" s="288"/>
      <c r="N145" s="339"/>
      <c r="O145" s="317"/>
      <c r="P145" s="288"/>
      <c r="Q145" s="317"/>
      <c r="R145" s="288"/>
      <c r="S145" s="317"/>
      <c r="T145" s="288"/>
      <c r="U145" s="317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  <c r="AN145" s="288"/>
      <c r="AO145" s="288"/>
      <c r="AP145" s="288"/>
    </row>
    <row r="146" spans="1:42" ht="15.75" customHeight="1">
      <c r="A146" s="288"/>
      <c r="B146" s="317"/>
      <c r="C146" s="317"/>
      <c r="D146" s="317"/>
      <c r="E146" s="288"/>
      <c r="F146" s="317"/>
      <c r="G146" s="288"/>
      <c r="H146" s="317"/>
      <c r="I146" s="288"/>
      <c r="J146" s="317"/>
      <c r="K146" s="288"/>
      <c r="L146" s="317"/>
      <c r="M146" s="288"/>
      <c r="N146" s="339"/>
      <c r="O146" s="317"/>
      <c r="P146" s="288"/>
      <c r="Q146" s="317"/>
      <c r="R146" s="288"/>
      <c r="S146" s="317"/>
      <c r="T146" s="288"/>
      <c r="U146" s="317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  <c r="AN146" s="288"/>
      <c r="AO146" s="288"/>
      <c r="AP146" s="288"/>
    </row>
    <row r="147" spans="1:42" ht="15.75" customHeight="1">
      <c r="A147" s="288"/>
      <c r="B147" s="317"/>
      <c r="C147" s="317"/>
      <c r="D147" s="317"/>
      <c r="E147" s="288"/>
      <c r="F147" s="317"/>
      <c r="G147" s="288"/>
      <c r="H147" s="317"/>
      <c r="I147" s="288"/>
      <c r="J147" s="317"/>
      <c r="K147" s="288"/>
      <c r="L147" s="317"/>
      <c r="M147" s="288"/>
      <c r="N147" s="339"/>
      <c r="O147" s="317"/>
      <c r="P147" s="288"/>
      <c r="Q147" s="317"/>
      <c r="R147" s="288"/>
      <c r="S147" s="317"/>
      <c r="T147" s="288"/>
      <c r="U147" s="317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  <c r="AN147" s="288"/>
      <c r="AO147" s="288"/>
      <c r="AP147" s="288"/>
    </row>
    <row r="148" spans="1:42" ht="15.75" customHeight="1">
      <c r="A148" s="288"/>
      <c r="B148" s="317"/>
      <c r="C148" s="317"/>
      <c r="D148" s="317"/>
      <c r="E148" s="288"/>
      <c r="F148" s="317"/>
      <c r="G148" s="288"/>
      <c r="H148" s="317"/>
      <c r="I148" s="288"/>
      <c r="J148" s="317"/>
      <c r="K148" s="288"/>
      <c r="L148" s="317"/>
      <c r="M148" s="288"/>
      <c r="N148" s="339"/>
      <c r="O148" s="317"/>
      <c r="P148" s="288"/>
      <c r="Q148" s="317"/>
      <c r="R148" s="288"/>
      <c r="S148" s="317"/>
      <c r="T148" s="288"/>
      <c r="U148" s="317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  <c r="AN148" s="288"/>
      <c r="AO148" s="288"/>
      <c r="AP148" s="288"/>
    </row>
    <row r="149" spans="1:42" ht="15.75" customHeight="1">
      <c r="A149" s="288"/>
      <c r="B149" s="317"/>
      <c r="C149" s="317"/>
      <c r="D149" s="317"/>
      <c r="E149" s="288"/>
      <c r="F149" s="317"/>
      <c r="G149" s="288"/>
      <c r="H149" s="317"/>
      <c r="I149" s="288"/>
      <c r="J149" s="317"/>
      <c r="K149" s="288"/>
      <c r="L149" s="317"/>
      <c r="M149" s="288"/>
      <c r="N149" s="339"/>
      <c r="O149" s="317"/>
      <c r="P149" s="288"/>
      <c r="Q149" s="317"/>
      <c r="R149" s="288"/>
      <c r="S149" s="317"/>
      <c r="T149" s="288"/>
      <c r="U149" s="317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  <c r="AN149" s="288"/>
      <c r="AO149" s="288"/>
      <c r="AP149" s="288"/>
    </row>
    <row r="150" spans="1:42" ht="15.75" customHeight="1">
      <c r="A150" s="288"/>
      <c r="B150" s="317"/>
      <c r="C150" s="317"/>
      <c r="D150" s="317"/>
      <c r="E150" s="288"/>
      <c r="F150" s="317"/>
      <c r="G150" s="288"/>
      <c r="H150" s="317"/>
      <c r="I150" s="288"/>
      <c r="J150" s="317"/>
      <c r="K150" s="288"/>
      <c r="L150" s="317"/>
      <c r="M150" s="288"/>
      <c r="N150" s="339"/>
      <c r="O150" s="317"/>
      <c r="P150" s="288"/>
      <c r="Q150" s="317"/>
      <c r="R150" s="288"/>
      <c r="S150" s="317"/>
      <c r="T150" s="288"/>
      <c r="U150" s="317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  <c r="AN150" s="288"/>
      <c r="AO150" s="288"/>
      <c r="AP150" s="288"/>
    </row>
    <row r="151" spans="1:42" ht="15.75" customHeight="1">
      <c r="A151" s="288"/>
      <c r="B151" s="317"/>
      <c r="C151" s="317"/>
      <c r="D151" s="317"/>
      <c r="E151" s="288"/>
      <c r="F151" s="317"/>
      <c r="G151" s="288"/>
      <c r="H151" s="317"/>
      <c r="I151" s="288"/>
      <c r="J151" s="317"/>
      <c r="K151" s="288"/>
      <c r="L151" s="317"/>
      <c r="M151" s="288"/>
      <c r="N151" s="339"/>
      <c r="O151" s="317"/>
      <c r="P151" s="288"/>
      <c r="Q151" s="317"/>
      <c r="R151" s="288"/>
      <c r="S151" s="317"/>
      <c r="T151" s="288"/>
      <c r="U151" s="317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  <c r="AN151" s="288"/>
      <c r="AO151" s="288"/>
      <c r="AP151" s="288"/>
    </row>
    <row r="152" spans="1:42" ht="15.75" customHeight="1">
      <c r="A152" s="288"/>
      <c r="B152" s="317"/>
      <c r="C152" s="317"/>
      <c r="D152" s="317"/>
      <c r="E152" s="288"/>
      <c r="F152" s="317"/>
      <c r="G152" s="288"/>
      <c r="H152" s="317"/>
      <c r="I152" s="288"/>
      <c r="J152" s="317"/>
      <c r="K152" s="288"/>
      <c r="L152" s="317"/>
      <c r="M152" s="288"/>
      <c r="N152" s="339"/>
      <c r="O152" s="317"/>
      <c r="P152" s="288"/>
      <c r="Q152" s="317"/>
      <c r="R152" s="288"/>
      <c r="S152" s="317"/>
      <c r="T152" s="288"/>
      <c r="U152" s="317"/>
      <c r="V152" s="288"/>
      <c r="W152" s="288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  <c r="AN152" s="288"/>
      <c r="AO152" s="288"/>
      <c r="AP152" s="288"/>
    </row>
    <row r="153" spans="1:42" ht="15.75" customHeight="1">
      <c r="A153" s="288"/>
      <c r="B153" s="317"/>
      <c r="C153" s="317"/>
      <c r="D153" s="317"/>
      <c r="E153" s="288"/>
      <c r="F153" s="317"/>
      <c r="G153" s="288"/>
      <c r="H153" s="317"/>
      <c r="I153" s="288"/>
      <c r="J153" s="317"/>
      <c r="K153" s="288"/>
      <c r="L153" s="317"/>
      <c r="M153" s="288"/>
      <c r="N153" s="339"/>
      <c r="O153" s="317"/>
      <c r="P153" s="288"/>
      <c r="Q153" s="317"/>
      <c r="R153" s="288"/>
      <c r="S153" s="317"/>
      <c r="T153" s="288"/>
      <c r="U153" s="317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  <c r="AN153" s="288"/>
      <c r="AO153" s="288"/>
      <c r="AP153" s="288"/>
    </row>
    <row r="154" spans="1:42" ht="15.75" customHeight="1">
      <c r="A154" s="288"/>
      <c r="B154" s="317"/>
      <c r="C154" s="317"/>
      <c r="D154" s="317"/>
      <c r="E154" s="288"/>
      <c r="F154" s="317"/>
      <c r="G154" s="288"/>
      <c r="H154" s="317"/>
      <c r="I154" s="288"/>
      <c r="J154" s="317"/>
      <c r="K154" s="288"/>
      <c r="L154" s="317"/>
      <c r="M154" s="288"/>
      <c r="N154" s="339"/>
      <c r="O154" s="317"/>
      <c r="P154" s="288"/>
      <c r="Q154" s="317"/>
      <c r="R154" s="288"/>
      <c r="S154" s="317"/>
      <c r="T154" s="288"/>
      <c r="U154" s="317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  <c r="AN154" s="288"/>
      <c r="AO154" s="288"/>
      <c r="AP154" s="288"/>
    </row>
    <row r="155" spans="1:42" ht="15.75" customHeight="1">
      <c r="A155" s="288"/>
      <c r="B155" s="317"/>
      <c r="C155" s="317"/>
      <c r="D155" s="317"/>
      <c r="E155" s="288"/>
      <c r="F155" s="317"/>
      <c r="G155" s="288"/>
      <c r="H155" s="317"/>
      <c r="I155" s="288"/>
      <c r="J155" s="317"/>
      <c r="K155" s="288"/>
      <c r="L155" s="317"/>
      <c r="M155" s="288"/>
      <c r="N155" s="339"/>
      <c r="O155" s="317"/>
      <c r="P155" s="288"/>
      <c r="Q155" s="317"/>
      <c r="R155" s="288"/>
      <c r="S155" s="317"/>
      <c r="T155" s="288"/>
      <c r="U155" s="317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  <c r="AN155" s="288"/>
      <c r="AO155" s="288"/>
      <c r="AP155" s="288"/>
    </row>
    <row r="156" spans="1:42" ht="15.75" customHeight="1">
      <c r="A156" s="288"/>
      <c r="B156" s="317"/>
      <c r="C156" s="317"/>
      <c r="D156" s="317"/>
      <c r="E156" s="288"/>
      <c r="F156" s="317"/>
      <c r="G156" s="288"/>
      <c r="H156" s="317"/>
      <c r="I156" s="288"/>
      <c r="J156" s="317"/>
      <c r="K156" s="288"/>
      <c r="L156" s="317"/>
      <c r="M156" s="288"/>
      <c r="N156" s="339"/>
      <c r="O156" s="317"/>
      <c r="P156" s="288"/>
      <c r="Q156" s="317"/>
      <c r="R156" s="288"/>
      <c r="S156" s="317"/>
      <c r="T156" s="288"/>
      <c r="U156" s="317"/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  <c r="AN156" s="288"/>
      <c r="AO156" s="288"/>
      <c r="AP156" s="288"/>
    </row>
    <row r="157" spans="1:42" ht="15.75" customHeight="1">
      <c r="A157" s="288"/>
      <c r="B157" s="317"/>
      <c r="C157" s="317"/>
      <c r="D157" s="317"/>
      <c r="E157" s="288"/>
      <c r="F157" s="317"/>
      <c r="G157" s="288"/>
      <c r="H157" s="317"/>
      <c r="I157" s="288"/>
      <c r="J157" s="317"/>
      <c r="K157" s="288"/>
      <c r="L157" s="317"/>
      <c r="M157" s="288"/>
      <c r="N157" s="339"/>
      <c r="O157" s="317"/>
      <c r="P157" s="288"/>
      <c r="Q157" s="317"/>
      <c r="R157" s="288"/>
      <c r="S157" s="317"/>
      <c r="T157" s="288"/>
      <c r="U157" s="317"/>
      <c r="V157" s="288"/>
      <c r="W157" s="288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  <c r="AN157" s="288"/>
      <c r="AO157" s="288"/>
      <c r="AP157" s="288"/>
    </row>
    <row r="158" spans="1:42" ht="15.75" customHeight="1">
      <c r="A158" s="288"/>
      <c r="B158" s="317"/>
      <c r="C158" s="317"/>
      <c r="D158" s="317"/>
      <c r="E158" s="288"/>
      <c r="F158" s="317"/>
      <c r="G158" s="288"/>
      <c r="H158" s="317"/>
      <c r="I158" s="288"/>
      <c r="J158" s="317"/>
      <c r="K158" s="288"/>
      <c r="L158" s="317"/>
      <c r="M158" s="288"/>
      <c r="N158" s="339"/>
      <c r="O158" s="317"/>
      <c r="P158" s="288"/>
      <c r="Q158" s="317"/>
      <c r="R158" s="288"/>
      <c r="S158" s="317"/>
      <c r="T158" s="288"/>
      <c r="U158" s="317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  <c r="AN158" s="288"/>
      <c r="AO158" s="288"/>
      <c r="AP158" s="288"/>
    </row>
    <row r="159" spans="1:42" ht="15.75" customHeight="1">
      <c r="A159" s="288"/>
      <c r="B159" s="317"/>
      <c r="C159" s="317"/>
      <c r="D159" s="317"/>
      <c r="E159" s="288"/>
      <c r="F159" s="317"/>
      <c r="G159" s="288"/>
      <c r="H159" s="317"/>
      <c r="I159" s="288"/>
      <c r="J159" s="317"/>
      <c r="K159" s="288"/>
      <c r="L159" s="317"/>
      <c r="M159" s="288"/>
      <c r="N159" s="339"/>
      <c r="O159" s="317"/>
      <c r="P159" s="288"/>
      <c r="Q159" s="317"/>
      <c r="R159" s="288"/>
      <c r="S159" s="317"/>
      <c r="T159" s="288"/>
      <c r="U159" s="317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  <c r="AN159" s="288"/>
      <c r="AO159" s="288"/>
      <c r="AP159" s="288"/>
    </row>
    <row r="160" spans="1:42" ht="15.75" customHeight="1">
      <c r="A160" s="288"/>
      <c r="B160" s="317"/>
      <c r="C160" s="317"/>
      <c r="D160" s="317"/>
      <c r="E160" s="288"/>
      <c r="F160" s="317"/>
      <c r="G160" s="288"/>
      <c r="H160" s="317"/>
      <c r="I160" s="288"/>
      <c r="J160" s="317"/>
      <c r="K160" s="288"/>
      <c r="L160" s="317"/>
      <c r="M160" s="288"/>
      <c r="N160" s="339"/>
      <c r="O160" s="317"/>
      <c r="P160" s="288"/>
      <c r="Q160" s="317"/>
      <c r="R160" s="288"/>
      <c r="S160" s="317"/>
      <c r="T160" s="288"/>
      <c r="U160" s="317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  <c r="AN160" s="288"/>
      <c r="AO160" s="288"/>
      <c r="AP160" s="288"/>
    </row>
    <row r="161" spans="1:42" ht="15.75" customHeight="1">
      <c r="A161" s="288"/>
      <c r="B161" s="317"/>
      <c r="C161" s="317"/>
      <c r="D161" s="317"/>
      <c r="E161" s="288"/>
      <c r="F161" s="317"/>
      <c r="G161" s="288"/>
      <c r="H161" s="317"/>
      <c r="I161" s="288"/>
      <c r="J161" s="317"/>
      <c r="K161" s="288"/>
      <c r="L161" s="317"/>
      <c r="M161" s="288"/>
      <c r="N161" s="339"/>
      <c r="O161" s="317"/>
      <c r="P161" s="288"/>
      <c r="Q161" s="317"/>
      <c r="R161" s="288"/>
      <c r="S161" s="317"/>
      <c r="T161" s="288"/>
      <c r="U161" s="317"/>
      <c r="V161" s="288"/>
      <c r="W161" s="288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8"/>
      <c r="AN161" s="288"/>
      <c r="AO161" s="288"/>
      <c r="AP161" s="288"/>
    </row>
    <row r="162" spans="1:42" ht="15.75" customHeight="1">
      <c r="A162" s="288"/>
      <c r="B162" s="317"/>
      <c r="C162" s="317"/>
      <c r="D162" s="317"/>
      <c r="E162" s="288"/>
      <c r="F162" s="317"/>
      <c r="G162" s="288"/>
      <c r="H162" s="317"/>
      <c r="I162" s="288"/>
      <c r="J162" s="317"/>
      <c r="K162" s="288"/>
      <c r="L162" s="317"/>
      <c r="M162" s="288"/>
      <c r="N162" s="339"/>
      <c r="O162" s="317"/>
      <c r="P162" s="288"/>
      <c r="Q162" s="317"/>
      <c r="R162" s="288"/>
      <c r="S162" s="317"/>
      <c r="T162" s="288"/>
      <c r="U162" s="317"/>
      <c r="V162" s="288"/>
      <c r="W162" s="288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8"/>
      <c r="AN162" s="288"/>
      <c r="AO162" s="288"/>
      <c r="AP162" s="288"/>
    </row>
    <row r="163" spans="1:42" ht="15.75" customHeight="1">
      <c r="A163" s="288"/>
      <c r="B163" s="317"/>
      <c r="C163" s="317"/>
      <c r="D163" s="317"/>
      <c r="E163" s="288"/>
      <c r="F163" s="317"/>
      <c r="G163" s="288"/>
      <c r="H163" s="317"/>
      <c r="I163" s="288"/>
      <c r="J163" s="317"/>
      <c r="K163" s="288"/>
      <c r="L163" s="317"/>
      <c r="M163" s="288"/>
      <c r="N163" s="339"/>
      <c r="O163" s="317"/>
      <c r="P163" s="288"/>
      <c r="Q163" s="317"/>
      <c r="R163" s="288"/>
      <c r="S163" s="317"/>
      <c r="T163" s="288"/>
      <c r="U163" s="317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8"/>
      <c r="AN163" s="288"/>
      <c r="AO163" s="288"/>
      <c r="AP163" s="288"/>
    </row>
    <row r="164" spans="1:42" ht="15.75" customHeight="1">
      <c r="A164" s="288"/>
      <c r="B164" s="317"/>
      <c r="C164" s="317"/>
      <c r="D164" s="317"/>
      <c r="E164" s="288"/>
      <c r="F164" s="317"/>
      <c r="G164" s="288"/>
      <c r="H164" s="317"/>
      <c r="I164" s="288"/>
      <c r="J164" s="317"/>
      <c r="K164" s="288"/>
      <c r="L164" s="317"/>
      <c r="M164" s="288"/>
      <c r="N164" s="339"/>
      <c r="O164" s="317"/>
      <c r="P164" s="288"/>
      <c r="Q164" s="317"/>
      <c r="R164" s="288"/>
      <c r="S164" s="317"/>
      <c r="T164" s="288"/>
      <c r="U164" s="317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8"/>
      <c r="AN164" s="288"/>
      <c r="AO164" s="288"/>
      <c r="AP164" s="288"/>
    </row>
    <row r="165" spans="1:42" ht="15.75" customHeight="1">
      <c r="A165" s="288"/>
      <c r="B165" s="317"/>
      <c r="C165" s="317"/>
      <c r="D165" s="317"/>
      <c r="E165" s="288"/>
      <c r="F165" s="317"/>
      <c r="G165" s="288"/>
      <c r="H165" s="317"/>
      <c r="I165" s="288"/>
      <c r="J165" s="317"/>
      <c r="K165" s="288"/>
      <c r="L165" s="317"/>
      <c r="M165" s="288"/>
      <c r="N165" s="339"/>
      <c r="O165" s="317"/>
      <c r="P165" s="288"/>
      <c r="Q165" s="317"/>
      <c r="R165" s="288"/>
      <c r="S165" s="317"/>
      <c r="T165" s="288"/>
      <c r="U165" s="317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8"/>
      <c r="AN165" s="288"/>
      <c r="AO165" s="288"/>
      <c r="AP165" s="288"/>
    </row>
    <row r="166" spans="1:42" ht="15.75" customHeight="1">
      <c r="A166" s="288"/>
      <c r="B166" s="317"/>
      <c r="C166" s="317"/>
      <c r="D166" s="317"/>
      <c r="E166" s="288"/>
      <c r="F166" s="317"/>
      <c r="G166" s="288"/>
      <c r="H166" s="317"/>
      <c r="I166" s="288"/>
      <c r="J166" s="317"/>
      <c r="K166" s="288"/>
      <c r="L166" s="317"/>
      <c r="M166" s="288"/>
      <c r="N166" s="339"/>
      <c r="O166" s="317"/>
      <c r="P166" s="288"/>
      <c r="Q166" s="317"/>
      <c r="R166" s="288"/>
      <c r="S166" s="317"/>
      <c r="T166" s="288"/>
      <c r="U166" s="317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8"/>
      <c r="AN166" s="288"/>
      <c r="AO166" s="288"/>
      <c r="AP166" s="288"/>
    </row>
    <row r="167" spans="1:42" ht="15.75" customHeight="1">
      <c r="A167" s="288"/>
      <c r="B167" s="317"/>
      <c r="C167" s="317"/>
      <c r="D167" s="317"/>
      <c r="E167" s="288"/>
      <c r="F167" s="317"/>
      <c r="G167" s="288"/>
      <c r="H167" s="317"/>
      <c r="I167" s="288"/>
      <c r="J167" s="317"/>
      <c r="K167" s="288"/>
      <c r="L167" s="317"/>
      <c r="M167" s="288"/>
      <c r="N167" s="339"/>
      <c r="O167" s="317"/>
      <c r="P167" s="288"/>
      <c r="Q167" s="317"/>
      <c r="R167" s="288"/>
      <c r="S167" s="317"/>
      <c r="T167" s="288"/>
      <c r="U167" s="317"/>
      <c r="V167" s="288"/>
      <c r="W167" s="288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8"/>
      <c r="AN167" s="288"/>
      <c r="AO167" s="288"/>
      <c r="AP167" s="288"/>
    </row>
    <row r="168" spans="1:42" ht="15.75" customHeight="1">
      <c r="A168" s="288"/>
      <c r="B168" s="317"/>
      <c r="C168" s="317"/>
      <c r="D168" s="317"/>
      <c r="E168" s="288"/>
      <c r="F168" s="317"/>
      <c r="G168" s="288"/>
      <c r="H168" s="317"/>
      <c r="I168" s="288"/>
      <c r="J168" s="317"/>
      <c r="K168" s="288"/>
      <c r="L168" s="317"/>
      <c r="M168" s="288"/>
      <c r="N168" s="339"/>
      <c r="O168" s="317"/>
      <c r="P168" s="288"/>
      <c r="Q168" s="317"/>
      <c r="R168" s="288"/>
      <c r="S168" s="317"/>
      <c r="T168" s="288"/>
      <c r="U168" s="317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</row>
    <row r="169" spans="1:42" ht="15.75" customHeight="1">
      <c r="A169" s="288"/>
      <c r="B169" s="317"/>
      <c r="C169" s="317"/>
      <c r="D169" s="317"/>
      <c r="E169" s="288"/>
      <c r="F169" s="317"/>
      <c r="G169" s="288"/>
      <c r="H169" s="317"/>
      <c r="I169" s="288"/>
      <c r="J169" s="317"/>
      <c r="K169" s="288"/>
      <c r="L169" s="317"/>
      <c r="M169" s="288"/>
      <c r="N169" s="339"/>
      <c r="O169" s="317"/>
      <c r="P169" s="288"/>
      <c r="Q169" s="317"/>
      <c r="R169" s="288"/>
      <c r="S169" s="317"/>
      <c r="T169" s="288"/>
      <c r="U169" s="317"/>
      <c r="V169" s="288"/>
      <c r="W169" s="288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8"/>
      <c r="AN169" s="288"/>
      <c r="AO169" s="288"/>
      <c r="AP169" s="288"/>
    </row>
    <row r="170" spans="1:42" ht="15.75" customHeight="1">
      <c r="A170" s="288"/>
      <c r="B170" s="317"/>
      <c r="C170" s="317"/>
      <c r="D170" s="317"/>
      <c r="E170" s="288"/>
      <c r="F170" s="317"/>
      <c r="G170" s="288"/>
      <c r="H170" s="317"/>
      <c r="I170" s="288"/>
      <c r="J170" s="317"/>
      <c r="K170" s="288"/>
      <c r="L170" s="317"/>
      <c r="M170" s="288"/>
      <c r="N170" s="339"/>
      <c r="O170" s="317"/>
      <c r="P170" s="288"/>
      <c r="Q170" s="317"/>
      <c r="R170" s="288"/>
      <c r="S170" s="317"/>
      <c r="T170" s="288"/>
      <c r="U170" s="317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</row>
    <row r="171" spans="1:42" ht="15.75" customHeight="1">
      <c r="A171" s="288"/>
      <c r="B171" s="317"/>
      <c r="C171" s="317"/>
      <c r="D171" s="317"/>
      <c r="E171" s="288"/>
      <c r="F171" s="317"/>
      <c r="G171" s="288"/>
      <c r="H171" s="317"/>
      <c r="I171" s="288"/>
      <c r="J171" s="317"/>
      <c r="K171" s="288"/>
      <c r="L171" s="317"/>
      <c r="M171" s="288"/>
      <c r="N171" s="339"/>
      <c r="O171" s="317"/>
      <c r="P171" s="288"/>
      <c r="Q171" s="317"/>
      <c r="R171" s="288"/>
      <c r="S171" s="317"/>
      <c r="T171" s="288"/>
      <c r="U171" s="317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8"/>
      <c r="AN171" s="288"/>
      <c r="AO171" s="288"/>
      <c r="AP171" s="288"/>
    </row>
    <row r="172" spans="1:42" ht="15.75" customHeight="1">
      <c r="A172" s="288"/>
      <c r="B172" s="317"/>
      <c r="C172" s="317"/>
      <c r="D172" s="317"/>
      <c r="E172" s="288"/>
      <c r="F172" s="317"/>
      <c r="G172" s="288"/>
      <c r="H172" s="317"/>
      <c r="I172" s="288"/>
      <c r="J172" s="317"/>
      <c r="K172" s="288"/>
      <c r="L172" s="317"/>
      <c r="M172" s="288"/>
      <c r="N172" s="339"/>
      <c r="O172" s="317"/>
      <c r="P172" s="288"/>
      <c r="Q172" s="317"/>
      <c r="R172" s="288"/>
      <c r="S172" s="317"/>
      <c r="T172" s="288"/>
      <c r="U172" s="317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8"/>
      <c r="AN172" s="288"/>
      <c r="AO172" s="288"/>
      <c r="AP172" s="288"/>
    </row>
    <row r="173" spans="1:42" ht="15.75" customHeight="1">
      <c r="A173" s="288"/>
      <c r="B173" s="317"/>
      <c r="C173" s="317"/>
      <c r="D173" s="317"/>
      <c r="E173" s="288"/>
      <c r="F173" s="317"/>
      <c r="G173" s="288"/>
      <c r="H173" s="317"/>
      <c r="I173" s="288"/>
      <c r="J173" s="317"/>
      <c r="K173" s="288"/>
      <c r="L173" s="317"/>
      <c r="M173" s="288"/>
      <c r="N173" s="339"/>
      <c r="O173" s="317"/>
      <c r="P173" s="288"/>
      <c r="Q173" s="317"/>
      <c r="R173" s="288"/>
      <c r="S173" s="317"/>
      <c r="T173" s="288"/>
      <c r="U173" s="317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  <c r="AN173" s="288"/>
      <c r="AO173" s="288"/>
      <c r="AP173" s="288"/>
    </row>
    <row r="174" spans="1:42" ht="15.75" customHeight="1">
      <c r="A174" s="288"/>
      <c r="B174" s="317"/>
      <c r="C174" s="317"/>
      <c r="D174" s="317"/>
      <c r="E174" s="288"/>
      <c r="F174" s="317"/>
      <c r="G174" s="288"/>
      <c r="H174" s="317"/>
      <c r="I174" s="288"/>
      <c r="J174" s="317"/>
      <c r="K174" s="288"/>
      <c r="L174" s="317"/>
      <c r="M174" s="288"/>
      <c r="N174" s="339"/>
      <c r="O174" s="317"/>
      <c r="P174" s="288"/>
      <c r="Q174" s="317"/>
      <c r="R174" s="288"/>
      <c r="S174" s="317"/>
      <c r="T174" s="288"/>
      <c r="U174" s="317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  <c r="AN174" s="288"/>
      <c r="AO174" s="288"/>
      <c r="AP174" s="288"/>
    </row>
    <row r="175" spans="1:42" ht="15.75" customHeight="1">
      <c r="A175" s="288"/>
      <c r="B175" s="317"/>
      <c r="C175" s="317"/>
      <c r="D175" s="317"/>
      <c r="E175" s="288"/>
      <c r="F175" s="317"/>
      <c r="G175" s="288"/>
      <c r="H175" s="317"/>
      <c r="I175" s="288"/>
      <c r="J175" s="317"/>
      <c r="K175" s="288"/>
      <c r="L175" s="317"/>
      <c r="M175" s="288"/>
      <c r="N175" s="339"/>
      <c r="O175" s="317"/>
      <c r="P175" s="288"/>
      <c r="Q175" s="317"/>
      <c r="R175" s="288"/>
      <c r="S175" s="317"/>
      <c r="T175" s="288"/>
      <c r="U175" s="317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  <c r="AN175" s="288"/>
      <c r="AO175" s="288"/>
      <c r="AP175" s="288"/>
    </row>
    <row r="176" spans="1:42" ht="15.75" customHeight="1">
      <c r="A176" s="288"/>
      <c r="B176" s="317"/>
      <c r="C176" s="317"/>
      <c r="D176" s="317"/>
      <c r="E176" s="288"/>
      <c r="F176" s="317"/>
      <c r="G176" s="288"/>
      <c r="H176" s="317"/>
      <c r="I176" s="288"/>
      <c r="J176" s="317"/>
      <c r="K176" s="288"/>
      <c r="L176" s="317"/>
      <c r="M176" s="288"/>
      <c r="N176" s="339"/>
      <c r="O176" s="317"/>
      <c r="P176" s="288"/>
      <c r="Q176" s="317"/>
      <c r="R176" s="288"/>
      <c r="S176" s="317"/>
      <c r="T176" s="288"/>
      <c r="U176" s="317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  <c r="AN176" s="288"/>
      <c r="AO176" s="288"/>
      <c r="AP176" s="288"/>
    </row>
    <row r="177" spans="1:42" ht="15.75" customHeight="1">
      <c r="A177" s="288"/>
      <c r="B177" s="317"/>
      <c r="C177" s="317"/>
      <c r="D177" s="317"/>
      <c r="E177" s="288"/>
      <c r="F177" s="317"/>
      <c r="G177" s="288"/>
      <c r="H177" s="317"/>
      <c r="I177" s="288"/>
      <c r="J177" s="317"/>
      <c r="K177" s="288"/>
      <c r="L177" s="317"/>
      <c r="M177" s="288"/>
      <c r="N177" s="339"/>
      <c r="O177" s="317"/>
      <c r="P177" s="288"/>
      <c r="Q177" s="317"/>
      <c r="R177" s="288"/>
      <c r="S177" s="317"/>
      <c r="T177" s="288"/>
      <c r="U177" s="317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</row>
    <row r="178" spans="1:42" ht="15.75" customHeight="1">
      <c r="A178" s="288"/>
      <c r="B178" s="317"/>
      <c r="C178" s="317"/>
      <c r="D178" s="317"/>
      <c r="E178" s="288"/>
      <c r="F178" s="317"/>
      <c r="G178" s="288"/>
      <c r="H178" s="317"/>
      <c r="I178" s="288"/>
      <c r="J178" s="317"/>
      <c r="K178" s="288"/>
      <c r="L178" s="317"/>
      <c r="M178" s="288"/>
      <c r="N178" s="339"/>
      <c r="O178" s="317"/>
      <c r="P178" s="288"/>
      <c r="Q178" s="317"/>
      <c r="R178" s="288"/>
      <c r="S178" s="317"/>
      <c r="T178" s="288"/>
      <c r="U178" s="317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</row>
    <row r="179" spans="1:42" ht="15.75" customHeight="1">
      <c r="A179" s="288"/>
      <c r="B179" s="317"/>
      <c r="C179" s="317"/>
      <c r="D179" s="317"/>
      <c r="E179" s="288"/>
      <c r="F179" s="317"/>
      <c r="G179" s="288"/>
      <c r="H179" s="317"/>
      <c r="I179" s="288"/>
      <c r="J179" s="317"/>
      <c r="K179" s="288"/>
      <c r="L179" s="317"/>
      <c r="M179" s="288"/>
      <c r="N179" s="339"/>
      <c r="O179" s="317"/>
      <c r="P179" s="288"/>
      <c r="Q179" s="317"/>
      <c r="R179" s="288"/>
      <c r="S179" s="317"/>
      <c r="T179" s="288"/>
      <c r="U179" s="317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</row>
    <row r="180" spans="1:42" ht="15.75" customHeight="1">
      <c r="A180" s="288"/>
      <c r="B180" s="317"/>
      <c r="C180" s="317"/>
      <c r="D180" s="317"/>
      <c r="E180" s="288"/>
      <c r="F180" s="317"/>
      <c r="G180" s="288"/>
      <c r="H180" s="317"/>
      <c r="I180" s="288"/>
      <c r="J180" s="317"/>
      <c r="K180" s="288"/>
      <c r="L180" s="317"/>
      <c r="M180" s="288"/>
      <c r="N180" s="339"/>
      <c r="O180" s="317"/>
      <c r="P180" s="288"/>
      <c r="Q180" s="317"/>
      <c r="R180" s="288"/>
      <c r="S180" s="317"/>
      <c r="T180" s="288"/>
      <c r="U180" s="317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</row>
    <row r="181" spans="1:42" ht="15.75" customHeight="1">
      <c r="A181" s="288"/>
      <c r="B181" s="317"/>
      <c r="C181" s="317"/>
      <c r="D181" s="317"/>
      <c r="E181" s="288"/>
      <c r="F181" s="317"/>
      <c r="G181" s="288"/>
      <c r="H181" s="317"/>
      <c r="I181" s="288"/>
      <c r="J181" s="317"/>
      <c r="K181" s="288"/>
      <c r="L181" s="317"/>
      <c r="M181" s="288"/>
      <c r="N181" s="339"/>
      <c r="O181" s="317"/>
      <c r="P181" s="288"/>
      <c r="Q181" s="317"/>
      <c r="R181" s="288"/>
      <c r="S181" s="317"/>
      <c r="T181" s="288"/>
      <c r="U181" s="317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  <c r="AN181" s="288"/>
      <c r="AO181" s="288"/>
      <c r="AP181" s="288"/>
    </row>
    <row r="182" spans="1:42" ht="15.75" customHeight="1">
      <c r="A182" s="288"/>
      <c r="B182" s="317"/>
      <c r="C182" s="317"/>
      <c r="D182" s="317"/>
      <c r="E182" s="288"/>
      <c r="F182" s="317"/>
      <c r="G182" s="288"/>
      <c r="H182" s="317"/>
      <c r="I182" s="288"/>
      <c r="J182" s="317"/>
      <c r="K182" s="288"/>
      <c r="L182" s="317"/>
      <c r="M182" s="288"/>
      <c r="N182" s="339"/>
      <c r="O182" s="317"/>
      <c r="P182" s="288"/>
      <c r="Q182" s="317"/>
      <c r="R182" s="288"/>
      <c r="S182" s="317"/>
      <c r="T182" s="288"/>
      <c r="U182" s="317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  <c r="AN182" s="288"/>
      <c r="AO182" s="288"/>
      <c r="AP182" s="288"/>
    </row>
    <row r="183" spans="1:42" ht="15.75" customHeight="1">
      <c r="A183" s="288"/>
      <c r="B183" s="317"/>
      <c r="C183" s="317"/>
      <c r="D183" s="317"/>
      <c r="E183" s="288"/>
      <c r="F183" s="317"/>
      <c r="G183" s="288"/>
      <c r="H183" s="317"/>
      <c r="I183" s="288"/>
      <c r="J183" s="317"/>
      <c r="K183" s="288"/>
      <c r="L183" s="317"/>
      <c r="M183" s="288"/>
      <c r="N183" s="339"/>
      <c r="O183" s="317"/>
      <c r="P183" s="288"/>
      <c r="Q183" s="317"/>
      <c r="R183" s="288"/>
      <c r="S183" s="317"/>
      <c r="T183" s="288"/>
      <c r="U183" s="317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  <c r="AN183" s="288"/>
      <c r="AO183" s="288"/>
      <c r="AP183" s="288"/>
    </row>
    <row r="184" spans="1:42" ht="15.75" customHeight="1">
      <c r="A184" s="288"/>
      <c r="B184" s="317"/>
      <c r="C184" s="317"/>
      <c r="D184" s="317"/>
      <c r="E184" s="288"/>
      <c r="F184" s="317"/>
      <c r="G184" s="288"/>
      <c r="H184" s="317"/>
      <c r="I184" s="288"/>
      <c r="J184" s="317"/>
      <c r="K184" s="288"/>
      <c r="L184" s="317"/>
      <c r="M184" s="288"/>
      <c r="N184" s="339"/>
      <c r="O184" s="317"/>
      <c r="P184" s="288"/>
      <c r="Q184" s="317"/>
      <c r="R184" s="288"/>
      <c r="S184" s="317"/>
      <c r="T184" s="288"/>
      <c r="U184" s="317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8"/>
      <c r="AN184" s="288"/>
      <c r="AO184" s="288"/>
      <c r="AP184" s="288"/>
    </row>
    <row r="185" spans="1:42" ht="15.75" customHeight="1">
      <c r="A185" s="288"/>
      <c r="B185" s="317"/>
      <c r="C185" s="317"/>
      <c r="D185" s="317"/>
      <c r="E185" s="288"/>
      <c r="F185" s="317"/>
      <c r="G185" s="288"/>
      <c r="H185" s="317"/>
      <c r="I185" s="288"/>
      <c r="J185" s="317"/>
      <c r="K185" s="288"/>
      <c r="L185" s="317"/>
      <c r="M185" s="288"/>
      <c r="N185" s="339"/>
      <c r="O185" s="317"/>
      <c r="P185" s="288"/>
      <c r="Q185" s="317"/>
      <c r="R185" s="288"/>
      <c r="S185" s="317"/>
      <c r="T185" s="288"/>
      <c r="U185" s="317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8"/>
      <c r="AN185" s="288"/>
      <c r="AO185" s="288"/>
      <c r="AP185" s="288"/>
    </row>
    <row r="186" spans="1:42" ht="15.75" customHeight="1">
      <c r="A186" s="288"/>
      <c r="B186" s="317"/>
      <c r="C186" s="317"/>
      <c r="D186" s="317"/>
      <c r="E186" s="288"/>
      <c r="F186" s="317"/>
      <c r="G186" s="288"/>
      <c r="H186" s="317"/>
      <c r="I186" s="288"/>
      <c r="J186" s="317"/>
      <c r="K186" s="288"/>
      <c r="L186" s="317"/>
      <c r="M186" s="288"/>
      <c r="N186" s="339"/>
      <c r="O186" s="317"/>
      <c r="P186" s="288"/>
      <c r="Q186" s="317"/>
      <c r="R186" s="288"/>
      <c r="S186" s="317"/>
      <c r="T186" s="288"/>
      <c r="U186" s="317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8"/>
      <c r="AN186" s="288"/>
      <c r="AO186" s="288"/>
      <c r="AP186" s="288"/>
    </row>
    <row r="187" spans="1:42" ht="15.75" customHeight="1">
      <c r="A187" s="288"/>
      <c r="B187" s="317"/>
      <c r="C187" s="317"/>
      <c r="D187" s="317"/>
      <c r="E187" s="288"/>
      <c r="F187" s="317"/>
      <c r="G187" s="288"/>
      <c r="H187" s="317"/>
      <c r="I187" s="288"/>
      <c r="J187" s="317"/>
      <c r="K187" s="288"/>
      <c r="L187" s="317"/>
      <c r="M187" s="288"/>
      <c r="N187" s="339"/>
      <c r="O187" s="317"/>
      <c r="P187" s="288"/>
      <c r="Q187" s="317"/>
      <c r="R187" s="288"/>
      <c r="S187" s="317"/>
      <c r="T187" s="288"/>
      <c r="U187" s="317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8"/>
      <c r="AN187" s="288"/>
      <c r="AO187" s="288"/>
      <c r="AP187" s="288"/>
    </row>
    <row r="188" spans="1:42" ht="15.75" customHeight="1">
      <c r="A188" s="288"/>
      <c r="B188" s="317"/>
      <c r="C188" s="317"/>
      <c r="D188" s="317"/>
      <c r="E188" s="288"/>
      <c r="F188" s="317"/>
      <c r="G188" s="288"/>
      <c r="H188" s="317"/>
      <c r="I188" s="288"/>
      <c r="J188" s="317"/>
      <c r="K188" s="288"/>
      <c r="L188" s="317"/>
      <c r="M188" s="288"/>
      <c r="N188" s="339"/>
      <c r="O188" s="317"/>
      <c r="P188" s="288"/>
      <c r="Q188" s="317"/>
      <c r="R188" s="288"/>
      <c r="S188" s="317"/>
      <c r="T188" s="288"/>
      <c r="U188" s="317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8"/>
      <c r="AN188" s="288"/>
      <c r="AO188" s="288"/>
      <c r="AP188" s="288"/>
    </row>
    <row r="189" spans="1:42" ht="15.75" customHeight="1">
      <c r="A189" s="288"/>
      <c r="B189" s="317"/>
      <c r="C189" s="317"/>
      <c r="D189" s="317"/>
      <c r="E189" s="288"/>
      <c r="F189" s="317"/>
      <c r="G189" s="288"/>
      <c r="H189" s="317"/>
      <c r="I189" s="288"/>
      <c r="J189" s="317"/>
      <c r="K189" s="288"/>
      <c r="L189" s="317"/>
      <c r="M189" s="288"/>
      <c r="N189" s="339"/>
      <c r="O189" s="317"/>
      <c r="P189" s="288"/>
      <c r="Q189" s="317"/>
      <c r="R189" s="288"/>
      <c r="S189" s="317"/>
      <c r="T189" s="288"/>
      <c r="U189" s="317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  <c r="AN189" s="288"/>
      <c r="AO189" s="288"/>
      <c r="AP189" s="288"/>
    </row>
    <row r="190" spans="1:42" ht="15.75" customHeight="1">
      <c r="A190" s="288"/>
      <c r="B190" s="317"/>
      <c r="C190" s="317"/>
      <c r="D190" s="317"/>
      <c r="E190" s="288"/>
      <c r="F190" s="317"/>
      <c r="G190" s="288"/>
      <c r="H190" s="317"/>
      <c r="I190" s="288"/>
      <c r="J190" s="317"/>
      <c r="K190" s="288"/>
      <c r="L190" s="317"/>
      <c r="M190" s="288"/>
      <c r="N190" s="339"/>
      <c r="O190" s="317"/>
      <c r="P190" s="288"/>
      <c r="Q190" s="317"/>
      <c r="R190" s="288"/>
      <c r="S190" s="317"/>
      <c r="T190" s="288"/>
      <c r="U190" s="317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  <c r="AN190" s="288"/>
      <c r="AO190" s="288"/>
      <c r="AP190" s="288"/>
    </row>
    <row r="191" spans="1:42" ht="15.75" customHeight="1">
      <c r="A191" s="288"/>
      <c r="B191" s="317"/>
      <c r="C191" s="317"/>
      <c r="D191" s="317"/>
      <c r="E191" s="288"/>
      <c r="F191" s="317"/>
      <c r="G191" s="288"/>
      <c r="H191" s="317"/>
      <c r="I191" s="288"/>
      <c r="J191" s="317"/>
      <c r="K191" s="288"/>
      <c r="L191" s="317"/>
      <c r="M191" s="288"/>
      <c r="N191" s="339"/>
      <c r="O191" s="317"/>
      <c r="P191" s="288"/>
      <c r="Q191" s="317"/>
      <c r="R191" s="288"/>
      <c r="S191" s="317"/>
      <c r="T191" s="288"/>
      <c r="U191" s="317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8"/>
      <c r="AN191" s="288"/>
      <c r="AO191" s="288"/>
      <c r="AP191" s="288"/>
    </row>
    <row r="192" spans="1:42" ht="15.75" customHeight="1">
      <c r="A192" s="288"/>
      <c r="B192" s="317"/>
      <c r="C192" s="317"/>
      <c r="D192" s="317"/>
      <c r="E192" s="288"/>
      <c r="F192" s="317"/>
      <c r="G192" s="288"/>
      <c r="H192" s="317"/>
      <c r="I192" s="288"/>
      <c r="J192" s="317"/>
      <c r="K192" s="288"/>
      <c r="L192" s="317"/>
      <c r="M192" s="288"/>
      <c r="N192" s="339"/>
      <c r="O192" s="317"/>
      <c r="P192" s="288"/>
      <c r="Q192" s="317"/>
      <c r="R192" s="288"/>
      <c r="S192" s="317"/>
      <c r="T192" s="288"/>
      <c r="U192" s="317"/>
      <c r="V192" s="288"/>
      <c r="W192" s="288"/>
      <c r="X192" s="288"/>
      <c r="Y192" s="288"/>
      <c r="Z192" s="288"/>
      <c r="AA192" s="288"/>
      <c r="AB192" s="288"/>
      <c r="AC192" s="288"/>
      <c r="AD192" s="288"/>
      <c r="AE192" s="288"/>
      <c r="AF192" s="288"/>
      <c r="AG192" s="288"/>
      <c r="AH192" s="288"/>
      <c r="AI192" s="288"/>
      <c r="AJ192" s="288"/>
      <c r="AK192" s="288"/>
      <c r="AL192" s="288"/>
      <c r="AM192" s="288"/>
      <c r="AN192" s="288"/>
      <c r="AO192" s="288"/>
      <c r="AP192" s="288"/>
    </row>
    <row r="193" spans="1:42" ht="15.75" customHeight="1">
      <c r="A193" s="288"/>
      <c r="B193" s="317"/>
      <c r="C193" s="317"/>
      <c r="D193" s="317"/>
      <c r="E193" s="288"/>
      <c r="F193" s="317"/>
      <c r="G193" s="288"/>
      <c r="H193" s="317"/>
      <c r="I193" s="288"/>
      <c r="J193" s="317"/>
      <c r="K193" s="288"/>
      <c r="L193" s="317"/>
      <c r="M193" s="288"/>
      <c r="N193" s="339"/>
      <c r="O193" s="317"/>
      <c r="P193" s="288"/>
      <c r="Q193" s="317"/>
      <c r="R193" s="288"/>
      <c r="S193" s="317"/>
      <c r="T193" s="288"/>
      <c r="U193" s="317"/>
      <c r="V193" s="288"/>
      <c r="W193" s="288"/>
      <c r="X193" s="288"/>
      <c r="Y193" s="288"/>
      <c r="Z193" s="288"/>
      <c r="AA193" s="288"/>
      <c r="AB193" s="288"/>
      <c r="AC193" s="288"/>
      <c r="AD193" s="288"/>
      <c r="AE193" s="288"/>
      <c r="AF193" s="288"/>
      <c r="AG193" s="288"/>
      <c r="AH193" s="288"/>
      <c r="AI193" s="288"/>
      <c r="AJ193" s="288"/>
      <c r="AK193" s="288"/>
      <c r="AL193" s="288"/>
      <c r="AM193" s="288"/>
      <c r="AN193" s="288"/>
      <c r="AO193" s="288"/>
      <c r="AP193" s="288"/>
    </row>
    <row r="194" spans="1:42" ht="15.75" customHeight="1">
      <c r="A194" s="288"/>
      <c r="B194" s="317"/>
      <c r="C194" s="317"/>
      <c r="D194" s="317"/>
      <c r="E194" s="288"/>
      <c r="F194" s="317"/>
      <c r="G194" s="288"/>
      <c r="H194" s="317"/>
      <c r="I194" s="288"/>
      <c r="J194" s="317"/>
      <c r="K194" s="288"/>
      <c r="L194" s="317"/>
      <c r="M194" s="288"/>
      <c r="N194" s="339"/>
      <c r="O194" s="317"/>
      <c r="P194" s="288"/>
      <c r="Q194" s="317"/>
      <c r="R194" s="288"/>
      <c r="S194" s="317"/>
      <c r="T194" s="288"/>
      <c r="U194" s="317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288"/>
      <c r="AL194" s="288"/>
      <c r="AM194" s="288"/>
      <c r="AN194" s="288"/>
      <c r="AO194" s="288"/>
      <c r="AP194" s="288"/>
    </row>
    <row r="195" spans="1:42" ht="15.75" customHeight="1">
      <c r="A195" s="288"/>
      <c r="B195" s="317"/>
      <c r="C195" s="317"/>
      <c r="D195" s="317"/>
      <c r="E195" s="288"/>
      <c r="F195" s="317"/>
      <c r="G195" s="288"/>
      <c r="H195" s="317"/>
      <c r="I195" s="288"/>
      <c r="J195" s="317"/>
      <c r="K195" s="288"/>
      <c r="L195" s="317"/>
      <c r="M195" s="288"/>
      <c r="N195" s="339"/>
      <c r="O195" s="317"/>
      <c r="P195" s="288"/>
      <c r="Q195" s="317"/>
      <c r="R195" s="288"/>
      <c r="S195" s="317"/>
      <c r="T195" s="288"/>
      <c r="U195" s="317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288"/>
      <c r="AL195" s="288"/>
      <c r="AM195" s="288"/>
      <c r="AN195" s="288"/>
      <c r="AO195" s="288"/>
      <c r="AP195" s="288"/>
    </row>
    <row r="196" spans="1:42" ht="15.75" customHeight="1">
      <c r="A196" s="288"/>
      <c r="B196" s="317"/>
      <c r="C196" s="317"/>
      <c r="D196" s="317"/>
      <c r="E196" s="288"/>
      <c r="F196" s="317"/>
      <c r="G196" s="288"/>
      <c r="H196" s="317"/>
      <c r="I196" s="288"/>
      <c r="J196" s="317"/>
      <c r="K196" s="288"/>
      <c r="L196" s="317"/>
      <c r="M196" s="288"/>
      <c r="N196" s="339"/>
      <c r="O196" s="317"/>
      <c r="P196" s="288"/>
      <c r="Q196" s="317"/>
      <c r="R196" s="288"/>
      <c r="S196" s="317"/>
      <c r="T196" s="288"/>
      <c r="U196" s="317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288"/>
      <c r="AL196" s="288"/>
      <c r="AM196" s="288"/>
      <c r="AN196" s="288"/>
      <c r="AO196" s="288"/>
      <c r="AP196" s="288"/>
    </row>
    <row r="197" spans="1:42" ht="15.75" customHeight="1">
      <c r="A197" s="288"/>
      <c r="B197" s="317"/>
      <c r="C197" s="317"/>
      <c r="D197" s="317"/>
      <c r="E197" s="288"/>
      <c r="F197" s="317"/>
      <c r="G197" s="288"/>
      <c r="H197" s="317"/>
      <c r="I197" s="288"/>
      <c r="J197" s="317"/>
      <c r="K197" s="288"/>
      <c r="L197" s="317"/>
      <c r="M197" s="288"/>
      <c r="N197" s="339"/>
      <c r="O197" s="317"/>
      <c r="P197" s="288"/>
      <c r="Q197" s="317"/>
      <c r="R197" s="288"/>
      <c r="S197" s="317"/>
      <c r="T197" s="288"/>
      <c r="U197" s="317"/>
      <c r="V197" s="288"/>
      <c r="W197" s="288"/>
      <c r="X197" s="288"/>
      <c r="Y197" s="288"/>
      <c r="Z197" s="288"/>
      <c r="AA197" s="288"/>
      <c r="AB197" s="288"/>
      <c r="AC197" s="288"/>
      <c r="AD197" s="288"/>
      <c r="AE197" s="288"/>
      <c r="AF197" s="288"/>
      <c r="AG197" s="288"/>
      <c r="AH197" s="288"/>
      <c r="AI197" s="288"/>
      <c r="AJ197" s="288"/>
      <c r="AK197" s="288"/>
      <c r="AL197" s="288"/>
      <c r="AM197" s="288"/>
      <c r="AN197" s="288"/>
      <c r="AO197" s="288"/>
      <c r="AP197" s="288"/>
    </row>
    <row r="198" spans="1:42" ht="15.75" customHeight="1">
      <c r="A198" s="288"/>
      <c r="B198" s="317"/>
      <c r="C198" s="317"/>
      <c r="D198" s="317"/>
      <c r="E198" s="288"/>
      <c r="F198" s="317"/>
      <c r="G198" s="288"/>
      <c r="H198" s="317"/>
      <c r="I198" s="288"/>
      <c r="J198" s="317"/>
      <c r="K198" s="288"/>
      <c r="L198" s="317"/>
      <c r="M198" s="288"/>
      <c r="N198" s="339"/>
      <c r="O198" s="317"/>
      <c r="P198" s="288"/>
      <c r="Q198" s="317"/>
      <c r="R198" s="288"/>
      <c r="S198" s="317"/>
      <c r="T198" s="288"/>
      <c r="U198" s="317"/>
      <c r="V198" s="288"/>
      <c r="W198" s="288"/>
      <c r="X198" s="288"/>
      <c r="Y198" s="288"/>
      <c r="Z198" s="288"/>
      <c r="AA198" s="288"/>
      <c r="AB198" s="288"/>
      <c r="AC198" s="288"/>
      <c r="AD198" s="288"/>
      <c r="AE198" s="288"/>
      <c r="AF198" s="288"/>
      <c r="AG198" s="288"/>
      <c r="AH198" s="288"/>
      <c r="AI198" s="288"/>
      <c r="AJ198" s="288"/>
      <c r="AK198" s="288"/>
      <c r="AL198" s="288"/>
      <c r="AM198" s="288"/>
      <c r="AN198" s="288"/>
      <c r="AO198" s="288"/>
      <c r="AP198" s="288"/>
    </row>
    <row r="199" spans="1:42" ht="15.75" customHeight="1">
      <c r="A199" s="288"/>
      <c r="B199" s="317"/>
      <c r="C199" s="317"/>
      <c r="D199" s="317"/>
      <c r="E199" s="288"/>
      <c r="F199" s="317"/>
      <c r="G199" s="288"/>
      <c r="H199" s="317"/>
      <c r="I199" s="288"/>
      <c r="J199" s="317"/>
      <c r="K199" s="288"/>
      <c r="L199" s="317"/>
      <c r="M199" s="288"/>
      <c r="N199" s="339"/>
      <c r="O199" s="317"/>
      <c r="P199" s="288"/>
      <c r="Q199" s="317"/>
      <c r="R199" s="288"/>
      <c r="S199" s="317"/>
      <c r="T199" s="288"/>
      <c r="U199" s="317"/>
      <c r="V199" s="288"/>
      <c r="W199" s="288"/>
      <c r="X199" s="288"/>
      <c r="Y199" s="288"/>
      <c r="Z199" s="288"/>
      <c r="AA199" s="288"/>
      <c r="AB199" s="288"/>
      <c r="AC199" s="288"/>
      <c r="AD199" s="288"/>
      <c r="AE199" s="288"/>
      <c r="AF199" s="288"/>
      <c r="AG199" s="288"/>
      <c r="AH199" s="288"/>
      <c r="AI199" s="288"/>
      <c r="AJ199" s="288"/>
      <c r="AK199" s="288"/>
      <c r="AL199" s="288"/>
      <c r="AM199" s="288"/>
      <c r="AN199" s="288"/>
      <c r="AO199" s="288"/>
      <c r="AP199" s="288"/>
    </row>
    <row r="200" spans="1:42" ht="15.75" customHeight="1">
      <c r="A200" s="288"/>
      <c r="B200" s="317"/>
      <c r="C200" s="317"/>
      <c r="D200" s="317"/>
      <c r="E200" s="288"/>
      <c r="F200" s="317"/>
      <c r="G200" s="288"/>
      <c r="H200" s="317"/>
      <c r="I200" s="288"/>
      <c r="J200" s="317"/>
      <c r="K200" s="288"/>
      <c r="L200" s="317"/>
      <c r="M200" s="288"/>
      <c r="N200" s="339"/>
      <c r="O200" s="317"/>
      <c r="P200" s="288"/>
      <c r="Q200" s="317"/>
      <c r="R200" s="288"/>
      <c r="S200" s="317"/>
      <c r="T200" s="288"/>
      <c r="U200" s="317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288"/>
      <c r="AL200" s="288"/>
      <c r="AM200" s="288"/>
      <c r="AN200" s="288"/>
      <c r="AO200" s="288"/>
      <c r="AP200" s="288"/>
    </row>
    <row r="201" spans="1:42" ht="15.75" customHeight="1">
      <c r="A201" s="288"/>
      <c r="B201" s="317"/>
      <c r="C201" s="317"/>
      <c r="D201" s="317"/>
      <c r="E201" s="288"/>
      <c r="F201" s="317"/>
      <c r="G201" s="288"/>
      <c r="H201" s="317"/>
      <c r="I201" s="288"/>
      <c r="J201" s="317"/>
      <c r="K201" s="288"/>
      <c r="L201" s="317"/>
      <c r="M201" s="288"/>
      <c r="N201" s="339"/>
      <c r="O201" s="317"/>
      <c r="P201" s="288"/>
      <c r="Q201" s="317"/>
      <c r="R201" s="288"/>
      <c r="S201" s="317"/>
      <c r="T201" s="288"/>
      <c r="U201" s="317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288"/>
      <c r="AL201" s="288"/>
      <c r="AM201" s="288"/>
      <c r="AN201" s="288"/>
      <c r="AO201" s="288"/>
      <c r="AP201" s="288"/>
    </row>
    <row r="202" spans="1:42" ht="15.75" customHeight="1">
      <c r="A202" s="288"/>
      <c r="B202" s="317"/>
      <c r="C202" s="317"/>
      <c r="D202" s="317"/>
      <c r="E202" s="288"/>
      <c r="F202" s="317"/>
      <c r="G202" s="288"/>
      <c r="H202" s="317"/>
      <c r="I202" s="288"/>
      <c r="J202" s="317"/>
      <c r="K202" s="288"/>
      <c r="L202" s="317"/>
      <c r="M202" s="288"/>
      <c r="N202" s="339"/>
      <c r="O202" s="317"/>
      <c r="P202" s="288"/>
      <c r="Q202" s="317"/>
      <c r="R202" s="288"/>
      <c r="S202" s="317"/>
      <c r="T202" s="288"/>
      <c r="U202" s="317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288"/>
      <c r="AL202" s="288"/>
      <c r="AM202" s="288"/>
      <c r="AN202" s="288"/>
      <c r="AO202" s="288"/>
      <c r="AP202" s="288"/>
    </row>
    <row r="203" spans="1:42" ht="15.75" customHeight="1">
      <c r="A203" s="288"/>
      <c r="B203" s="317"/>
      <c r="C203" s="317"/>
      <c r="D203" s="317"/>
      <c r="E203" s="288"/>
      <c r="F203" s="317"/>
      <c r="G203" s="288"/>
      <c r="H203" s="317"/>
      <c r="I203" s="288"/>
      <c r="J203" s="317"/>
      <c r="K203" s="288"/>
      <c r="L203" s="317"/>
      <c r="M203" s="288"/>
      <c r="N203" s="339"/>
      <c r="O203" s="317"/>
      <c r="P203" s="288"/>
      <c r="Q203" s="317"/>
      <c r="R203" s="288"/>
      <c r="S203" s="317"/>
      <c r="T203" s="288"/>
      <c r="U203" s="317"/>
      <c r="V203" s="288"/>
      <c r="W203" s="288"/>
      <c r="X203" s="288"/>
      <c r="Y203" s="288"/>
      <c r="Z203" s="288"/>
      <c r="AA203" s="288"/>
      <c r="AB203" s="288"/>
      <c r="AC203" s="288"/>
      <c r="AD203" s="288"/>
      <c r="AE203" s="288"/>
      <c r="AF203" s="288"/>
      <c r="AG203" s="288"/>
      <c r="AH203" s="288"/>
      <c r="AI203" s="288"/>
      <c r="AJ203" s="288"/>
      <c r="AK203" s="288"/>
      <c r="AL203" s="288"/>
      <c r="AM203" s="288"/>
      <c r="AN203" s="288"/>
      <c r="AO203" s="288"/>
      <c r="AP203" s="288"/>
    </row>
    <row r="204" spans="1:42" ht="15.75" customHeight="1">
      <c r="A204" s="288"/>
      <c r="B204" s="317"/>
      <c r="C204" s="317"/>
      <c r="D204" s="317"/>
      <c r="E204" s="288"/>
      <c r="F204" s="317"/>
      <c r="G204" s="288"/>
      <c r="H204" s="317"/>
      <c r="I204" s="288"/>
      <c r="J204" s="317"/>
      <c r="K204" s="288"/>
      <c r="L204" s="317"/>
      <c r="M204" s="288"/>
      <c r="N204" s="339"/>
      <c r="O204" s="317"/>
      <c r="P204" s="288"/>
      <c r="Q204" s="317"/>
      <c r="R204" s="288"/>
      <c r="S204" s="317"/>
      <c r="T204" s="288"/>
      <c r="U204" s="317"/>
      <c r="V204" s="288"/>
      <c r="W204" s="288"/>
      <c r="X204" s="288"/>
      <c r="Y204" s="288"/>
      <c r="Z204" s="288"/>
      <c r="AA204" s="288"/>
      <c r="AB204" s="288"/>
      <c r="AC204" s="288"/>
      <c r="AD204" s="288"/>
      <c r="AE204" s="288"/>
      <c r="AF204" s="288"/>
      <c r="AG204" s="288"/>
      <c r="AH204" s="288"/>
      <c r="AI204" s="288"/>
      <c r="AJ204" s="288"/>
      <c r="AK204" s="288"/>
      <c r="AL204" s="288"/>
      <c r="AM204" s="288"/>
      <c r="AN204" s="288"/>
      <c r="AO204" s="288"/>
      <c r="AP204" s="288"/>
    </row>
    <row r="205" spans="1:42" ht="15.75" customHeight="1">
      <c r="A205" s="288"/>
      <c r="B205" s="317"/>
      <c r="C205" s="317"/>
      <c r="D205" s="317"/>
      <c r="E205" s="288"/>
      <c r="F205" s="317"/>
      <c r="G205" s="288"/>
      <c r="H205" s="317"/>
      <c r="I205" s="288"/>
      <c r="J205" s="317"/>
      <c r="K205" s="288"/>
      <c r="L205" s="317"/>
      <c r="M205" s="288"/>
      <c r="N205" s="339"/>
      <c r="O205" s="317"/>
      <c r="P205" s="288"/>
      <c r="Q205" s="317"/>
      <c r="R205" s="288"/>
      <c r="S205" s="317"/>
      <c r="T205" s="288"/>
      <c r="U205" s="317"/>
      <c r="V205" s="288"/>
      <c r="W205" s="288"/>
      <c r="X205" s="288"/>
      <c r="Y205" s="288"/>
      <c r="Z205" s="288"/>
      <c r="AA205" s="288"/>
      <c r="AB205" s="288"/>
      <c r="AC205" s="288"/>
      <c r="AD205" s="288"/>
      <c r="AE205" s="288"/>
      <c r="AF205" s="288"/>
      <c r="AG205" s="288"/>
      <c r="AH205" s="288"/>
      <c r="AI205" s="288"/>
      <c r="AJ205" s="288"/>
      <c r="AK205" s="288"/>
      <c r="AL205" s="288"/>
      <c r="AM205" s="288"/>
      <c r="AN205" s="288"/>
      <c r="AO205" s="288"/>
      <c r="AP205" s="288"/>
    </row>
    <row r="206" spans="1:42" ht="15.75" customHeight="1">
      <c r="A206" s="288"/>
      <c r="B206" s="317"/>
      <c r="C206" s="317"/>
      <c r="D206" s="317"/>
      <c r="E206" s="288"/>
      <c r="F206" s="317"/>
      <c r="G206" s="288"/>
      <c r="H206" s="317"/>
      <c r="I206" s="288"/>
      <c r="J206" s="317"/>
      <c r="K206" s="288"/>
      <c r="L206" s="317"/>
      <c r="M206" s="288"/>
      <c r="N206" s="339"/>
      <c r="O206" s="317"/>
      <c r="P206" s="288"/>
      <c r="Q206" s="317"/>
      <c r="R206" s="288"/>
      <c r="S206" s="317"/>
      <c r="T206" s="288"/>
      <c r="U206" s="317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288"/>
      <c r="AL206" s="288"/>
      <c r="AM206" s="288"/>
      <c r="AN206" s="288"/>
      <c r="AO206" s="288"/>
      <c r="AP206" s="288"/>
    </row>
    <row r="207" spans="1:42" ht="15.75" customHeight="1">
      <c r="A207" s="288"/>
      <c r="B207" s="317"/>
      <c r="C207" s="317"/>
      <c r="D207" s="317"/>
      <c r="E207" s="288"/>
      <c r="F207" s="317"/>
      <c r="G207" s="288"/>
      <c r="H207" s="317"/>
      <c r="I207" s="288"/>
      <c r="J207" s="317"/>
      <c r="K207" s="288"/>
      <c r="L207" s="317"/>
      <c r="M207" s="288"/>
      <c r="N207" s="339"/>
      <c r="O207" s="317"/>
      <c r="P207" s="288"/>
      <c r="Q207" s="317"/>
      <c r="R207" s="288"/>
      <c r="S207" s="317"/>
      <c r="T207" s="288"/>
      <c r="U207" s="317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288"/>
      <c r="AL207" s="288"/>
      <c r="AM207" s="288"/>
      <c r="AN207" s="288"/>
      <c r="AO207" s="288"/>
      <c r="AP207" s="288"/>
    </row>
    <row r="208" spans="1:42" ht="15.75" customHeight="1">
      <c r="A208" s="288"/>
      <c r="B208" s="317"/>
      <c r="C208" s="317"/>
      <c r="D208" s="317"/>
      <c r="E208" s="288"/>
      <c r="F208" s="317"/>
      <c r="G208" s="288"/>
      <c r="H208" s="317"/>
      <c r="I208" s="288"/>
      <c r="J208" s="317"/>
      <c r="K208" s="288"/>
      <c r="L208" s="317"/>
      <c r="M208" s="288"/>
      <c r="N208" s="339"/>
      <c r="O208" s="317"/>
      <c r="P208" s="288"/>
      <c r="Q208" s="317"/>
      <c r="R208" s="288"/>
      <c r="S208" s="317"/>
      <c r="T208" s="288"/>
      <c r="U208" s="317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288"/>
      <c r="AL208" s="288"/>
      <c r="AM208" s="288"/>
      <c r="AN208" s="288"/>
      <c r="AO208" s="288"/>
      <c r="AP208" s="288"/>
    </row>
    <row r="209" spans="1:42" ht="15.75" customHeight="1">
      <c r="A209" s="288"/>
      <c r="B209" s="317"/>
      <c r="C209" s="317"/>
      <c r="D209" s="317"/>
      <c r="E209" s="288"/>
      <c r="F209" s="317"/>
      <c r="G209" s="288"/>
      <c r="H209" s="317"/>
      <c r="I209" s="288"/>
      <c r="J209" s="317"/>
      <c r="K209" s="288"/>
      <c r="L209" s="317"/>
      <c r="M209" s="288"/>
      <c r="N209" s="339"/>
      <c r="O209" s="317"/>
      <c r="P209" s="288"/>
      <c r="Q209" s="317"/>
      <c r="R209" s="288"/>
      <c r="S209" s="317"/>
      <c r="T209" s="288"/>
      <c r="U209" s="317"/>
      <c r="V209" s="288"/>
      <c r="W209" s="288"/>
      <c r="X209" s="288"/>
      <c r="Y209" s="288"/>
      <c r="Z209" s="288"/>
      <c r="AA209" s="288"/>
      <c r="AB209" s="288"/>
      <c r="AC209" s="288"/>
      <c r="AD209" s="288"/>
      <c r="AE209" s="288"/>
      <c r="AF209" s="288"/>
      <c r="AG209" s="288"/>
      <c r="AH209" s="288"/>
      <c r="AI209" s="288"/>
      <c r="AJ209" s="288"/>
      <c r="AK209" s="288"/>
      <c r="AL209" s="288"/>
      <c r="AM209" s="288"/>
      <c r="AN209" s="288"/>
      <c r="AO209" s="288"/>
      <c r="AP209" s="288"/>
    </row>
    <row r="210" spans="1:42" ht="15.75" customHeight="1">
      <c r="A210" s="288"/>
      <c r="B210" s="317"/>
      <c r="C210" s="317"/>
      <c r="D210" s="317"/>
      <c r="E210" s="288"/>
      <c r="F210" s="317"/>
      <c r="G210" s="288"/>
      <c r="H210" s="317"/>
      <c r="I210" s="288"/>
      <c r="J210" s="317"/>
      <c r="K210" s="288"/>
      <c r="L210" s="317"/>
      <c r="M210" s="288"/>
      <c r="N210" s="339"/>
      <c r="O210" s="317"/>
      <c r="P210" s="288"/>
      <c r="Q210" s="317"/>
      <c r="R210" s="288"/>
      <c r="S210" s="317"/>
      <c r="T210" s="288"/>
      <c r="U210" s="317"/>
      <c r="V210" s="288"/>
      <c r="W210" s="288"/>
      <c r="X210" s="288"/>
      <c r="Y210" s="288"/>
      <c r="Z210" s="288"/>
      <c r="AA210" s="288"/>
      <c r="AB210" s="288"/>
      <c r="AC210" s="288"/>
      <c r="AD210" s="288"/>
      <c r="AE210" s="288"/>
      <c r="AF210" s="288"/>
      <c r="AG210" s="288"/>
      <c r="AH210" s="288"/>
      <c r="AI210" s="288"/>
      <c r="AJ210" s="288"/>
      <c r="AK210" s="288"/>
      <c r="AL210" s="288"/>
      <c r="AM210" s="288"/>
      <c r="AN210" s="288"/>
      <c r="AO210" s="288"/>
      <c r="AP210" s="288"/>
    </row>
    <row r="211" spans="1:42" ht="15.75" customHeight="1">
      <c r="A211" s="288"/>
      <c r="B211" s="317"/>
      <c r="C211" s="317"/>
      <c r="D211" s="317"/>
      <c r="E211" s="288"/>
      <c r="F211" s="317"/>
      <c r="G211" s="288"/>
      <c r="H211" s="317"/>
      <c r="I211" s="288"/>
      <c r="J211" s="317"/>
      <c r="K211" s="288"/>
      <c r="L211" s="317"/>
      <c r="M211" s="288"/>
      <c r="N211" s="339"/>
      <c r="O211" s="317"/>
      <c r="P211" s="288"/>
      <c r="Q211" s="317"/>
      <c r="R211" s="288"/>
      <c r="S211" s="317"/>
      <c r="T211" s="288"/>
      <c r="U211" s="317"/>
      <c r="V211" s="288"/>
      <c r="W211" s="288"/>
      <c r="X211" s="288"/>
      <c r="Y211" s="288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/>
      <c r="AK211" s="288"/>
      <c r="AL211" s="288"/>
      <c r="AM211" s="288"/>
      <c r="AN211" s="288"/>
      <c r="AO211" s="288"/>
      <c r="AP211" s="288"/>
    </row>
    <row r="212" spans="1:42" ht="15.75" customHeight="1">
      <c r="A212" s="288"/>
      <c r="B212" s="317"/>
      <c r="C212" s="317"/>
      <c r="D212" s="317"/>
      <c r="E212" s="288"/>
      <c r="F212" s="317"/>
      <c r="G212" s="288"/>
      <c r="H212" s="317"/>
      <c r="I212" s="288"/>
      <c r="J212" s="317"/>
      <c r="K212" s="288"/>
      <c r="L212" s="317"/>
      <c r="M212" s="288"/>
      <c r="N212" s="339"/>
      <c r="O212" s="317"/>
      <c r="P212" s="288"/>
      <c r="Q212" s="317"/>
      <c r="R212" s="288"/>
      <c r="S212" s="317"/>
      <c r="T212" s="288"/>
      <c r="U212" s="317"/>
      <c r="V212" s="288"/>
      <c r="W212" s="288"/>
      <c r="X212" s="288"/>
      <c r="Y212" s="288"/>
      <c r="Z212" s="288"/>
      <c r="AA212" s="288"/>
      <c r="AB212" s="288"/>
      <c r="AC212" s="288"/>
      <c r="AD212" s="288"/>
      <c r="AE212" s="288"/>
      <c r="AF212" s="288"/>
      <c r="AG212" s="288"/>
      <c r="AH212" s="288"/>
      <c r="AI212" s="288"/>
      <c r="AJ212" s="288"/>
      <c r="AK212" s="288"/>
      <c r="AL212" s="288"/>
      <c r="AM212" s="288"/>
      <c r="AN212" s="288"/>
      <c r="AO212" s="288"/>
      <c r="AP212" s="288"/>
    </row>
    <row r="213" spans="1:42" ht="15.75" customHeight="1">
      <c r="A213" s="288"/>
      <c r="B213" s="317"/>
      <c r="C213" s="317"/>
      <c r="D213" s="317"/>
      <c r="E213" s="288"/>
      <c r="F213" s="317"/>
      <c r="G213" s="288"/>
      <c r="H213" s="317"/>
      <c r="I213" s="288"/>
      <c r="J213" s="317"/>
      <c r="K213" s="288"/>
      <c r="L213" s="317"/>
      <c r="M213" s="288"/>
      <c r="N213" s="339"/>
      <c r="O213" s="317"/>
      <c r="P213" s="288"/>
      <c r="Q213" s="317"/>
      <c r="R213" s="288"/>
      <c r="S213" s="317"/>
      <c r="T213" s="288"/>
      <c r="U213" s="317"/>
      <c r="V213" s="288"/>
      <c r="W213" s="288"/>
      <c r="X213" s="288"/>
      <c r="Y213" s="288"/>
      <c r="Z213" s="288"/>
      <c r="AA213" s="288"/>
      <c r="AB213" s="288"/>
      <c r="AC213" s="288"/>
      <c r="AD213" s="288"/>
      <c r="AE213" s="288"/>
      <c r="AF213" s="288"/>
      <c r="AG213" s="288"/>
      <c r="AH213" s="288"/>
      <c r="AI213" s="288"/>
      <c r="AJ213" s="288"/>
      <c r="AK213" s="288"/>
      <c r="AL213" s="288"/>
      <c r="AM213" s="288"/>
      <c r="AN213" s="288"/>
      <c r="AO213" s="288"/>
      <c r="AP213" s="288"/>
    </row>
    <row r="214" spans="1:42" ht="15.75" customHeight="1">
      <c r="A214" s="288"/>
      <c r="B214" s="317"/>
      <c r="C214" s="317"/>
      <c r="D214" s="317"/>
      <c r="E214" s="288"/>
      <c r="F214" s="317"/>
      <c r="G214" s="288"/>
      <c r="H214" s="317"/>
      <c r="I214" s="288"/>
      <c r="J214" s="317"/>
      <c r="K214" s="288"/>
      <c r="L214" s="317"/>
      <c r="M214" s="288"/>
      <c r="N214" s="339"/>
      <c r="O214" s="317"/>
      <c r="P214" s="288"/>
      <c r="Q214" s="317"/>
      <c r="R214" s="288"/>
      <c r="S214" s="317"/>
      <c r="T214" s="288"/>
      <c r="U214" s="317"/>
      <c r="V214" s="288"/>
      <c r="W214" s="288"/>
      <c r="X214" s="288"/>
      <c r="Y214" s="288"/>
      <c r="Z214" s="288"/>
      <c r="AA214" s="288"/>
      <c r="AB214" s="288"/>
      <c r="AC214" s="288"/>
      <c r="AD214" s="288"/>
      <c r="AE214" s="288"/>
      <c r="AF214" s="288"/>
      <c r="AG214" s="288"/>
      <c r="AH214" s="288"/>
      <c r="AI214" s="288"/>
      <c r="AJ214" s="288"/>
      <c r="AK214" s="288"/>
      <c r="AL214" s="288"/>
      <c r="AM214" s="288"/>
      <c r="AN214" s="288"/>
      <c r="AO214" s="288"/>
      <c r="AP214" s="288"/>
    </row>
    <row r="215" spans="1:42" ht="15.75" customHeight="1">
      <c r="A215" s="288"/>
      <c r="B215" s="317"/>
      <c r="C215" s="317"/>
      <c r="D215" s="317"/>
      <c r="E215" s="288"/>
      <c r="F215" s="317"/>
      <c r="G215" s="288"/>
      <c r="H215" s="317"/>
      <c r="I215" s="288"/>
      <c r="J215" s="317"/>
      <c r="K215" s="288"/>
      <c r="L215" s="317"/>
      <c r="M215" s="288"/>
      <c r="N215" s="339"/>
      <c r="O215" s="317"/>
      <c r="P215" s="288"/>
      <c r="Q215" s="317"/>
      <c r="R215" s="288"/>
      <c r="S215" s="317"/>
      <c r="T215" s="288"/>
      <c r="U215" s="317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288"/>
      <c r="AL215" s="288"/>
      <c r="AM215" s="288"/>
      <c r="AN215" s="288"/>
      <c r="AO215" s="288"/>
      <c r="AP215" s="288"/>
    </row>
    <row r="216" spans="1:42" ht="15.75" customHeight="1">
      <c r="A216" s="288"/>
      <c r="B216" s="317"/>
      <c r="C216" s="317"/>
      <c r="D216" s="317"/>
      <c r="E216" s="288"/>
      <c r="F216" s="317"/>
      <c r="G216" s="288"/>
      <c r="H216" s="317"/>
      <c r="I216" s="288"/>
      <c r="J216" s="317"/>
      <c r="K216" s="288"/>
      <c r="L216" s="317"/>
      <c r="M216" s="288"/>
      <c r="N216" s="339"/>
      <c r="O216" s="317"/>
      <c r="P216" s="288"/>
      <c r="Q216" s="317"/>
      <c r="R216" s="288"/>
      <c r="S216" s="317"/>
      <c r="T216" s="288"/>
      <c r="U216" s="317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288"/>
      <c r="AL216" s="288"/>
      <c r="AM216" s="288"/>
      <c r="AN216" s="288"/>
      <c r="AO216" s="288"/>
      <c r="AP216" s="288"/>
    </row>
    <row r="217" spans="1:42" ht="15.75" customHeight="1">
      <c r="A217" s="288"/>
      <c r="B217" s="317"/>
      <c r="C217" s="317"/>
      <c r="D217" s="317"/>
      <c r="E217" s="288"/>
      <c r="F217" s="317"/>
      <c r="G217" s="288"/>
      <c r="H217" s="317"/>
      <c r="I217" s="288"/>
      <c r="J217" s="317"/>
      <c r="K217" s="288"/>
      <c r="L217" s="317"/>
      <c r="M217" s="288"/>
      <c r="N217" s="339"/>
      <c r="O217" s="317"/>
      <c r="P217" s="288"/>
      <c r="Q217" s="317"/>
      <c r="R217" s="288"/>
      <c r="S217" s="317"/>
      <c r="T217" s="288"/>
      <c r="U217" s="317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288"/>
      <c r="AL217" s="288"/>
      <c r="AM217" s="288"/>
      <c r="AN217" s="288"/>
      <c r="AO217" s="288"/>
      <c r="AP217" s="288"/>
    </row>
    <row r="218" spans="1:42" ht="15.75" customHeight="1">
      <c r="A218" s="288"/>
      <c r="B218" s="317"/>
      <c r="C218" s="317"/>
      <c r="D218" s="317"/>
      <c r="E218" s="288"/>
      <c r="F218" s="317"/>
      <c r="G218" s="288"/>
      <c r="H218" s="317"/>
      <c r="I218" s="288"/>
      <c r="J218" s="317"/>
      <c r="K218" s="288"/>
      <c r="L218" s="317"/>
      <c r="M218" s="288"/>
      <c r="N218" s="339"/>
      <c r="O218" s="317"/>
      <c r="P218" s="288"/>
      <c r="Q218" s="317"/>
      <c r="R218" s="288"/>
      <c r="S218" s="317"/>
      <c r="T218" s="288"/>
      <c r="U218" s="317"/>
      <c r="V218" s="288"/>
      <c r="W218" s="288"/>
      <c r="X218" s="288"/>
      <c r="Y218" s="288"/>
      <c r="Z218" s="288"/>
      <c r="AA218" s="288"/>
      <c r="AB218" s="288"/>
      <c r="AC218" s="288"/>
      <c r="AD218" s="288"/>
      <c r="AE218" s="288"/>
      <c r="AF218" s="288"/>
      <c r="AG218" s="288"/>
      <c r="AH218" s="288"/>
      <c r="AI218" s="288"/>
      <c r="AJ218" s="288"/>
      <c r="AK218" s="288"/>
      <c r="AL218" s="288"/>
      <c r="AM218" s="288"/>
      <c r="AN218" s="288"/>
      <c r="AO218" s="288"/>
      <c r="AP218" s="288"/>
    </row>
    <row r="219" spans="1:42" ht="15.75" customHeight="1">
      <c r="A219" s="288"/>
      <c r="B219" s="317"/>
      <c r="C219" s="317"/>
      <c r="D219" s="317"/>
      <c r="E219" s="288"/>
      <c r="F219" s="317"/>
      <c r="G219" s="288"/>
      <c r="H219" s="317"/>
      <c r="I219" s="288"/>
      <c r="J219" s="317"/>
      <c r="K219" s="288"/>
      <c r="L219" s="317"/>
      <c r="M219" s="288"/>
      <c r="N219" s="339"/>
      <c r="O219" s="317"/>
      <c r="P219" s="288"/>
      <c r="Q219" s="317"/>
      <c r="R219" s="288"/>
      <c r="S219" s="317"/>
      <c r="T219" s="288"/>
      <c r="U219" s="317"/>
      <c r="V219" s="288"/>
      <c r="W219" s="288"/>
      <c r="X219" s="288"/>
      <c r="Y219" s="288"/>
      <c r="Z219" s="288"/>
      <c r="AA219" s="288"/>
      <c r="AB219" s="288"/>
      <c r="AC219" s="288"/>
      <c r="AD219" s="288"/>
      <c r="AE219" s="288"/>
      <c r="AF219" s="288"/>
      <c r="AG219" s="288"/>
      <c r="AH219" s="288"/>
      <c r="AI219" s="288"/>
      <c r="AJ219" s="288"/>
      <c r="AK219" s="288"/>
      <c r="AL219" s="288"/>
      <c r="AM219" s="288"/>
      <c r="AN219" s="288"/>
      <c r="AO219" s="288"/>
      <c r="AP219" s="288"/>
    </row>
    <row r="220" spans="1:42" ht="15.75" customHeight="1">
      <c r="A220" s="288"/>
      <c r="B220" s="317"/>
      <c r="C220" s="317"/>
      <c r="D220" s="317"/>
      <c r="E220" s="288"/>
      <c r="F220" s="317"/>
      <c r="G220" s="288"/>
      <c r="H220" s="317"/>
      <c r="I220" s="288"/>
      <c r="J220" s="317"/>
      <c r="K220" s="288"/>
      <c r="L220" s="317"/>
      <c r="M220" s="288"/>
      <c r="N220" s="339"/>
      <c r="O220" s="317"/>
      <c r="P220" s="288"/>
      <c r="Q220" s="317"/>
      <c r="R220" s="288"/>
      <c r="S220" s="317"/>
      <c r="T220" s="288"/>
      <c r="U220" s="317"/>
      <c r="V220" s="288"/>
      <c r="W220" s="288"/>
      <c r="X220" s="288"/>
      <c r="Y220" s="288"/>
      <c r="Z220" s="288"/>
      <c r="AA220" s="288"/>
      <c r="AB220" s="288"/>
      <c r="AC220" s="288"/>
      <c r="AD220" s="288"/>
      <c r="AE220" s="288"/>
      <c r="AF220" s="288"/>
      <c r="AG220" s="288"/>
      <c r="AH220" s="288"/>
      <c r="AI220" s="288"/>
      <c r="AJ220" s="288"/>
      <c r="AK220" s="288"/>
      <c r="AL220" s="288"/>
      <c r="AM220" s="288"/>
      <c r="AN220" s="288"/>
      <c r="AO220" s="288"/>
      <c r="AP220" s="288"/>
    </row>
    <row r="221" spans="1:42" ht="15.75" customHeight="1">
      <c r="A221" s="288"/>
      <c r="B221" s="317"/>
      <c r="C221" s="317"/>
      <c r="D221" s="317"/>
      <c r="E221" s="288"/>
      <c r="F221" s="317"/>
      <c r="G221" s="288"/>
      <c r="H221" s="317"/>
      <c r="I221" s="288"/>
      <c r="J221" s="317"/>
      <c r="K221" s="288"/>
      <c r="L221" s="317"/>
      <c r="M221" s="288"/>
      <c r="N221" s="339"/>
      <c r="O221" s="317"/>
      <c r="P221" s="288"/>
      <c r="Q221" s="317"/>
      <c r="R221" s="288"/>
      <c r="S221" s="317"/>
      <c r="T221" s="288"/>
      <c r="U221" s="317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288"/>
      <c r="AL221" s="288"/>
      <c r="AM221" s="288"/>
      <c r="AN221" s="288"/>
      <c r="AO221" s="288"/>
      <c r="AP221" s="288"/>
    </row>
    <row r="222" spans="1:42" ht="15.75" customHeight="1">
      <c r="A222" s="288"/>
      <c r="B222" s="317"/>
      <c r="C222" s="317"/>
      <c r="D222" s="317"/>
      <c r="E222" s="288"/>
      <c r="F222" s="317"/>
      <c r="G222" s="288"/>
      <c r="H222" s="317"/>
      <c r="I222" s="288"/>
      <c r="J222" s="317"/>
      <c r="K222" s="288"/>
      <c r="L222" s="317"/>
      <c r="M222" s="288"/>
      <c r="N222" s="339"/>
      <c r="O222" s="317"/>
      <c r="P222" s="288"/>
      <c r="Q222" s="317"/>
      <c r="R222" s="288"/>
      <c r="S222" s="317"/>
      <c r="T222" s="288"/>
      <c r="U222" s="317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288"/>
      <c r="AL222" s="288"/>
      <c r="AM222" s="288"/>
      <c r="AN222" s="288"/>
      <c r="AO222" s="288"/>
      <c r="AP222" s="288"/>
    </row>
    <row r="223" spans="1:42" ht="15.75" customHeight="1">
      <c r="A223" s="288"/>
      <c r="B223" s="317"/>
      <c r="C223" s="317"/>
      <c r="D223" s="317"/>
      <c r="E223" s="288"/>
      <c r="F223" s="317"/>
      <c r="G223" s="288"/>
      <c r="H223" s="317"/>
      <c r="I223" s="288"/>
      <c r="J223" s="317"/>
      <c r="K223" s="288"/>
      <c r="L223" s="317"/>
      <c r="M223" s="288"/>
      <c r="N223" s="339"/>
      <c r="O223" s="317"/>
      <c r="P223" s="288"/>
      <c r="Q223" s="317"/>
      <c r="R223" s="288"/>
      <c r="S223" s="317"/>
      <c r="T223" s="288"/>
      <c r="U223" s="317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288"/>
      <c r="AL223" s="288"/>
      <c r="AM223" s="288"/>
      <c r="AN223" s="288"/>
      <c r="AO223" s="288"/>
      <c r="AP223" s="288"/>
    </row>
    <row r="224" spans="1:42" ht="15.75" customHeight="1">
      <c r="A224" s="288"/>
      <c r="B224" s="317"/>
      <c r="C224" s="317"/>
      <c r="D224" s="317"/>
      <c r="E224" s="288"/>
      <c r="F224" s="317"/>
      <c r="G224" s="288"/>
      <c r="H224" s="317"/>
      <c r="I224" s="288"/>
      <c r="J224" s="317"/>
      <c r="K224" s="288"/>
      <c r="L224" s="317"/>
      <c r="M224" s="288"/>
      <c r="N224" s="339"/>
      <c r="O224" s="317"/>
      <c r="P224" s="288"/>
      <c r="Q224" s="317"/>
      <c r="R224" s="288"/>
      <c r="S224" s="317"/>
      <c r="T224" s="288"/>
      <c r="U224" s="317"/>
      <c r="V224" s="288"/>
      <c r="W224" s="288"/>
      <c r="X224" s="288"/>
      <c r="Y224" s="288"/>
      <c r="Z224" s="288"/>
      <c r="AA224" s="288"/>
      <c r="AB224" s="288"/>
      <c r="AC224" s="288"/>
      <c r="AD224" s="288"/>
      <c r="AE224" s="288"/>
      <c r="AF224" s="288"/>
      <c r="AG224" s="288"/>
      <c r="AH224" s="288"/>
      <c r="AI224" s="288"/>
      <c r="AJ224" s="288"/>
      <c r="AK224" s="288"/>
      <c r="AL224" s="288"/>
      <c r="AM224" s="288"/>
      <c r="AN224" s="288"/>
      <c r="AO224" s="288"/>
      <c r="AP224" s="288"/>
    </row>
    <row r="225" spans="1:42" ht="15.75" customHeight="1">
      <c r="A225" s="288"/>
      <c r="B225" s="317"/>
      <c r="C225" s="317"/>
      <c r="D225" s="317"/>
      <c r="E225" s="288"/>
      <c r="F225" s="317"/>
      <c r="G225" s="288"/>
      <c r="H225" s="317"/>
      <c r="I225" s="288"/>
      <c r="J225" s="317"/>
      <c r="K225" s="288"/>
      <c r="L225" s="317"/>
      <c r="M225" s="288"/>
      <c r="N225" s="339"/>
      <c r="O225" s="317"/>
      <c r="P225" s="288"/>
      <c r="Q225" s="317"/>
      <c r="R225" s="288"/>
      <c r="S225" s="317"/>
      <c r="T225" s="288"/>
      <c r="U225" s="317"/>
      <c r="V225" s="288"/>
      <c r="W225" s="288"/>
      <c r="X225" s="288"/>
      <c r="Y225" s="288"/>
      <c r="Z225" s="288"/>
      <c r="AA225" s="288"/>
      <c r="AB225" s="288"/>
      <c r="AC225" s="288"/>
      <c r="AD225" s="288"/>
      <c r="AE225" s="288"/>
      <c r="AF225" s="288"/>
      <c r="AG225" s="288"/>
      <c r="AH225" s="288"/>
      <c r="AI225" s="288"/>
      <c r="AJ225" s="288"/>
      <c r="AK225" s="288"/>
      <c r="AL225" s="288"/>
      <c r="AM225" s="288"/>
      <c r="AN225" s="288"/>
      <c r="AO225" s="288"/>
      <c r="AP225" s="288"/>
    </row>
    <row r="226" spans="1:42" ht="15.75" customHeight="1">
      <c r="A226" s="288"/>
      <c r="B226" s="317"/>
      <c r="C226" s="317"/>
      <c r="D226" s="317"/>
      <c r="E226" s="288"/>
      <c r="F226" s="317"/>
      <c r="G226" s="288"/>
      <c r="H226" s="317"/>
      <c r="I226" s="288"/>
      <c r="J226" s="317"/>
      <c r="K226" s="288"/>
      <c r="L226" s="317"/>
      <c r="M226" s="288"/>
      <c r="N226" s="339"/>
      <c r="O226" s="317"/>
      <c r="P226" s="288"/>
      <c r="Q226" s="317"/>
      <c r="R226" s="288"/>
      <c r="S226" s="317"/>
      <c r="T226" s="288"/>
      <c r="U226" s="317"/>
      <c r="V226" s="288"/>
      <c r="W226" s="288"/>
      <c r="X226" s="288"/>
      <c r="Y226" s="288"/>
      <c r="Z226" s="288"/>
      <c r="AA226" s="288"/>
      <c r="AB226" s="288"/>
      <c r="AC226" s="288"/>
      <c r="AD226" s="288"/>
      <c r="AE226" s="288"/>
      <c r="AF226" s="288"/>
      <c r="AG226" s="288"/>
      <c r="AH226" s="288"/>
      <c r="AI226" s="288"/>
      <c r="AJ226" s="288"/>
      <c r="AK226" s="288"/>
      <c r="AL226" s="288"/>
      <c r="AM226" s="288"/>
      <c r="AN226" s="288"/>
      <c r="AO226" s="288"/>
      <c r="AP226" s="288"/>
    </row>
    <row r="227" spans="1:42" ht="15.75" customHeight="1">
      <c r="A227" s="288"/>
      <c r="B227" s="317"/>
      <c r="C227" s="317"/>
      <c r="D227" s="317"/>
      <c r="E227" s="288"/>
      <c r="F227" s="317"/>
      <c r="G227" s="288"/>
      <c r="H227" s="317"/>
      <c r="I227" s="288"/>
      <c r="J227" s="317"/>
      <c r="K227" s="288"/>
      <c r="L227" s="317"/>
      <c r="M227" s="288"/>
      <c r="N227" s="339"/>
      <c r="O227" s="317"/>
      <c r="P227" s="288"/>
      <c r="Q227" s="317"/>
      <c r="R227" s="288"/>
      <c r="S227" s="317"/>
      <c r="T227" s="288"/>
      <c r="U227" s="317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288"/>
      <c r="AL227" s="288"/>
      <c r="AM227" s="288"/>
      <c r="AN227" s="288"/>
      <c r="AO227" s="288"/>
      <c r="AP227" s="288"/>
    </row>
    <row r="228" spans="1:42" ht="15.75" customHeight="1">
      <c r="A228" s="288"/>
      <c r="B228" s="317"/>
      <c r="C228" s="317"/>
      <c r="D228" s="317"/>
      <c r="E228" s="288"/>
      <c r="F228" s="317"/>
      <c r="G228" s="288"/>
      <c r="H228" s="317"/>
      <c r="I228" s="288"/>
      <c r="J228" s="317"/>
      <c r="K228" s="288"/>
      <c r="L228" s="317"/>
      <c r="M228" s="288"/>
      <c r="N228" s="339"/>
      <c r="O228" s="317"/>
      <c r="P228" s="288"/>
      <c r="Q228" s="317"/>
      <c r="R228" s="288"/>
      <c r="S228" s="317"/>
      <c r="T228" s="288"/>
      <c r="U228" s="317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288"/>
      <c r="AL228" s="288"/>
      <c r="AM228" s="288"/>
      <c r="AN228" s="288"/>
      <c r="AO228" s="288"/>
      <c r="AP228" s="288"/>
    </row>
    <row r="229" spans="1:42" ht="15.75" customHeight="1">
      <c r="A229" s="288"/>
      <c r="B229" s="317"/>
      <c r="C229" s="317"/>
      <c r="D229" s="317"/>
      <c r="E229" s="288"/>
      <c r="F229" s="317"/>
      <c r="G229" s="288"/>
      <c r="H229" s="317"/>
      <c r="I229" s="288"/>
      <c r="J229" s="317"/>
      <c r="K229" s="288"/>
      <c r="L229" s="317"/>
      <c r="M229" s="288"/>
      <c r="N229" s="339"/>
      <c r="O229" s="317"/>
      <c r="P229" s="288"/>
      <c r="Q229" s="317"/>
      <c r="R229" s="288"/>
      <c r="S229" s="317"/>
      <c r="T229" s="288"/>
      <c r="U229" s="317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288"/>
      <c r="AL229" s="288"/>
      <c r="AM229" s="288"/>
      <c r="AN229" s="288"/>
      <c r="AO229" s="288"/>
      <c r="AP229" s="288"/>
    </row>
    <row r="230" spans="1:42" ht="15.75" customHeight="1">
      <c r="A230" s="288"/>
      <c r="B230" s="317"/>
      <c r="C230" s="317"/>
      <c r="D230" s="317"/>
      <c r="E230" s="288"/>
      <c r="F230" s="317"/>
      <c r="G230" s="288"/>
      <c r="H230" s="317"/>
      <c r="I230" s="288"/>
      <c r="J230" s="317"/>
      <c r="K230" s="288"/>
      <c r="L230" s="317"/>
      <c r="M230" s="288"/>
      <c r="N230" s="339"/>
      <c r="O230" s="317"/>
      <c r="P230" s="288"/>
      <c r="Q230" s="317"/>
      <c r="R230" s="288"/>
      <c r="S230" s="317"/>
      <c r="T230" s="288"/>
      <c r="U230" s="317"/>
      <c r="V230" s="288"/>
      <c r="W230" s="288"/>
      <c r="X230" s="288"/>
      <c r="Y230" s="288"/>
      <c r="Z230" s="288"/>
      <c r="AA230" s="288"/>
      <c r="AB230" s="288"/>
      <c r="AC230" s="288"/>
      <c r="AD230" s="288"/>
      <c r="AE230" s="288"/>
      <c r="AF230" s="288"/>
      <c r="AG230" s="288"/>
      <c r="AH230" s="288"/>
      <c r="AI230" s="288"/>
      <c r="AJ230" s="288"/>
      <c r="AK230" s="288"/>
      <c r="AL230" s="288"/>
      <c r="AM230" s="288"/>
      <c r="AN230" s="288"/>
      <c r="AO230" s="288"/>
      <c r="AP230" s="288"/>
    </row>
    <row r="231" spans="1:42" ht="15.75" customHeight="1">
      <c r="A231" s="288"/>
      <c r="B231" s="317"/>
      <c r="C231" s="317"/>
      <c r="D231" s="317"/>
      <c r="E231" s="288"/>
      <c r="F231" s="317"/>
      <c r="G231" s="288"/>
      <c r="H231" s="317"/>
      <c r="I231" s="288"/>
      <c r="J231" s="317"/>
      <c r="K231" s="288"/>
      <c r="L231" s="317"/>
      <c r="M231" s="288"/>
      <c r="N231" s="339"/>
      <c r="O231" s="317"/>
      <c r="P231" s="288"/>
      <c r="Q231" s="317"/>
      <c r="R231" s="288"/>
      <c r="S231" s="317"/>
      <c r="T231" s="288"/>
      <c r="U231" s="317"/>
      <c r="V231" s="288"/>
      <c r="W231" s="288"/>
      <c r="X231" s="288"/>
      <c r="Y231" s="288"/>
      <c r="Z231" s="288"/>
      <c r="AA231" s="288"/>
      <c r="AB231" s="288"/>
      <c r="AC231" s="288"/>
      <c r="AD231" s="288"/>
      <c r="AE231" s="288"/>
      <c r="AF231" s="288"/>
      <c r="AG231" s="288"/>
      <c r="AH231" s="288"/>
      <c r="AI231" s="288"/>
      <c r="AJ231" s="288"/>
      <c r="AK231" s="288"/>
      <c r="AL231" s="288"/>
      <c r="AM231" s="288"/>
      <c r="AN231" s="288"/>
      <c r="AO231" s="288"/>
      <c r="AP231" s="288"/>
    </row>
    <row r="232" spans="1:42" ht="15.75" customHeight="1">
      <c r="A232" s="288"/>
      <c r="B232" s="317"/>
      <c r="C232" s="317"/>
      <c r="D232" s="317"/>
      <c r="E232" s="288"/>
      <c r="F232" s="317"/>
      <c r="G232" s="288"/>
      <c r="H232" s="317"/>
      <c r="I232" s="288"/>
      <c r="J232" s="317"/>
      <c r="K232" s="288"/>
      <c r="L232" s="317"/>
      <c r="M232" s="288"/>
      <c r="N232" s="339"/>
      <c r="O232" s="317"/>
      <c r="P232" s="288"/>
      <c r="Q232" s="317"/>
      <c r="R232" s="288"/>
      <c r="S232" s="317"/>
      <c r="T232" s="288"/>
      <c r="U232" s="317"/>
      <c r="V232" s="288"/>
      <c r="W232" s="288"/>
      <c r="X232" s="288"/>
      <c r="Y232" s="288"/>
      <c r="Z232" s="288"/>
      <c r="AA232" s="288"/>
      <c r="AB232" s="288"/>
      <c r="AC232" s="288"/>
      <c r="AD232" s="288"/>
      <c r="AE232" s="288"/>
      <c r="AF232" s="288"/>
      <c r="AG232" s="288"/>
      <c r="AH232" s="288"/>
      <c r="AI232" s="288"/>
      <c r="AJ232" s="288"/>
      <c r="AK232" s="288"/>
      <c r="AL232" s="288"/>
      <c r="AM232" s="288"/>
      <c r="AN232" s="288"/>
      <c r="AO232" s="288"/>
      <c r="AP232" s="288"/>
    </row>
    <row r="233" spans="1:42" ht="15.75" customHeight="1">
      <c r="A233" s="288"/>
      <c r="B233" s="317"/>
      <c r="C233" s="317"/>
      <c r="D233" s="317"/>
      <c r="E233" s="288"/>
      <c r="F233" s="317"/>
      <c r="G233" s="288"/>
      <c r="H233" s="317"/>
      <c r="I233" s="288"/>
      <c r="J233" s="317"/>
      <c r="K233" s="288"/>
      <c r="L233" s="317"/>
      <c r="M233" s="288"/>
      <c r="N233" s="339"/>
      <c r="O233" s="317"/>
      <c r="P233" s="288"/>
      <c r="Q233" s="317"/>
      <c r="R233" s="288"/>
      <c r="S233" s="317"/>
      <c r="T233" s="288"/>
      <c r="U233" s="317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288"/>
      <c r="AL233" s="288"/>
      <c r="AM233" s="288"/>
      <c r="AN233" s="288"/>
      <c r="AO233" s="288"/>
      <c r="AP233" s="288"/>
    </row>
    <row r="234" spans="1:42" ht="15.75" customHeight="1">
      <c r="A234" s="288"/>
      <c r="B234" s="317"/>
      <c r="C234" s="317"/>
      <c r="D234" s="317"/>
      <c r="E234" s="288"/>
      <c r="F234" s="317"/>
      <c r="G234" s="288"/>
      <c r="H234" s="317"/>
      <c r="I234" s="288"/>
      <c r="J234" s="317"/>
      <c r="K234" s="288"/>
      <c r="L234" s="317"/>
      <c r="M234" s="288"/>
      <c r="N234" s="339"/>
      <c r="O234" s="317"/>
      <c r="P234" s="288"/>
      <c r="Q234" s="317"/>
      <c r="R234" s="288"/>
      <c r="S234" s="317"/>
      <c r="T234" s="288"/>
      <c r="U234" s="317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288"/>
      <c r="AL234" s="288"/>
      <c r="AM234" s="288"/>
      <c r="AN234" s="288"/>
      <c r="AO234" s="288"/>
      <c r="AP234" s="288"/>
    </row>
    <row r="235" spans="1:42" ht="15.75" customHeight="1">
      <c r="A235" s="288"/>
      <c r="B235" s="317"/>
      <c r="C235" s="317"/>
      <c r="D235" s="317"/>
      <c r="E235" s="288"/>
      <c r="F235" s="317"/>
      <c r="G235" s="288"/>
      <c r="H235" s="317"/>
      <c r="I235" s="288"/>
      <c r="J235" s="317"/>
      <c r="K235" s="288"/>
      <c r="L235" s="317"/>
      <c r="M235" s="288"/>
      <c r="N235" s="339"/>
      <c r="O235" s="317"/>
      <c r="P235" s="288"/>
      <c r="Q235" s="317"/>
      <c r="R235" s="288"/>
      <c r="S235" s="317"/>
      <c r="T235" s="288"/>
      <c r="U235" s="317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288"/>
      <c r="AL235" s="288"/>
      <c r="AM235" s="288"/>
      <c r="AN235" s="288"/>
      <c r="AO235" s="288"/>
      <c r="AP235" s="288"/>
    </row>
    <row r="236" spans="1:42" ht="15.75" customHeight="1">
      <c r="A236" s="288"/>
      <c r="B236" s="317"/>
      <c r="C236" s="317"/>
      <c r="D236" s="317"/>
      <c r="E236" s="288"/>
      <c r="F236" s="317"/>
      <c r="G236" s="288"/>
      <c r="H236" s="317"/>
      <c r="I236" s="288"/>
      <c r="J236" s="317"/>
      <c r="K236" s="288"/>
      <c r="L236" s="317"/>
      <c r="M236" s="288"/>
      <c r="N236" s="339"/>
      <c r="O236" s="317"/>
      <c r="P236" s="288"/>
      <c r="Q236" s="317"/>
      <c r="R236" s="288"/>
      <c r="S236" s="317"/>
      <c r="T236" s="288"/>
      <c r="U236" s="317"/>
      <c r="V236" s="288"/>
      <c r="W236" s="288"/>
      <c r="X236" s="288"/>
      <c r="Y236" s="288"/>
      <c r="Z236" s="288"/>
      <c r="AA236" s="288"/>
      <c r="AB236" s="288"/>
      <c r="AC236" s="288"/>
      <c r="AD236" s="288"/>
      <c r="AE236" s="288"/>
      <c r="AF236" s="288"/>
      <c r="AG236" s="288"/>
      <c r="AH236" s="288"/>
      <c r="AI236" s="288"/>
      <c r="AJ236" s="288"/>
      <c r="AK236" s="288"/>
      <c r="AL236" s="288"/>
      <c r="AM236" s="288"/>
      <c r="AN236" s="288"/>
      <c r="AO236" s="288"/>
      <c r="AP236" s="288"/>
    </row>
    <row r="237" spans="1:42" ht="15.75" customHeight="1">
      <c r="A237" s="288"/>
      <c r="B237" s="317"/>
      <c r="C237" s="317"/>
      <c r="D237" s="317"/>
      <c r="E237" s="288"/>
      <c r="F237" s="317"/>
      <c r="G237" s="288"/>
      <c r="H237" s="317"/>
      <c r="I237" s="288"/>
      <c r="J237" s="317"/>
      <c r="K237" s="288"/>
      <c r="L237" s="317"/>
      <c r="M237" s="288"/>
      <c r="N237" s="339"/>
      <c r="O237" s="317"/>
      <c r="P237" s="288"/>
      <c r="Q237" s="317"/>
      <c r="R237" s="288"/>
      <c r="S237" s="317"/>
      <c r="T237" s="288"/>
      <c r="U237" s="317"/>
      <c r="V237" s="288"/>
      <c r="W237" s="288"/>
      <c r="X237" s="288"/>
      <c r="Y237" s="288"/>
      <c r="Z237" s="288"/>
      <c r="AA237" s="288"/>
      <c r="AB237" s="288"/>
      <c r="AC237" s="288"/>
      <c r="AD237" s="288"/>
      <c r="AE237" s="288"/>
      <c r="AF237" s="288"/>
      <c r="AG237" s="288"/>
      <c r="AH237" s="288"/>
      <c r="AI237" s="288"/>
      <c r="AJ237" s="288"/>
      <c r="AK237" s="288"/>
      <c r="AL237" s="288"/>
      <c r="AM237" s="288"/>
      <c r="AN237" s="288"/>
      <c r="AO237" s="288"/>
      <c r="AP237" s="288"/>
    </row>
    <row r="238" spans="1:42" ht="15.75" customHeight="1">
      <c r="A238" s="288"/>
      <c r="B238" s="317"/>
      <c r="C238" s="317"/>
      <c r="D238" s="317"/>
      <c r="E238" s="288"/>
      <c r="F238" s="317"/>
      <c r="G238" s="288"/>
      <c r="H238" s="317"/>
      <c r="I238" s="288"/>
      <c r="J238" s="317"/>
      <c r="K238" s="288"/>
      <c r="L238" s="317"/>
      <c r="M238" s="288"/>
      <c r="N238" s="339"/>
      <c r="O238" s="317"/>
      <c r="P238" s="288"/>
      <c r="Q238" s="317"/>
      <c r="R238" s="288"/>
      <c r="S238" s="317"/>
      <c r="T238" s="288"/>
      <c r="U238" s="317"/>
      <c r="V238" s="288"/>
      <c r="W238" s="288"/>
      <c r="X238" s="288"/>
      <c r="Y238" s="288"/>
      <c r="Z238" s="288"/>
      <c r="AA238" s="288"/>
      <c r="AB238" s="288"/>
      <c r="AC238" s="288"/>
      <c r="AD238" s="288"/>
      <c r="AE238" s="288"/>
      <c r="AF238" s="288"/>
      <c r="AG238" s="288"/>
      <c r="AH238" s="288"/>
      <c r="AI238" s="288"/>
      <c r="AJ238" s="288"/>
      <c r="AK238" s="288"/>
      <c r="AL238" s="288"/>
      <c r="AM238" s="288"/>
      <c r="AN238" s="288"/>
      <c r="AO238" s="288"/>
      <c r="AP238" s="288"/>
    </row>
    <row r="239" spans="1:42" ht="15.75" customHeight="1">
      <c r="A239" s="288"/>
      <c r="B239" s="317"/>
      <c r="C239" s="317"/>
      <c r="D239" s="317"/>
      <c r="E239" s="288"/>
      <c r="F239" s="317"/>
      <c r="G239" s="288"/>
      <c r="H239" s="317"/>
      <c r="I239" s="288"/>
      <c r="J239" s="317"/>
      <c r="K239" s="288"/>
      <c r="L239" s="317"/>
      <c r="M239" s="288"/>
      <c r="N239" s="339"/>
      <c r="O239" s="317"/>
      <c r="P239" s="288"/>
      <c r="Q239" s="317"/>
      <c r="R239" s="288"/>
      <c r="S239" s="317"/>
      <c r="T239" s="288"/>
      <c r="U239" s="317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288"/>
      <c r="AL239" s="288"/>
      <c r="AM239" s="288"/>
      <c r="AN239" s="288"/>
      <c r="AO239" s="288"/>
      <c r="AP239" s="288"/>
    </row>
    <row r="240" spans="1:42" ht="15.75" customHeight="1">
      <c r="A240" s="288"/>
      <c r="B240" s="317"/>
      <c r="C240" s="317"/>
      <c r="D240" s="317"/>
      <c r="E240" s="288"/>
      <c r="F240" s="317"/>
      <c r="G240" s="288"/>
      <c r="H240" s="317"/>
      <c r="I240" s="288"/>
      <c r="J240" s="317"/>
      <c r="K240" s="288"/>
      <c r="L240" s="317"/>
      <c r="M240" s="288"/>
      <c r="N240" s="339"/>
      <c r="O240" s="317"/>
      <c r="P240" s="288"/>
      <c r="Q240" s="317"/>
      <c r="R240" s="288"/>
      <c r="S240" s="317"/>
      <c r="T240" s="288"/>
      <c r="U240" s="317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288"/>
      <c r="AL240" s="288"/>
      <c r="AM240" s="288"/>
      <c r="AN240" s="288"/>
      <c r="AO240" s="288"/>
      <c r="AP240" s="288"/>
    </row>
    <row r="241" spans="1:42" ht="15.75" customHeight="1">
      <c r="A241" s="288"/>
      <c r="B241" s="317"/>
      <c r="C241" s="317"/>
      <c r="D241" s="317"/>
      <c r="E241" s="288"/>
      <c r="F241" s="317"/>
      <c r="G241" s="288"/>
      <c r="H241" s="317"/>
      <c r="I241" s="288"/>
      <c r="J241" s="317"/>
      <c r="K241" s="288"/>
      <c r="L241" s="317"/>
      <c r="M241" s="288"/>
      <c r="N241" s="339"/>
      <c r="O241" s="317"/>
      <c r="P241" s="288"/>
      <c r="Q241" s="317"/>
      <c r="R241" s="288"/>
      <c r="S241" s="317"/>
      <c r="T241" s="288"/>
      <c r="U241" s="317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288"/>
      <c r="AL241" s="288"/>
      <c r="AM241" s="288"/>
      <c r="AN241" s="288"/>
      <c r="AO241" s="288"/>
      <c r="AP241" s="288"/>
    </row>
    <row r="242" spans="1:42" ht="15.75" customHeight="1">
      <c r="A242" s="288"/>
      <c r="B242" s="317"/>
      <c r="C242" s="317"/>
      <c r="D242" s="317"/>
      <c r="E242" s="288"/>
      <c r="F242" s="317"/>
      <c r="G242" s="288"/>
      <c r="H242" s="317"/>
      <c r="I242" s="288"/>
      <c r="J242" s="317"/>
      <c r="K242" s="288"/>
      <c r="L242" s="317"/>
      <c r="M242" s="288"/>
      <c r="N242" s="339"/>
      <c r="O242" s="317"/>
      <c r="P242" s="288"/>
      <c r="Q242" s="317"/>
      <c r="R242" s="288"/>
      <c r="S242" s="317"/>
      <c r="T242" s="288"/>
      <c r="U242" s="317"/>
      <c r="V242" s="288"/>
      <c r="W242" s="288"/>
      <c r="X242" s="288"/>
      <c r="Y242" s="288"/>
      <c r="Z242" s="288"/>
      <c r="AA242" s="288"/>
      <c r="AB242" s="288"/>
      <c r="AC242" s="288"/>
      <c r="AD242" s="288"/>
      <c r="AE242" s="288"/>
      <c r="AF242" s="288"/>
      <c r="AG242" s="288"/>
      <c r="AH242" s="288"/>
      <c r="AI242" s="288"/>
      <c r="AJ242" s="288"/>
      <c r="AK242" s="288"/>
      <c r="AL242" s="288"/>
      <c r="AM242" s="288"/>
      <c r="AN242" s="288"/>
      <c r="AO242" s="288"/>
      <c r="AP242" s="288"/>
    </row>
    <row r="243" spans="1:42" ht="15.75" customHeight="1">
      <c r="A243" s="288"/>
      <c r="B243" s="317"/>
      <c r="C243" s="317"/>
      <c r="D243" s="317"/>
      <c r="E243" s="288"/>
      <c r="F243" s="317"/>
      <c r="G243" s="288"/>
      <c r="H243" s="317"/>
      <c r="I243" s="288"/>
      <c r="J243" s="317"/>
      <c r="K243" s="288"/>
      <c r="L243" s="317"/>
      <c r="M243" s="288"/>
      <c r="N243" s="339"/>
      <c r="O243" s="317"/>
      <c r="P243" s="288"/>
      <c r="Q243" s="317"/>
      <c r="R243" s="288"/>
      <c r="S243" s="317"/>
      <c r="T243" s="288"/>
      <c r="U243" s="317"/>
      <c r="V243" s="288"/>
      <c r="W243" s="288"/>
      <c r="X243" s="288"/>
      <c r="Y243" s="288"/>
      <c r="Z243" s="288"/>
      <c r="AA243" s="288"/>
      <c r="AB243" s="288"/>
      <c r="AC243" s="288"/>
      <c r="AD243" s="288"/>
      <c r="AE243" s="288"/>
      <c r="AF243" s="288"/>
      <c r="AG243" s="288"/>
      <c r="AH243" s="288"/>
      <c r="AI243" s="288"/>
      <c r="AJ243" s="288"/>
      <c r="AK243" s="288"/>
      <c r="AL243" s="288"/>
      <c r="AM243" s="288"/>
      <c r="AN243" s="288"/>
      <c r="AO243" s="288"/>
      <c r="AP243" s="288"/>
    </row>
    <row r="244" spans="1:42" ht="15.75" customHeight="1">
      <c r="A244" s="288"/>
      <c r="B244" s="317"/>
      <c r="C244" s="317"/>
      <c r="D244" s="317"/>
      <c r="E244" s="288"/>
      <c r="F244" s="317"/>
      <c r="G244" s="288"/>
      <c r="H244" s="317"/>
      <c r="I244" s="288"/>
      <c r="J244" s="317"/>
      <c r="K244" s="288"/>
      <c r="L244" s="317"/>
      <c r="M244" s="288"/>
      <c r="N244" s="339"/>
      <c r="O244" s="317"/>
      <c r="P244" s="288"/>
      <c r="Q244" s="317"/>
      <c r="R244" s="288"/>
      <c r="S244" s="317"/>
      <c r="T244" s="288"/>
      <c r="U244" s="317"/>
      <c r="V244" s="288"/>
      <c r="W244" s="288"/>
      <c r="X244" s="288"/>
      <c r="Y244" s="288"/>
      <c r="Z244" s="288"/>
      <c r="AA244" s="288"/>
      <c r="AB244" s="288"/>
      <c r="AC244" s="288"/>
      <c r="AD244" s="288"/>
      <c r="AE244" s="288"/>
      <c r="AF244" s="288"/>
      <c r="AG244" s="288"/>
      <c r="AH244" s="288"/>
      <c r="AI244" s="288"/>
      <c r="AJ244" s="288"/>
      <c r="AK244" s="288"/>
      <c r="AL244" s="288"/>
      <c r="AM244" s="288"/>
      <c r="AN244" s="288"/>
      <c r="AO244" s="288"/>
      <c r="AP244" s="288"/>
    </row>
    <row r="245" spans="1:42" ht="15.75" customHeight="1">
      <c r="A245" s="288"/>
      <c r="B245" s="317"/>
      <c r="C245" s="317"/>
      <c r="D245" s="317"/>
      <c r="E245" s="288"/>
      <c r="F245" s="317"/>
      <c r="G245" s="288"/>
      <c r="H245" s="317"/>
      <c r="I245" s="288"/>
      <c r="J245" s="317"/>
      <c r="K245" s="288"/>
      <c r="L245" s="317"/>
      <c r="M245" s="288"/>
      <c r="N245" s="339"/>
      <c r="O245" s="317"/>
      <c r="P245" s="288"/>
      <c r="Q245" s="317"/>
      <c r="R245" s="288"/>
      <c r="S245" s="317"/>
      <c r="T245" s="288"/>
      <c r="U245" s="317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288"/>
      <c r="AL245" s="288"/>
      <c r="AM245" s="288"/>
      <c r="AN245" s="288"/>
      <c r="AO245" s="288"/>
      <c r="AP245" s="288"/>
    </row>
    <row r="246" spans="1:42" ht="15.75" customHeight="1">
      <c r="A246" s="288"/>
      <c r="B246" s="317"/>
      <c r="C246" s="317"/>
      <c r="D246" s="317"/>
      <c r="E246" s="288"/>
      <c r="F246" s="317"/>
      <c r="G246" s="288"/>
      <c r="H246" s="317"/>
      <c r="I246" s="288"/>
      <c r="J246" s="317"/>
      <c r="K246" s="288"/>
      <c r="L246" s="317"/>
      <c r="M246" s="288"/>
      <c r="N246" s="339"/>
      <c r="O246" s="317"/>
      <c r="P246" s="288"/>
      <c r="Q246" s="317"/>
      <c r="R246" s="288"/>
      <c r="S246" s="317"/>
      <c r="T246" s="288"/>
      <c r="U246" s="317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288"/>
      <c r="AL246" s="288"/>
      <c r="AM246" s="288"/>
      <c r="AN246" s="288"/>
      <c r="AO246" s="288"/>
      <c r="AP246" s="288"/>
    </row>
    <row r="247" spans="1:42" ht="15.75" customHeight="1">
      <c r="A247" s="288"/>
      <c r="B247" s="317"/>
      <c r="C247" s="317"/>
      <c r="D247" s="317"/>
      <c r="E247" s="288"/>
      <c r="F247" s="317"/>
      <c r="G247" s="288"/>
      <c r="H247" s="317"/>
      <c r="I247" s="288"/>
      <c r="J247" s="317"/>
      <c r="K247" s="288"/>
      <c r="L247" s="317"/>
      <c r="M247" s="288"/>
      <c r="N247" s="339"/>
      <c r="O247" s="317"/>
      <c r="P247" s="288"/>
      <c r="Q247" s="317"/>
      <c r="R247" s="288"/>
      <c r="S247" s="317"/>
      <c r="T247" s="288"/>
      <c r="U247" s="317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288"/>
      <c r="AL247" s="288"/>
      <c r="AM247" s="288"/>
      <c r="AN247" s="288"/>
      <c r="AO247" s="288"/>
      <c r="AP247" s="288"/>
    </row>
    <row r="248" spans="1:42" ht="15.75" customHeight="1">
      <c r="A248" s="288"/>
      <c r="B248" s="317"/>
      <c r="C248" s="317"/>
      <c r="D248" s="317"/>
      <c r="E248" s="288"/>
      <c r="F248" s="317"/>
      <c r="G248" s="288"/>
      <c r="H248" s="317"/>
      <c r="I248" s="288"/>
      <c r="J248" s="317"/>
      <c r="K248" s="288"/>
      <c r="L248" s="317"/>
      <c r="M248" s="288"/>
      <c r="N248" s="339"/>
      <c r="O248" s="317"/>
      <c r="P248" s="288"/>
      <c r="Q248" s="317"/>
      <c r="R248" s="288"/>
      <c r="S248" s="317"/>
      <c r="T248" s="288"/>
      <c r="U248" s="317"/>
      <c r="V248" s="288"/>
      <c r="W248" s="288"/>
      <c r="X248" s="288"/>
      <c r="Y248" s="288"/>
      <c r="Z248" s="288"/>
      <c r="AA248" s="288"/>
      <c r="AB248" s="288"/>
      <c r="AC248" s="288"/>
      <c r="AD248" s="288"/>
      <c r="AE248" s="288"/>
      <c r="AF248" s="288"/>
      <c r="AG248" s="288"/>
      <c r="AH248" s="288"/>
      <c r="AI248" s="288"/>
      <c r="AJ248" s="288"/>
      <c r="AK248" s="288"/>
      <c r="AL248" s="288"/>
      <c r="AM248" s="288"/>
      <c r="AN248" s="288"/>
      <c r="AO248" s="288"/>
      <c r="AP248" s="288"/>
    </row>
    <row r="249" spans="1:42" ht="15.75" customHeight="1">
      <c r="A249" s="288"/>
      <c r="B249" s="317"/>
      <c r="C249" s="317"/>
      <c r="D249" s="317"/>
      <c r="E249" s="288"/>
      <c r="F249" s="317"/>
      <c r="G249" s="288"/>
      <c r="H249" s="317"/>
      <c r="I249" s="288"/>
      <c r="J249" s="317"/>
      <c r="K249" s="288"/>
      <c r="L249" s="317"/>
      <c r="M249" s="288"/>
      <c r="N249" s="339"/>
      <c r="O249" s="317"/>
      <c r="P249" s="288"/>
      <c r="Q249" s="317"/>
      <c r="R249" s="288"/>
      <c r="S249" s="317"/>
      <c r="T249" s="288"/>
      <c r="U249" s="317"/>
      <c r="V249" s="288"/>
      <c r="W249" s="288"/>
      <c r="X249" s="288"/>
      <c r="Y249" s="288"/>
      <c r="Z249" s="288"/>
      <c r="AA249" s="288"/>
      <c r="AB249" s="288"/>
      <c r="AC249" s="288"/>
      <c r="AD249" s="288"/>
      <c r="AE249" s="288"/>
      <c r="AF249" s="288"/>
      <c r="AG249" s="288"/>
      <c r="AH249" s="288"/>
      <c r="AI249" s="288"/>
      <c r="AJ249" s="288"/>
      <c r="AK249" s="288"/>
      <c r="AL249" s="288"/>
      <c r="AM249" s="288"/>
      <c r="AN249" s="288"/>
      <c r="AO249" s="288"/>
      <c r="AP249" s="288"/>
    </row>
    <row r="250" spans="1:42" ht="15.75" customHeight="1">
      <c r="A250" s="288"/>
      <c r="B250" s="317"/>
      <c r="C250" s="317"/>
      <c r="D250" s="317"/>
      <c r="E250" s="288"/>
      <c r="F250" s="317"/>
      <c r="G250" s="288"/>
      <c r="H250" s="317"/>
      <c r="I250" s="288"/>
      <c r="J250" s="317"/>
      <c r="K250" s="288"/>
      <c r="L250" s="317"/>
      <c r="M250" s="288"/>
      <c r="N250" s="339"/>
      <c r="O250" s="317"/>
      <c r="P250" s="288"/>
      <c r="Q250" s="317"/>
      <c r="R250" s="288"/>
      <c r="S250" s="317"/>
      <c r="T250" s="288"/>
      <c r="U250" s="317"/>
      <c r="V250" s="288"/>
      <c r="W250" s="288"/>
      <c r="X250" s="288"/>
      <c r="Y250" s="288"/>
      <c r="Z250" s="288"/>
      <c r="AA250" s="288"/>
      <c r="AB250" s="288"/>
      <c r="AC250" s="288"/>
      <c r="AD250" s="288"/>
      <c r="AE250" s="288"/>
      <c r="AF250" s="288"/>
      <c r="AG250" s="288"/>
      <c r="AH250" s="288"/>
      <c r="AI250" s="288"/>
      <c r="AJ250" s="288"/>
      <c r="AK250" s="288"/>
      <c r="AL250" s="288"/>
      <c r="AM250" s="288"/>
      <c r="AN250" s="288"/>
      <c r="AO250" s="288"/>
      <c r="AP250" s="288"/>
    </row>
    <row r="251" spans="1:42" ht="15.75" customHeight="1">
      <c r="A251" s="288"/>
      <c r="B251" s="317"/>
      <c r="C251" s="317"/>
      <c r="D251" s="317"/>
      <c r="E251" s="288"/>
      <c r="F251" s="317"/>
      <c r="G251" s="288"/>
      <c r="H251" s="317"/>
      <c r="I251" s="288"/>
      <c r="J251" s="317"/>
      <c r="K251" s="288"/>
      <c r="L251" s="317"/>
      <c r="M251" s="288"/>
      <c r="N251" s="339"/>
      <c r="O251" s="317"/>
      <c r="P251" s="288"/>
      <c r="Q251" s="317"/>
      <c r="R251" s="288"/>
      <c r="S251" s="317"/>
      <c r="T251" s="288"/>
      <c r="U251" s="317"/>
      <c r="V251" s="288"/>
      <c r="W251" s="288"/>
      <c r="X251" s="288"/>
      <c r="Y251" s="288"/>
      <c r="Z251" s="288"/>
      <c r="AA251" s="288"/>
      <c r="AB251" s="288"/>
      <c r="AC251" s="288"/>
      <c r="AD251" s="288"/>
      <c r="AE251" s="288"/>
      <c r="AF251" s="288"/>
      <c r="AG251" s="288"/>
      <c r="AH251" s="288"/>
      <c r="AI251" s="288"/>
      <c r="AJ251" s="288"/>
      <c r="AK251" s="288"/>
      <c r="AL251" s="288"/>
      <c r="AM251" s="288"/>
      <c r="AN251" s="288"/>
      <c r="AO251" s="288"/>
      <c r="AP251" s="288"/>
    </row>
    <row r="252" spans="1:42" ht="15.75" customHeight="1">
      <c r="A252" s="288"/>
      <c r="B252" s="317"/>
      <c r="C252" s="317"/>
      <c r="D252" s="317"/>
      <c r="E252" s="288"/>
      <c r="F252" s="317"/>
      <c r="G252" s="288"/>
      <c r="H252" s="317"/>
      <c r="I252" s="288"/>
      <c r="J252" s="317"/>
      <c r="K252" s="288"/>
      <c r="L252" s="317"/>
      <c r="M252" s="288"/>
      <c r="N252" s="339"/>
      <c r="O252" s="317"/>
      <c r="P252" s="288"/>
      <c r="Q252" s="317"/>
      <c r="R252" s="288"/>
      <c r="S252" s="317"/>
      <c r="T252" s="288"/>
      <c r="U252" s="317"/>
      <c r="V252" s="288"/>
      <c r="W252" s="288"/>
      <c r="X252" s="288"/>
      <c r="Y252" s="288"/>
      <c r="Z252" s="288"/>
      <c r="AA252" s="288"/>
      <c r="AB252" s="288"/>
      <c r="AC252" s="288"/>
      <c r="AD252" s="288"/>
      <c r="AE252" s="288"/>
      <c r="AF252" s="288"/>
      <c r="AG252" s="288"/>
      <c r="AH252" s="288"/>
      <c r="AI252" s="288"/>
      <c r="AJ252" s="288"/>
      <c r="AK252" s="288"/>
      <c r="AL252" s="288"/>
      <c r="AM252" s="288"/>
      <c r="AN252" s="288"/>
      <c r="AO252" s="288"/>
      <c r="AP252" s="288"/>
    </row>
    <row r="253" spans="1:42" ht="15.75" customHeight="1">
      <c r="A253" s="288"/>
      <c r="B253" s="317"/>
      <c r="C253" s="317"/>
      <c r="D253" s="317"/>
      <c r="E253" s="288"/>
      <c r="F253" s="317"/>
      <c r="G253" s="288"/>
      <c r="H253" s="317"/>
      <c r="I253" s="288"/>
      <c r="J253" s="317"/>
      <c r="K253" s="288"/>
      <c r="L253" s="317"/>
      <c r="M253" s="288"/>
      <c r="N253" s="339"/>
      <c r="O253" s="317"/>
      <c r="P253" s="288"/>
      <c r="Q253" s="317"/>
      <c r="R253" s="288"/>
      <c r="S253" s="317"/>
      <c r="T253" s="288"/>
      <c r="U253" s="317"/>
      <c r="V253" s="288"/>
      <c r="W253" s="288"/>
      <c r="X253" s="288"/>
      <c r="Y253" s="288"/>
      <c r="Z253" s="288"/>
      <c r="AA253" s="288"/>
      <c r="AB253" s="288"/>
      <c r="AC253" s="288"/>
      <c r="AD253" s="288"/>
      <c r="AE253" s="288"/>
      <c r="AF253" s="288"/>
      <c r="AG253" s="288"/>
      <c r="AH253" s="288"/>
      <c r="AI253" s="288"/>
      <c r="AJ253" s="288"/>
      <c r="AK253" s="288"/>
      <c r="AL253" s="288"/>
      <c r="AM253" s="288"/>
      <c r="AN253" s="288"/>
      <c r="AO253" s="288"/>
      <c r="AP253" s="288"/>
    </row>
    <row r="254" spans="1:42" ht="15.75" customHeight="1">
      <c r="A254" s="288"/>
      <c r="B254" s="317"/>
      <c r="C254" s="317"/>
      <c r="D254" s="317"/>
      <c r="E254" s="288"/>
      <c r="F254" s="317"/>
      <c r="G254" s="288"/>
      <c r="H254" s="317"/>
      <c r="I254" s="288"/>
      <c r="J254" s="317"/>
      <c r="K254" s="288"/>
      <c r="L254" s="317"/>
      <c r="M254" s="288"/>
      <c r="N254" s="339"/>
      <c r="O254" s="317"/>
      <c r="P254" s="288"/>
      <c r="Q254" s="317"/>
      <c r="R254" s="288"/>
      <c r="S254" s="317"/>
      <c r="T254" s="288"/>
      <c r="U254" s="317"/>
      <c r="V254" s="288"/>
      <c r="W254" s="288"/>
      <c r="X254" s="288"/>
      <c r="Y254" s="288"/>
      <c r="Z254" s="288"/>
      <c r="AA254" s="288"/>
      <c r="AB254" s="288"/>
      <c r="AC254" s="288"/>
      <c r="AD254" s="288"/>
      <c r="AE254" s="288"/>
      <c r="AF254" s="288"/>
      <c r="AG254" s="288"/>
      <c r="AH254" s="288"/>
      <c r="AI254" s="288"/>
      <c r="AJ254" s="288"/>
      <c r="AK254" s="288"/>
      <c r="AL254" s="288"/>
      <c r="AM254" s="288"/>
      <c r="AN254" s="288"/>
      <c r="AO254" s="288"/>
      <c r="AP254" s="288"/>
    </row>
    <row r="255" spans="1:42" ht="15.75" customHeight="1">
      <c r="A255" s="288"/>
      <c r="B255" s="317"/>
      <c r="C255" s="317"/>
      <c r="D255" s="317"/>
      <c r="E255" s="288"/>
      <c r="F255" s="317"/>
      <c r="G255" s="288"/>
      <c r="H255" s="317"/>
      <c r="I255" s="288"/>
      <c r="J255" s="317"/>
      <c r="K255" s="288"/>
      <c r="L255" s="317"/>
      <c r="M255" s="288"/>
      <c r="N255" s="339"/>
      <c r="O255" s="317"/>
      <c r="P255" s="288"/>
      <c r="Q255" s="317"/>
      <c r="R255" s="288"/>
      <c r="S255" s="317"/>
      <c r="T255" s="288"/>
      <c r="U255" s="317"/>
      <c r="V255" s="288"/>
      <c r="W255" s="288"/>
      <c r="X255" s="288"/>
      <c r="Y255" s="288"/>
      <c r="Z255" s="288"/>
      <c r="AA255" s="288"/>
      <c r="AB255" s="288"/>
      <c r="AC255" s="288"/>
      <c r="AD255" s="288"/>
      <c r="AE255" s="288"/>
      <c r="AF255" s="288"/>
      <c r="AG255" s="288"/>
      <c r="AH255" s="288"/>
      <c r="AI255" s="288"/>
      <c r="AJ255" s="288"/>
      <c r="AK255" s="288"/>
      <c r="AL255" s="288"/>
      <c r="AM255" s="288"/>
      <c r="AN255" s="288"/>
      <c r="AO255" s="288"/>
      <c r="AP255" s="288"/>
    </row>
    <row r="256" spans="1:42" ht="15.75" customHeight="1">
      <c r="A256" s="288"/>
      <c r="B256" s="317"/>
      <c r="C256" s="317"/>
      <c r="D256" s="317"/>
      <c r="E256" s="288"/>
      <c r="F256" s="317"/>
      <c r="G256" s="288"/>
      <c r="H256" s="317"/>
      <c r="I256" s="288"/>
      <c r="J256" s="317"/>
      <c r="K256" s="288"/>
      <c r="L256" s="317"/>
      <c r="M256" s="288"/>
      <c r="N256" s="339"/>
      <c r="O256" s="317"/>
      <c r="P256" s="288"/>
      <c r="Q256" s="317"/>
      <c r="R256" s="288"/>
      <c r="S256" s="317"/>
      <c r="T256" s="288"/>
      <c r="U256" s="317"/>
      <c r="V256" s="288"/>
      <c r="W256" s="288"/>
      <c r="X256" s="288"/>
      <c r="Y256" s="288"/>
      <c r="Z256" s="288"/>
      <c r="AA256" s="288"/>
      <c r="AB256" s="288"/>
      <c r="AC256" s="288"/>
      <c r="AD256" s="288"/>
      <c r="AE256" s="288"/>
      <c r="AF256" s="288"/>
      <c r="AG256" s="288"/>
      <c r="AH256" s="288"/>
      <c r="AI256" s="288"/>
      <c r="AJ256" s="288"/>
      <c r="AK256" s="288"/>
      <c r="AL256" s="288"/>
      <c r="AM256" s="288"/>
      <c r="AN256" s="288"/>
      <c r="AO256" s="288"/>
      <c r="AP256" s="288"/>
    </row>
    <row r="257" spans="1:42" ht="15.75" customHeight="1">
      <c r="A257" s="288"/>
      <c r="B257" s="317"/>
      <c r="C257" s="317"/>
      <c r="D257" s="317"/>
      <c r="E257" s="288"/>
      <c r="F257" s="317"/>
      <c r="G257" s="288"/>
      <c r="H257" s="317"/>
      <c r="I257" s="288"/>
      <c r="J257" s="317"/>
      <c r="K257" s="288"/>
      <c r="L257" s="317"/>
      <c r="M257" s="288"/>
      <c r="N257" s="339"/>
      <c r="O257" s="317"/>
      <c r="P257" s="288"/>
      <c r="Q257" s="317"/>
      <c r="R257" s="288"/>
      <c r="S257" s="317"/>
      <c r="T257" s="288"/>
      <c r="U257" s="317"/>
      <c r="V257" s="288"/>
      <c r="W257" s="288"/>
      <c r="X257" s="288"/>
      <c r="Y257" s="288"/>
      <c r="Z257" s="288"/>
      <c r="AA257" s="288"/>
      <c r="AB257" s="288"/>
      <c r="AC257" s="288"/>
      <c r="AD257" s="288"/>
      <c r="AE257" s="288"/>
      <c r="AF257" s="288"/>
      <c r="AG257" s="288"/>
      <c r="AH257" s="288"/>
      <c r="AI257" s="288"/>
      <c r="AJ257" s="288"/>
      <c r="AK257" s="288"/>
      <c r="AL257" s="288"/>
      <c r="AM257" s="288"/>
      <c r="AN257" s="288"/>
      <c r="AO257" s="288"/>
      <c r="AP257" s="288"/>
    </row>
    <row r="258" spans="1:42" ht="15.75" customHeight="1">
      <c r="A258" s="288"/>
      <c r="B258" s="317"/>
      <c r="C258" s="317"/>
      <c r="D258" s="317"/>
      <c r="E258" s="288"/>
      <c r="F258" s="317"/>
      <c r="G258" s="288"/>
      <c r="H258" s="317"/>
      <c r="I258" s="288"/>
      <c r="J258" s="317"/>
      <c r="K258" s="288"/>
      <c r="L258" s="317"/>
      <c r="M258" s="288"/>
      <c r="N258" s="339"/>
      <c r="O258" s="317"/>
      <c r="P258" s="288"/>
      <c r="Q258" s="317"/>
      <c r="R258" s="288"/>
      <c r="S258" s="317"/>
      <c r="T258" s="288"/>
      <c r="U258" s="317"/>
      <c r="V258" s="288"/>
      <c r="W258" s="288"/>
      <c r="X258" s="288"/>
      <c r="Y258" s="288"/>
      <c r="Z258" s="288"/>
      <c r="AA258" s="288"/>
      <c r="AB258" s="288"/>
      <c r="AC258" s="288"/>
      <c r="AD258" s="288"/>
      <c r="AE258" s="288"/>
      <c r="AF258" s="288"/>
      <c r="AG258" s="288"/>
      <c r="AH258" s="288"/>
      <c r="AI258" s="288"/>
      <c r="AJ258" s="288"/>
      <c r="AK258" s="288"/>
      <c r="AL258" s="288"/>
      <c r="AM258" s="288"/>
      <c r="AN258" s="288"/>
      <c r="AO258" s="288"/>
      <c r="AP258" s="288"/>
    </row>
    <row r="259" spans="1:42" ht="15.75" customHeight="1">
      <c r="A259" s="288"/>
      <c r="B259" s="317"/>
      <c r="C259" s="317"/>
      <c r="D259" s="317"/>
      <c r="E259" s="288"/>
      <c r="F259" s="317"/>
      <c r="G259" s="288"/>
      <c r="H259" s="317"/>
      <c r="I259" s="288"/>
      <c r="J259" s="317"/>
      <c r="K259" s="288"/>
      <c r="L259" s="317"/>
      <c r="M259" s="288"/>
      <c r="N259" s="339"/>
      <c r="O259" s="317"/>
      <c r="P259" s="288"/>
      <c r="Q259" s="317"/>
      <c r="R259" s="288"/>
      <c r="S259" s="317"/>
      <c r="T259" s="288"/>
      <c r="U259" s="317"/>
      <c r="V259" s="288"/>
      <c r="W259" s="288"/>
      <c r="X259" s="288"/>
      <c r="Y259" s="288"/>
      <c r="Z259" s="288"/>
      <c r="AA259" s="288"/>
      <c r="AB259" s="288"/>
      <c r="AC259" s="288"/>
      <c r="AD259" s="288"/>
      <c r="AE259" s="288"/>
      <c r="AF259" s="288"/>
      <c r="AG259" s="288"/>
      <c r="AH259" s="288"/>
      <c r="AI259" s="288"/>
      <c r="AJ259" s="288"/>
      <c r="AK259" s="288"/>
      <c r="AL259" s="288"/>
      <c r="AM259" s="288"/>
      <c r="AN259" s="288"/>
      <c r="AO259" s="288"/>
      <c r="AP259" s="288"/>
    </row>
    <row r="260" spans="1:42" ht="15.75" customHeight="1">
      <c r="A260" s="288"/>
      <c r="B260" s="317"/>
      <c r="C260" s="317"/>
      <c r="D260" s="317"/>
      <c r="E260" s="288"/>
      <c r="F260" s="317"/>
      <c r="G260" s="288"/>
      <c r="H260" s="317"/>
      <c r="I260" s="288"/>
      <c r="J260" s="317"/>
      <c r="K260" s="288"/>
      <c r="L260" s="317"/>
      <c r="M260" s="288"/>
      <c r="N260" s="339"/>
      <c r="O260" s="317"/>
      <c r="P260" s="288"/>
      <c r="Q260" s="317"/>
      <c r="R260" s="288"/>
      <c r="S260" s="317"/>
      <c r="T260" s="288"/>
      <c r="U260" s="317"/>
      <c r="V260" s="288"/>
      <c r="W260" s="288"/>
      <c r="X260" s="288"/>
      <c r="Y260" s="288"/>
      <c r="Z260" s="288"/>
      <c r="AA260" s="288"/>
      <c r="AB260" s="288"/>
      <c r="AC260" s="288"/>
      <c r="AD260" s="288"/>
      <c r="AE260" s="288"/>
      <c r="AF260" s="288"/>
      <c r="AG260" s="288"/>
      <c r="AH260" s="288"/>
      <c r="AI260" s="288"/>
      <c r="AJ260" s="288"/>
      <c r="AK260" s="288"/>
      <c r="AL260" s="288"/>
      <c r="AM260" s="288"/>
      <c r="AN260" s="288"/>
      <c r="AO260" s="288"/>
      <c r="AP260" s="288"/>
    </row>
    <row r="261" spans="1:42" ht="15.75" customHeight="1">
      <c r="A261" s="288"/>
      <c r="B261" s="317"/>
      <c r="C261" s="317"/>
      <c r="D261" s="317"/>
      <c r="E261" s="288"/>
      <c r="F261" s="317"/>
      <c r="G261" s="288"/>
      <c r="H261" s="317"/>
      <c r="I261" s="288"/>
      <c r="J261" s="317"/>
      <c r="K261" s="288"/>
      <c r="L261" s="317"/>
      <c r="M261" s="288"/>
      <c r="N261" s="339"/>
      <c r="O261" s="317"/>
      <c r="P261" s="288"/>
      <c r="Q261" s="317"/>
      <c r="R261" s="288"/>
      <c r="S261" s="317"/>
      <c r="T261" s="288"/>
      <c r="U261" s="317"/>
      <c r="V261" s="288"/>
      <c r="W261" s="288"/>
      <c r="X261" s="288"/>
      <c r="Y261" s="288"/>
      <c r="Z261" s="288"/>
      <c r="AA261" s="288"/>
      <c r="AB261" s="288"/>
      <c r="AC261" s="288"/>
      <c r="AD261" s="288"/>
      <c r="AE261" s="288"/>
      <c r="AF261" s="288"/>
      <c r="AG261" s="288"/>
      <c r="AH261" s="288"/>
      <c r="AI261" s="288"/>
      <c r="AJ261" s="288"/>
      <c r="AK261" s="288"/>
      <c r="AL261" s="288"/>
      <c r="AM261" s="288"/>
      <c r="AN261" s="288"/>
      <c r="AO261" s="288"/>
      <c r="AP261" s="288"/>
    </row>
    <row r="262" spans="1:42" ht="15.75" customHeight="1">
      <c r="A262" s="288"/>
      <c r="B262" s="317"/>
      <c r="C262" s="317"/>
      <c r="D262" s="317"/>
      <c r="E262" s="288"/>
      <c r="F262" s="317"/>
      <c r="G262" s="288"/>
      <c r="H262" s="317"/>
      <c r="I262" s="288"/>
      <c r="J262" s="317"/>
      <c r="K262" s="288"/>
      <c r="L262" s="317"/>
      <c r="M262" s="288"/>
      <c r="N262" s="339"/>
      <c r="O262" s="317"/>
      <c r="P262" s="288"/>
      <c r="Q262" s="317"/>
      <c r="R262" s="288"/>
      <c r="S262" s="317"/>
      <c r="T262" s="288"/>
      <c r="U262" s="317"/>
      <c r="V262" s="288"/>
      <c r="W262" s="288"/>
      <c r="X262" s="288"/>
      <c r="Y262" s="288"/>
      <c r="Z262" s="288"/>
      <c r="AA262" s="288"/>
      <c r="AB262" s="288"/>
      <c r="AC262" s="288"/>
      <c r="AD262" s="288"/>
      <c r="AE262" s="288"/>
      <c r="AF262" s="288"/>
      <c r="AG262" s="288"/>
      <c r="AH262" s="288"/>
      <c r="AI262" s="288"/>
      <c r="AJ262" s="288"/>
      <c r="AK262" s="288"/>
      <c r="AL262" s="288"/>
      <c r="AM262" s="288"/>
      <c r="AN262" s="288"/>
      <c r="AO262" s="288"/>
      <c r="AP262" s="288"/>
    </row>
    <row r="263" spans="1:42" ht="15.75" customHeight="1">
      <c r="A263" s="288"/>
      <c r="B263" s="317"/>
      <c r="C263" s="317"/>
      <c r="D263" s="317"/>
      <c r="E263" s="288"/>
      <c r="F263" s="317"/>
      <c r="G263" s="288"/>
      <c r="H263" s="317"/>
      <c r="I263" s="288"/>
      <c r="J263" s="317"/>
      <c r="K263" s="288"/>
      <c r="L263" s="317"/>
      <c r="M263" s="288"/>
      <c r="N263" s="339"/>
      <c r="O263" s="317"/>
      <c r="P263" s="288"/>
      <c r="Q263" s="317"/>
      <c r="R263" s="288"/>
      <c r="S263" s="317"/>
      <c r="T263" s="288"/>
      <c r="U263" s="317"/>
      <c r="V263" s="288"/>
      <c r="W263" s="288"/>
      <c r="X263" s="288"/>
      <c r="Y263" s="288"/>
      <c r="Z263" s="288"/>
      <c r="AA263" s="288"/>
      <c r="AB263" s="288"/>
      <c r="AC263" s="288"/>
      <c r="AD263" s="288"/>
      <c r="AE263" s="288"/>
      <c r="AF263" s="288"/>
      <c r="AG263" s="288"/>
      <c r="AH263" s="288"/>
      <c r="AI263" s="288"/>
      <c r="AJ263" s="288"/>
      <c r="AK263" s="288"/>
      <c r="AL263" s="288"/>
      <c r="AM263" s="288"/>
      <c r="AN263" s="288"/>
      <c r="AO263" s="288"/>
      <c r="AP263" s="288"/>
    </row>
    <row r="264" spans="1:42" ht="15.75" customHeight="1">
      <c r="A264" s="288"/>
      <c r="B264" s="317"/>
      <c r="C264" s="317"/>
      <c r="D264" s="317"/>
      <c r="E264" s="288"/>
      <c r="F264" s="317"/>
      <c r="G264" s="288"/>
      <c r="H264" s="317"/>
      <c r="I264" s="288"/>
      <c r="J264" s="317"/>
      <c r="K264" s="288"/>
      <c r="L264" s="317"/>
      <c r="M264" s="288"/>
      <c r="N264" s="339"/>
      <c r="O264" s="317"/>
      <c r="P264" s="288"/>
      <c r="Q264" s="317"/>
      <c r="R264" s="288"/>
      <c r="S264" s="317"/>
      <c r="T264" s="288"/>
      <c r="U264" s="317"/>
      <c r="V264" s="288"/>
      <c r="W264" s="288"/>
      <c r="X264" s="288"/>
      <c r="Y264" s="288"/>
      <c r="Z264" s="288"/>
      <c r="AA264" s="288"/>
      <c r="AB264" s="288"/>
      <c r="AC264" s="288"/>
      <c r="AD264" s="288"/>
      <c r="AE264" s="288"/>
      <c r="AF264" s="288"/>
      <c r="AG264" s="288"/>
      <c r="AH264" s="288"/>
      <c r="AI264" s="288"/>
      <c r="AJ264" s="288"/>
      <c r="AK264" s="288"/>
      <c r="AL264" s="288"/>
      <c r="AM264" s="288"/>
      <c r="AN264" s="288"/>
      <c r="AO264" s="288"/>
      <c r="AP264" s="288"/>
    </row>
    <row r="265" spans="1:42" ht="15.75" customHeight="1">
      <c r="A265" s="288"/>
      <c r="B265" s="317"/>
      <c r="C265" s="317"/>
      <c r="D265" s="317"/>
      <c r="E265" s="288"/>
      <c r="F265" s="317"/>
      <c r="G265" s="288"/>
      <c r="H265" s="317"/>
      <c r="I265" s="288"/>
      <c r="J265" s="317"/>
      <c r="K265" s="288"/>
      <c r="L265" s="317"/>
      <c r="M265" s="288"/>
      <c r="N265" s="339"/>
      <c r="O265" s="317"/>
      <c r="P265" s="288"/>
      <c r="Q265" s="317"/>
      <c r="R265" s="288"/>
      <c r="S265" s="317"/>
      <c r="T265" s="288"/>
      <c r="U265" s="317"/>
      <c r="V265" s="288"/>
      <c r="W265" s="288"/>
      <c r="X265" s="288"/>
      <c r="Y265" s="288"/>
      <c r="Z265" s="288"/>
      <c r="AA265" s="288"/>
      <c r="AB265" s="288"/>
      <c r="AC265" s="288"/>
      <c r="AD265" s="288"/>
      <c r="AE265" s="288"/>
      <c r="AF265" s="288"/>
      <c r="AG265" s="288"/>
      <c r="AH265" s="288"/>
      <c r="AI265" s="288"/>
      <c r="AJ265" s="288"/>
      <c r="AK265" s="288"/>
      <c r="AL265" s="288"/>
      <c r="AM265" s="288"/>
      <c r="AN265" s="288"/>
      <c r="AO265" s="288"/>
      <c r="AP265" s="288"/>
    </row>
    <row r="266" spans="1:42" ht="15.75" customHeight="1">
      <c r="A266" s="288"/>
      <c r="B266" s="317"/>
      <c r="C266" s="317"/>
      <c r="D266" s="317"/>
      <c r="E266" s="288"/>
      <c r="F266" s="317"/>
      <c r="G266" s="288"/>
      <c r="H266" s="317"/>
      <c r="I266" s="288"/>
      <c r="J266" s="317"/>
      <c r="K266" s="288"/>
      <c r="L266" s="317"/>
      <c r="M266" s="288"/>
      <c r="N266" s="339"/>
      <c r="O266" s="317"/>
      <c r="P266" s="288"/>
      <c r="Q266" s="317"/>
      <c r="R266" s="288"/>
      <c r="S266" s="317"/>
      <c r="T266" s="288"/>
      <c r="U266" s="317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288"/>
      <c r="AL266" s="288"/>
      <c r="AM266" s="288"/>
      <c r="AN266" s="288"/>
      <c r="AO266" s="288"/>
      <c r="AP266" s="288"/>
    </row>
    <row r="267" spans="1:42" ht="15.75" customHeight="1">
      <c r="A267" s="288"/>
      <c r="B267" s="317"/>
      <c r="C267" s="317"/>
      <c r="D267" s="317"/>
      <c r="E267" s="288"/>
      <c r="F267" s="317"/>
      <c r="G267" s="288"/>
      <c r="H267" s="317"/>
      <c r="I267" s="288"/>
      <c r="J267" s="317"/>
      <c r="K267" s="288"/>
      <c r="L267" s="317"/>
      <c r="M267" s="288"/>
      <c r="N267" s="339"/>
      <c r="O267" s="317"/>
      <c r="P267" s="288"/>
      <c r="Q267" s="317"/>
      <c r="R267" s="288"/>
      <c r="S267" s="317"/>
      <c r="T267" s="288"/>
      <c r="U267" s="317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288"/>
      <c r="AL267" s="288"/>
      <c r="AM267" s="288"/>
      <c r="AN267" s="288"/>
      <c r="AO267" s="288"/>
      <c r="AP267" s="288"/>
    </row>
    <row r="268" spans="1:42" ht="15.75" customHeight="1">
      <c r="A268" s="288"/>
      <c r="B268" s="317"/>
      <c r="C268" s="317"/>
      <c r="D268" s="317"/>
      <c r="E268" s="288"/>
      <c r="F268" s="317"/>
      <c r="G268" s="288"/>
      <c r="H268" s="317"/>
      <c r="I268" s="288"/>
      <c r="J268" s="317"/>
      <c r="K268" s="288"/>
      <c r="L268" s="317"/>
      <c r="M268" s="288"/>
      <c r="N268" s="339"/>
      <c r="O268" s="317"/>
      <c r="P268" s="288"/>
      <c r="Q268" s="317"/>
      <c r="R268" s="288"/>
      <c r="S268" s="317"/>
      <c r="T268" s="288"/>
      <c r="U268" s="317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288"/>
      <c r="AL268" s="288"/>
      <c r="AM268" s="288"/>
      <c r="AN268" s="288"/>
      <c r="AO268" s="288"/>
      <c r="AP268" s="288"/>
    </row>
    <row r="269" spans="1:42" ht="15.75" customHeight="1">
      <c r="A269" s="288"/>
      <c r="B269" s="317"/>
      <c r="C269" s="317"/>
      <c r="D269" s="317"/>
      <c r="E269" s="288"/>
      <c r="F269" s="317"/>
      <c r="G269" s="288"/>
      <c r="H269" s="317"/>
      <c r="I269" s="288"/>
      <c r="J269" s="317"/>
      <c r="K269" s="288"/>
      <c r="L269" s="317"/>
      <c r="M269" s="288"/>
      <c r="N269" s="339"/>
      <c r="O269" s="317"/>
      <c r="P269" s="288"/>
      <c r="Q269" s="317"/>
      <c r="R269" s="288"/>
      <c r="S269" s="317"/>
      <c r="T269" s="288"/>
      <c r="U269" s="317"/>
      <c r="V269" s="288"/>
      <c r="W269" s="288"/>
      <c r="X269" s="288"/>
      <c r="Y269" s="288"/>
      <c r="Z269" s="288"/>
      <c r="AA269" s="288"/>
      <c r="AB269" s="288"/>
      <c r="AC269" s="288"/>
      <c r="AD269" s="288"/>
      <c r="AE269" s="288"/>
      <c r="AF269" s="288"/>
      <c r="AG269" s="288"/>
      <c r="AH269" s="288"/>
      <c r="AI269" s="288"/>
      <c r="AJ269" s="288"/>
      <c r="AK269" s="288"/>
      <c r="AL269" s="288"/>
      <c r="AM269" s="288"/>
      <c r="AN269" s="288"/>
      <c r="AO269" s="288"/>
      <c r="AP269" s="288"/>
    </row>
    <row r="270" spans="1:42" ht="15.75" customHeight="1">
      <c r="A270" s="288"/>
      <c r="B270" s="317"/>
      <c r="C270" s="317"/>
      <c r="D270" s="317"/>
      <c r="E270" s="288"/>
      <c r="F270" s="317"/>
      <c r="G270" s="288"/>
      <c r="H270" s="317"/>
      <c r="I270" s="288"/>
      <c r="J270" s="317"/>
      <c r="K270" s="288"/>
      <c r="L270" s="317"/>
      <c r="M270" s="288"/>
      <c r="N270" s="339"/>
      <c r="O270" s="317"/>
      <c r="P270" s="288"/>
      <c r="Q270" s="317"/>
      <c r="R270" s="288"/>
      <c r="S270" s="317"/>
      <c r="T270" s="288"/>
      <c r="U270" s="317"/>
      <c r="V270" s="288"/>
      <c r="W270" s="288"/>
      <c r="X270" s="288"/>
      <c r="Y270" s="288"/>
      <c r="Z270" s="288"/>
      <c r="AA270" s="288"/>
      <c r="AB270" s="288"/>
      <c r="AC270" s="288"/>
      <c r="AD270" s="288"/>
      <c r="AE270" s="288"/>
      <c r="AF270" s="288"/>
      <c r="AG270" s="288"/>
      <c r="AH270" s="288"/>
      <c r="AI270" s="288"/>
      <c r="AJ270" s="288"/>
      <c r="AK270" s="288"/>
      <c r="AL270" s="288"/>
      <c r="AM270" s="288"/>
      <c r="AN270" s="288"/>
      <c r="AO270" s="288"/>
      <c r="AP270" s="288"/>
    </row>
    <row r="271" spans="1:42" ht="15.75" customHeight="1">
      <c r="A271" s="288"/>
      <c r="B271" s="317"/>
      <c r="C271" s="317"/>
      <c r="D271" s="317"/>
      <c r="E271" s="288"/>
      <c r="F271" s="317"/>
      <c r="G271" s="288"/>
      <c r="H271" s="317"/>
      <c r="I271" s="288"/>
      <c r="J271" s="317"/>
      <c r="K271" s="288"/>
      <c r="L271" s="317"/>
      <c r="M271" s="288"/>
      <c r="N271" s="339"/>
      <c r="O271" s="317"/>
      <c r="P271" s="288"/>
      <c r="Q271" s="317"/>
      <c r="R271" s="288"/>
      <c r="S271" s="317"/>
      <c r="T271" s="288"/>
      <c r="U271" s="317"/>
      <c r="V271" s="288"/>
      <c r="W271" s="288"/>
      <c r="X271" s="288"/>
      <c r="Y271" s="288"/>
      <c r="Z271" s="288"/>
      <c r="AA271" s="288"/>
      <c r="AB271" s="288"/>
      <c r="AC271" s="288"/>
      <c r="AD271" s="288"/>
      <c r="AE271" s="288"/>
      <c r="AF271" s="288"/>
      <c r="AG271" s="288"/>
      <c r="AH271" s="288"/>
      <c r="AI271" s="288"/>
      <c r="AJ271" s="288"/>
      <c r="AK271" s="288"/>
      <c r="AL271" s="288"/>
      <c r="AM271" s="288"/>
      <c r="AN271" s="288"/>
      <c r="AO271" s="288"/>
      <c r="AP271" s="288"/>
    </row>
    <row r="272" spans="1:42" ht="15.75" customHeight="1">
      <c r="A272" s="288"/>
      <c r="B272" s="317"/>
      <c r="C272" s="317"/>
      <c r="D272" s="317"/>
      <c r="E272" s="288"/>
      <c r="F272" s="317"/>
      <c r="G272" s="288"/>
      <c r="H272" s="317"/>
      <c r="I272" s="288"/>
      <c r="J272" s="317"/>
      <c r="K272" s="288"/>
      <c r="L272" s="317"/>
      <c r="M272" s="288"/>
      <c r="N272" s="339"/>
      <c r="O272" s="317"/>
      <c r="P272" s="288"/>
      <c r="Q272" s="317"/>
      <c r="R272" s="288"/>
      <c r="S272" s="317"/>
      <c r="T272" s="288"/>
      <c r="U272" s="317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288"/>
      <c r="AL272" s="288"/>
      <c r="AM272" s="288"/>
      <c r="AN272" s="288"/>
      <c r="AO272" s="288"/>
      <c r="AP272" s="288"/>
    </row>
    <row r="273" spans="1:42" ht="15.75" customHeight="1">
      <c r="A273" s="288"/>
      <c r="B273" s="317"/>
      <c r="C273" s="317"/>
      <c r="D273" s="317"/>
      <c r="E273" s="288"/>
      <c r="F273" s="317"/>
      <c r="G273" s="288"/>
      <c r="H273" s="317"/>
      <c r="I273" s="288"/>
      <c r="J273" s="317"/>
      <c r="K273" s="288"/>
      <c r="L273" s="317"/>
      <c r="M273" s="288"/>
      <c r="N273" s="339"/>
      <c r="O273" s="317"/>
      <c r="P273" s="288"/>
      <c r="Q273" s="317"/>
      <c r="R273" s="288"/>
      <c r="S273" s="317"/>
      <c r="T273" s="288"/>
      <c r="U273" s="317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288"/>
      <c r="AL273" s="288"/>
      <c r="AM273" s="288"/>
      <c r="AN273" s="288"/>
      <c r="AO273" s="288"/>
      <c r="AP273" s="288"/>
    </row>
    <row r="274" spans="1:42" ht="15.75" customHeight="1">
      <c r="A274" s="288"/>
      <c r="B274" s="317"/>
      <c r="C274" s="317"/>
      <c r="D274" s="317"/>
      <c r="E274" s="288"/>
      <c r="F274" s="317"/>
      <c r="G274" s="288"/>
      <c r="H274" s="317"/>
      <c r="I274" s="288"/>
      <c r="J274" s="317"/>
      <c r="K274" s="288"/>
      <c r="L274" s="317"/>
      <c r="M274" s="288"/>
      <c r="N274" s="339"/>
      <c r="O274" s="317"/>
      <c r="P274" s="288"/>
      <c r="Q274" s="317"/>
      <c r="R274" s="288"/>
      <c r="S274" s="317"/>
      <c r="T274" s="288"/>
      <c r="U274" s="317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288"/>
      <c r="AL274" s="288"/>
      <c r="AM274" s="288"/>
      <c r="AN274" s="288"/>
      <c r="AO274" s="288"/>
      <c r="AP274" s="288"/>
    </row>
    <row r="275" spans="1:42" ht="15.75" customHeight="1">
      <c r="A275" s="288"/>
      <c r="B275" s="317"/>
      <c r="C275" s="317"/>
      <c r="D275" s="317"/>
      <c r="E275" s="288"/>
      <c r="F275" s="317"/>
      <c r="G275" s="288"/>
      <c r="H275" s="317"/>
      <c r="I275" s="288"/>
      <c r="J275" s="317"/>
      <c r="K275" s="288"/>
      <c r="L275" s="317"/>
      <c r="M275" s="288"/>
      <c r="N275" s="339"/>
      <c r="O275" s="317"/>
      <c r="P275" s="288"/>
      <c r="Q275" s="317"/>
      <c r="R275" s="288"/>
      <c r="S275" s="317"/>
      <c r="T275" s="288"/>
      <c r="U275" s="317"/>
      <c r="V275" s="288"/>
      <c r="W275" s="288"/>
      <c r="X275" s="288"/>
      <c r="Y275" s="288"/>
      <c r="Z275" s="288"/>
      <c r="AA275" s="288"/>
      <c r="AB275" s="288"/>
      <c r="AC275" s="288"/>
      <c r="AD275" s="288"/>
      <c r="AE275" s="288"/>
      <c r="AF275" s="288"/>
      <c r="AG275" s="288"/>
      <c r="AH275" s="288"/>
      <c r="AI275" s="288"/>
      <c r="AJ275" s="288"/>
      <c r="AK275" s="288"/>
      <c r="AL275" s="288"/>
      <c r="AM275" s="288"/>
      <c r="AN275" s="288"/>
      <c r="AO275" s="288"/>
      <c r="AP275" s="288"/>
    </row>
    <row r="276" spans="1:42" ht="15.75" customHeight="1">
      <c r="A276" s="288"/>
      <c r="B276" s="317"/>
      <c r="C276" s="317"/>
      <c r="D276" s="317"/>
      <c r="E276" s="288"/>
      <c r="F276" s="317"/>
      <c r="G276" s="288"/>
      <c r="H276" s="317"/>
      <c r="I276" s="288"/>
      <c r="J276" s="317"/>
      <c r="K276" s="288"/>
      <c r="L276" s="317"/>
      <c r="M276" s="288"/>
      <c r="N276" s="339"/>
      <c r="O276" s="317"/>
      <c r="P276" s="288"/>
      <c r="Q276" s="317"/>
      <c r="R276" s="288"/>
      <c r="S276" s="317"/>
      <c r="T276" s="288"/>
      <c r="U276" s="317"/>
      <c r="V276" s="288"/>
      <c r="W276" s="288"/>
      <c r="X276" s="288"/>
      <c r="Y276" s="288"/>
      <c r="Z276" s="288"/>
      <c r="AA276" s="288"/>
      <c r="AB276" s="288"/>
      <c r="AC276" s="288"/>
      <c r="AD276" s="288"/>
      <c r="AE276" s="288"/>
      <c r="AF276" s="288"/>
      <c r="AG276" s="288"/>
      <c r="AH276" s="288"/>
      <c r="AI276" s="288"/>
      <c r="AJ276" s="288"/>
      <c r="AK276" s="288"/>
      <c r="AL276" s="288"/>
      <c r="AM276" s="288"/>
      <c r="AN276" s="288"/>
      <c r="AO276" s="288"/>
      <c r="AP276" s="288"/>
    </row>
    <row r="277" spans="1:42" ht="15.75" customHeight="1">
      <c r="A277" s="288"/>
      <c r="B277" s="317"/>
      <c r="C277" s="317"/>
      <c r="D277" s="317"/>
      <c r="E277" s="288"/>
      <c r="F277" s="317"/>
      <c r="G277" s="288"/>
      <c r="H277" s="317"/>
      <c r="I277" s="288"/>
      <c r="J277" s="317"/>
      <c r="K277" s="288"/>
      <c r="L277" s="317"/>
      <c r="M277" s="288"/>
      <c r="N277" s="339"/>
      <c r="O277" s="317"/>
      <c r="P277" s="288"/>
      <c r="Q277" s="317"/>
      <c r="R277" s="288"/>
      <c r="S277" s="317"/>
      <c r="T277" s="288"/>
      <c r="U277" s="317"/>
      <c r="V277" s="288"/>
      <c r="W277" s="288"/>
      <c r="X277" s="288"/>
      <c r="Y277" s="288"/>
      <c r="Z277" s="288"/>
      <c r="AA277" s="288"/>
      <c r="AB277" s="288"/>
      <c r="AC277" s="288"/>
      <c r="AD277" s="288"/>
      <c r="AE277" s="288"/>
      <c r="AF277" s="288"/>
      <c r="AG277" s="288"/>
      <c r="AH277" s="288"/>
      <c r="AI277" s="288"/>
      <c r="AJ277" s="288"/>
      <c r="AK277" s="288"/>
      <c r="AL277" s="288"/>
      <c r="AM277" s="288"/>
      <c r="AN277" s="288"/>
      <c r="AO277" s="288"/>
      <c r="AP277" s="288"/>
    </row>
    <row r="278" spans="1:42" ht="15.75" customHeight="1">
      <c r="A278" s="288"/>
      <c r="B278" s="317"/>
      <c r="C278" s="317"/>
      <c r="D278" s="317"/>
      <c r="E278" s="288"/>
      <c r="F278" s="317"/>
      <c r="G278" s="288"/>
      <c r="H278" s="317"/>
      <c r="I278" s="288"/>
      <c r="J278" s="317"/>
      <c r="K278" s="288"/>
      <c r="L278" s="317"/>
      <c r="M278" s="288"/>
      <c r="N278" s="339"/>
      <c r="O278" s="317"/>
      <c r="P278" s="288"/>
      <c r="Q278" s="317"/>
      <c r="R278" s="288"/>
      <c r="S278" s="317"/>
      <c r="T278" s="288"/>
      <c r="U278" s="317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288"/>
      <c r="AL278" s="288"/>
      <c r="AM278" s="288"/>
      <c r="AN278" s="288"/>
      <c r="AO278" s="288"/>
      <c r="AP278" s="288"/>
    </row>
    <row r="279" spans="1:42" ht="15.75" customHeight="1">
      <c r="A279" s="288"/>
      <c r="B279" s="317"/>
      <c r="C279" s="317"/>
      <c r="D279" s="317"/>
      <c r="E279" s="288"/>
      <c r="F279" s="317"/>
      <c r="G279" s="288"/>
      <c r="H279" s="317"/>
      <c r="I279" s="288"/>
      <c r="J279" s="317"/>
      <c r="K279" s="288"/>
      <c r="L279" s="317"/>
      <c r="M279" s="288"/>
      <c r="N279" s="339"/>
      <c r="O279" s="317"/>
      <c r="P279" s="288"/>
      <c r="Q279" s="317"/>
      <c r="R279" s="288"/>
      <c r="S279" s="317"/>
      <c r="T279" s="288"/>
      <c r="U279" s="317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288"/>
      <c r="AL279" s="288"/>
      <c r="AM279" s="288"/>
      <c r="AN279" s="288"/>
      <c r="AO279" s="288"/>
      <c r="AP279" s="288"/>
    </row>
    <row r="280" spans="1:42" ht="15.75" customHeight="1">
      <c r="A280" s="288"/>
      <c r="B280" s="317"/>
      <c r="C280" s="317"/>
      <c r="D280" s="317"/>
      <c r="E280" s="288"/>
      <c r="F280" s="317"/>
      <c r="G280" s="288"/>
      <c r="H280" s="317"/>
      <c r="I280" s="288"/>
      <c r="J280" s="317"/>
      <c r="K280" s="288"/>
      <c r="L280" s="317"/>
      <c r="M280" s="288"/>
      <c r="N280" s="339"/>
      <c r="O280" s="317"/>
      <c r="P280" s="288"/>
      <c r="Q280" s="317"/>
      <c r="R280" s="288"/>
      <c r="S280" s="317"/>
      <c r="T280" s="288"/>
      <c r="U280" s="317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288"/>
      <c r="AL280" s="288"/>
      <c r="AM280" s="288"/>
      <c r="AN280" s="288"/>
      <c r="AO280" s="288"/>
      <c r="AP280" s="288"/>
    </row>
    <row r="281" spans="1:42" ht="15.75" customHeight="1">
      <c r="A281" s="288"/>
      <c r="B281" s="317"/>
      <c r="C281" s="317"/>
      <c r="D281" s="317"/>
      <c r="E281" s="288"/>
      <c r="F281" s="317"/>
      <c r="G281" s="288"/>
      <c r="H281" s="317"/>
      <c r="I281" s="288"/>
      <c r="J281" s="317"/>
      <c r="K281" s="288"/>
      <c r="L281" s="317"/>
      <c r="M281" s="288"/>
      <c r="N281" s="339"/>
      <c r="O281" s="317"/>
      <c r="P281" s="288"/>
      <c r="Q281" s="317"/>
      <c r="R281" s="288"/>
      <c r="S281" s="317"/>
      <c r="T281" s="288"/>
      <c r="U281" s="317"/>
      <c r="V281" s="288"/>
      <c r="W281" s="288"/>
      <c r="X281" s="288"/>
      <c r="Y281" s="288"/>
      <c r="Z281" s="288"/>
      <c r="AA281" s="288"/>
      <c r="AB281" s="288"/>
      <c r="AC281" s="288"/>
      <c r="AD281" s="288"/>
      <c r="AE281" s="288"/>
      <c r="AF281" s="288"/>
      <c r="AG281" s="288"/>
      <c r="AH281" s="288"/>
      <c r="AI281" s="288"/>
      <c r="AJ281" s="288"/>
      <c r="AK281" s="288"/>
      <c r="AL281" s="288"/>
      <c r="AM281" s="288"/>
      <c r="AN281" s="288"/>
      <c r="AO281" s="288"/>
      <c r="AP281" s="288"/>
    </row>
    <row r="282" spans="1:42" ht="15.75" customHeight="1">
      <c r="A282" s="288"/>
      <c r="B282" s="317"/>
      <c r="C282" s="317"/>
      <c r="D282" s="317"/>
      <c r="E282" s="288"/>
      <c r="F282" s="317"/>
      <c r="G282" s="288"/>
      <c r="H282" s="317"/>
      <c r="I282" s="288"/>
      <c r="J282" s="317"/>
      <c r="K282" s="288"/>
      <c r="L282" s="317"/>
      <c r="M282" s="288"/>
      <c r="N282" s="339"/>
      <c r="O282" s="317"/>
      <c r="P282" s="288"/>
      <c r="Q282" s="317"/>
      <c r="R282" s="288"/>
      <c r="S282" s="317"/>
      <c r="T282" s="288"/>
      <c r="U282" s="317"/>
      <c r="V282" s="288"/>
      <c r="W282" s="288"/>
      <c r="X282" s="288"/>
      <c r="Y282" s="288"/>
      <c r="Z282" s="288"/>
      <c r="AA282" s="288"/>
      <c r="AB282" s="288"/>
      <c r="AC282" s="288"/>
      <c r="AD282" s="288"/>
      <c r="AE282" s="288"/>
      <c r="AF282" s="288"/>
      <c r="AG282" s="288"/>
      <c r="AH282" s="288"/>
      <c r="AI282" s="288"/>
      <c r="AJ282" s="288"/>
      <c r="AK282" s="288"/>
      <c r="AL282" s="288"/>
      <c r="AM282" s="288"/>
      <c r="AN282" s="288"/>
      <c r="AO282" s="288"/>
      <c r="AP282" s="288"/>
    </row>
    <row r="283" spans="1:42" ht="15.75" customHeight="1">
      <c r="A283" s="288"/>
      <c r="B283" s="317"/>
      <c r="C283" s="317"/>
      <c r="D283" s="317"/>
      <c r="E283" s="288"/>
      <c r="F283" s="317"/>
      <c r="G283" s="288"/>
      <c r="H283" s="317"/>
      <c r="I283" s="288"/>
      <c r="J283" s="317"/>
      <c r="K283" s="288"/>
      <c r="L283" s="317"/>
      <c r="M283" s="288"/>
      <c r="N283" s="339"/>
      <c r="O283" s="317"/>
      <c r="P283" s="288"/>
      <c r="Q283" s="317"/>
      <c r="R283" s="288"/>
      <c r="S283" s="317"/>
      <c r="T283" s="288"/>
      <c r="U283" s="317"/>
      <c r="V283" s="288"/>
      <c r="W283" s="288"/>
      <c r="X283" s="288"/>
      <c r="Y283" s="288"/>
      <c r="Z283" s="288"/>
      <c r="AA283" s="288"/>
      <c r="AB283" s="288"/>
      <c r="AC283" s="288"/>
      <c r="AD283" s="288"/>
      <c r="AE283" s="288"/>
      <c r="AF283" s="288"/>
      <c r="AG283" s="288"/>
      <c r="AH283" s="288"/>
      <c r="AI283" s="288"/>
      <c r="AJ283" s="288"/>
      <c r="AK283" s="288"/>
      <c r="AL283" s="288"/>
      <c r="AM283" s="288"/>
      <c r="AN283" s="288"/>
      <c r="AO283" s="288"/>
      <c r="AP283" s="288"/>
    </row>
    <row r="284" spans="1:42" ht="15.75" customHeight="1">
      <c r="A284" s="288"/>
      <c r="B284" s="317"/>
      <c r="C284" s="317"/>
      <c r="D284" s="317"/>
      <c r="E284" s="288"/>
      <c r="F284" s="317"/>
      <c r="G284" s="288"/>
      <c r="H284" s="317"/>
      <c r="I284" s="288"/>
      <c r="J284" s="317"/>
      <c r="K284" s="288"/>
      <c r="L284" s="317"/>
      <c r="M284" s="288"/>
      <c r="N284" s="339"/>
      <c r="O284" s="317"/>
      <c r="P284" s="288"/>
      <c r="Q284" s="317"/>
      <c r="R284" s="288"/>
      <c r="S284" s="317"/>
      <c r="T284" s="288"/>
      <c r="U284" s="317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288"/>
      <c r="AL284" s="288"/>
      <c r="AM284" s="288"/>
      <c r="AN284" s="288"/>
      <c r="AO284" s="288"/>
      <c r="AP284" s="288"/>
    </row>
    <row r="285" spans="1:42" ht="15.75" customHeight="1">
      <c r="A285" s="288"/>
      <c r="B285" s="317"/>
      <c r="C285" s="317"/>
      <c r="D285" s="317"/>
      <c r="E285" s="288"/>
      <c r="F285" s="317"/>
      <c r="G285" s="288"/>
      <c r="H285" s="317"/>
      <c r="I285" s="288"/>
      <c r="J285" s="317"/>
      <c r="K285" s="288"/>
      <c r="L285" s="317"/>
      <c r="M285" s="288"/>
      <c r="N285" s="339"/>
      <c r="O285" s="317"/>
      <c r="P285" s="288"/>
      <c r="Q285" s="317"/>
      <c r="R285" s="288"/>
      <c r="S285" s="317"/>
      <c r="T285" s="288"/>
      <c r="U285" s="317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288"/>
      <c r="AL285" s="288"/>
      <c r="AM285" s="288"/>
      <c r="AN285" s="288"/>
      <c r="AO285" s="288"/>
      <c r="AP285" s="288"/>
    </row>
    <row r="286" spans="1:42" ht="15.75" customHeight="1">
      <c r="A286" s="288"/>
      <c r="B286" s="317"/>
      <c r="C286" s="317"/>
      <c r="D286" s="317"/>
      <c r="E286" s="288"/>
      <c r="F286" s="317"/>
      <c r="G286" s="288"/>
      <c r="H286" s="317"/>
      <c r="I286" s="288"/>
      <c r="J286" s="317"/>
      <c r="K286" s="288"/>
      <c r="L286" s="317"/>
      <c r="M286" s="288"/>
      <c r="N286" s="339"/>
      <c r="O286" s="317"/>
      <c r="P286" s="288"/>
      <c r="Q286" s="317"/>
      <c r="R286" s="288"/>
      <c r="S286" s="317"/>
      <c r="T286" s="288"/>
      <c r="U286" s="317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288"/>
      <c r="AL286" s="288"/>
      <c r="AM286" s="288"/>
      <c r="AN286" s="288"/>
      <c r="AO286" s="288"/>
      <c r="AP286" s="288"/>
    </row>
    <row r="287" spans="1:42" ht="15.75" customHeight="1">
      <c r="A287" s="288"/>
      <c r="B287" s="317"/>
      <c r="C287" s="317"/>
      <c r="D287" s="317"/>
      <c r="E287" s="288"/>
      <c r="F287" s="317"/>
      <c r="G287" s="288"/>
      <c r="H287" s="317"/>
      <c r="I287" s="288"/>
      <c r="J287" s="317"/>
      <c r="K287" s="288"/>
      <c r="L287" s="317"/>
      <c r="M287" s="288"/>
      <c r="N287" s="339"/>
      <c r="O287" s="317"/>
      <c r="P287" s="288"/>
      <c r="Q287" s="317"/>
      <c r="R287" s="288"/>
      <c r="S287" s="317"/>
      <c r="T287" s="288"/>
      <c r="U287" s="317"/>
      <c r="V287" s="288"/>
      <c r="W287" s="288"/>
      <c r="X287" s="288"/>
      <c r="Y287" s="288"/>
      <c r="Z287" s="288"/>
      <c r="AA287" s="288"/>
      <c r="AB287" s="288"/>
      <c r="AC287" s="288"/>
      <c r="AD287" s="288"/>
      <c r="AE287" s="288"/>
      <c r="AF287" s="288"/>
      <c r="AG287" s="288"/>
      <c r="AH287" s="288"/>
      <c r="AI287" s="288"/>
      <c r="AJ287" s="288"/>
      <c r="AK287" s="288"/>
      <c r="AL287" s="288"/>
      <c r="AM287" s="288"/>
      <c r="AN287" s="288"/>
      <c r="AO287" s="288"/>
      <c r="AP287" s="288"/>
    </row>
    <row r="288" spans="1:42" ht="15.75" customHeight="1">
      <c r="A288" s="288"/>
      <c r="B288" s="317"/>
      <c r="C288" s="317"/>
      <c r="D288" s="317"/>
      <c r="E288" s="288"/>
      <c r="F288" s="317"/>
      <c r="G288" s="288"/>
      <c r="H288" s="317"/>
      <c r="I288" s="288"/>
      <c r="J288" s="317"/>
      <c r="K288" s="288"/>
      <c r="L288" s="317"/>
      <c r="M288" s="288"/>
      <c r="N288" s="339"/>
      <c r="O288" s="317"/>
      <c r="P288" s="288"/>
      <c r="Q288" s="317"/>
      <c r="R288" s="288"/>
      <c r="S288" s="317"/>
      <c r="T288" s="288"/>
      <c r="U288" s="317"/>
      <c r="V288" s="288"/>
      <c r="W288" s="288"/>
      <c r="X288" s="288"/>
      <c r="Y288" s="288"/>
      <c r="Z288" s="288"/>
      <c r="AA288" s="288"/>
      <c r="AB288" s="288"/>
      <c r="AC288" s="288"/>
      <c r="AD288" s="288"/>
      <c r="AE288" s="288"/>
      <c r="AF288" s="288"/>
      <c r="AG288" s="288"/>
      <c r="AH288" s="288"/>
      <c r="AI288" s="288"/>
      <c r="AJ288" s="288"/>
      <c r="AK288" s="288"/>
      <c r="AL288" s="288"/>
      <c r="AM288" s="288"/>
      <c r="AN288" s="288"/>
      <c r="AO288" s="288"/>
      <c r="AP288" s="288"/>
    </row>
    <row r="289" spans="1:42" ht="15.75" customHeight="1">
      <c r="A289" s="288"/>
      <c r="B289" s="317"/>
      <c r="C289" s="317"/>
      <c r="D289" s="317"/>
      <c r="E289" s="288"/>
      <c r="F289" s="317"/>
      <c r="G289" s="288"/>
      <c r="H289" s="317"/>
      <c r="I289" s="288"/>
      <c r="J289" s="317"/>
      <c r="K289" s="288"/>
      <c r="L289" s="317"/>
      <c r="M289" s="288"/>
      <c r="N289" s="339"/>
      <c r="O289" s="317"/>
      <c r="P289" s="288"/>
      <c r="Q289" s="317"/>
      <c r="R289" s="288"/>
      <c r="S289" s="317"/>
      <c r="T289" s="288"/>
      <c r="U289" s="317"/>
      <c r="V289" s="288"/>
      <c r="W289" s="288"/>
      <c r="X289" s="288"/>
      <c r="Y289" s="288"/>
      <c r="Z289" s="288"/>
      <c r="AA289" s="288"/>
      <c r="AB289" s="288"/>
      <c r="AC289" s="288"/>
      <c r="AD289" s="288"/>
      <c r="AE289" s="288"/>
      <c r="AF289" s="288"/>
      <c r="AG289" s="288"/>
      <c r="AH289" s="288"/>
      <c r="AI289" s="288"/>
      <c r="AJ289" s="288"/>
      <c r="AK289" s="288"/>
      <c r="AL289" s="288"/>
      <c r="AM289" s="288"/>
      <c r="AN289" s="288"/>
      <c r="AO289" s="288"/>
      <c r="AP289" s="288"/>
    </row>
    <row r="290" spans="1:42" ht="15.75" customHeight="1">
      <c r="A290" s="288"/>
      <c r="B290" s="317"/>
      <c r="C290" s="317"/>
      <c r="D290" s="317"/>
      <c r="E290" s="288"/>
      <c r="F290" s="317"/>
      <c r="G290" s="288"/>
      <c r="H290" s="317"/>
      <c r="I290" s="288"/>
      <c r="J290" s="317"/>
      <c r="K290" s="288"/>
      <c r="L290" s="317"/>
      <c r="M290" s="288"/>
      <c r="N290" s="339"/>
      <c r="O290" s="317"/>
      <c r="P290" s="288"/>
      <c r="Q290" s="317"/>
      <c r="R290" s="288"/>
      <c r="S290" s="317"/>
      <c r="T290" s="288"/>
      <c r="U290" s="317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288"/>
      <c r="AL290" s="288"/>
      <c r="AM290" s="288"/>
      <c r="AN290" s="288"/>
      <c r="AO290" s="288"/>
      <c r="AP290" s="288"/>
    </row>
    <row r="291" spans="1:42" ht="15.75" customHeight="1">
      <c r="A291" s="288"/>
      <c r="B291" s="317"/>
      <c r="C291" s="317"/>
      <c r="D291" s="317"/>
      <c r="E291" s="288"/>
      <c r="F291" s="317"/>
      <c r="G291" s="288"/>
      <c r="H291" s="317"/>
      <c r="I291" s="288"/>
      <c r="J291" s="317"/>
      <c r="K291" s="288"/>
      <c r="L291" s="317"/>
      <c r="M291" s="288"/>
      <c r="N291" s="339"/>
      <c r="O291" s="317"/>
      <c r="P291" s="288"/>
      <c r="Q291" s="317"/>
      <c r="R291" s="288"/>
      <c r="S291" s="317"/>
      <c r="T291" s="288"/>
      <c r="U291" s="317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288"/>
      <c r="AL291" s="288"/>
      <c r="AM291" s="288"/>
      <c r="AN291" s="288"/>
      <c r="AO291" s="288"/>
      <c r="AP291" s="288"/>
    </row>
    <row r="292" spans="1:42" ht="15.75" customHeight="1">
      <c r="A292" s="288"/>
      <c r="B292" s="317"/>
      <c r="C292" s="317"/>
      <c r="D292" s="317"/>
      <c r="E292" s="288"/>
      <c r="F292" s="317"/>
      <c r="G292" s="288"/>
      <c r="H292" s="317"/>
      <c r="I292" s="288"/>
      <c r="J292" s="317"/>
      <c r="K292" s="288"/>
      <c r="L292" s="317"/>
      <c r="M292" s="288"/>
      <c r="N292" s="339"/>
      <c r="O292" s="317"/>
      <c r="P292" s="288"/>
      <c r="Q292" s="317"/>
      <c r="R292" s="288"/>
      <c r="S292" s="317"/>
      <c r="T292" s="288"/>
      <c r="U292" s="317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288"/>
      <c r="AL292" s="288"/>
      <c r="AM292" s="288"/>
      <c r="AN292" s="288"/>
      <c r="AO292" s="288"/>
      <c r="AP292" s="288"/>
    </row>
    <row r="293" spans="1:42" ht="15.75" customHeight="1">
      <c r="A293" s="288"/>
      <c r="B293" s="317"/>
      <c r="C293" s="317"/>
      <c r="D293" s="317"/>
      <c r="E293" s="288"/>
      <c r="F293" s="317"/>
      <c r="G293" s="288"/>
      <c r="H293" s="317"/>
      <c r="I293" s="288"/>
      <c r="J293" s="317"/>
      <c r="K293" s="288"/>
      <c r="L293" s="317"/>
      <c r="M293" s="288"/>
      <c r="N293" s="339"/>
      <c r="O293" s="317"/>
      <c r="P293" s="288"/>
      <c r="Q293" s="317"/>
      <c r="R293" s="288"/>
      <c r="S293" s="317"/>
      <c r="T293" s="288"/>
      <c r="U293" s="317"/>
      <c r="V293" s="288"/>
      <c r="W293" s="288"/>
      <c r="X293" s="288"/>
      <c r="Y293" s="288"/>
      <c r="Z293" s="288"/>
      <c r="AA293" s="288"/>
      <c r="AB293" s="288"/>
      <c r="AC293" s="288"/>
      <c r="AD293" s="288"/>
      <c r="AE293" s="288"/>
      <c r="AF293" s="288"/>
      <c r="AG293" s="288"/>
      <c r="AH293" s="288"/>
      <c r="AI293" s="288"/>
      <c r="AJ293" s="288"/>
      <c r="AK293" s="288"/>
      <c r="AL293" s="288"/>
      <c r="AM293" s="288"/>
      <c r="AN293" s="288"/>
      <c r="AO293" s="288"/>
      <c r="AP293" s="288"/>
    </row>
    <row r="294" spans="1:42" ht="15.75" customHeight="1">
      <c r="A294" s="288"/>
      <c r="B294" s="317"/>
      <c r="C294" s="317"/>
      <c r="D294" s="317"/>
      <c r="E294" s="288"/>
      <c r="F294" s="317"/>
      <c r="G294" s="288"/>
      <c r="H294" s="317"/>
      <c r="I294" s="288"/>
      <c r="J294" s="317"/>
      <c r="K294" s="288"/>
      <c r="L294" s="317"/>
      <c r="M294" s="288"/>
      <c r="N294" s="339"/>
      <c r="O294" s="317"/>
      <c r="P294" s="288"/>
      <c r="Q294" s="317"/>
      <c r="R294" s="288"/>
      <c r="S294" s="317"/>
      <c r="T294" s="288"/>
      <c r="U294" s="317"/>
      <c r="V294" s="288"/>
      <c r="W294" s="288"/>
      <c r="X294" s="288"/>
      <c r="Y294" s="288"/>
      <c r="Z294" s="288"/>
      <c r="AA294" s="288"/>
      <c r="AB294" s="288"/>
      <c r="AC294" s="288"/>
      <c r="AD294" s="288"/>
      <c r="AE294" s="288"/>
      <c r="AF294" s="288"/>
      <c r="AG294" s="288"/>
      <c r="AH294" s="288"/>
      <c r="AI294" s="288"/>
      <c r="AJ294" s="288"/>
      <c r="AK294" s="288"/>
      <c r="AL294" s="288"/>
      <c r="AM294" s="288"/>
      <c r="AN294" s="288"/>
      <c r="AO294" s="288"/>
      <c r="AP294" s="288"/>
    </row>
    <row r="295" spans="1:42" ht="15.75" customHeight="1">
      <c r="A295" s="288"/>
      <c r="B295" s="317"/>
      <c r="C295" s="317"/>
      <c r="D295" s="317"/>
      <c r="E295" s="288"/>
      <c r="F295" s="317"/>
      <c r="G295" s="288"/>
      <c r="H295" s="317"/>
      <c r="I295" s="288"/>
      <c r="J295" s="317"/>
      <c r="K295" s="288"/>
      <c r="L295" s="317"/>
      <c r="M295" s="288"/>
      <c r="N295" s="339"/>
      <c r="O295" s="317"/>
      <c r="P295" s="288"/>
      <c r="Q295" s="317"/>
      <c r="R295" s="288"/>
      <c r="S295" s="317"/>
      <c r="T295" s="288"/>
      <c r="U295" s="317"/>
      <c r="V295" s="288"/>
      <c r="W295" s="288"/>
      <c r="X295" s="288"/>
      <c r="Y295" s="288"/>
      <c r="Z295" s="288"/>
      <c r="AA295" s="288"/>
      <c r="AB295" s="288"/>
      <c r="AC295" s="288"/>
      <c r="AD295" s="288"/>
      <c r="AE295" s="288"/>
      <c r="AF295" s="288"/>
      <c r="AG295" s="288"/>
      <c r="AH295" s="288"/>
      <c r="AI295" s="288"/>
      <c r="AJ295" s="288"/>
      <c r="AK295" s="288"/>
      <c r="AL295" s="288"/>
      <c r="AM295" s="288"/>
      <c r="AN295" s="288"/>
      <c r="AO295" s="288"/>
      <c r="AP295" s="288"/>
    </row>
    <row r="296" spans="1:42" ht="15.75" customHeight="1">
      <c r="A296" s="288"/>
      <c r="B296" s="317"/>
      <c r="C296" s="317"/>
      <c r="D296" s="317"/>
      <c r="E296" s="288"/>
      <c r="F296" s="317"/>
      <c r="G296" s="288"/>
      <c r="H296" s="317"/>
      <c r="I296" s="288"/>
      <c r="J296" s="317"/>
      <c r="K296" s="288"/>
      <c r="L296" s="317"/>
      <c r="M296" s="288"/>
      <c r="N296" s="339"/>
      <c r="O296" s="317"/>
      <c r="P296" s="288"/>
      <c r="Q296" s="317"/>
      <c r="R296" s="288"/>
      <c r="S296" s="317"/>
      <c r="T296" s="288"/>
      <c r="U296" s="317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288"/>
      <c r="AL296" s="288"/>
      <c r="AM296" s="288"/>
      <c r="AN296" s="288"/>
      <c r="AO296" s="288"/>
      <c r="AP296" s="288"/>
    </row>
    <row r="297" spans="1:42" ht="15.75" customHeight="1">
      <c r="A297" s="288"/>
      <c r="B297" s="317"/>
      <c r="C297" s="317"/>
      <c r="D297" s="317"/>
      <c r="E297" s="288"/>
      <c r="F297" s="317"/>
      <c r="G297" s="288"/>
      <c r="H297" s="317"/>
      <c r="I297" s="288"/>
      <c r="J297" s="317"/>
      <c r="K297" s="288"/>
      <c r="L297" s="317"/>
      <c r="M297" s="288"/>
      <c r="N297" s="339"/>
      <c r="O297" s="317"/>
      <c r="P297" s="288"/>
      <c r="Q297" s="317"/>
      <c r="R297" s="288"/>
      <c r="S297" s="317"/>
      <c r="T297" s="288"/>
      <c r="U297" s="317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288"/>
      <c r="AL297" s="288"/>
      <c r="AM297" s="288"/>
      <c r="AN297" s="288"/>
      <c r="AO297" s="288"/>
      <c r="AP297" s="288"/>
    </row>
    <row r="298" spans="1:42" ht="15.75" customHeight="1">
      <c r="A298" s="288"/>
      <c r="B298" s="317"/>
      <c r="C298" s="317"/>
      <c r="D298" s="317"/>
      <c r="E298" s="288"/>
      <c r="F298" s="317"/>
      <c r="G298" s="288"/>
      <c r="H298" s="317"/>
      <c r="I298" s="288"/>
      <c r="J298" s="317"/>
      <c r="K298" s="288"/>
      <c r="L298" s="317"/>
      <c r="M298" s="288"/>
      <c r="N298" s="339"/>
      <c r="O298" s="317"/>
      <c r="P298" s="288"/>
      <c r="Q298" s="317"/>
      <c r="R298" s="288"/>
      <c r="S298" s="317"/>
      <c r="T298" s="288"/>
      <c r="U298" s="317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288"/>
      <c r="AL298" s="288"/>
      <c r="AM298" s="288"/>
      <c r="AN298" s="288"/>
      <c r="AO298" s="288"/>
      <c r="AP298" s="288"/>
    </row>
    <row r="299" spans="1:42" ht="15.75" customHeight="1">
      <c r="A299" s="288"/>
      <c r="B299" s="317"/>
      <c r="C299" s="317"/>
      <c r="D299" s="317"/>
      <c r="E299" s="288"/>
      <c r="F299" s="317"/>
      <c r="G299" s="288"/>
      <c r="H299" s="317"/>
      <c r="I299" s="288"/>
      <c r="J299" s="317"/>
      <c r="K299" s="288"/>
      <c r="L299" s="317"/>
      <c r="M299" s="288"/>
      <c r="N299" s="339"/>
      <c r="O299" s="317"/>
      <c r="P299" s="288"/>
      <c r="Q299" s="317"/>
      <c r="R299" s="288"/>
      <c r="S299" s="317"/>
      <c r="T299" s="288"/>
      <c r="U299" s="317"/>
      <c r="V299" s="288"/>
      <c r="W299" s="288"/>
      <c r="X299" s="288"/>
      <c r="Y299" s="288"/>
      <c r="Z299" s="288"/>
      <c r="AA299" s="288"/>
      <c r="AB299" s="288"/>
      <c r="AC299" s="288"/>
      <c r="AD299" s="288"/>
      <c r="AE299" s="288"/>
      <c r="AF299" s="288"/>
      <c r="AG299" s="288"/>
      <c r="AH299" s="288"/>
      <c r="AI299" s="288"/>
      <c r="AJ299" s="288"/>
      <c r="AK299" s="288"/>
      <c r="AL299" s="288"/>
      <c r="AM299" s="288"/>
      <c r="AN299" s="288"/>
      <c r="AO299" s="288"/>
      <c r="AP299" s="288"/>
    </row>
    <row r="300" spans="1:42" ht="15.75" customHeight="1">
      <c r="A300" s="288"/>
      <c r="B300" s="317"/>
      <c r="C300" s="317"/>
      <c r="D300" s="317"/>
      <c r="E300" s="288"/>
      <c r="F300" s="317"/>
      <c r="G300" s="288"/>
      <c r="H300" s="317"/>
      <c r="I300" s="288"/>
      <c r="J300" s="317"/>
      <c r="K300" s="288"/>
      <c r="L300" s="317"/>
      <c r="M300" s="288"/>
      <c r="N300" s="339"/>
      <c r="O300" s="317"/>
      <c r="P300" s="288"/>
      <c r="Q300" s="317"/>
      <c r="R300" s="288"/>
      <c r="S300" s="317"/>
      <c r="T300" s="288"/>
      <c r="U300" s="317"/>
      <c r="V300" s="288"/>
      <c r="W300" s="288"/>
      <c r="X300" s="288"/>
      <c r="Y300" s="288"/>
      <c r="Z300" s="288"/>
      <c r="AA300" s="288"/>
      <c r="AB300" s="288"/>
      <c r="AC300" s="288"/>
      <c r="AD300" s="288"/>
      <c r="AE300" s="288"/>
      <c r="AF300" s="288"/>
      <c r="AG300" s="288"/>
      <c r="AH300" s="288"/>
      <c r="AI300" s="288"/>
      <c r="AJ300" s="288"/>
      <c r="AK300" s="288"/>
      <c r="AL300" s="288"/>
      <c r="AM300" s="288"/>
      <c r="AN300" s="288"/>
      <c r="AO300" s="288"/>
      <c r="AP300" s="288"/>
    </row>
    <row r="301" spans="1:42" ht="15.75" customHeight="1">
      <c r="A301" s="288"/>
      <c r="B301" s="317"/>
      <c r="C301" s="317"/>
      <c r="D301" s="317"/>
      <c r="E301" s="288"/>
      <c r="F301" s="317"/>
      <c r="G301" s="288"/>
      <c r="H301" s="317"/>
      <c r="I301" s="288"/>
      <c r="J301" s="317"/>
      <c r="K301" s="288"/>
      <c r="L301" s="317"/>
      <c r="M301" s="288"/>
      <c r="N301" s="339"/>
      <c r="O301" s="317"/>
      <c r="P301" s="288"/>
      <c r="Q301" s="317"/>
      <c r="R301" s="288"/>
      <c r="S301" s="317"/>
      <c r="T301" s="288"/>
      <c r="U301" s="317"/>
      <c r="V301" s="288"/>
      <c r="W301" s="288"/>
      <c r="X301" s="288"/>
      <c r="Y301" s="288"/>
      <c r="Z301" s="288"/>
      <c r="AA301" s="288"/>
      <c r="AB301" s="288"/>
      <c r="AC301" s="288"/>
      <c r="AD301" s="288"/>
      <c r="AE301" s="288"/>
      <c r="AF301" s="288"/>
      <c r="AG301" s="288"/>
      <c r="AH301" s="288"/>
      <c r="AI301" s="288"/>
      <c r="AJ301" s="288"/>
      <c r="AK301" s="288"/>
      <c r="AL301" s="288"/>
      <c r="AM301" s="288"/>
      <c r="AN301" s="288"/>
      <c r="AO301" s="288"/>
      <c r="AP301" s="288"/>
    </row>
    <row r="302" spans="1:42" ht="15.75" customHeight="1">
      <c r="A302" s="288"/>
      <c r="B302" s="317"/>
      <c r="C302" s="317"/>
      <c r="D302" s="317"/>
      <c r="E302" s="288"/>
      <c r="F302" s="317"/>
      <c r="G302" s="288"/>
      <c r="H302" s="317"/>
      <c r="I302" s="288"/>
      <c r="J302" s="317"/>
      <c r="K302" s="288"/>
      <c r="L302" s="317"/>
      <c r="M302" s="288"/>
      <c r="N302" s="339"/>
      <c r="O302" s="317"/>
      <c r="P302" s="288"/>
      <c r="Q302" s="317"/>
      <c r="R302" s="288"/>
      <c r="S302" s="317"/>
      <c r="T302" s="288"/>
      <c r="U302" s="317"/>
      <c r="V302" s="288"/>
      <c r="W302" s="288"/>
      <c r="X302" s="288"/>
      <c r="Y302" s="288"/>
      <c r="Z302" s="288"/>
      <c r="AA302" s="288"/>
      <c r="AB302" s="288"/>
      <c r="AC302" s="288"/>
      <c r="AD302" s="288"/>
      <c r="AE302" s="288"/>
      <c r="AF302" s="288"/>
      <c r="AG302" s="288"/>
      <c r="AH302" s="288"/>
      <c r="AI302" s="288"/>
      <c r="AJ302" s="288"/>
      <c r="AK302" s="288"/>
      <c r="AL302" s="288"/>
      <c r="AM302" s="288"/>
      <c r="AN302" s="288"/>
      <c r="AO302" s="288"/>
      <c r="AP302" s="288"/>
    </row>
    <row r="303" spans="1:42" ht="15.75" customHeight="1">
      <c r="A303" s="288"/>
      <c r="B303" s="317"/>
      <c r="C303" s="317"/>
      <c r="D303" s="317"/>
      <c r="E303" s="288"/>
      <c r="F303" s="317"/>
      <c r="G303" s="288"/>
      <c r="H303" s="317"/>
      <c r="I303" s="288"/>
      <c r="J303" s="317"/>
      <c r="K303" s="288"/>
      <c r="L303" s="317"/>
      <c r="M303" s="288"/>
      <c r="N303" s="339"/>
      <c r="O303" s="317"/>
      <c r="P303" s="288"/>
      <c r="Q303" s="317"/>
      <c r="R303" s="288"/>
      <c r="S303" s="317"/>
      <c r="T303" s="288"/>
      <c r="U303" s="317"/>
      <c r="V303" s="288"/>
      <c r="W303" s="288"/>
      <c r="X303" s="288"/>
      <c r="Y303" s="288"/>
      <c r="Z303" s="288"/>
      <c r="AA303" s="288"/>
      <c r="AB303" s="288"/>
      <c r="AC303" s="288"/>
      <c r="AD303" s="288"/>
      <c r="AE303" s="288"/>
      <c r="AF303" s="288"/>
      <c r="AG303" s="288"/>
      <c r="AH303" s="288"/>
      <c r="AI303" s="288"/>
      <c r="AJ303" s="288"/>
      <c r="AK303" s="288"/>
      <c r="AL303" s="288"/>
      <c r="AM303" s="288"/>
      <c r="AN303" s="288"/>
      <c r="AO303" s="288"/>
      <c r="AP303" s="288"/>
    </row>
    <row r="304" spans="1:42" ht="15.75" customHeight="1">
      <c r="A304" s="288"/>
      <c r="B304" s="317"/>
      <c r="C304" s="317"/>
      <c r="D304" s="317"/>
      <c r="E304" s="288"/>
      <c r="F304" s="317"/>
      <c r="G304" s="288"/>
      <c r="H304" s="317"/>
      <c r="I304" s="288"/>
      <c r="J304" s="317"/>
      <c r="K304" s="288"/>
      <c r="L304" s="317"/>
      <c r="M304" s="288"/>
      <c r="N304" s="339"/>
      <c r="O304" s="317"/>
      <c r="P304" s="288"/>
      <c r="Q304" s="317"/>
      <c r="R304" s="288"/>
      <c r="S304" s="317"/>
      <c r="T304" s="288"/>
      <c r="U304" s="317"/>
      <c r="V304" s="288"/>
      <c r="W304" s="288"/>
      <c r="X304" s="288"/>
      <c r="Y304" s="288"/>
      <c r="Z304" s="288"/>
      <c r="AA304" s="288"/>
      <c r="AB304" s="288"/>
      <c r="AC304" s="288"/>
      <c r="AD304" s="288"/>
      <c r="AE304" s="288"/>
      <c r="AF304" s="288"/>
      <c r="AG304" s="288"/>
      <c r="AH304" s="288"/>
      <c r="AI304" s="288"/>
      <c r="AJ304" s="288"/>
      <c r="AK304" s="288"/>
      <c r="AL304" s="288"/>
      <c r="AM304" s="288"/>
      <c r="AN304" s="288"/>
      <c r="AO304" s="288"/>
      <c r="AP304" s="288"/>
    </row>
    <row r="305" spans="1:42" ht="15.75" customHeight="1">
      <c r="A305" s="288"/>
      <c r="B305" s="317"/>
      <c r="C305" s="317"/>
      <c r="D305" s="317"/>
      <c r="E305" s="288"/>
      <c r="F305" s="317"/>
      <c r="G305" s="288"/>
      <c r="H305" s="317"/>
      <c r="I305" s="288"/>
      <c r="J305" s="317"/>
      <c r="K305" s="288"/>
      <c r="L305" s="317"/>
      <c r="M305" s="288"/>
      <c r="N305" s="339"/>
      <c r="O305" s="317"/>
      <c r="P305" s="288"/>
      <c r="Q305" s="317"/>
      <c r="R305" s="288"/>
      <c r="S305" s="317"/>
      <c r="T305" s="288"/>
      <c r="U305" s="317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288"/>
      <c r="AL305" s="288"/>
      <c r="AM305" s="288"/>
      <c r="AN305" s="288"/>
      <c r="AO305" s="288"/>
      <c r="AP305" s="288"/>
    </row>
    <row r="306" spans="1:42" ht="15.75" customHeight="1">
      <c r="A306" s="288"/>
      <c r="B306" s="317"/>
      <c r="C306" s="317"/>
      <c r="D306" s="317"/>
      <c r="E306" s="288"/>
      <c r="F306" s="317"/>
      <c r="G306" s="288"/>
      <c r="H306" s="317"/>
      <c r="I306" s="288"/>
      <c r="J306" s="317"/>
      <c r="K306" s="288"/>
      <c r="L306" s="317"/>
      <c r="M306" s="288"/>
      <c r="N306" s="339"/>
      <c r="O306" s="317"/>
      <c r="P306" s="288"/>
      <c r="Q306" s="317"/>
      <c r="R306" s="288"/>
      <c r="S306" s="317"/>
      <c r="T306" s="288"/>
      <c r="U306" s="317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288"/>
      <c r="AL306" s="288"/>
      <c r="AM306" s="288"/>
      <c r="AN306" s="288"/>
      <c r="AO306" s="288"/>
      <c r="AP306" s="288"/>
    </row>
    <row r="307" spans="1:42" ht="15.75" customHeight="1">
      <c r="A307" s="288"/>
      <c r="B307" s="317"/>
      <c r="C307" s="317"/>
      <c r="D307" s="317"/>
      <c r="E307" s="288"/>
      <c r="F307" s="317"/>
      <c r="G307" s="288"/>
      <c r="H307" s="317"/>
      <c r="I307" s="288"/>
      <c r="J307" s="317"/>
      <c r="K307" s="288"/>
      <c r="L307" s="317"/>
      <c r="M307" s="288"/>
      <c r="N307" s="339"/>
      <c r="O307" s="317"/>
      <c r="P307" s="288"/>
      <c r="Q307" s="317"/>
      <c r="R307" s="288"/>
      <c r="S307" s="317"/>
      <c r="T307" s="288"/>
      <c r="U307" s="317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288"/>
      <c r="AL307" s="288"/>
      <c r="AM307" s="288"/>
      <c r="AN307" s="288"/>
      <c r="AO307" s="288"/>
      <c r="AP307" s="288"/>
    </row>
    <row r="308" spans="1:42" ht="15.75" customHeight="1">
      <c r="A308" s="288"/>
      <c r="B308" s="317"/>
      <c r="C308" s="317"/>
      <c r="D308" s="317"/>
      <c r="E308" s="288"/>
      <c r="F308" s="317"/>
      <c r="G308" s="288"/>
      <c r="H308" s="317"/>
      <c r="I308" s="288"/>
      <c r="J308" s="317"/>
      <c r="K308" s="288"/>
      <c r="L308" s="317"/>
      <c r="M308" s="288"/>
      <c r="N308" s="339"/>
      <c r="O308" s="317"/>
      <c r="P308" s="288"/>
      <c r="Q308" s="317"/>
      <c r="R308" s="288"/>
      <c r="S308" s="317"/>
      <c r="T308" s="288"/>
      <c r="U308" s="317"/>
      <c r="V308" s="288"/>
      <c r="W308" s="288"/>
      <c r="X308" s="288"/>
      <c r="Y308" s="288"/>
      <c r="Z308" s="288"/>
      <c r="AA308" s="288"/>
      <c r="AB308" s="288"/>
      <c r="AC308" s="288"/>
      <c r="AD308" s="288"/>
      <c r="AE308" s="288"/>
      <c r="AF308" s="288"/>
      <c r="AG308" s="288"/>
      <c r="AH308" s="288"/>
      <c r="AI308" s="288"/>
      <c r="AJ308" s="288"/>
      <c r="AK308" s="288"/>
      <c r="AL308" s="288"/>
      <c r="AM308" s="288"/>
      <c r="AN308" s="288"/>
      <c r="AO308" s="288"/>
      <c r="AP308" s="288"/>
    </row>
    <row r="309" spans="1:42" ht="15.75" customHeight="1">
      <c r="A309" s="288"/>
      <c r="B309" s="317"/>
      <c r="C309" s="317"/>
      <c r="D309" s="317"/>
      <c r="E309" s="288"/>
      <c r="F309" s="317"/>
      <c r="G309" s="288"/>
      <c r="H309" s="317"/>
      <c r="I309" s="288"/>
      <c r="J309" s="317"/>
      <c r="K309" s="288"/>
      <c r="L309" s="317"/>
      <c r="M309" s="288"/>
      <c r="N309" s="339"/>
      <c r="O309" s="317"/>
      <c r="P309" s="288"/>
      <c r="Q309" s="317"/>
      <c r="R309" s="288"/>
      <c r="S309" s="317"/>
      <c r="T309" s="288"/>
      <c r="U309" s="317"/>
      <c r="V309" s="288"/>
      <c r="W309" s="288"/>
      <c r="X309" s="288"/>
      <c r="Y309" s="288"/>
      <c r="Z309" s="288"/>
      <c r="AA309" s="288"/>
      <c r="AB309" s="288"/>
      <c r="AC309" s="288"/>
      <c r="AD309" s="288"/>
      <c r="AE309" s="288"/>
      <c r="AF309" s="288"/>
      <c r="AG309" s="288"/>
      <c r="AH309" s="288"/>
      <c r="AI309" s="288"/>
      <c r="AJ309" s="288"/>
      <c r="AK309" s="288"/>
      <c r="AL309" s="288"/>
      <c r="AM309" s="288"/>
      <c r="AN309" s="288"/>
      <c r="AO309" s="288"/>
      <c r="AP309" s="288"/>
    </row>
    <row r="310" spans="1:42" ht="15.75" customHeight="1">
      <c r="A310" s="288"/>
      <c r="B310" s="317"/>
      <c r="C310" s="317"/>
      <c r="D310" s="317"/>
      <c r="E310" s="288"/>
      <c r="F310" s="317"/>
      <c r="G310" s="288"/>
      <c r="H310" s="317"/>
      <c r="I310" s="288"/>
      <c r="J310" s="317"/>
      <c r="K310" s="288"/>
      <c r="L310" s="317"/>
      <c r="M310" s="288"/>
      <c r="N310" s="339"/>
      <c r="O310" s="317"/>
      <c r="P310" s="288"/>
      <c r="Q310" s="317"/>
      <c r="R310" s="288"/>
      <c r="S310" s="317"/>
      <c r="T310" s="288"/>
      <c r="U310" s="317"/>
      <c r="V310" s="288"/>
      <c r="W310" s="288"/>
      <c r="X310" s="288"/>
      <c r="Y310" s="288"/>
      <c r="Z310" s="288"/>
      <c r="AA310" s="288"/>
      <c r="AB310" s="288"/>
      <c r="AC310" s="288"/>
      <c r="AD310" s="288"/>
      <c r="AE310" s="288"/>
      <c r="AF310" s="288"/>
      <c r="AG310" s="288"/>
      <c r="AH310" s="288"/>
      <c r="AI310" s="288"/>
      <c r="AJ310" s="288"/>
      <c r="AK310" s="288"/>
      <c r="AL310" s="288"/>
      <c r="AM310" s="288"/>
      <c r="AN310" s="288"/>
      <c r="AO310" s="288"/>
      <c r="AP310" s="288"/>
    </row>
    <row r="311" spans="1:42" ht="15.75" customHeight="1">
      <c r="A311" s="288"/>
      <c r="B311" s="317"/>
      <c r="C311" s="317"/>
      <c r="D311" s="317"/>
      <c r="E311" s="288"/>
      <c r="F311" s="317"/>
      <c r="G311" s="288"/>
      <c r="H311" s="317"/>
      <c r="I311" s="288"/>
      <c r="J311" s="317"/>
      <c r="K311" s="288"/>
      <c r="L311" s="317"/>
      <c r="M311" s="288"/>
      <c r="N311" s="339"/>
      <c r="O311" s="317"/>
      <c r="P311" s="288"/>
      <c r="Q311" s="317"/>
      <c r="R311" s="288"/>
      <c r="S311" s="317"/>
      <c r="T311" s="288"/>
      <c r="U311" s="317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288"/>
      <c r="AL311" s="288"/>
      <c r="AM311" s="288"/>
      <c r="AN311" s="288"/>
      <c r="AO311" s="288"/>
      <c r="AP311" s="288"/>
    </row>
    <row r="312" spans="1:42" ht="15.75" customHeight="1">
      <c r="A312" s="288"/>
      <c r="B312" s="317"/>
      <c r="C312" s="317"/>
      <c r="D312" s="317"/>
      <c r="E312" s="288"/>
      <c r="F312" s="317"/>
      <c r="G312" s="288"/>
      <c r="H312" s="317"/>
      <c r="I312" s="288"/>
      <c r="J312" s="317"/>
      <c r="K312" s="288"/>
      <c r="L312" s="317"/>
      <c r="M312" s="288"/>
      <c r="N312" s="339"/>
      <c r="O312" s="317"/>
      <c r="P312" s="288"/>
      <c r="Q312" s="317"/>
      <c r="R312" s="288"/>
      <c r="S312" s="317"/>
      <c r="T312" s="288"/>
      <c r="U312" s="317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288"/>
      <c r="AL312" s="288"/>
      <c r="AM312" s="288"/>
      <c r="AN312" s="288"/>
      <c r="AO312" s="288"/>
      <c r="AP312" s="288"/>
    </row>
    <row r="313" spans="1:42" ht="15.75" customHeight="1">
      <c r="A313" s="288"/>
      <c r="B313" s="317"/>
      <c r="C313" s="317"/>
      <c r="D313" s="317"/>
      <c r="E313" s="288"/>
      <c r="F313" s="317"/>
      <c r="G313" s="288"/>
      <c r="H313" s="317"/>
      <c r="I313" s="288"/>
      <c r="J313" s="317"/>
      <c r="K313" s="288"/>
      <c r="L313" s="317"/>
      <c r="M313" s="288"/>
      <c r="N313" s="339"/>
      <c r="O313" s="317"/>
      <c r="P313" s="288"/>
      <c r="Q313" s="317"/>
      <c r="R313" s="288"/>
      <c r="S313" s="317"/>
      <c r="T313" s="288"/>
      <c r="U313" s="317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288"/>
      <c r="AL313" s="288"/>
      <c r="AM313" s="288"/>
      <c r="AN313" s="288"/>
      <c r="AO313" s="288"/>
      <c r="AP313" s="288"/>
    </row>
    <row r="314" spans="1:42" ht="15.75" customHeight="1">
      <c r="A314" s="288"/>
      <c r="B314" s="317"/>
      <c r="C314" s="317"/>
      <c r="D314" s="317"/>
      <c r="E314" s="288"/>
      <c r="F314" s="317"/>
      <c r="G314" s="288"/>
      <c r="H314" s="317"/>
      <c r="I314" s="288"/>
      <c r="J314" s="317"/>
      <c r="K314" s="288"/>
      <c r="L314" s="317"/>
      <c r="M314" s="288"/>
      <c r="N314" s="339"/>
      <c r="O314" s="317"/>
      <c r="P314" s="288"/>
      <c r="Q314" s="317"/>
      <c r="R314" s="288"/>
      <c r="S314" s="317"/>
      <c r="T314" s="288"/>
      <c r="U314" s="317"/>
      <c r="V314" s="288"/>
      <c r="W314" s="288"/>
      <c r="X314" s="288"/>
      <c r="Y314" s="288"/>
      <c r="Z314" s="288"/>
      <c r="AA314" s="288"/>
      <c r="AB314" s="288"/>
      <c r="AC314" s="288"/>
      <c r="AD314" s="288"/>
      <c r="AE314" s="288"/>
      <c r="AF314" s="288"/>
      <c r="AG314" s="288"/>
      <c r="AH314" s="288"/>
      <c r="AI314" s="288"/>
      <c r="AJ314" s="288"/>
      <c r="AK314" s="288"/>
      <c r="AL314" s="288"/>
      <c r="AM314" s="288"/>
      <c r="AN314" s="288"/>
      <c r="AO314" s="288"/>
      <c r="AP314" s="288"/>
    </row>
    <row r="315" spans="1:42" ht="15.75" customHeight="1">
      <c r="A315" s="288"/>
      <c r="B315" s="317"/>
      <c r="C315" s="317"/>
      <c r="D315" s="317"/>
      <c r="E315" s="288"/>
      <c r="F315" s="317"/>
      <c r="G315" s="288"/>
      <c r="H315" s="317"/>
      <c r="I315" s="288"/>
      <c r="J315" s="317"/>
      <c r="K315" s="288"/>
      <c r="L315" s="317"/>
      <c r="M315" s="288"/>
      <c r="N315" s="339"/>
      <c r="O315" s="317"/>
      <c r="P315" s="288"/>
      <c r="Q315" s="317"/>
      <c r="R315" s="288"/>
      <c r="S315" s="317"/>
      <c r="T315" s="288"/>
      <c r="U315" s="317"/>
      <c r="V315" s="288"/>
      <c r="W315" s="288"/>
      <c r="X315" s="288"/>
      <c r="Y315" s="288"/>
      <c r="Z315" s="288"/>
      <c r="AA315" s="288"/>
      <c r="AB315" s="288"/>
      <c r="AC315" s="288"/>
      <c r="AD315" s="288"/>
      <c r="AE315" s="288"/>
      <c r="AF315" s="288"/>
      <c r="AG315" s="288"/>
      <c r="AH315" s="288"/>
      <c r="AI315" s="288"/>
      <c r="AJ315" s="288"/>
      <c r="AK315" s="288"/>
      <c r="AL315" s="288"/>
      <c r="AM315" s="288"/>
      <c r="AN315" s="288"/>
      <c r="AO315" s="288"/>
      <c r="AP315" s="288"/>
    </row>
    <row r="316" spans="1:42" ht="15.75" customHeight="1">
      <c r="A316" s="288"/>
      <c r="B316" s="317"/>
      <c r="C316" s="317"/>
      <c r="D316" s="317"/>
      <c r="E316" s="288"/>
      <c r="F316" s="317"/>
      <c r="G316" s="288"/>
      <c r="H316" s="317"/>
      <c r="I316" s="288"/>
      <c r="J316" s="317"/>
      <c r="K316" s="288"/>
      <c r="L316" s="317"/>
      <c r="M316" s="288"/>
      <c r="N316" s="339"/>
      <c r="O316" s="317"/>
      <c r="P316" s="288"/>
      <c r="Q316" s="317"/>
      <c r="R316" s="288"/>
      <c r="S316" s="317"/>
      <c r="T316" s="288"/>
      <c r="U316" s="317"/>
      <c r="V316" s="288"/>
      <c r="W316" s="288"/>
      <c r="X316" s="288"/>
      <c r="Y316" s="288"/>
      <c r="Z316" s="288"/>
      <c r="AA316" s="288"/>
      <c r="AB316" s="288"/>
      <c r="AC316" s="288"/>
      <c r="AD316" s="288"/>
      <c r="AE316" s="288"/>
      <c r="AF316" s="288"/>
      <c r="AG316" s="288"/>
      <c r="AH316" s="288"/>
      <c r="AI316" s="288"/>
      <c r="AJ316" s="288"/>
      <c r="AK316" s="288"/>
      <c r="AL316" s="288"/>
      <c r="AM316" s="288"/>
      <c r="AN316" s="288"/>
      <c r="AO316" s="288"/>
      <c r="AP316" s="288"/>
    </row>
    <row r="317" spans="1:42" ht="15.75" customHeight="1">
      <c r="A317" s="288"/>
      <c r="B317" s="317"/>
      <c r="C317" s="317"/>
      <c r="D317" s="317"/>
      <c r="E317" s="288"/>
      <c r="F317" s="317"/>
      <c r="G317" s="288"/>
      <c r="H317" s="317"/>
      <c r="I317" s="288"/>
      <c r="J317" s="317"/>
      <c r="K317" s="288"/>
      <c r="L317" s="317"/>
      <c r="M317" s="288"/>
      <c r="N317" s="339"/>
      <c r="O317" s="317"/>
      <c r="P317" s="288"/>
      <c r="Q317" s="317"/>
      <c r="R317" s="288"/>
      <c r="S317" s="317"/>
      <c r="T317" s="288"/>
      <c r="U317" s="317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288"/>
      <c r="AL317" s="288"/>
      <c r="AM317" s="288"/>
      <c r="AN317" s="288"/>
      <c r="AO317" s="288"/>
      <c r="AP317" s="288"/>
    </row>
    <row r="318" spans="1:42" ht="15.75" customHeight="1">
      <c r="A318" s="288"/>
      <c r="B318" s="317"/>
      <c r="C318" s="317"/>
      <c r="D318" s="317"/>
      <c r="E318" s="288"/>
      <c r="F318" s="317"/>
      <c r="G318" s="288"/>
      <c r="H318" s="317"/>
      <c r="I318" s="288"/>
      <c r="J318" s="317"/>
      <c r="K318" s="288"/>
      <c r="L318" s="317"/>
      <c r="M318" s="288"/>
      <c r="N318" s="339"/>
      <c r="O318" s="317"/>
      <c r="P318" s="288"/>
      <c r="Q318" s="317"/>
      <c r="R318" s="288"/>
      <c r="S318" s="317"/>
      <c r="T318" s="288"/>
      <c r="U318" s="317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288"/>
      <c r="AL318" s="288"/>
      <c r="AM318" s="288"/>
      <c r="AN318" s="288"/>
      <c r="AO318" s="288"/>
      <c r="AP318" s="288"/>
    </row>
    <row r="319" spans="1:42" ht="15.75" customHeight="1">
      <c r="A319" s="288"/>
      <c r="B319" s="317"/>
      <c r="C319" s="317"/>
      <c r="D319" s="317"/>
      <c r="E319" s="288"/>
      <c r="F319" s="317"/>
      <c r="G319" s="288"/>
      <c r="H319" s="317"/>
      <c r="I319" s="288"/>
      <c r="J319" s="317"/>
      <c r="K319" s="288"/>
      <c r="L319" s="317"/>
      <c r="M319" s="288"/>
      <c r="N319" s="339"/>
      <c r="O319" s="317"/>
      <c r="P319" s="288"/>
      <c r="Q319" s="317"/>
      <c r="R319" s="288"/>
      <c r="S319" s="317"/>
      <c r="T319" s="288"/>
      <c r="U319" s="317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288"/>
      <c r="AL319" s="288"/>
      <c r="AM319" s="288"/>
      <c r="AN319" s="288"/>
      <c r="AO319" s="288"/>
      <c r="AP319" s="288"/>
    </row>
    <row r="320" spans="1:42" ht="15.75" customHeight="1">
      <c r="A320" s="288"/>
      <c r="B320" s="317"/>
      <c r="C320" s="317"/>
      <c r="D320" s="317"/>
      <c r="E320" s="288"/>
      <c r="F320" s="317"/>
      <c r="G320" s="288"/>
      <c r="H320" s="317"/>
      <c r="I320" s="288"/>
      <c r="J320" s="317"/>
      <c r="K320" s="288"/>
      <c r="L320" s="317"/>
      <c r="M320" s="288"/>
      <c r="N320" s="339"/>
      <c r="O320" s="317"/>
      <c r="P320" s="288"/>
      <c r="Q320" s="317"/>
      <c r="R320" s="288"/>
      <c r="S320" s="317"/>
      <c r="T320" s="288"/>
      <c r="U320" s="317"/>
      <c r="V320" s="288"/>
      <c r="W320" s="288"/>
      <c r="X320" s="288"/>
      <c r="Y320" s="288"/>
      <c r="Z320" s="288"/>
      <c r="AA320" s="288"/>
      <c r="AB320" s="288"/>
      <c r="AC320" s="288"/>
      <c r="AD320" s="288"/>
      <c r="AE320" s="288"/>
      <c r="AF320" s="288"/>
      <c r="AG320" s="288"/>
      <c r="AH320" s="288"/>
      <c r="AI320" s="288"/>
      <c r="AJ320" s="288"/>
      <c r="AK320" s="288"/>
      <c r="AL320" s="288"/>
      <c r="AM320" s="288"/>
      <c r="AN320" s="288"/>
      <c r="AO320" s="288"/>
      <c r="AP320" s="288"/>
    </row>
    <row r="321" spans="1:42" ht="15.75" customHeight="1">
      <c r="A321" s="288"/>
      <c r="B321" s="317"/>
      <c r="C321" s="317"/>
      <c r="D321" s="317"/>
      <c r="E321" s="288"/>
      <c r="F321" s="317"/>
      <c r="G321" s="288"/>
      <c r="H321" s="317"/>
      <c r="I321" s="288"/>
      <c r="J321" s="317"/>
      <c r="K321" s="288"/>
      <c r="L321" s="317"/>
      <c r="M321" s="288"/>
      <c r="N321" s="339"/>
      <c r="O321" s="317"/>
      <c r="P321" s="288"/>
      <c r="Q321" s="317"/>
      <c r="R321" s="288"/>
      <c r="S321" s="317"/>
      <c r="T321" s="288"/>
      <c r="U321" s="317"/>
      <c r="V321" s="288"/>
      <c r="W321" s="288"/>
      <c r="X321" s="288"/>
      <c r="Y321" s="288"/>
      <c r="Z321" s="288"/>
      <c r="AA321" s="288"/>
      <c r="AB321" s="288"/>
      <c r="AC321" s="288"/>
      <c r="AD321" s="288"/>
      <c r="AE321" s="288"/>
      <c r="AF321" s="288"/>
      <c r="AG321" s="288"/>
      <c r="AH321" s="288"/>
      <c r="AI321" s="288"/>
      <c r="AJ321" s="288"/>
      <c r="AK321" s="288"/>
      <c r="AL321" s="288"/>
      <c r="AM321" s="288"/>
      <c r="AN321" s="288"/>
      <c r="AO321" s="288"/>
      <c r="AP321" s="288"/>
    </row>
    <row r="322" spans="1:42" ht="15.75" customHeight="1">
      <c r="A322" s="288"/>
      <c r="B322" s="317"/>
      <c r="C322" s="317"/>
      <c r="D322" s="317"/>
      <c r="E322" s="288"/>
      <c r="F322" s="317"/>
      <c r="G322" s="288"/>
      <c r="H322" s="317"/>
      <c r="I322" s="288"/>
      <c r="J322" s="317"/>
      <c r="K322" s="288"/>
      <c r="L322" s="317"/>
      <c r="M322" s="288"/>
      <c r="N322" s="339"/>
      <c r="O322" s="317"/>
      <c r="P322" s="288"/>
      <c r="Q322" s="317"/>
      <c r="R322" s="288"/>
      <c r="S322" s="317"/>
      <c r="T322" s="288"/>
      <c r="U322" s="317"/>
      <c r="V322" s="288"/>
      <c r="W322" s="288"/>
      <c r="X322" s="288"/>
      <c r="Y322" s="288"/>
      <c r="Z322" s="288"/>
      <c r="AA322" s="288"/>
      <c r="AB322" s="288"/>
      <c r="AC322" s="288"/>
      <c r="AD322" s="288"/>
      <c r="AE322" s="288"/>
      <c r="AF322" s="288"/>
      <c r="AG322" s="288"/>
      <c r="AH322" s="288"/>
      <c r="AI322" s="288"/>
      <c r="AJ322" s="288"/>
      <c r="AK322" s="288"/>
      <c r="AL322" s="288"/>
      <c r="AM322" s="288"/>
      <c r="AN322" s="288"/>
      <c r="AO322" s="288"/>
      <c r="AP322" s="288"/>
    </row>
    <row r="323" spans="1:42" ht="15.75" customHeight="1">
      <c r="A323" s="288"/>
      <c r="B323" s="317"/>
      <c r="C323" s="317"/>
      <c r="D323" s="317"/>
      <c r="E323" s="288"/>
      <c r="F323" s="317"/>
      <c r="G323" s="288"/>
      <c r="H323" s="317"/>
      <c r="I323" s="288"/>
      <c r="J323" s="317"/>
      <c r="K323" s="288"/>
      <c r="L323" s="317"/>
      <c r="M323" s="288"/>
      <c r="N323" s="339"/>
      <c r="O323" s="317"/>
      <c r="P323" s="288"/>
      <c r="Q323" s="317"/>
      <c r="R323" s="288"/>
      <c r="S323" s="317"/>
      <c r="T323" s="288"/>
      <c r="U323" s="317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288"/>
      <c r="AL323" s="288"/>
      <c r="AM323" s="288"/>
      <c r="AN323" s="288"/>
      <c r="AO323" s="288"/>
      <c r="AP323" s="288"/>
    </row>
    <row r="324" spans="1:42" ht="15.75" customHeight="1">
      <c r="A324" s="288"/>
      <c r="B324" s="317"/>
      <c r="C324" s="317"/>
      <c r="D324" s="317"/>
      <c r="E324" s="288"/>
      <c r="F324" s="317"/>
      <c r="G324" s="288"/>
      <c r="H324" s="317"/>
      <c r="I324" s="288"/>
      <c r="J324" s="317"/>
      <c r="K324" s="288"/>
      <c r="L324" s="317"/>
      <c r="M324" s="288"/>
      <c r="N324" s="339"/>
      <c r="O324" s="317"/>
      <c r="P324" s="288"/>
      <c r="Q324" s="317"/>
      <c r="R324" s="288"/>
      <c r="S324" s="317"/>
      <c r="T324" s="288"/>
      <c r="U324" s="317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288"/>
      <c r="AL324" s="288"/>
      <c r="AM324" s="288"/>
      <c r="AN324" s="288"/>
      <c r="AO324" s="288"/>
      <c r="AP324" s="288"/>
    </row>
    <row r="325" spans="1:42" ht="15.75" customHeight="1">
      <c r="A325" s="288"/>
      <c r="B325" s="317"/>
      <c r="C325" s="317"/>
      <c r="D325" s="317"/>
      <c r="E325" s="288"/>
      <c r="F325" s="317"/>
      <c r="G325" s="288"/>
      <c r="H325" s="317"/>
      <c r="I325" s="288"/>
      <c r="J325" s="317"/>
      <c r="K325" s="288"/>
      <c r="L325" s="317"/>
      <c r="M325" s="288"/>
      <c r="N325" s="339"/>
      <c r="O325" s="317"/>
      <c r="P325" s="288"/>
      <c r="Q325" s="317"/>
      <c r="R325" s="288"/>
      <c r="S325" s="317"/>
      <c r="T325" s="288"/>
      <c r="U325" s="317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288"/>
      <c r="AL325" s="288"/>
      <c r="AM325" s="288"/>
      <c r="AN325" s="288"/>
      <c r="AO325" s="288"/>
      <c r="AP325" s="288"/>
    </row>
    <row r="326" spans="1:42" ht="15.75" customHeight="1">
      <c r="A326" s="288"/>
      <c r="B326" s="317"/>
      <c r="C326" s="317"/>
      <c r="D326" s="317"/>
      <c r="E326" s="288"/>
      <c r="F326" s="317"/>
      <c r="G326" s="288"/>
      <c r="H326" s="317"/>
      <c r="I326" s="288"/>
      <c r="J326" s="317"/>
      <c r="K326" s="288"/>
      <c r="L326" s="317"/>
      <c r="M326" s="288"/>
      <c r="N326" s="339"/>
      <c r="O326" s="317"/>
      <c r="P326" s="288"/>
      <c r="Q326" s="317"/>
      <c r="R326" s="288"/>
      <c r="S326" s="317"/>
      <c r="T326" s="288"/>
      <c r="U326" s="317"/>
      <c r="V326" s="288"/>
      <c r="W326" s="288"/>
      <c r="X326" s="288"/>
      <c r="Y326" s="288"/>
      <c r="Z326" s="288"/>
      <c r="AA326" s="288"/>
      <c r="AB326" s="288"/>
      <c r="AC326" s="288"/>
      <c r="AD326" s="288"/>
      <c r="AE326" s="288"/>
      <c r="AF326" s="288"/>
      <c r="AG326" s="288"/>
      <c r="AH326" s="288"/>
      <c r="AI326" s="288"/>
      <c r="AJ326" s="288"/>
      <c r="AK326" s="288"/>
      <c r="AL326" s="288"/>
      <c r="AM326" s="288"/>
      <c r="AN326" s="288"/>
      <c r="AO326" s="288"/>
      <c r="AP326" s="288"/>
    </row>
    <row r="327" spans="1:42" ht="15.75" customHeight="1">
      <c r="A327" s="288"/>
      <c r="B327" s="317"/>
      <c r="C327" s="317"/>
      <c r="D327" s="317"/>
      <c r="E327" s="288"/>
      <c r="F327" s="317"/>
      <c r="G327" s="288"/>
      <c r="H327" s="317"/>
      <c r="I327" s="288"/>
      <c r="J327" s="317"/>
      <c r="K327" s="288"/>
      <c r="L327" s="317"/>
      <c r="M327" s="288"/>
      <c r="N327" s="339"/>
      <c r="O327" s="317"/>
      <c r="P327" s="288"/>
      <c r="Q327" s="317"/>
      <c r="R327" s="288"/>
      <c r="S327" s="317"/>
      <c r="T327" s="288"/>
      <c r="U327" s="317"/>
      <c r="V327" s="288"/>
      <c r="W327" s="288"/>
      <c r="X327" s="288"/>
      <c r="Y327" s="288"/>
      <c r="Z327" s="288"/>
      <c r="AA327" s="288"/>
      <c r="AB327" s="288"/>
      <c r="AC327" s="288"/>
      <c r="AD327" s="288"/>
      <c r="AE327" s="288"/>
      <c r="AF327" s="288"/>
      <c r="AG327" s="288"/>
      <c r="AH327" s="288"/>
      <c r="AI327" s="288"/>
      <c r="AJ327" s="288"/>
      <c r="AK327" s="288"/>
      <c r="AL327" s="288"/>
      <c r="AM327" s="288"/>
      <c r="AN327" s="288"/>
      <c r="AO327" s="288"/>
      <c r="AP327" s="288"/>
    </row>
    <row r="328" spans="1:42" ht="15.75" customHeight="1">
      <c r="A328" s="288"/>
      <c r="B328" s="317"/>
      <c r="C328" s="317"/>
      <c r="D328" s="317"/>
      <c r="E328" s="288"/>
      <c r="F328" s="317"/>
      <c r="G328" s="288"/>
      <c r="H328" s="317"/>
      <c r="I328" s="288"/>
      <c r="J328" s="317"/>
      <c r="K328" s="288"/>
      <c r="L328" s="317"/>
      <c r="M328" s="288"/>
      <c r="N328" s="339"/>
      <c r="O328" s="317"/>
      <c r="P328" s="288"/>
      <c r="Q328" s="317"/>
      <c r="R328" s="288"/>
      <c r="S328" s="317"/>
      <c r="T328" s="288"/>
      <c r="U328" s="317"/>
      <c r="V328" s="288"/>
      <c r="W328" s="288"/>
      <c r="X328" s="288"/>
      <c r="Y328" s="288"/>
      <c r="Z328" s="288"/>
      <c r="AA328" s="288"/>
      <c r="AB328" s="288"/>
      <c r="AC328" s="288"/>
      <c r="AD328" s="288"/>
      <c r="AE328" s="288"/>
      <c r="AF328" s="288"/>
      <c r="AG328" s="288"/>
      <c r="AH328" s="288"/>
      <c r="AI328" s="288"/>
      <c r="AJ328" s="288"/>
      <c r="AK328" s="288"/>
      <c r="AL328" s="288"/>
      <c r="AM328" s="288"/>
      <c r="AN328" s="288"/>
      <c r="AO328" s="288"/>
      <c r="AP328" s="288"/>
    </row>
    <row r="329" spans="1:42" ht="15.75" customHeight="1">
      <c r="A329" s="288"/>
      <c r="B329" s="317"/>
      <c r="C329" s="317"/>
      <c r="D329" s="317"/>
      <c r="E329" s="288"/>
      <c r="F329" s="317"/>
      <c r="G329" s="288"/>
      <c r="H329" s="317"/>
      <c r="I329" s="288"/>
      <c r="J329" s="317"/>
      <c r="K329" s="288"/>
      <c r="L329" s="317"/>
      <c r="M329" s="288"/>
      <c r="N329" s="339"/>
      <c r="O329" s="317"/>
      <c r="P329" s="288"/>
      <c r="Q329" s="317"/>
      <c r="R329" s="288"/>
      <c r="S329" s="317"/>
      <c r="T329" s="288"/>
      <c r="U329" s="317"/>
      <c r="V329" s="288"/>
      <c r="W329" s="288"/>
      <c r="X329" s="288"/>
      <c r="Y329" s="288"/>
      <c r="Z329" s="288"/>
      <c r="AA329" s="288"/>
      <c r="AB329" s="288"/>
      <c r="AC329" s="288"/>
      <c r="AD329" s="288"/>
      <c r="AE329" s="288"/>
      <c r="AF329" s="288"/>
      <c r="AG329" s="288"/>
      <c r="AH329" s="288"/>
      <c r="AI329" s="288"/>
      <c r="AJ329" s="288"/>
      <c r="AK329" s="288"/>
      <c r="AL329" s="288"/>
      <c r="AM329" s="288"/>
      <c r="AN329" s="288"/>
      <c r="AO329" s="288"/>
      <c r="AP329" s="288"/>
    </row>
    <row r="330" spans="1:42" ht="15.75" customHeight="1">
      <c r="A330" s="288"/>
      <c r="B330" s="317"/>
      <c r="C330" s="317"/>
      <c r="D330" s="317"/>
      <c r="E330" s="288"/>
      <c r="F330" s="317"/>
      <c r="G330" s="288"/>
      <c r="H330" s="317"/>
      <c r="I330" s="288"/>
      <c r="J330" s="317"/>
      <c r="K330" s="288"/>
      <c r="L330" s="317"/>
      <c r="M330" s="288"/>
      <c r="N330" s="339"/>
      <c r="O330" s="317"/>
      <c r="P330" s="288"/>
      <c r="Q330" s="317"/>
      <c r="R330" s="288"/>
      <c r="S330" s="317"/>
      <c r="T330" s="288"/>
      <c r="U330" s="317"/>
      <c r="V330" s="288"/>
      <c r="W330" s="288"/>
      <c r="X330" s="288"/>
      <c r="Y330" s="288"/>
      <c r="Z330" s="288"/>
      <c r="AA330" s="288"/>
      <c r="AB330" s="288"/>
      <c r="AC330" s="288"/>
      <c r="AD330" s="288"/>
      <c r="AE330" s="288"/>
      <c r="AF330" s="288"/>
      <c r="AG330" s="288"/>
      <c r="AH330" s="288"/>
      <c r="AI330" s="288"/>
      <c r="AJ330" s="288"/>
      <c r="AK330" s="288"/>
      <c r="AL330" s="288"/>
      <c r="AM330" s="288"/>
      <c r="AN330" s="288"/>
      <c r="AO330" s="288"/>
      <c r="AP330" s="288"/>
    </row>
    <row r="331" spans="1:42" ht="15.75" customHeight="1">
      <c r="A331" s="288"/>
      <c r="B331" s="317"/>
      <c r="C331" s="317"/>
      <c r="D331" s="317"/>
      <c r="E331" s="288"/>
      <c r="F331" s="317"/>
      <c r="G331" s="288"/>
      <c r="H331" s="317"/>
      <c r="I331" s="288"/>
      <c r="J331" s="317"/>
      <c r="K331" s="288"/>
      <c r="L331" s="317"/>
      <c r="M331" s="288"/>
      <c r="N331" s="339"/>
      <c r="O331" s="317"/>
      <c r="P331" s="288"/>
      <c r="Q331" s="317"/>
      <c r="R331" s="288"/>
      <c r="S331" s="317"/>
      <c r="T331" s="288"/>
      <c r="U331" s="317"/>
      <c r="V331" s="288"/>
      <c r="W331" s="288"/>
      <c r="X331" s="288"/>
      <c r="Y331" s="288"/>
      <c r="Z331" s="288"/>
      <c r="AA331" s="288"/>
      <c r="AB331" s="288"/>
      <c r="AC331" s="288"/>
      <c r="AD331" s="288"/>
      <c r="AE331" s="288"/>
      <c r="AF331" s="288"/>
      <c r="AG331" s="288"/>
      <c r="AH331" s="288"/>
      <c r="AI331" s="288"/>
      <c r="AJ331" s="288"/>
      <c r="AK331" s="288"/>
      <c r="AL331" s="288"/>
      <c r="AM331" s="288"/>
      <c r="AN331" s="288"/>
      <c r="AO331" s="288"/>
      <c r="AP331" s="288"/>
    </row>
    <row r="332" spans="1:42" ht="15.75" customHeight="1">
      <c r="A332" s="288"/>
      <c r="B332" s="317"/>
      <c r="C332" s="317"/>
      <c r="D332" s="317"/>
      <c r="E332" s="288"/>
      <c r="F332" s="317"/>
      <c r="G332" s="288"/>
      <c r="H332" s="317"/>
      <c r="I332" s="288"/>
      <c r="J332" s="317"/>
      <c r="K332" s="288"/>
      <c r="L332" s="317"/>
      <c r="M332" s="288"/>
      <c r="N332" s="339"/>
      <c r="O332" s="317"/>
      <c r="P332" s="288"/>
      <c r="Q332" s="317"/>
      <c r="R332" s="288"/>
      <c r="S332" s="317"/>
      <c r="T332" s="288"/>
      <c r="U332" s="317"/>
      <c r="V332" s="288"/>
      <c r="W332" s="288"/>
      <c r="X332" s="288"/>
      <c r="Y332" s="288"/>
      <c r="Z332" s="288"/>
      <c r="AA332" s="288"/>
      <c r="AB332" s="288"/>
      <c r="AC332" s="288"/>
      <c r="AD332" s="288"/>
      <c r="AE332" s="288"/>
      <c r="AF332" s="288"/>
      <c r="AG332" s="288"/>
      <c r="AH332" s="288"/>
      <c r="AI332" s="288"/>
      <c r="AJ332" s="288"/>
      <c r="AK332" s="288"/>
      <c r="AL332" s="288"/>
      <c r="AM332" s="288"/>
      <c r="AN332" s="288"/>
      <c r="AO332" s="288"/>
      <c r="AP332" s="288"/>
    </row>
    <row r="333" spans="1:42" ht="15.75" customHeight="1">
      <c r="A333" s="288"/>
      <c r="B333" s="317"/>
      <c r="C333" s="317"/>
      <c r="D333" s="317"/>
      <c r="E333" s="288"/>
      <c r="F333" s="317"/>
      <c r="G333" s="288"/>
      <c r="H333" s="317"/>
      <c r="I333" s="288"/>
      <c r="J333" s="317"/>
      <c r="K333" s="288"/>
      <c r="L333" s="317"/>
      <c r="M333" s="288"/>
      <c r="N333" s="339"/>
      <c r="O333" s="317"/>
      <c r="P333" s="288"/>
      <c r="Q333" s="317"/>
      <c r="R333" s="288"/>
      <c r="S333" s="317"/>
      <c r="T333" s="288"/>
      <c r="U333" s="317"/>
      <c r="V333" s="288"/>
      <c r="W333" s="288"/>
      <c r="X333" s="288"/>
      <c r="Y333" s="288"/>
      <c r="Z333" s="288"/>
      <c r="AA333" s="288"/>
      <c r="AB333" s="288"/>
      <c r="AC333" s="288"/>
      <c r="AD333" s="288"/>
      <c r="AE333" s="288"/>
      <c r="AF333" s="288"/>
      <c r="AG333" s="288"/>
      <c r="AH333" s="288"/>
      <c r="AI333" s="288"/>
      <c r="AJ333" s="288"/>
      <c r="AK333" s="288"/>
      <c r="AL333" s="288"/>
      <c r="AM333" s="288"/>
      <c r="AN333" s="288"/>
      <c r="AO333" s="288"/>
      <c r="AP333" s="288"/>
    </row>
    <row r="334" spans="1:42" ht="15.75" customHeight="1">
      <c r="A334" s="288"/>
      <c r="B334" s="317"/>
      <c r="C334" s="317"/>
      <c r="D334" s="317"/>
      <c r="E334" s="288"/>
      <c r="F334" s="317"/>
      <c r="G334" s="288"/>
      <c r="H334" s="317"/>
      <c r="I334" s="288"/>
      <c r="J334" s="317"/>
      <c r="K334" s="288"/>
      <c r="L334" s="317"/>
      <c r="M334" s="288"/>
      <c r="N334" s="339"/>
      <c r="O334" s="317"/>
      <c r="P334" s="288"/>
      <c r="Q334" s="317"/>
      <c r="R334" s="288"/>
      <c r="S334" s="317"/>
      <c r="T334" s="288"/>
      <c r="U334" s="317"/>
      <c r="V334" s="288"/>
      <c r="W334" s="288"/>
      <c r="X334" s="288"/>
      <c r="Y334" s="288"/>
      <c r="Z334" s="288"/>
      <c r="AA334" s="288"/>
      <c r="AB334" s="288"/>
      <c r="AC334" s="288"/>
      <c r="AD334" s="288"/>
      <c r="AE334" s="288"/>
      <c r="AF334" s="288"/>
      <c r="AG334" s="288"/>
      <c r="AH334" s="288"/>
      <c r="AI334" s="288"/>
      <c r="AJ334" s="288"/>
      <c r="AK334" s="288"/>
      <c r="AL334" s="288"/>
      <c r="AM334" s="288"/>
      <c r="AN334" s="288"/>
      <c r="AO334" s="288"/>
      <c r="AP334" s="288"/>
    </row>
    <row r="335" spans="1:42" ht="15.75" customHeight="1">
      <c r="A335" s="288"/>
      <c r="B335" s="317"/>
      <c r="C335" s="317"/>
      <c r="D335" s="317"/>
      <c r="E335" s="288"/>
      <c r="F335" s="317"/>
      <c r="G335" s="288"/>
      <c r="H335" s="317"/>
      <c r="I335" s="288"/>
      <c r="J335" s="317"/>
      <c r="K335" s="288"/>
      <c r="L335" s="317"/>
      <c r="M335" s="288"/>
      <c r="N335" s="339"/>
      <c r="O335" s="317"/>
      <c r="P335" s="288"/>
      <c r="Q335" s="317"/>
      <c r="R335" s="288"/>
      <c r="S335" s="317"/>
      <c r="T335" s="288"/>
      <c r="U335" s="317"/>
      <c r="V335" s="288"/>
      <c r="W335" s="288"/>
      <c r="X335" s="288"/>
      <c r="Y335" s="288"/>
      <c r="Z335" s="288"/>
      <c r="AA335" s="288"/>
      <c r="AB335" s="288"/>
      <c r="AC335" s="288"/>
      <c r="AD335" s="288"/>
      <c r="AE335" s="288"/>
      <c r="AF335" s="288"/>
      <c r="AG335" s="288"/>
      <c r="AH335" s="288"/>
      <c r="AI335" s="288"/>
      <c r="AJ335" s="288"/>
      <c r="AK335" s="288"/>
      <c r="AL335" s="288"/>
      <c r="AM335" s="288"/>
      <c r="AN335" s="288"/>
      <c r="AO335" s="288"/>
      <c r="AP335" s="288"/>
    </row>
    <row r="336" spans="1:42" ht="15.75" customHeight="1">
      <c r="A336" s="288"/>
      <c r="B336" s="317"/>
      <c r="C336" s="317"/>
      <c r="D336" s="317"/>
      <c r="E336" s="288"/>
      <c r="F336" s="317"/>
      <c r="G336" s="288"/>
      <c r="H336" s="317"/>
      <c r="I336" s="288"/>
      <c r="J336" s="317"/>
      <c r="K336" s="288"/>
      <c r="L336" s="317"/>
      <c r="M336" s="288"/>
      <c r="N336" s="339"/>
      <c r="O336" s="317"/>
      <c r="P336" s="288"/>
      <c r="Q336" s="317"/>
      <c r="R336" s="288"/>
      <c r="S336" s="317"/>
      <c r="T336" s="288"/>
      <c r="U336" s="317"/>
      <c r="V336" s="288"/>
      <c r="W336" s="288"/>
      <c r="X336" s="288"/>
      <c r="Y336" s="288"/>
      <c r="Z336" s="288"/>
      <c r="AA336" s="288"/>
      <c r="AB336" s="288"/>
      <c r="AC336" s="288"/>
      <c r="AD336" s="288"/>
      <c r="AE336" s="288"/>
      <c r="AF336" s="288"/>
      <c r="AG336" s="288"/>
      <c r="AH336" s="288"/>
      <c r="AI336" s="288"/>
      <c r="AJ336" s="288"/>
      <c r="AK336" s="288"/>
      <c r="AL336" s="288"/>
      <c r="AM336" s="288"/>
      <c r="AN336" s="288"/>
      <c r="AO336" s="288"/>
      <c r="AP336" s="288"/>
    </row>
    <row r="337" spans="1:42" ht="15.75" customHeight="1">
      <c r="A337" s="288"/>
      <c r="B337" s="317"/>
      <c r="C337" s="317"/>
      <c r="D337" s="317"/>
      <c r="E337" s="288"/>
      <c r="F337" s="317"/>
      <c r="G337" s="288"/>
      <c r="H337" s="317"/>
      <c r="I337" s="288"/>
      <c r="J337" s="317"/>
      <c r="K337" s="288"/>
      <c r="L337" s="317"/>
      <c r="M337" s="288"/>
      <c r="N337" s="339"/>
      <c r="O337" s="317"/>
      <c r="P337" s="288"/>
      <c r="Q337" s="317"/>
      <c r="R337" s="288"/>
      <c r="S337" s="317"/>
      <c r="T337" s="288"/>
      <c r="U337" s="317"/>
      <c r="V337" s="288"/>
      <c r="W337" s="288"/>
      <c r="X337" s="288"/>
      <c r="Y337" s="288"/>
      <c r="Z337" s="288"/>
      <c r="AA337" s="288"/>
      <c r="AB337" s="288"/>
      <c r="AC337" s="288"/>
      <c r="AD337" s="288"/>
      <c r="AE337" s="288"/>
      <c r="AF337" s="288"/>
      <c r="AG337" s="288"/>
      <c r="AH337" s="288"/>
      <c r="AI337" s="288"/>
      <c r="AJ337" s="288"/>
      <c r="AK337" s="288"/>
      <c r="AL337" s="288"/>
      <c r="AM337" s="288"/>
      <c r="AN337" s="288"/>
      <c r="AO337" s="288"/>
      <c r="AP337" s="288"/>
    </row>
    <row r="338" spans="1:42" ht="15.75" customHeight="1">
      <c r="A338" s="288"/>
      <c r="B338" s="317"/>
      <c r="C338" s="317"/>
      <c r="D338" s="317"/>
      <c r="E338" s="288"/>
      <c r="F338" s="317"/>
      <c r="G338" s="288"/>
      <c r="H338" s="317"/>
      <c r="I338" s="288"/>
      <c r="J338" s="317"/>
      <c r="K338" s="288"/>
      <c r="L338" s="317"/>
      <c r="M338" s="288"/>
      <c r="N338" s="339"/>
      <c r="O338" s="317"/>
      <c r="P338" s="288"/>
      <c r="Q338" s="317"/>
      <c r="R338" s="288"/>
      <c r="S338" s="317"/>
      <c r="T338" s="288"/>
      <c r="U338" s="317"/>
      <c r="V338" s="288"/>
      <c r="W338" s="288"/>
      <c r="X338" s="288"/>
      <c r="Y338" s="288"/>
      <c r="Z338" s="288"/>
      <c r="AA338" s="288"/>
      <c r="AB338" s="288"/>
      <c r="AC338" s="288"/>
      <c r="AD338" s="288"/>
      <c r="AE338" s="288"/>
      <c r="AF338" s="288"/>
      <c r="AG338" s="288"/>
      <c r="AH338" s="288"/>
      <c r="AI338" s="288"/>
      <c r="AJ338" s="288"/>
      <c r="AK338" s="288"/>
      <c r="AL338" s="288"/>
      <c r="AM338" s="288"/>
      <c r="AN338" s="288"/>
      <c r="AO338" s="288"/>
      <c r="AP338" s="288"/>
    </row>
    <row r="339" spans="1:42" ht="15.75" customHeight="1">
      <c r="A339" s="288"/>
      <c r="B339" s="317"/>
      <c r="C339" s="317"/>
      <c r="D339" s="317"/>
      <c r="E339" s="288"/>
      <c r="F339" s="317"/>
      <c r="G339" s="288"/>
      <c r="H339" s="317"/>
      <c r="I339" s="288"/>
      <c r="J339" s="317"/>
      <c r="K339" s="288"/>
      <c r="L339" s="317"/>
      <c r="M339" s="288"/>
      <c r="N339" s="339"/>
      <c r="O339" s="317"/>
      <c r="P339" s="288"/>
      <c r="Q339" s="317"/>
      <c r="R339" s="288"/>
      <c r="S339" s="317"/>
      <c r="T339" s="288"/>
      <c r="U339" s="317"/>
      <c r="V339" s="288"/>
      <c r="W339" s="288"/>
      <c r="X339" s="288"/>
      <c r="Y339" s="288"/>
      <c r="Z339" s="288"/>
      <c r="AA339" s="288"/>
      <c r="AB339" s="288"/>
      <c r="AC339" s="288"/>
      <c r="AD339" s="288"/>
      <c r="AE339" s="288"/>
      <c r="AF339" s="288"/>
      <c r="AG339" s="288"/>
      <c r="AH339" s="288"/>
      <c r="AI339" s="288"/>
      <c r="AJ339" s="288"/>
      <c r="AK339" s="288"/>
      <c r="AL339" s="288"/>
      <c r="AM339" s="288"/>
      <c r="AN339" s="288"/>
      <c r="AO339" s="288"/>
      <c r="AP339" s="288"/>
    </row>
    <row r="340" spans="1:42" ht="15.75" customHeight="1">
      <c r="A340" s="288"/>
      <c r="B340" s="317"/>
      <c r="C340" s="317"/>
      <c r="D340" s="317"/>
      <c r="E340" s="288"/>
      <c r="F340" s="317"/>
      <c r="G340" s="288"/>
      <c r="H340" s="317"/>
      <c r="I340" s="288"/>
      <c r="J340" s="317"/>
      <c r="K340" s="288"/>
      <c r="L340" s="317"/>
      <c r="M340" s="288"/>
      <c r="N340" s="339"/>
      <c r="O340" s="317"/>
      <c r="P340" s="288"/>
      <c r="Q340" s="317"/>
      <c r="R340" s="288"/>
      <c r="S340" s="317"/>
      <c r="T340" s="288"/>
      <c r="U340" s="317"/>
      <c r="V340" s="288"/>
      <c r="W340" s="288"/>
      <c r="X340" s="288"/>
      <c r="Y340" s="288"/>
      <c r="Z340" s="288"/>
      <c r="AA340" s="288"/>
      <c r="AB340" s="288"/>
      <c r="AC340" s="288"/>
      <c r="AD340" s="288"/>
      <c r="AE340" s="288"/>
      <c r="AF340" s="288"/>
      <c r="AG340" s="288"/>
      <c r="AH340" s="288"/>
      <c r="AI340" s="288"/>
      <c r="AJ340" s="288"/>
      <c r="AK340" s="288"/>
      <c r="AL340" s="288"/>
      <c r="AM340" s="288"/>
      <c r="AN340" s="288"/>
      <c r="AO340" s="288"/>
      <c r="AP340" s="288"/>
    </row>
    <row r="341" spans="1:42" ht="15.75" customHeight="1">
      <c r="A341" s="288"/>
      <c r="B341" s="317"/>
      <c r="C341" s="317"/>
      <c r="D341" s="317"/>
      <c r="E341" s="288"/>
      <c r="F341" s="317"/>
      <c r="G341" s="288"/>
      <c r="H341" s="317"/>
      <c r="I341" s="288"/>
      <c r="J341" s="317"/>
      <c r="K341" s="288"/>
      <c r="L341" s="317"/>
      <c r="M341" s="288"/>
      <c r="N341" s="339"/>
      <c r="O341" s="317"/>
      <c r="P341" s="288"/>
      <c r="Q341" s="317"/>
      <c r="R341" s="288"/>
      <c r="S341" s="317"/>
      <c r="T341" s="288"/>
      <c r="U341" s="317"/>
      <c r="V341" s="288"/>
      <c r="W341" s="288"/>
      <c r="X341" s="288"/>
      <c r="Y341" s="288"/>
      <c r="Z341" s="288"/>
      <c r="AA341" s="288"/>
      <c r="AB341" s="288"/>
      <c r="AC341" s="288"/>
      <c r="AD341" s="288"/>
      <c r="AE341" s="288"/>
      <c r="AF341" s="288"/>
      <c r="AG341" s="288"/>
      <c r="AH341" s="288"/>
      <c r="AI341" s="288"/>
      <c r="AJ341" s="288"/>
      <c r="AK341" s="288"/>
      <c r="AL341" s="288"/>
      <c r="AM341" s="288"/>
      <c r="AN341" s="288"/>
      <c r="AO341" s="288"/>
      <c r="AP341" s="288"/>
    </row>
    <row r="342" spans="1:42" ht="15.75" customHeight="1">
      <c r="A342" s="288"/>
      <c r="B342" s="317"/>
      <c r="C342" s="317"/>
      <c r="D342" s="317"/>
      <c r="E342" s="288"/>
      <c r="F342" s="317"/>
      <c r="G342" s="288"/>
      <c r="H342" s="317"/>
      <c r="I342" s="288"/>
      <c r="J342" s="317"/>
      <c r="K342" s="288"/>
      <c r="L342" s="317"/>
      <c r="M342" s="288"/>
      <c r="N342" s="339"/>
      <c r="O342" s="317"/>
      <c r="P342" s="288"/>
      <c r="Q342" s="317"/>
      <c r="R342" s="288"/>
      <c r="S342" s="317"/>
      <c r="T342" s="288"/>
      <c r="U342" s="317"/>
      <c r="V342" s="288"/>
      <c r="W342" s="288"/>
      <c r="X342" s="288"/>
      <c r="Y342" s="288"/>
      <c r="Z342" s="288"/>
      <c r="AA342" s="288"/>
      <c r="AB342" s="288"/>
      <c r="AC342" s="288"/>
      <c r="AD342" s="288"/>
      <c r="AE342" s="288"/>
      <c r="AF342" s="288"/>
      <c r="AG342" s="288"/>
      <c r="AH342" s="288"/>
      <c r="AI342" s="288"/>
      <c r="AJ342" s="288"/>
      <c r="AK342" s="288"/>
      <c r="AL342" s="288"/>
      <c r="AM342" s="288"/>
      <c r="AN342" s="288"/>
      <c r="AO342" s="288"/>
      <c r="AP342" s="288"/>
    </row>
    <row r="343" spans="1:42" ht="15.75" customHeight="1">
      <c r="A343" s="288"/>
      <c r="B343" s="317"/>
      <c r="C343" s="317"/>
      <c r="D343" s="317"/>
      <c r="E343" s="288"/>
      <c r="F343" s="317"/>
      <c r="G343" s="288"/>
      <c r="H343" s="317"/>
      <c r="I343" s="288"/>
      <c r="J343" s="317"/>
      <c r="K343" s="288"/>
      <c r="L343" s="317"/>
      <c r="M343" s="288"/>
      <c r="N343" s="339"/>
      <c r="O343" s="317"/>
      <c r="P343" s="288"/>
      <c r="Q343" s="317"/>
      <c r="R343" s="288"/>
      <c r="S343" s="317"/>
      <c r="T343" s="288"/>
      <c r="U343" s="317"/>
      <c r="V343" s="288"/>
      <c r="W343" s="288"/>
      <c r="X343" s="288"/>
      <c r="Y343" s="288"/>
      <c r="Z343" s="288"/>
      <c r="AA343" s="288"/>
      <c r="AB343" s="288"/>
      <c r="AC343" s="288"/>
      <c r="AD343" s="288"/>
      <c r="AE343" s="288"/>
      <c r="AF343" s="288"/>
      <c r="AG343" s="288"/>
      <c r="AH343" s="288"/>
      <c r="AI343" s="288"/>
      <c r="AJ343" s="288"/>
      <c r="AK343" s="288"/>
      <c r="AL343" s="288"/>
      <c r="AM343" s="288"/>
      <c r="AN343" s="288"/>
      <c r="AO343" s="288"/>
      <c r="AP343" s="288"/>
    </row>
    <row r="344" spans="1:42" ht="15.75" customHeight="1">
      <c r="A344" s="288"/>
      <c r="B344" s="317"/>
      <c r="C344" s="317"/>
      <c r="D344" s="317"/>
      <c r="E344" s="288"/>
      <c r="F344" s="317"/>
      <c r="G344" s="288"/>
      <c r="H344" s="317"/>
      <c r="I344" s="288"/>
      <c r="J344" s="317"/>
      <c r="K344" s="288"/>
      <c r="L344" s="317"/>
      <c r="M344" s="288"/>
      <c r="N344" s="339"/>
      <c r="O344" s="317"/>
      <c r="P344" s="288"/>
      <c r="Q344" s="317"/>
      <c r="R344" s="288"/>
      <c r="S344" s="317"/>
      <c r="T344" s="288"/>
      <c r="U344" s="317"/>
      <c r="V344" s="288"/>
      <c r="W344" s="288"/>
      <c r="X344" s="288"/>
      <c r="Y344" s="288"/>
      <c r="Z344" s="288"/>
      <c r="AA344" s="288"/>
      <c r="AB344" s="288"/>
      <c r="AC344" s="288"/>
      <c r="AD344" s="288"/>
      <c r="AE344" s="288"/>
      <c r="AF344" s="288"/>
      <c r="AG344" s="288"/>
      <c r="AH344" s="288"/>
      <c r="AI344" s="288"/>
      <c r="AJ344" s="288"/>
      <c r="AK344" s="288"/>
      <c r="AL344" s="288"/>
      <c r="AM344" s="288"/>
      <c r="AN344" s="288"/>
      <c r="AO344" s="288"/>
      <c r="AP344" s="288"/>
    </row>
    <row r="345" spans="1:42" ht="15.75" customHeight="1">
      <c r="A345" s="288"/>
      <c r="B345" s="317"/>
      <c r="C345" s="317"/>
      <c r="D345" s="317"/>
      <c r="E345" s="288"/>
      <c r="F345" s="317"/>
      <c r="G345" s="288"/>
      <c r="H345" s="317"/>
      <c r="I345" s="288"/>
      <c r="J345" s="317"/>
      <c r="K345" s="288"/>
      <c r="L345" s="317"/>
      <c r="M345" s="288"/>
      <c r="N345" s="339"/>
      <c r="O345" s="317"/>
      <c r="P345" s="288"/>
      <c r="Q345" s="317"/>
      <c r="R345" s="288"/>
      <c r="S345" s="317"/>
      <c r="T345" s="288"/>
      <c r="U345" s="317"/>
      <c r="V345" s="288"/>
      <c r="W345" s="288"/>
      <c r="X345" s="288"/>
      <c r="Y345" s="288"/>
      <c r="Z345" s="288"/>
      <c r="AA345" s="288"/>
      <c r="AB345" s="288"/>
      <c r="AC345" s="288"/>
      <c r="AD345" s="288"/>
      <c r="AE345" s="288"/>
      <c r="AF345" s="288"/>
      <c r="AG345" s="288"/>
      <c r="AH345" s="288"/>
      <c r="AI345" s="288"/>
      <c r="AJ345" s="288"/>
      <c r="AK345" s="288"/>
      <c r="AL345" s="288"/>
      <c r="AM345" s="288"/>
      <c r="AN345" s="288"/>
      <c r="AO345" s="288"/>
      <c r="AP345" s="288"/>
    </row>
    <row r="346" spans="1:42" ht="15.75" customHeight="1">
      <c r="A346" s="288"/>
      <c r="B346" s="317"/>
      <c r="C346" s="317"/>
      <c r="D346" s="317"/>
      <c r="E346" s="288"/>
      <c r="F346" s="317"/>
      <c r="G346" s="288"/>
      <c r="H346" s="317"/>
      <c r="I346" s="288"/>
      <c r="J346" s="317"/>
      <c r="K346" s="288"/>
      <c r="L346" s="317"/>
      <c r="M346" s="288"/>
      <c r="N346" s="339"/>
      <c r="O346" s="317"/>
      <c r="P346" s="288"/>
      <c r="Q346" s="317"/>
      <c r="R346" s="288"/>
      <c r="S346" s="317"/>
      <c r="T346" s="288"/>
      <c r="U346" s="317"/>
      <c r="V346" s="288"/>
      <c r="W346" s="288"/>
      <c r="X346" s="288"/>
      <c r="Y346" s="288"/>
      <c r="Z346" s="288"/>
      <c r="AA346" s="288"/>
      <c r="AB346" s="288"/>
      <c r="AC346" s="288"/>
      <c r="AD346" s="288"/>
      <c r="AE346" s="288"/>
      <c r="AF346" s="288"/>
      <c r="AG346" s="288"/>
      <c r="AH346" s="288"/>
      <c r="AI346" s="288"/>
      <c r="AJ346" s="288"/>
      <c r="AK346" s="288"/>
      <c r="AL346" s="288"/>
      <c r="AM346" s="288"/>
      <c r="AN346" s="288"/>
      <c r="AO346" s="288"/>
      <c r="AP346" s="288"/>
    </row>
    <row r="347" spans="1:42" ht="15.75" customHeight="1">
      <c r="A347" s="288"/>
      <c r="B347" s="317"/>
      <c r="C347" s="317"/>
      <c r="D347" s="317"/>
      <c r="E347" s="288"/>
      <c r="F347" s="317"/>
      <c r="G347" s="288"/>
      <c r="H347" s="317"/>
      <c r="I347" s="288"/>
      <c r="J347" s="317"/>
      <c r="K347" s="288"/>
      <c r="L347" s="317"/>
      <c r="M347" s="288"/>
      <c r="N347" s="339"/>
      <c r="O347" s="317"/>
      <c r="P347" s="288"/>
      <c r="Q347" s="317"/>
      <c r="R347" s="288"/>
      <c r="S347" s="317"/>
      <c r="T347" s="288"/>
      <c r="U347" s="317"/>
      <c r="V347" s="288"/>
      <c r="W347" s="288"/>
      <c r="X347" s="288"/>
      <c r="Y347" s="288"/>
      <c r="Z347" s="288"/>
      <c r="AA347" s="288"/>
      <c r="AB347" s="288"/>
      <c r="AC347" s="288"/>
      <c r="AD347" s="288"/>
      <c r="AE347" s="288"/>
      <c r="AF347" s="288"/>
      <c r="AG347" s="288"/>
      <c r="AH347" s="288"/>
      <c r="AI347" s="288"/>
      <c r="AJ347" s="288"/>
      <c r="AK347" s="288"/>
      <c r="AL347" s="288"/>
      <c r="AM347" s="288"/>
      <c r="AN347" s="288"/>
      <c r="AO347" s="288"/>
      <c r="AP347" s="288"/>
    </row>
    <row r="348" spans="1:42" ht="15.75" customHeight="1">
      <c r="A348" s="288"/>
      <c r="B348" s="317"/>
      <c r="C348" s="317"/>
      <c r="D348" s="317"/>
      <c r="E348" s="288"/>
      <c r="F348" s="317"/>
      <c r="G348" s="288"/>
      <c r="H348" s="317"/>
      <c r="I348" s="288"/>
      <c r="J348" s="317"/>
      <c r="K348" s="288"/>
      <c r="L348" s="317"/>
      <c r="M348" s="288"/>
      <c r="N348" s="339"/>
      <c r="O348" s="317"/>
      <c r="P348" s="288"/>
      <c r="Q348" s="317"/>
      <c r="R348" s="288"/>
      <c r="S348" s="317"/>
      <c r="T348" s="288"/>
      <c r="U348" s="317"/>
      <c r="V348" s="288"/>
      <c r="W348" s="288"/>
      <c r="X348" s="288"/>
      <c r="Y348" s="288"/>
      <c r="Z348" s="288"/>
      <c r="AA348" s="288"/>
      <c r="AB348" s="288"/>
      <c r="AC348" s="288"/>
      <c r="AD348" s="288"/>
      <c r="AE348" s="288"/>
      <c r="AF348" s="288"/>
      <c r="AG348" s="288"/>
      <c r="AH348" s="288"/>
      <c r="AI348" s="288"/>
      <c r="AJ348" s="288"/>
      <c r="AK348" s="288"/>
      <c r="AL348" s="288"/>
      <c r="AM348" s="288"/>
      <c r="AN348" s="288"/>
      <c r="AO348" s="288"/>
      <c r="AP348" s="288"/>
    </row>
    <row r="349" spans="1:42" ht="15.75" customHeight="1">
      <c r="A349" s="288"/>
      <c r="B349" s="317"/>
      <c r="C349" s="317"/>
      <c r="D349" s="317"/>
      <c r="E349" s="288"/>
      <c r="F349" s="317"/>
      <c r="G349" s="288"/>
      <c r="H349" s="317"/>
      <c r="I349" s="288"/>
      <c r="J349" s="317"/>
      <c r="K349" s="288"/>
      <c r="L349" s="317"/>
      <c r="M349" s="288"/>
      <c r="N349" s="339"/>
      <c r="O349" s="317"/>
      <c r="P349" s="288"/>
      <c r="Q349" s="317"/>
      <c r="R349" s="288"/>
      <c r="S349" s="317"/>
      <c r="T349" s="288"/>
      <c r="U349" s="317"/>
      <c r="V349" s="288"/>
      <c r="W349" s="288"/>
      <c r="X349" s="288"/>
      <c r="Y349" s="288"/>
      <c r="Z349" s="288"/>
      <c r="AA349" s="288"/>
      <c r="AB349" s="288"/>
      <c r="AC349" s="288"/>
      <c r="AD349" s="288"/>
      <c r="AE349" s="288"/>
      <c r="AF349" s="288"/>
      <c r="AG349" s="288"/>
      <c r="AH349" s="288"/>
      <c r="AI349" s="288"/>
      <c r="AJ349" s="288"/>
      <c r="AK349" s="288"/>
      <c r="AL349" s="288"/>
      <c r="AM349" s="288"/>
      <c r="AN349" s="288"/>
      <c r="AO349" s="288"/>
      <c r="AP349" s="288"/>
    </row>
    <row r="350" spans="1:42" ht="15.75" customHeight="1">
      <c r="A350" s="288"/>
      <c r="B350" s="317"/>
      <c r="C350" s="317"/>
      <c r="D350" s="317"/>
      <c r="E350" s="288"/>
      <c r="F350" s="317"/>
      <c r="G350" s="288"/>
      <c r="H350" s="317"/>
      <c r="I350" s="288"/>
      <c r="J350" s="317"/>
      <c r="K350" s="288"/>
      <c r="L350" s="317"/>
      <c r="M350" s="288"/>
      <c r="N350" s="339"/>
      <c r="O350" s="317"/>
      <c r="P350" s="288"/>
      <c r="Q350" s="317"/>
      <c r="R350" s="288"/>
      <c r="S350" s="317"/>
      <c r="T350" s="288"/>
      <c r="U350" s="317"/>
      <c r="V350" s="288"/>
      <c r="W350" s="288"/>
      <c r="X350" s="288"/>
      <c r="Y350" s="288"/>
      <c r="Z350" s="288"/>
      <c r="AA350" s="288"/>
      <c r="AB350" s="288"/>
      <c r="AC350" s="288"/>
      <c r="AD350" s="288"/>
      <c r="AE350" s="288"/>
      <c r="AF350" s="288"/>
      <c r="AG350" s="288"/>
      <c r="AH350" s="288"/>
      <c r="AI350" s="288"/>
      <c r="AJ350" s="288"/>
      <c r="AK350" s="288"/>
      <c r="AL350" s="288"/>
      <c r="AM350" s="288"/>
      <c r="AN350" s="288"/>
      <c r="AO350" s="288"/>
      <c r="AP350" s="288"/>
    </row>
    <row r="351" spans="1:42" ht="15.75" customHeight="1">
      <c r="A351" s="288"/>
      <c r="B351" s="317"/>
      <c r="C351" s="317"/>
      <c r="D351" s="317"/>
      <c r="E351" s="288"/>
      <c r="F351" s="317"/>
      <c r="G351" s="288"/>
      <c r="H351" s="317"/>
      <c r="I351" s="288"/>
      <c r="J351" s="317"/>
      <c r="K351" s="288"/>
      <c r="L351" s="317"/>
      <c r="M351" s="288"/>
      <c r="N351" s="339"/>
      <c r="O351" s="317"/>
      <c r="P351" s="288"/>
      <c r="Q351" s="317"/>
      <c r="R351" s="288"/>
      <c r="S351" s="317"/>
      <c r="T351" s="288"/>
      <c r="U351" s="317"/>
      <c r="V351" s="288"/>
      <c r="W351" s="288"/>
      <c r="X351" s="288"/>
      <c r="Y351" s="288"/>
      <c r="Z351" s="288"/>
      <c r="AA351" s="288"/>
      <c r="AB351" s="288"/>
      <c r="AC351" s="288"/>
      <c r="AD351" s="288"/>
      <c r="AE351" s="288"/>
      <c r="AF351" s="288"/>
      <c r="AG351" s="288"/>
      <c r="AH351" s="288"/>
      <c r="AI351" s="288"/>
      <c r="AJ351" s="288"/>
      <c r="AK351" s="288"/>
      <c r="AL351" s="288"/>
      <c r="AM351" s="288"/>
      <c r="AN351" s="288"/>
      <c r="AO351" s="288"/>
      <c r="AP351" s="288"/>
    </row>
    <row r="352" spans="1:42" ht="15.75" customHeight="1">
      <c r="A352" s="288"/>
      <c r="B352" s="317"/>
      <c r="C352" s="317"/>
      <c r="D352" s="317"/>
      <c r="E352" s="288"/>
      <c r="F352" s="317"/>
      <c r="G352" s="288"/>
      <c r="H352" s="317"/>
      <c r="I352" s="288"/>
      <c r="J352" s="317"/>
      <c r="K352" s="288"/>
      <c r="L352" s="317"/>
      <c r="M352" s="288"/>
      <c r="N352" s="339"/>
      <c r="O352" s="317"/>
      <c r="P352" s="288"/>
      <c r="Q352" s="317"/>
      <c r="R352" s="288"/>
      <c r="S352" s="317"/>
      <c r="T352" s="288"/>
      <c r="U352" s="317"/>
      <c r="V352" s="288"/>
      <c r="W352" s="288"/>
      <c r="X352" s="288"/>
      <c r="Y352" s="288"/>
      <c r="Z352" s="288"/>
      <c r="AA352" s="288"/>
      <c r="AB352" s="288"/>
      <c r="AC352" s="288"/>
      <c r="AD352" s="288"/>
      <c r="AE352" s="288"/>
      <c r="AF352" s="288"/>
      <c r="AG352" s="288"/>
      <c r="AH352" s="288"/>
      <c r="AI352" s="288"/>
      <c r="AJ352" s="288"/>
      <c r="AK352" s="288"/>
      <c r="AL352" s="288"/>
      <c r="AM352" s="288"/>
      <c r="AN352" s="288"/>
      <c r="AO352" s="288"/>
      <c r="AP352" s="288"/>
    </row>
    <row r="353" spans="1:42" ht="15.75" customHeight="1">
      <c r="A353" s="288"/>
      <c r="B353" s="317"/>
      <c r="C353" s="317"/>
      <c r="D353" s="317"/>
      <c r="E353" s="288"/>
      <c r="F353" s="317"/>
      <c r="G353" s="288"/>
      <c r="H353" s="317"/>
      <c r="I353" s="288"/>
      <c r="J353" s="317"/>
      <c r="K353" s="288"/>
      <c r="L353" s="317"/>
      <c r="M353" s="288"/>
      <c r="N353" s="339"/>
      <c r="O353" s="317"/>
      <c r="P353" s="288"/>
      <c r="Q353" s="317"/>
      <c r="R353" s="288"/>
      <c r="S353" s="317"/>
      <c r="T353" s="288"/>
      <c r="U353" s="317"/>
      <c r="V353" s="288"/>
      <c r="W353" s="288"/>
      <c r="X353" s="288"/>
      <c r="Y353" s="288"/>
      <c r="Z353" s="288"/>
      <c r="AA353" s="288"/>
      <c r="AB353" s="288"/>
      <c r="AC353" s="288"/>
      <c r="AD353" s="288"/>
      <c r="AE353" s="288"/>
      <c r="AF353" s="288"/>
      <c r="AG353" s="288"/>
      <c r="AH353" s="288"/>
      <c r="AI353" s="288"/>
      <c r="AJ353" s="288"/>
      <c r="AK353" s="288"/>
      <c r="AL353" s="288"/>
      <c r="AM353" s="288"/>
      <c r="AN353" s="288"/>
      <c r="AO353" s="288"/>
      <c r="AP353" s="288"/>
    </row>
    <row r="354" spans="1:42" ht="15.75" customHeight="1">
      <c r="A354" s="288"/>
      <c r="B354" s="317"/>
      <c r="C354" s="317"/>
      <c r="D354" s="317"/>
      <c r="E354" s="288"/>
      <c r="F354" s="317"/>
      <c r="G354" s="288"/>
      <c r="H354" s="317"/>
      <c r="I354" s="288"/>
      <c r="J354" s="317"/>
      <c r="K354" s="288"/>
      <c r="L354" s="317"/>
      <c r="M354" s="288"/>
      <c r="N354" s="339"/>
      <c r="O354" s="317"/>
      <c r="P354" s="288"/>
      <c r="Q354" s="317"/>
      <c r="R354" s="288"/>
      <c r="S354" s="317"/>
      <c r="T354" s="288"/>
      <c r="U354" s="317"/>
      <c r="V354" s="288"/>
      <c r="W354" s="288"/>
      <c r="X354" s="288"/>
      <c r="Y354" s="288"/>
      <c r="Z354" s="288"/>
      <c r="AA354" s="288"/>
      <c r="AB354" s="288"/>
      <c r="AC354" s="288"/>
      <c r="AD354" s="288"/>
      <c r="AE354" s="288"/>
      <c r="AF354" s="288"/>
      <c r="AG354" s="288"/>
      <c r="AH354" s="288"/>
      <c r="AI354" s="288"/>
      <c r="AJ354" s="288"/>
      <c r="AK354" s="288"/>
      <c r="AL354" s="288"/>
      <c r="AM354" s="288"/>
      <c r="AN354" s="288"/>
      <c r="AO354" s="288"/>
      <c r="AP354" s="288"/>
    </row>
    <row r="355" spans="1:42" ht="15.75" customHeight="1">
      <c r="A355" s="288"/>
      <c r="B355" s="317"/>
      <c r="C355" s="317"/>
      <c r="D355" s="317"/>
      <c r="E355" s="288"/>
      <c r="F355" s="317"/>
      <c r="G355" s="288"/>
      <c r="H355" s="317"/>
      <c r="I355" s="288"/>
      <c r="J355" s="317"/>
      <c r="K355" s="288"/>
      <c r="L355" s="317"/>
      <c r="M355" s="288"/>
      <c r="N355" s="339"/>
      <c r="O355" s="317"/>
      <c r="P355" s="288"/>
      <c r="Q355" s="317"/>
      <c r="R355" s="288"/>
      <c r="S355" s="317"/>
      <c r="T355" s="288"/>
      <c r="U355" s="317"/>
      <c r="V355" s="288"/>
      <c r="W355" s="288"/>
      <c r="X355" s="288"/>
      <c r="Y355" s="288"/>
      <c r="Z355" s="288"/>
      <c r="AA355" s="288"/>
      <c r="AB355" s="288"/>
      <c r="AC355" s="288"/>
      <c r="AD355" s="288"/>
      <c r="AE355" s="288"/>
      <c r="AF355" s="288"/>
      <c r="AG355" s="288"/>
      <c r="AH355" s="288"/>
      <c r="AI355" s="288"/>
      <c r="AJ355" s="288"/>
      <c r="AK355" s="288"/>
      <c r="AL355" s="288"/>
      <c r="AM355" s="288"/>
      <c r="AN355" s="288"/>
      <c r="AO355" s="288"/>
      <c r="AP355" s="288"/>
    </row>
    <row r="356" spans="1:42" ht="15.75" customHeight="1">
      <c r="A356" s="288"/>
      <c r="B356" s="317"/>
      <c r="C356" s="317"/>
      <c r="D356" s="317"/>
      <c r="E356" s="288"/>
      <c r="F356" s="317"/>
      <c r="G356" s="288"/>
      <c r="H356" s="317"/>
      <c r="I356" s="288"/>
      <c r="J356" s="317"/>
      <c r="K356" s="288"/>
      <c r="L356" s="317"/>
      <c r="M356" s="288"/>
      <c r="N356" s="339"/>
      <c r="O356" s="317"/>
      <c r="P356" s="288"/>
      <c r="Q356" s="317"/>
      <c r="R356" s="288"/>
      <c r="S356" s="317"/>
      <c r="T356" s="288"/>
      <c r="U356" s="317"/>
      <c r="V356" s="288"/>
      <c r="W356" s="288"/>
      <c r="X356" s="288"/>
      <c r="Y356" s="288"/>
      <c r="Z356" s="288"/>
      <c r="AA356" s="288"/>
      <c r="AB356" s="288"/>
      <c r="AC356" s="288"/>
      <c r="AD356" s="288"/>
      <c r="AE356" s="288"/>
      <c r="AF356" s="288"/>
      <c r="AG356" s="288"/>
      <c r="AH356" s="288"/>
      <c r="AI356" s="288"/>
      <c r="AJ356" s="288"/>
      <c r="AK356" s="288"/>
      <c r="AL356" s="288"/>
      <c r="AM356" s="288"/>
      <c r="AN356" s="288"/>
      <c r="AO356" s="288"/>
      <c r="AP356" s="288"/>
    </row>
    <row r="357" spans="1:42" ht="15.75" customHeight="1">
      <c r="A357" s="288"/>
      <c r="B357" s="317"/>
      <c r="C357" s="317"/>
      <c r="D357" s="317"/>
      <c r="E357" s="288"/>
      <c r="F357" s="317"/>
      <c r="G357" s="288"/>
      <c r="H357" s="317"/>
      <c r="I357" s="288"/>
      <c r="J357" s="317"/>
      <c r="K357" s="288"/>
      <c r="L357" s="317"/>
      <c r="M357" s="288"/>
      <c r="N357" s="339"/>
      <c r="O357" s="317"/>
      <c r="P357" s="288"/>
      <c r="Q357" s="317"/>
      <c r="R357" s="288"/>
      <c r="S357" s="317"/>
      <c r="T357" s="288"/>
      <c r="U357" s="317"/>
      <c r="V357" s="288"/>
      <c r="W357" s="288"/>
      <c r="X357" s="288"/>
      <c r="Y357" s="288"/>
      <c r="Z357" s="288"/>
      <c r="AA357" s="288"/>
      <c r="AB357" s="288"/>
      <c r="AC357" s="288"/>
      <c r="AD357" s="288"/>
      <c r="AE357" s="288"/>
      <c r="AF357" s="288"/>
      <c r="AG357" s="288"/>
      <c r="AH357" s="288"/>
      <c r="AI357" s="288"/>
      <c r="AJ357" s="288"/>
      <c r="AK357" s="288"/>
      <c r="AL357" s="288"/>
      <c r="AM357" s="288"/>
      <c r="AN357" s="288"/>
      <c r="AO357" s="288"/>
      <c r="AP357" s="288"/>
    </row>
    <row r="358" spans="1:42" ht="15.75" customHeight="1">
      <c r="A358" s="288"/>
      <c r="B358" s="317"/>
      <c r="C358" s="317"/>
      <c r="D358" s="317"/>
      <c r="E358" s="288"/>
      <c r="F358" s="317"/>
      <c r="G358" s="288"/>
      <c r="H358" s="317"/>
      <c r="I358" s="288"/>
      <c r="J358" s="317"/>
      <c r="K358" s="288"/>
      <c r="L358" s="317"/>
      <c r="M358" s="288"/>
      <c r="N358" s="339"/>
      <c r="O358" s="317"/>
      <c r="P358" s="288"/>
      <c r="Q358" s="317"/>
      <c r="R358" s="288"/>
      <c r="S358" s="317"/>
      <c r="T358" s="288"/>
      <c r="U358" s="317"/>
      <c r="V358" s="288"/>
      <c r="W358" s="288"/>
      <c r="X358" s="288"/>
      <c r="Y358" s="288"/>
      <c r="Z358" s="288"/>
      <c r="AA358" s="288"/>
      <c r="AB358" s="288"/>
      <c r="AC358" s="288"/>
      <c r="AD358" s="288"/>
      <c r="AE358" s="288"/>
      <c r="AF358" s="288"/>
      <c r="AG358" s="288"/>
      <c r="AH358" s="288"/>
      <c r="AI358" s="288"/>
      <c r="AJ358" s="288"/>
      <c r="AK358" s="288"/>
      <c r="AL358" s="288"/>
      <c r="AM358" s="288"/>
      <c r="AN358" s="288"/>
      <c r="AO358" s="288"/>
      <c r="AP358" s="288"/>
    </row>
    <row r="359" spans="1:42" ht="15.75" customHeight="1">
      <c r="A359" s="288"/>
      <c r="B359" s="317"/>
      <c r="C359" s="317"/>
      <c r="D359" s="317"/>
      <c r="E359" s="288"/>
      <c r="F359" s="317"/>
      <c r="G359" s="288"/>
      <c r="H359" s="317"/>
      <c r="I359" s="288"/>
      <c r="J359" s="317"/>
      <c r="K359" s="288"/>
      <c r="L359" s="317"/>
      <c r="M359" s="288"/>
      <c r="N359" s="339"/>
      <c r="O359" s="317"/>
      <c r="P359" s="288"/>
      <c r="Q359" s="317"/>
      <c r="R359" s="288"/>
      <c r="S359" s="317"/>
      <c r="T359" s="288"/>
      <c r="U359" s="317"/>
      <c r="V359" s="288"/>
      <c r="W359" s="288"/>
      <c r="X359" s="288"/>
      <c r="Y359" s="288"/>
      <c r="Z359" s="288"/>
      <c r="AA359" s="288"/>
      <c r="AB359" s="288"/>
      <c r="AC359" s="288"/>
      <c r="AD359" s="288"/>
      <c r="AE359" s="288"/>
      <c r="AF359" s="288"/>
      <c r="AG359" s="288"/>
      <c r="AH359" s="288"/>
      <c r="AI359" s="288"/>
      <c r="AJ359" s="288"/>
      <c r="AK359" s="288"/>
      <c r="AL359" s="288"/>
      <c r="AM359" s="288"/>
      <c r="AN359" s="288"/>
      <c r="AO359" s="288"/>
      <c r="AP359" s="288"/>
    </row>
    <row r="360" spans="1:42" ht="15.75" customHeight="1">
      <c r="A360" s="288"/>
      <c r="B360" s="317"/>
      <c r="C360" s="317"/>
      <c r="D360" s="317"/>
      <c r="E360" s="288"/>
      <c r="F360" s="317"/>
      <c r="G360" s="288"/>
      <c r="H360" s="317"/>
      <c r="I360" s="288"/>
      <c r="J360" s="317"/>
      <c r="K360" s="288"/>
      <c r="L360" s="317"/>
      <c r="M360" s="288"/>
      <c r="N360" s="339"/>
      <c r="O360" s="317"/>
      <c r="P360" s="288"/>
      <c r="Q360" s="317"/>
      <c r="R360" s="288"/>
      <c r="S360" s="317"/>
      <c r="T360" s="288"/>
      <c r="U360" s="317"/>
      <c r="V360" s="288"/>
      <c r="W360" s="288"/>
      <c r="X360" s="288"/>
      <c r="Y360" s="288"/>
      <c r="Z360" s="288"/>
      <c r="AA360" s="288"/>
      <c r="AB360" s="288"/>
      <c r="AC360" s="288"/>
      <c r="AD360" s="288"/>
      <c r="AE360" s="288"/>
      <c r="AF360" s="288"/>
      <c r="AG360" s="288"/>
      <c r="AH360" s="288"/>
      <c r="AI360" s="288"/>
      <c r="AJ360" s="288"/>
      <c r="AK360" s="288"/>
      <c r="AL360" s="288"/>
      <c r="AM360" s="288"/>
      <c r="AN360" s="288"/>
      <c r="AO360" s="288"/>
      <c r="AP360" s="288"/>
    </row>
    <row r="361" spans="1:42" ht="15.75" customHeight="1">
      <c r="A361" s="288"/>
      <c r="B361" s="317"/>
      <c r="C361" s="317"/>
      <c r="D361" s="317"/>
      <c r="E361" s="288"/>
      <c r="F361" s="317"/>
      <c r="G361" s="288"/>
      <c r="H361" s="317"/>
      <c r="I361" s="288"/>
      <c r="J361" s="317"/>
      <c r="K361" s="288"/>
      <c r="L361" s="317"/>
      <c r="M361" s="288"/>
      <c r="N361" s="339"/>
      <c r="O361" s="317"/>
      <c r="P361" s="288"/>
      <c r="Q361" s="317"/>
      <c r="R361" s="288"/>
      <c r="S361" s="317"/>
      <c r="T361" s="288"/>
      <c r="U361" s="317"/>
      <c r="V361" s="288"/>
      <c r="W361" s="288"/>
      <c r="X361" s="288"/>
      <c r="Y361" s="288"/>
      <c r="Z361" s="288"/>
      <c r="AA361" s="288"/>
      <c r="AB361" s="288"/>
      <c r="AC361" s="288"/>
      <c r="AD361" s="288"/>
      <c r="AE361" s="288"/>
      <c r="AF361" s="288"/>
      <c r="AG361" s="288"/>
      <c r="AH361" s="288"/>
      <c r="AI361" s="288"/>
      <c r="AJ361" s="288"/>
      <c r="AK361" s="288"/>
      <c r="AL361" s="288"/>
      <c r="AM361" s="288"/>
      <c r="AN361" s="288"/>
      <c r="AO361" s="288"/>
      <c r="AP361" s="288"/>
    </row>
    <row r="362" spans="1:42" ht="15.75" customHeight="1">
      <c r="A362" s="288"/>
      <c r="B362" s="317"/>
      <c r="C362" s="317"/>
      <c r="D362" s="317"/>
      <c r="E362" s="288"/>
      <c r="F362" s="317"/>
      <c r="G362" s="288"/>
      <c r="H362" s="317"/>
      <c r="I362" s="288"/>
      <c r="J362" s="317"/>
      <c r="K362" s="288"/>
      <c r="L362" s="317"/>
      <c r="M362" s="288"/>
      <c r="N362" s="339"/>
      <c r="O362" s="317"/>
      <c r="P362" s="288"/>
      <c r="Q362" s="317"/>
      <c r="R362" s="288"/>
      <c r="S362" s="317"/>
      <c r="T362" s="288"/>
      <c r="U362" s="317"/>
      <c r="V362" s="288"/>
      <c r="W362" s="288"/>
      <c r="X362" s="288"/>
      <c r="Y362" s="288"/>
      <c r="Z362" s="288"/>
      <c r="AA362" s="288"/>
      <c r="AB362" s="288"/>
      <c r="AC362" s="288"/>
      <c r="AD362" s="288"/>
      <c r="AE362" s="288"/>
      <c r="AF362" s="288"/>
      <c r="AG362" s="288"/>
      <c r="AH362" s="288"/>
      <c r="AI362" s="288"/>
      <c r="AJ362" s="288"/>
      <c r="AK362" s="288"/>
      <c r="AL362" s="288"/>
      <c r="AM362" s="288"/>
      <c r="AN362" s="288"/>
      <c r="AO362" s="288"/>
      <c r="AP362" s="288"/>
    </row>
    <row r="363" spans="1:42" ht="15.75" customHeight="1">
      <c r="A363" s="288"/>
      <c r="B363" s="317"/>
      <c r="C363" s="317"/>
      <c r="D363" s="317"/>
      <c r="E363" s="288"/>
      <c r="F363" s="317"/>
      <c r="G363" s="288"/>
      <c r="H363" s="317"/>
      <c r="I363" s="288"/>
      <c r="J363" s="317"/>
      <c r="K363" s="288"/>
      <c r="L363" s="317"/>
      <c r="M363" s="288"/>
      <c r="N363" s="339"/>
      <c r="O363" s="317"/>
      <c r="P363" s="288"/>
      <c r="Q363" s="317"/>
      <c r="R363" s="288"/>
      <c r="S363" s="317"/>
      <c r="T363" s="288"/>
      <c r="U363" s="317"/>
      <c r="V363" s="288"/>
      <c r="W363" s="288"/>
      <c r="X363" s="288"/>
      <c r="Y363" s="288"/>
      <c r="Z363" s="288"/>
      <c r="AA363" s="288"/>
      <c r="AB363" s="288"/>
      <c r="AC363" s="288"/>
      <c r="AD363" s="288"/>
      <c r="AE363" s="288"/>
      <c r="AF363" s="288"/>
      <c r="AG363" s="288"/>
      <c r="AH363" s="288"/>
      <c r="AI363" s="288"/>
      <c r="AJ363" s="288"/>
      <c r="AK363" s="288"/>
      <c r="AL363" s="288"/>
      <c r="AM363" s="288"/>
      <c r="AN363" s="288"/>
      <c r="AO363" s="288"/>
      <c r="AP363" s="288"/>
    </row>
    <row r="364" spans="1:42" ht="15.75" customHeight="1">
      <c r="A364" s="288"/>
      <c r="B364" s="317"/>
      <c r="C364" s="317"/>
      <c r="D364" s="317"/>
      <c r="E364" s="288"/>
      <c r="F364" s="317"/>
      <c r="G364" s="288"/>
      <c r="H364" s="317"/>
      <c r="I364" s="288"/>
      <c r="J364" s="317"/>
      <c r="K364" s="288"/>
      <c r="L364" s="317"/>
      <c r="M364" s="288"/>
      <c r="N364" s="339"/>
      <c r="O364" s="317"/>
      <c r="P364" s="288"/>
      <c r="Q364" s="317"/>
      <c r="R364" s="288"/>
      <c r="S364" s="317"/>
      <c r="T364" s="288"/>
      <c r="U364" s="317"/>
      <c r="V364" s="288"/>
      <c r="W364" s="288"/>
      <c r="X364" s="288"/>
      <c r="Y364" s="288"/>
      <c r="Z364" s="288"/>
      <c r="AA364" s="288"/>
      <c r="AB364" s="288"/>
      <c r="AC364" s="288"/>
      <c r="AD364" s="288"/>
      <c r="AE364" s="288"/>
      <c r="AF364" s="288"/>
      <c r="AG364" s="288"/>
      <c r="AH364" s="288"/>
      <c r="AI364" s="288"/>
      <c r="AJ364" s="288"/>
      <c r="AK364" s="288"/>
      <c r="AL364" s="288"/>
      <c r="AM364" s="288"/>
      <c r="AN364" s="288"/>
      <c r="AO364" s="288"/>
      <c r="AP364" s="288"/>
    </row>
    <row r="365" spans="1:42" ht="15.75" customHeight="1">
      <c r="A365" s="288"/>
      <c r="B365" s="317"/>
      <c r="C365" s="317"/>
      <c r="D365" s="317"/>
      <c r="E365" s="288"/>
      <c r="F365" s="317"/>
      <c r="G365" s="288"/>
      <c r="H365" s="317"/>
      <c r="I365" s="288"/>
      <c r="J365" s="317"/>
      <c r="K365" s="288"/>
      <c r="L365" s="317"/>
      <c r="M365" s="288"/>
      <c r="N365" s="339"/>
      <c r="O365" s="317"/>
      <c r="P365" s="288"/>
      <c r="Q365" s="317"/>
      <c r="R365" s="288"/>
      <c r="S365" s="317"/>
      <c r="T365" s="288"/>
      <c r="U365" s="317"/>
      <c r="V365" s="288"/>
      <c r="W365" s="288"/>
      <c r="X365" s="288"/>
      <c r="Y365" s="288"/>
      <c r="Z365" s="288"/>
      <c r="AA365" s="288"/>
      <c r="AB365" s="288"/>
      <c r="AC365" s="288"/>
      <c r="AD365" s="288"/>
      <c r="AE365" s="288"/>
      <c r="AF365" s="288"/>
      <c r="AG365" s="288"/>
      <c r="AH365" s="288"/>
      <c r="AI365" s="288"/>
      <c r="AJ365" s="288"/>
      <c r="AK365" s="288"/>
      <c r="AL365" s="288"/>
      <c r="AM365" s="288"/>
      <c r="AN365" s="288"/>
      <c r="AO365" s="288"/>
      <c r="AP365" s="288"/>
    </row>
    <row r="366" spans="1:42" ht="15.75" customHeight="1">
      <c r="A366" s="288"/>
      <c r="B366" s="317"/>
      <c r="C366" s="317"/>
      <c r="D366" s="317"/>
      <c r="E366" s="288"/>
      <c r="F366" s="317"/>
      <c r="G366" s="288"/>
      <c r="H366" s="317"/>
      <c r="I366" s="288"/>
      <c r="J366" s="317"/>
      <c r="K366" s="288"/>
      <c r="L366" s="317"/>
      <c r="M366" s="288"/>
      <c r="N366" s="339"/>
      <c r="O366" s="317"/>
      <c r="P366" s="288"/>
      <c r="Q366" s="317"/>
      <c r="R366" s="288"/>
      <c r="S366" s="317"/>
      <c r="T366" s="288"/>
      <c r="U366" s="317"/>
      <c r="V366" s="288"/>
      <c r="W366" s="288"/>
      <c r="X366" s="288"/>
      <c r="Y366" s="288"/>
      <c r="Z366" s="288"/>
      <c r="AA366" s="288"/>
      <c r="AB366" s="288"/>
      <c r="AC366" s="288"/>
      <c r="AD366" s="288"/>
      <c r="AE366" s="288"/>
      <c r="AF366" s="288"/>
      <c r="AG366" s="288"/>
      <c r="AH366" s="288"/>
      <c r="AI366" s="288"/>
      <c r="AJ366" s="288"/>
      <c r="AK366" s="288"/>
      <c r="AL366" s="288"/>
      <c r="AM366" s="288"/>
      <c r="AN366" s="288"/>
      <c r="AO366" s="288"/>
      <c r="AP366" s="288"/>
    </row>
    <row r="367" spans="1:42" ht="15.75" customHeight="1">
      <c r="A367" s="288"/>
      <c r="B367" s="317"/>
      <c r="C367" s="317"/>
      <c r="D367" s="317"/>
      <c r="E367" s="288"/>
      <c r="F367" s="317"/>
      <c r="G367" s="288"/>
      <c r="H367" s="317"/>
      <c r="I367" s="288"/>
      <c r="J367" s="317"/>
      <c r="K367" s="288"/>
      <c r="L367" s="317"/>
      <c r="M367" s="288"/>
      <c r="N367" s="339"/>
      <c r="O367" s="317"/>
      <c r="P367" s="288"/>
      <c r="Q367" s="317"/>
      <c r="R367" s="288"/>
      <c r="S367" s="317"/>
      <c r="T367" s="288"/>
      <c r="U367" s="317"/>
      <c r="V367" s="288"/>
      <c r="W367" s="288"/>
      <c r="X367" s="288"/>
      <c r="Y367" s="288"/>
      <c r="Z367" s="288"/>
      <c r="AA367" s="288"/>
      <c r="AB367" s="288"/>
      <c r="AC367" s="288"/>
      <c r="AD367" s="288"/>
      <c r="AE367" s="288"/>
      <c r="AF367" s="288"/>
      <c r="AG367" s="288"/>
      <c r="AH367" s="288"/>
      <c r="AI367" s="288"/>
      <c r="AJ367" s="288"/>
      <c r="AK367" s="288"/>
      <c r="AL367" s="288"/>
      <c r="AM367" s="288"/>
      <c r="AN367" s="288"/>
      <c r="AO367" s="288"/>
      <c r="AP367" s="288"/>
    </row>
    <row r="368" spans="1:42" ht="15.75" customHeight="1">
      <c r="A368" s="288"/>
      <c r="B368" s="317"/>
      <c r="C368" s="317"/>
      <c r="D368" s="317"/>
      <c r="E368" s="288"/>
      <c r="F368" s="317"/>
      <c r="G368" s="288"/>
      <c r="H368" s="317"/>
      <c r="I368" s="288"/>
      <c r="J368" s="317"/>
      <c r="K368" s="288"/>
      <c r="L368" s="317"/>
      <c r="M368" s="288"/>
      <c r="N368" s="339"/>
      <c r="O368" s="317"/>
      <c r="P368" s="288"/>
      <c r="Q368" s="317"/>
      <c r="R368" s="288"/>
      <c r="S368" s="317"/>
      <c r="T368" s="288"/>
      <c r="U368" s="317"/>
      <c r="V368" s="288"/>
      <c r="W368" s="288"/>
      <c r="X368" s="288"/>
      <c r="Y368" s="288"/>
      <c r="Z368" s="288"/>
      <c r="AA368" s="288"/>
      <c r="AB368" s="288"/>
      <c r="AC368" s="288"/>
      <c r="AD368" s="288"/>
      <c r="AE368" s="288"/>
      <c r="AF368" s="288"/>
      <c r="AG368" s="288"/>
      <c r="AH368" s="288"/>
      <c r="AI368" s="288"/>
      <c r="AJ368" s="288"/>
      <c r="AK368" s="288"/>
      <c r="AL368" s="288"/>
      <c r="AM368" s="288"/>
      <c r="AN368" s="288"/>
      <c r="AO368" s="288"/>
      <c r="AP368" s="288"/>
    </row>
    <row r="369" spans="1:42" ht="15.75" customHeight="1">
      <c r="A369" s="288"/>
      <c r="B369" s="317"/>
      <c r="C369" s="317"/>
      <c r="D369" s="317"/>
      <c r="E369" s="288"/>
      <c r="F369" s="317"/>
      <c r="G369" s="288"/>
      <c r="H369" s="317"/>
      <c r="I369" s="288"/>
      <c r="J369" s="317"/>
      <c r="K369" s="288"/>
      <c r="L369" s="317"/>
      <c r="M369" s="288"/>
      <c r="N369" s="339"/>
      <c r="O369" s="317"/>
      <c r="P369" s="288"/>
      <c r="Q369" s="317"/>
      <c r="R369" s="288"/>
      <c r="S369" s="317"/>
      <c r="T369" s="288"/>
      <c r="U369" s="317"/>
      <c r="V369" s="288"/>
      <c r="W369" s="288"/>
      <c r="X369" s="288"/>
      <c r="Y369" s="288"/>
      <c r="Z369" s="288"/>
      <c r="AA369" s="288"/>
      <c r="AB369" s="288"/>
      <c r="AC369" s="288"/>
      <c r="AD369" s="288"/>
      <c r="AE369" s="288"/>
      <c r="AF369" s="288"/>
      <c r="AG369" s="288"/>
      <c r="AH369" s="288"/>
      <c r="AI369" s="288"/>
      <c r="AJ369" s="288"/>
      <c r="AK369" s="288"/>
      <c r="AL369" s="288"/>
      <c r="AM369" s="288"/>
      <c r="AN369" s="288"/>
      <c r="AO369" s="288"/>
      <c r="AP369" s="288"/>
    </row>
    <row r="370" spans="1:42" ht="15.75" customHeight="1">
      <c r="A370" s="288"/>
      <c r="B370" s="317"/>
      <c r="C370" s="317"/>
      <c r="D370" s="317"/>
      <c r="E370" s="288"/>
      <c r="F370" s="317"/>
      <c r="G370" s="288"/>
      <c r="H370" s="317"/>
      <c r="I370" s="288"/>
      <c r="J370" s="317"/>
      <c r="K370" s="288"/>
      <c r="L370" s="317"/>
      <c r="M370" s="288"/>
      <c r="N370" s="339"/>
      <c r="O370" s="317"/>
      <c r="P370" s="288"/>
      <c r="Q370" s="317"/>
      <c r="R370" s="288"/>
      <c r="S370" s="317"/>
      <c r="T370" s="288"/>
      <c r="U370" s="317"/>
      <c r="V370" s="288"/>
      <c r="W370" s="288"/>
      <c r="X370" s="288"/>
      <c r="Y370" s="288"/>
      <c r="Z370" s="288"/>
      <c r="AA370" s="288"/>
      <c r="AB370" s="288"/>
      <c r="AC370" s="288"/>
      <c r="AD370" s="288"/>
      <c r="AE370" s="288"/>
      <c r="AF370" s="288"/>
      <c r="AG370" s="288"/>
      <c r="AH370" s="288"/>
      <c r="AI370" s="288"/>
      <c r="AJ370" s="288"/>
      <c r="AK370" s="288"/>
      <c r="AL370" s="288"/>
      <c r="AM370" s="288"/>
      <c r="AN370" s="288"/>
      <c r="AO370" s="288"/>
      <c r="AP370" s="288"/>
    </row>
    <row r="371" spans="1:42" ht="15.75" customHeight="1">
      <c r="A371" s="288"/>
      <c r="B371" s="317"/>
      <c r="C371" s="317"/>
      <c r="D371" s="317"/>
      <c r="E371" s="288"/>
      <c r="F371" s="317"/>
      <c r="G371" s="288"/>
      <c r="H371" s="317"/>
      <c r="I371" s="288"/>
      <c r="J371" s="317"/>
      <c r="K371" s="288"/>
      <c r="L371" s="317"/>
      <c r="M371" s="288"/>
      <c r="N371" s="339"/>
      <c r="O371" s="317"/>
      <c r="P371" s="288"/>
      <c r="Q371" s="317"/>
      <c r="R371" s="288"/>
      <c r="S371" s="317"/>
      <c r="T371" s="288"/>
      <c r="U371" s="317"/>
      <c r="V371" s="288"/>
      <c r="W371" s="288"/>
      <c r="X371" s="288"/>
      <c r="Y371" s="288"/>
      <c r="Z371" s="288"/>
      <c r="AA371" s="288"/>
      <c r="AB371" s="288"/>
      <c r="AC371" s="288"/>
      <c r="AD371" s="288"/>
      <c r="AE371" s="288"/>
      <c r="AF371" s="288"/>
      <c r="AG371" s="288"/>
      <c r="AH371" s="288"/>
      <c r="AI371" s="288"/>
      <c r="AJ371" s="288"/>
      <c r="AK371" s="288"/>
      <c r="AL371" s="288"/>
      <c r="AM371" s="288"/>
      <c r="AN371" s="288"/>
      <c r="AO371" s="288"/>
      <c r="AP371" s="288"/>
    </row>
    <row r="372" spans="1:42" ht="15.75" customHeight="1">
      <c r="A372" s="288"/>
      <c r="B372" s="317"/>
      <c r="C372" s="317"/>
      <c r="D372" s="317"/>
      <c r="E372" s="288"/>
      <c r="F372" s="317"/>
      <c r="G372" s="288"/>
      <c r="H372" s="317"/>
      <c r="I372" s="288"/>
      <c r="J372" s="317"/>
      <c r="K372" s="288"/>
      <c r="L372" s="317"/>
      <c r="M372" s="288"/>
      <c r="N372" s="339"/>
      <c r="O372" s="317"/>
      <c r="P372" s="288"/>
      <c r="Q372" s="317"/>
      <c r="R372" s="288"/>
      <c r="S372" s="317"/>
      <c r="T372" s="288"/>
      <c r="U372" s="317"/>
      <c r="V372" s="288"/>
      <c r="W372" s="288"/>
      <c r="X372" s="288"/>
      <c r="Y372" s="288"/>
      <c r="Z372" s="288"/>
      <c r="AA372" s="288"/>
      <c r="AB372" s="288"/>
      <c r="AC372" s="288"/>
      <c r="AD372" s="288"/>
      <c r="AE372" s="288"/>
      <c r="AF372" s="288"/>
      <c r="AG372" s="288"/>
      <c r="AH372" s="288"/>
      <c r="AI372" s="288"/>
      <c r="AJ372" s="288"/>
      <c r="AK372" s="288"/>
      <c r="AL372" s="288"/>
      <c r="AM372" s="288"/>
      <c r="AN372" s="288"/>
      <c r="AO372" s="288"/>
      <c r="AP372" s="288"/>
    </row>
    <row r="373" spans="1:42" ht="15.75" customHeight="1">
      <c r="A373" s="288"/>
      <c r="B373" s="317"/>
      <c r="C373" s="317"/>
      <c r="D373" s="317"/>
      <c r="E373" s="288"/>
      <c r="F373" s="317"/>
      <c r="G373" s="288"/>
      <c r="H373" s="317"/>
      <c r="I373" s="288"/>
      <c r="J373" s="317"/>
      <c r="K373" s="288"/>
      <c r="L373" s="317"/>
      <c r="M373" s="288"/>
      <c r="N373" s="339"/>
      <c r="O373" s="317"/>
      <c r="P373" s="288"/>
      <c r="Q373" s="317"/>
      <c r="R373" s="288"/>
      <c r="S373" s="317"/>
      <c r="T373" s="288"/>
      <c r="U373" s="317"/>
      <c r="V373" s="288"/>
      <c r="W373" s="288"/>
      <c r="X373" s="288"/>
      <c r="Y373" s="288"/>
      <c r="Z373" s="288"/>
      <c r="AA373" s="288"/>
      <c r="AB373" s="288"/>
      <c r="AC373" s="288"/>
      <c r="AD373" s="288"/>
      <c r="AE373" s="288"/>
      <c r="AF373" s="288"/>
      <c r="AG373" s="288"/>
      <c r="AH373" s="288"/>
      <c r="AI373" s="288"/>
      <c r="AJ373" s="288"/>
      <c r="AK373" s="288"/>
      <c r="AL373" s="288"/>
      <c r="AM373" s="288"/>
      <c r="AN373" s="288"/>
      <c r="AO373" s="288"/>
      <c r="AP373" s="288"/>
    </row>
    <row r="374" spans="1:42" ht="15.75" customHeight="1">
      <c r="A374" s="288"/>
      <c r="B374" s="317"/>
      <c r="C374" s="317"/>
      <c r="D374" s="317"/>
      <c r="E374" s="288"/>
      <c r="F374" s="317"/>
      <c r="G374" s="288"/>
      <c r="H374" s="317"/>
      <c r="I374" s="288"/>
      <c r="J374" s="317"/>
      <c r="K374" s="288"/>
      <c r="L374" s="317"/>
      <c r="M374" s="288"/>
      <c r="N374" s="339"/>
      <c r="O374" s="317"/>
      <c r="P374" s="288"/>
      <c r="Q374" s="317"/>
      <c r="R374" s="288"/>
      <c r="S374" s="317"/>
      <c r="T374" s="288"/>
      <c r="U374" s="317"/>
      <c r="V374" s="288"/>
      <c r="W374" s="288"/>
      <c r="X374" s="288"/>
      <c r="Y374" s="288"/>
      <c r="Z374" s="288"/>
      <c r="AA374" s="288"/>
      <c r="AB374" s="288"/>
      <c r="AC374" s="288"/>
      <c r="AD374" s="288"/>
      <c r="AE374" s="288"/>
      <c r="AF374" s="288"/>
      <c r="AG374" s="288"/>
      <c r="AH374" s="288"/>
      <c r="AI374" s="288"/>
      <c r="AJ374" s="288"/>
      <c r="AK374" s="288"/>
      <c r="AL374" s="288"/>
      <c r="AM374" s="288"/>
      <c r="AN374" s="288"/>
      <c r="AO374" s="288"/>
      <c r="AP374" s="288"/>
    </row>
    <row r="375" spans="1:42" ht="15.75" customHeight="1">
      <c r="A375" s="288"/>
      <c r="B375" s="317"/>
      <c r="C375" s="317"/>
      <c r="D375" s="317"/>
      <c r="E375" s="288"/>
      <c r="F375" s="317"/>
      <c r="G375" s="288"/>
      <c r="H375" s="317"/>
      <c r="I375" s="288"/>
      <c r="J375" s="317"/>
      <c r="K375" s="288"/>
      <c r="L375" s="317"/>
      <c r="M375" s="288"/>
      <c r="N375" s="339"/>
      <c r="O375" s="317"/>
      <c r="P375" s="288"/>
      <c r="Q375" s="317"/>
      <c r="R375" s="288"/>
      <c r="S375" s="317"/>
      <c r="T375" s="288"/>
      <c r="U375" s="317"/>
      <c r="V375" s="288"/>
      <c r="W375" s="288"/>
      <c r="X375" s="288"/>
      <c r="Y375" s="288"/>
      <c r="Z375" s="288"/>
      <c r="AA375" s="288"/>
      <c r="AB375" s="288"/>
      <c r="AC375" s="288"/>
      <c r="AD375" s="288"/>
      <c r="AE375" s="288"/>
      <c r="AF375" s="288"/>
      <c r="AG375" s="288"/>
      <c r="AH375" s="288"/>
      <c r="AI375" s="288"/>
      <c r="AJ375" s="288"/>
      <c r="AK375" s="288"/>
      <c r="AL375" s="288"/>
      <c r="AM375" s="288"/>
      <c r="AN375" s="288"/>
      <c r="AO375" s="288"/>
      <c r="AP375" s="288"/>
    </row>
    <row r="376" spans="1:42" ht="15.75" customHeight="1">
      <c r="A376" s="288"/>
      <c r="B376" s="317"/>
      <c r="C376" s="317"/>
      <c r="D376" s="317"/>
      <c r="E376" s="288"/>
      <c r="F376" s="317"/>
      <c r="G376" s="288"/>
      <c r="H376" s="317"/>
      <c r="I376" s="288"/>
      <c r="J376" s="317"/>
      <c r="K376" s="288"/>
      <c r="L376" s="317"/>
      <c r="M376" s="288"/>
      <c r="N376" s="339"/>
      <c r="O376" s="317"/>
      <c r="P376" s="288"/>
      <c r="Q376" s="317"/>
      <c r="R376" s="288"/>
      <c r="S376" s="317"/>
      <c r="T376" s="288"/>
      <c r="U376" s="317"/>
      <c r="V376" s="288"/>
      <c r="W376" s="288"/>
      <c r="X376" s="288"/>
      <c r="Y376" s="288"/>
      <c r="Z376" s="288"/>
      <c r="AA376" s="288"/>
      <c r="AB376" s="288"/>
      <c r="AC376" s="288"/>
      <c r="AD376" s="288"/>
      <c r="AE376" s="288"/>
      <c r="AF376" s="288"/>
      <c r="AG376" s="288"/>
      <c r="AH376" s="288"/>
      <c r="AI376" s="288"/>
      <c r="AJ376" s="288"/>
      <c r="AK376" s="288"/>
      <c r="AL376" s="288"/>
      <c r="AM376" s="288"/>
      <c r="AN376" s="288"/>
      <c r="AO376" s="288"/>
      <c r="AP376" s="288"/>
    </row>
    <row r="377" spans="1:42" ht="15.75" customHeight="1">
      <c r="A377" s="288"/>
      <c r="B377" s="317"/>
      <c r="C377" s="317"/>
      <c r="D377" s="317"/>
      <c r="E377" s="288"/>
      <c r="F377" s="317"/>
      <c r="G377" s="288"/>
      <c r="H377" s="317"/>
      <c r="I377" s="288"/>
      <c r="J377" s="317"/>
      <c r="K377" s="288"/>
      <c r="L377" s="317"/>
      <c r="M377" s="288"/>
      <c r="N377" s="339"/>
      <c r="O377" s="317"/>
      <c r="P377" s="288"/>
      <c r="Q377" s="317"/>
      <c r="R377" s="288"/>
      <c r="S377" s="317"/>
      <c r="T377" s="288"/>
      <c r="U377" s="317"/>
      <c r="V377" s="288"/>
      <c r="W377" s="288"/>
      <c r="X377" s="288"/>
      <c r="Y377" s="288"/>
      <c r="Z377" s="288"/>
      <c r="AA377" s="288"/>
      <c r="AB377" s="288"/>
      <c r="AC377" s="288"/>
      <c r="AD377" s="288"/>
      <c r="AE377" s="288"/>
      <c r="AF377" s="288"/>
      <c r="AG377" s="288"/>
      <c r="AH377" s="288"/>
      <c r="AI377" s="288"/>
      <c r="AJ377" s="288"/>
      <c r="AK377" s="288"/>
      <c r="AL377" s="288"/>
      <c r="AM377" s="288"/>
      <c r="AN377" s="288"/>
      <c r="AO377" s="288"/>
      <c r="AP377" s="288"/>
    </row>
    <row r="378" spans="1:42" ht="15.75" customHeight="1">
      <c r="A378" s="288"/>
      <c r="B378" s="317"/>
      <c r="C378" s="317"/>
      <c r="D378" s="317"/>
      <c r="E378" s="288"/>
      <c r="F378" s="317"/>
      <c r="G378" s="288"/>
      <c r="H378" s="317"/>
      <c r="I378" s="288"/>
      <c r="J378" s="317"/>
      <c r="K378" s="288"/>
      <c r="L378" s="317"/>
      <c r="M378" s="288"/>
      <c r="N378" s="339"/>
      <c r="O378" s="317"/>
      <c r="P378" s="288"/>
      <c r="Q378" s="317"/>
      <c r="R378" s="288"/>
      <c r="S378" s="317"/>
      <c r="T378" s="288"/>
      <c r="U378" s="317"/>
      <c r="V378" s="288"/>
      <c r="W378" s="288"/>
      <c r="X378" s="288"/>
      <c r="Y378" s="288"/>
      <c r="Z378" s="288"/>
      <c r="AA378" s="288"/>
      <c r="AB378" s="288"/>
      <c r="AC378" s="288"/>
      <c r="AD378" s="288"/>
      <c r="AE378" s="288"/>
      <c r="AF378" s="288"/>
      <c r="AG378" s="288"/>
      <c r="AH378" s="288"/>
      <c r="AI378" s="288"/>
      <c r="AJ378" s="288"/>
      <c r="AK378" s="288"/>
      <c r="AL378" s="288"/>
      <c r="AM378" s="288"/>
      <c r="AN378" s="288"/>
      <c r="AO378" s="288"/>
      <c r="AP378" s="288"/>
    </row>
    <row r="379" spans="1:42" ht="15.75" customHeight="1">
      <c r="A379" s="288"/>
      <c r="B379" s="317"/>
      <c r="C379" s="317"/>
      <c r="D379" s="317"/>
      <c r="E379" s="288"/>
      <c r="F379" s="317"/>
      <c r="G379" s="288"/>
      <c r="H379" s="317"/>
      <c r="I379" s="288"/>
      <c r="J379" s="317"/>
      <c r="K379" s="288"/>
      <c r="L379" s="317"/>
      <c r="M379" s="288"/>
      <c r="N379" s="339"/>
      <c r="O379" s="317"/>
      <c r="P379" s="288"/>
      <c r="Q379" s="317"/>
      <c r="R379" s="288"/>
      <c r="S379" s="317"/>
      <c r="T379" s="288"/>
      <c r="U379" s="317"/>
      <c r="V379" s="288"/>
      <c r="W379" s="288"/>
      <c r="X379" s="288"/>
      <c r="Y379" s="288"/>
      <c r="Z379" s="288"/>
      <c r="AA379" s="288"/>
      <c r="AB379" s="288"/>
      <c r="AC379" s="288"/>
      <c r="AD379" s="288"/>
      <c r="AE379" s="288"/>
      <c r="AF379" s="288"/>
      <c r="AG379" s="288"/>
      <c r="AH379" s="288"/>
      <c r="AI379" s="288"/>
      <c r="AJ379" s="288"/>
      <c r="AK379" s="288"/>
      <c r="AL379" s="288"/>
      <c r="AM379" s="288"/>
      <c r="AN379" s="288"/>
      <c r="AO379" s="288"/>
      <c r="AP379" s="288"/>
    </row>
    <row r="380" spans="1:42" ht="15.75" customHeight="1">
      <c r="A380" s="288"/>
      <c r="B380" s="317"/>
      <c r="C380" s="317"/>
      <c r="D380" s="317"/>
      <c r="E380" s="288"/>
      <c r="F380" s="317"/>
      <c r="G380" s="288"/>
      <c r="H380" s="317"/>
      <c r="I380" s="288"/>
      <c r="J380" s="317"/>
      <c r="K380" s="288"/>
      <c r="L380" s="317"/>
      <c r="M380" s="288"/>
      <c r="N380" s="339"/>
      <c r="O380" s="317"/>
      <c r="P380" s="288"/>
      <c r="Q380" s="317"/>
      <c r="R380" s="288"/>
      <c r="S380" s="317"/>
      <c r="T380" s="288"/>
      <c r="U380" s="317"/>
      <c r="V380" s="288"/>
      <c r="W380" s="288"/>
      <c r="X380" s="288"/>
      <c r="Y380" s="288"/>
      <c r="Z380" s="288"/>
      <c r="AA380" s="288"/>
      <c r="AB380" s="288"/>
      <c r="AC380" s="288"/>
      <c r="AD380" s="288"/>
      <c r="AE380" s="288"/>
      <c r="AF380" s="288"/>
      <c r="AG380" s="288"/>
      <c r="AH380" s="288"/>
      <c r="AI380" s="288"/>
      <c r="AJ380" s="288"/>
      <c r="AK380" s="288"/>
      <c r="AL380" s="288"/>
      <c r="AM380" s="288"/>
      <c r="AN380" s="288"/>
      <c r="AO380" s="288"/>
      <c r="AP380" s="288"/>
    </row>
    <row r="381" spans="1:42" ht="15.75" customHeight="1">
      <c r="A381" s="288"/>
      <c r="B381" s="317"/>
      <c r="C381" s="317"/>
      <c r="D381" s="317"/>
      <c r="E381" s="288"/>
      <c r="F381" s="317"/>
      <c r="G381" s="288"/>
      <c r="H381" s="317"/>
      <c r="I381" s="288"/>
      <c r="J381" s="317"/>
      <c r="K381" s="288"/>
      <c r="L381" s="317"/>
      <c r="M381" s="288"/>
      <c r="N381" s="339"/>
      <c r="O381" s="317"/>
      <c r="P381" s="288"/>
      <c r="Q381" s="317"/>
      <c r="R381" s="288"/>
      <c r="S381" s="317"/>
      <c r="T381" s="288"/>
      <c r="U381" s="317"/>
      <c r="V381" s="288"/>
      <c r="W381" s="288"/>
      <c r="X381" s="288"/>
      <c r="Y381" s="288"/>
      <c r="Z381" s="288"/>
      <c r="AA381" s="288"/>
      <c r="AB381" s="288"/>
      <c r="AC381" s="288"/>
      <c r="AD381" s="288"/>
      <c r="AE381" s="288"/>
      <c r="AF381" s="288"/>
      <c r="AG381" s="288"/>
      <c r="AH381" s="288"/>
      <c r="AI381" s="288"/>
      <c r="AJ381" s="288"/>
      <c r="AK381" s="288"/>
      <c r="AL381" s="288"/>
      <c r="AM381" s="288"/>
      <c r="AN381" s="288"/>
      <c r="AO381" s="288"/>
      <c r="AP381" s="288"/>
    </row>
    <row r="382" spans="1:42" ht="15.75" customHeight="1">
      <c r="A382" s="288"/>
      <c r="B382" s="317"/>
      <c r="C382" s="317"/>
      <c r="D382" s="317"/>
      <c r="E382" s="288"/>
      <c r="F382" s="317"/>
      <c r="G382" s="288"/>
      <c r="H382" s="317"/>
      <c r="I382" s="288"/>
      <c r="J382" s="317"/>
      <c r="K382" s="288"/>
      <c r="L382" s="317"/>
      <c r="M382" s="288"/>
      <c r="N382" s="339"/>
      <c r="O382" s="317"/>
      <c r="P382" s="288"/>
      <c r="Q382" s="317"/>
      <c r="R382" s="288"/>
      <c r="S382" s="317"/>
      <c r="T382" s="288"/>
      <c r="U382" s="317"/>
      <c r="V382" s="288"/>
      <c r="W382" s="288"/>
      <c r="X382" s="288"/>
      <c r="Y382" s="288"/>
      <c r="Z382" s="288"/>
      <c r="AA382" s="288"/>
      <c r="AB382" s="288"/>
      <c r="AC382" s="288"/>
      <c r="AD382" s="288"/>
      <c r="AE382" s="288"/>
      <c r="AF382" s="288"/>
      <c r="AG382" s="288"/>
      <c r="AH382" s="288"/>
      <c r="AI382" s="288"/>
      <c r="AJ382" s="288"/>
      <c r="AK382" s="288"/>
      <c r="AL382" s="288"/>
      <c r="AM382" s="288"/>
      <c r="AN382" s="288"/>
      <c r="AO382" s="288"/>
      <c r="AP382" s="288"/>
    </row>
    <row r="383" spans="1:42" ht="15.75" customHeight="1">
      <c r="A383" s="288"/>
      <c r="B383" s="317"/>
      <c r="C383" s="317"/>
      <c r="D383" s="317"/>
      <c r="E383" s="288"/>
      <c r="F383" s="317"/>
      <c r="G383" s="288"/>
      <c r="H383" s="317"/>
      <c r="I383" s="288"/>
      <c r="J383" s="317"/>
      <c r="K383" s="288"/>
      <c r="L383" s="317"/>
      <c r="M383" s="288"/>
      <c r="N383" s="339"/>
      <c r="O383" s="317"/>
      <c r="P383" s="288"/>
      <c r="Q383" s="317"/>
      <c r="R383" s="288"/>
      <c r="S383" s="317"/>
      <c r="T383" s="288"/>
      <c r="U383" s="317"/>
      <c r="V383" s="288"/>
      <c r="W383" s="288"/>
      <c r="X383" s="288"/>
      <c r="Y383" s="288"/>
      <c r="Z383" s="288"/>
      <c r="AA383" s="288"/>
      <c r="AB383" s="288"/>
      <c r="AC383" s="288"/>
      <c r="AD383" s="288"/>
      <c r="AE383" s="288"/>
      <c r="AF383" s="288"/>
      <c r="AG383" s="288"/>
      <c r="AH383" s="288"/>
      <c r="AI383" s="288"/>
      <c r="AJ383" s="288"/>
      <c r="AK383" s="288"/>
      <c r="AL383" s="288"/>
      <c r="AM383" s="288"/>
      <c r="AN383" s="288"/>
      <c r="AO383" s="288"/>
      <c r="AP383" s="288"/>
    </row>
    <row r="384" spans="1:42" ht="15.75" customHeight="1">
      <c r="A384" s="288"/>
      <c r="B384" s="317"/>
      <c r="C384" s="317"/>
      <c r="D384" s="317"/>
      <c r="E384" s="288"/>
      <c r="F384" s="317"/>
      <c r="G384" s="288"/>
      <c r="H384" s="317"/>
      <c r="I384" s="288"/>
      <c r="J384" s="317"/>
      <c r="K384" s="288"/>
      <c r="L384" s="317"/>
      <c r="M384" s="288"/>
      <c r="N384" s="339"/>
      <c r="O384" s="317"/>
      <c r="P384" s="288"/>
      <c r="Q384" s="317"/>
      <c r="R384" s="288"/>
      <c r="S384" s="317"/>
      <c r="T384" s="288"/>
      <c r="U384" s="317"/>
      <c r="V384" s="288"/>
      <c r="W384" s="288"/>
      <c r="X384" s="288"/>
      <c r="Y384" s="288"/>
      <c r="Z384" s="288"/>
      <c r="AA384" s="288"/>
      <c r="AB384" s="288"/>
      <c r="AC384" s="288"/>
      <c r="AD384" s="288"/>
      <c r="AE384" s="288"/>
      <c r="AF384" s="288"/>
      <c r="AG384" s="288"/>
      <c r="AH384" s="288"/>
      <c r="AI384" s="288"/>
      <c r="AJ384" s="288"/>
      <c r="AK384" s="288"/>
      <c r="AL384" s="288"/>
      <c r="AM384" s="288"/>
      <c r="AN384" s="288"/>
      <c r="AO384" s="288"/>
      <c r="AP384" s="288"/>
    </row>
    <row r="385" spans="1:42" ht="15.75" customHeight="1">
      <c r="A385" s="288"/>
      <c r="B385" s="317"/>
      <c r="C385" s="317"/>
      <c r="D385" s="317"/>
      <c r="E385" s="288"/>
      <c r="F385" s="317"/>
      <c r="G385" s="288"/>
      <c r="H385" s="317"/>
      <c r="I385" s="288"/>
      <c r="J385" s="317"/>
      <c r="K385" s="288"/>
      <c r="L385" s="317"/>
      <c r="M385" s="288"/>
      <c r="N385" s="339"/>
      <c r="O385" s="317"/>
      <c r="P385" s="288"/>
      <c r="Q385" s="317"/>
      <c r="R385" s="288"/>
      <c r="S385" s="317"/>
      <c r="T385" s="288"/>
      <c r="U385" s="317"/>
      <c r="V385" s="288"/>
      <c r="W385" s="288"/>
      <c r="X385" s="288"/>
      <c r="Y385" s="288"/>
      <c r="Z385" s="288"/>
      <c r="AA385" s="288"/>
      <c r="AB385" s="288"/>
      <c r="AC385" s="288"/>
      <c r="AD385" s="288"/>
      <c r="AE385" s="288"/>
      <c r="AF385" s="288"/>
      <c r="AG385" s="288"/>
      <c r="AH385" s="288"/>
      <c r="AI385" s="288"/>
      <c r="AJ385" s="288"/>
      <c r="AK385" s="288"/>
      <c r="AL385" s="288"/>
      <c r="AM385" s="288"/>
      <c r="AN385" s="288"/>
      <c r="AO385" s="288"/>
      <c r="AP385" s="288"/>
    </row>
    <row r="386" spans="1:42" ht="15.75" customHeight="1">
      <c r="A386" s="288"/>
      <c r="B386" s="317"/>
      <c r="C386" s="317"/>
      <c r="D386" s="317"/>
      <c r="E386" s="288"/>
      <c r="F386" s="317"/>
      <c r="G386" s="288"/>
      <c r="H386" s="317"/>
      <c r="I386" s="288"/>
      <c r="J386" s="317"/>
      <c r="K386" s="288"/>
      <c r="L386" s="317"/>
      <c r="M386" s="288"/>
      <c r="N386" s="339"/>
      <c r="O386" s="317"/>
      <c r="P386" s="288"/>
      <c r="Q386" s="317"/>
      <c r="R386" s="288"/>
      <c r="S386" s="317"/>
      <c r="T386" s="288"/>
      <c r="U386" s="317"/>
      <c r="V386" s="288"/>
      <c r="W386" s="288"/>
      <c r="X386" s="288"/>
      <c r="Y386" s="288"/>
      <c r="Z386" s="288"/>
      <c r="AA386" s="288"/>
      <c r="AB386" s="288"/>
      <c r="AC386" s="288"/>
      <c r="AD386" s="288"/>
      <c r="AE386" s="288"/>
      <c r="AF386" s="288"/>
      <c r="AG386" s="288"/>
      <c r="AH386" s="288"/>
      <c r="AI386" s="288"/>
      <c r="AJ386" s="288"/>
      <c r="AK386" s="288"/>
      <c r="AL386" s="288"/>
      <c r="AM386" s="288"/>
      <c r="AN386" s="288"/>
      <c r="AO386" s="288"/>
      <c r="AP386" s="288"/>
    </row>
    <row r="387" spans="1:42" ht="15.75" customHeight="1">
      <c r="A387" s="288"/>
      <c r="B387" s="317"/>
      <c r="C387" s="317"/>
      <c r="D387" s="317"/>
      <c r="E387" s="288"/>
      <c r="F387" s="317"/>
      <c r="G387" s="288"/>
      <c r="H387" s="317"/>
      <c r="I387" s="288"/>
      <c r="J387" s="317"/>
      <c r="K387" s="288"/>
      <c r="L387" s="317"/>
      <c r="M387" s="288"/>
      <c r="N387" s="339"/>
      <c r="O387" s="317"/>
      <c r="P387" s="288"/>
      <c r="Q387" s="317"/>
      <c r="R387" s="288"/>
      <c r="S387" s="317"/>
      <c r="T387" s="288"/>
      <c r="U387" s="317"/>
      <c r="V387" s="288"/>
      <c r="W387" s="288"/>
      <c r="X387" s="288"/>
      <c r="Y387" s="288"/>
      <c r="Z387" s="288"/>
      <c r="AA387" s="288"/>
      <c r="AB387" s="288"/>
      <c r="AC387" s="288"/>
      <c r="AD387" s="288"/>
      <c r="AE387" s="288"/>
      <c r="AF387" s="288"/>
      <c r="AG387" s="288"/>
      <c r="AH387" s="288"/>
      <c r="AI387" s="288"/>
      <c r="AJ387" s="288"/>
      <c r="AK387" s="288"/>
      <c r="AL387" s="288"/>
      <c r="AM387" s="288"/>
      <c r="AN387" s="288"/>
      <c r="AO387" s="288"/>
      <c r="AP387" s="288"/>
    </row>
    <row r="388" spans="1:42" ht="15.75" customHeight="1">
      <c r="A388" s="288"/>
      <c r="B388" s="317"/>
      <c r="C388" s="317"/>
      <c r="D388" s="317"/>
      <c r="E388" s="288"/>
      <c r="F388" s="317"/>
      <c r="G388" s="288"/>
      <c r="H388" s="317"/>
      <c r="I388" s="288"/>
      <c r="J388" s="317"/>
      <c r="K388" s="288"/>
      <c r="L388" s="317"/>
      <c r="M388" s="288"/>
      <c r="N388" s="339"/>
      <c r="O388" s="317"/>
      <c r="P388" s="288"/>
      <c r="Q388" s="317"/>
      <c r="R388" s="288"/>
      <c r="S388" s="317"/>
      <c r="T388" s="288"/>
      <c r="U388" s="317"/>
      <c r="V388" s="288"/>
      <c r="W388" s="288"/>
      <c r="X388" s="288"/>
      <c r="Y388" s="288"/>
      <c r="Z388" s="288"/>
      <c r="AA388" s="288"/>
      <c r="AB388" s="288"/>
      <c r="AC388" s="288"/>
      <c r="AD388" s="288"/>
      <c r="AE388" s="288"/>
      <c r="AF388" s="288"/>
      <c r="AG388" s="288"/>
      <c r="AH388" s="288"/>
      <c r="AI388" s="288"/>
      <c r="AJ388" s="288"/>
      <c r="AK388" s="288"/>
      <c r="AL388" s="288"/>
      <c r="AM388" s="288"/>
      <c r="AN388" s="288"/>
      <c r="AO388" s="288"/>
      <c r="AP388" s="288"/>
    </row>
    <row r="389" spans="1:42" ht="15.75" customHeight="1">
      <c r="A389" s="288"/>
      <c r="B389" s="317"/>
      <c r="C389" s="317"/>
      <c r="D389" s="317"/>
      <c r="E389" s="288"/>
      <c r="F389" s="317"/>
      <c r="G389" s="288"/>
      <c r="H389" s="317"/>
      <c r="I389" s="288"/>
      <c r="J389" s="317"/>
      <c r="K389" s="288"/>
      <c r="L389" s="317"/>
      <c r="M389" s="288"/>
      <c r="N389" s="339"/>
      <c r="O389" s="317"/>
      <c r="P389" s="288"/>
      <c r="Q389" s="317"/>
      <c r="R389" s="288"/>
      <c r="S389" s="317"/>
      <c r="T389" s="288"/>
      <c r="U389" s="317"/>
      <c r="V389" s="288"/>
      <c r="W389" s="288"/>
      <c r="X389" s="288"/>
      <c r="Y389" s="288"/>
      <c r="Z389" s="288"/>
      <c r="AA389" s="288"/>
      <c r="AB389" s="288"/>
      <c r="AC389" s="288"/>
      <c r="AD389" s="288"/>
      <c r="AE389" s="288"/>
      <c r="AF389" s="288"/>
      <c r="AG389" s="288"/>
      <c r="AH389" s="288"/>
      <c r="AI389" s="288"/>
      <c r="AJ389" s="288"/>
      <c r="AK389" s="288"/>
      <c r="AL389" s="288"/>
      <c r="AM389" s="288"/>
      <c r="AN389" s="288"/>
      <c r="AO389" s="288"/>
      <c r="AP389" s="288"/>
    </row>
    <row r="390" spans="1:42" ht="15.75" customHeight="1">
      <c r="A390" s="288"/>
      <c r="B390" s="317"/>
      <c r="C390" s="317"/>
      <c r="D390" s="317"/>
      <c r="E390" s="288"/>
      <c r="F390" s="317"/>
      <c r="G390" s="288"/>
      <c r="H390" s="317"/>
      <c r="I390" s="288"/>
      <c r="J390" s="317"/>
      <c r="K390" s="288"/>
      <c r="L390" s="317"/>
      <c r="M390" s="288"/>
      <c r="N390" s="339"/>
      <c r="O390" s="317"/>
      <c r="P390" s="288"/>
      <c r="Q390" s="317"/>
      <c r="R390" s="288"/>
      <c r="S390" s="317"/>
      <c r="T390" s="288"/>
      <c r="U390" s="317"/>
      <c r="V390" s="288"/>
      <c r="W390" s="288"/>
      <c r="X390" s="288"/>
      <c r="Y390" s="288"/>
      <c r="Z390" s="288"/>
      <c r="AA390" s="288"/>
      <c r="AB390" s="288"/>
      <c r="AC390" s="288"/>
      <c r="AD390" s="288"/>
      <c r="AE390" s="288"/>
      <c r="AF390" s="288"/>
      <c r="AG390" s="288"/>
      <c r="AH390" s="288"/>
      <c r="AI390" s="288"/>
      <c r="AJ390" s="288"/>
      <c r="AK390" s="288"/>
      <c r="AL390" s="288"/>
      <c r="AM390" s="288"/>
      <c r="AN390" s="288"/>
      <c r="AO390" s="288"/>
      <c r="AP390" s="288"/>
    </row>
    <row r="391" spans="1:42" ht="15.75" customHeight="1">
      <c r="A391" s="288"/>
      <c r="B391" s="317"/>
      <c r="C391" s="317"/>
      <c r="D391" s="317"/>
      <c r="E391" s="288"/>
      <c r="F391" s="317"/>
      <c r="G391" s="288"/>
      <c r="H391" s="317"/>
      <c r="I391" s="288"/>
      <c r="J391" s="317"/>
      <c r="K391" s="288"/>
      <c r="L391" s="317"/>
      <c r="M391" s="288"/>
      <c r="N391" s="339"/>
      <c r="O391" s="317"/>
      <c r="P391" s="288"/>
      <c r="Q391" s="317"/>
      <c r="R391" s="288"/>
      <c r="S391" s="317"/>
      <c r="T391" s="288"/>
      <c r="U391" s="317"/>
      <c r="V391" s="288"/>
      <c r="W391" s="288"/>
      <c r="X391" s="288"/>
      <c r="Y391" s="288"/>
      <c r="Z391" s="288"/>
      <c r="AA391" s="288"/>
      <c r="AB391" s="288"/>
      <c r="AC391" s="288"/>
      <c r="AD391" s="288"/>
      <c r="AE391" s="288"/>
      <c r="AF391" s="288"/>
      <c r="AG391" s="288"/>
      <c r="AH391" s="288"/>
      <c r="AI391" s="288"/>
      <c r="AJ391" s="288"/>
      <c r="AK391" s="288"/>
      <c r="AL391" s="288"/>
      <c r="AM391" s="288"/>
      <c r="AN391" s="288"/>
      <c r="AO391" s="288"/>
      <c r="AP391" s="288"/>
    </row>
    <row r="392" spans="1:42" ht="15.75" customHeight="1">
      <c r="A392" s="288"/>
      <c r="B392" s="317"/>
      <c r="C392" s="317"/>
      <c r="D392" s="317"/>
      <c r="E392" s="288"/>
      <c r="F392" s="317"/>
      <c r="G392" s="288"/>
      <c r="H392" s="317"/>
      <c r="I392" s="288"/>
      <c r="J392" s="317"/>
      <c r="K392" s="288"/>
      <c r="L392" s="317"/>
      <c r="M392" s="288"/>
      <c r="N392" s="339"/>
      <c r="O392" s="317"/>
      <c r="P392" s="288"/>
      <c r="Q392" s="317"/>
      <c r="R392" s="288"/>
      <c r="S392" s="317"/>
      <c r="T392" s="288"/>
      <c r="U392" s="317"/>
      <c r="V392" s="288"/>
      <c r="W392" s="288"/>
      <c r="X392" s="288"/>
      <c r="Y392" s="288"/>
      <c r="Z392" s="288"/>
      <c r="AA392" s="288"/>
      <c r="AB392" s="288"/>
      <c r="AC392" s="288"/>
      <c r="AD392" s="288"/>
      <c r="AE392" s="288"/>
      <c r="AF392" s="288"/>
      <c r="AG392" s="288"/>
      <c r="AH392" s="288"/>
      <c r="AI392" s="288"/>
      <c r="AJ392" s="288"/>
      <c r="AK392" s="288"/>
      <c r="AL392" s="288"/>
      <c r="AM392" s="288"/>
      <c r="AN392" s="288"/>
      <c r="AO392" s="288"/>
      <c r="AP392" s="288"/>
    </row>
    <row r="393" spans="1:42" ht="15.75" customHeight="1">
      <c r="A393" s="288"/>
      <c r="B393" s="317"/>
      <c r="C393" s="317"/>
      <c r="D393" s="317"/>
      <c r="E393" s="288"/>
      <c r="F393" s="317"/>
      <c r="G393" s="288"/>
      <c r="H393" s="317"/>
      <c r="I393" s="288"/>
      <c r="J393" s="317"/>
      <c r="K393" s="288"/>
      <c r="L393" s="317"/>
      <c r="M393" s="288"/>
      <c r="N393" s="339"/>
      <c r="O393" s="317"/>
      <c r="P393" s="288"/>
      <c r="Q393" s="317"/>
      <c r="R393" s="288"/>
      <c r="S393" s="317"/>
      <c r="T393" s="288"/>
      <c r="U393" s="317"/>
      <c r="V393" s="288"/>
      <c r="W393" s="288"/>
      <c r="X393" s="288"/>
      <c r="Y393" s="288"/>
      <c r="Z393" s="288"/>
      <c r="AA393" s="288"/>
      <c r="AB393" s="288"/>
      <c r="AC393" s="288"/>
      <c r="AD393" s="288"/>
      <c r="AE393" s="288"/>
      <c r="AF393" s="288"/>
      <c r="AG393" s="288"/>
      <c r="AH393" s="288"/>
      <c r="AI393" s="288"/>
      <c r="AJ393" s="288"/>
      <c r="AK393" s="288"/>
      <c r="AL393" s="288"/>
      <c r="AM393" s="288"/>
      <c r="AN393" s="288"/>
      <c r="AO393" s="288"/>
      <c r="AP393" s="288"/>
    </row>
    <row r="394" spans="1:42" ht="15.75" customHeight="1">
      <c r="A394" s="288"/>
      <c r="B394" s="317"/>
      <c r="C394" s="317"/>
      <c r="D394" s="317"/>
      <c r="E394" s="288"/>
      <c r="F394" s="317"/>
      <c r="G394" s="288"/>
      <c r="H394" s="317"/>
      <c r="I394" s="288"/>
      <c r="J394" s="317"/>
      <c r="K394" s="288"/>
      <c r="L394" s="317"/>
      <c r="M394" s="288"/>
      <c r="N394" s="339"/>
      <c r="O394" s="317"/>
      <c r="P394" s="288"/>
      <c r="Q394" s="317"/>
      <c r="R394" s="288"/>
      <c r="S394" s="317"/>
      <c r="T394" s="288"/>
      <c r="U394" s="317"/>
      <c r="V394" s="288"/>
      <c r="W394" s="288"/>
      <c r="X394" s="288"/>
      <c r="Y394" s="288"/>
      <c r="Z394" s="288"/>
      <c r="AA394" s="288"/>
      <c r="AB394" s="288"/>
      <c r="AC394" s="288"/>
      <c r="AD394" s="288"/>
      <c r="AE394" s="288"/>
      <c r="AF394" s="288"/>
      <c r="AG394" s="288"/>
      <c r="AH394" s="288"/>
      <c r="AI394" s="288"/>
      <c r="AJ394" s="288"/>
      <c r="AK394" s="288"/>
      <c r="AL394" s="288"/>
      <c r="AM394" s="288"/>
      <c r="AN394" s="288"/>
      <c r="AO394" s="288"/>
      <c r="AP394" s="288"/>
    </row>
    <row r="395" spans="1:42" ht="15.75" customHeight="1">
      <c r="A395" s="288"/>
      <c r="B395" s="317"/>
      <c r="C395" s="317"/>
      <c r="D395" s="317"/>
      <c r="E395" s="288"/>
      <c r="F395" s="317"/>
      <c r="G395" s="288"/>
      <c r="H395" s="317"/>
      <c r="I395" s="288"/>
      <c r="J395" s="317"/>
      <c r="K395" s="288"/>
      <c r="L395" s="317"/>
      <c r="M395" s="288"/>
      <c r="N395" s="339"/>
      <c r="O395" s="317"/>
      <c r="P395" s="288"/>
      <c r="Q395" s="317"/>
      <c r="R395" s="288"/>
      <c r="S395" s="317"/>
      <c r="T395" s="288"/>
      <c r="U395" s="317"/>
      <c r="V395" s="288"/>
      <c r="W395" s="288"/>
      <c r="X395" s="288"/>
      <c r="Y395" s="288"/>
      <c r="Z395" s="288"/>
      <c r="AA395" s="288"/>
      <c r="AB395" s="288"/>
      <c r="AC395" s="288"/>
      <c r="AD395" s="288"/>
      <c r="AE395" s="288"/>
      <c r="AF395" s="288"/>
      <c r="AG395" s="288"/>
      <c r="AH395" s="288"/>
      <c r="AI395" s="288"/>
      <c r="AJ395" s="288"/>
      <c r="AK395" s="288"/>
      <c r="AL395" s="288"/>
      <c r="AM395" s="288"/>
      <c r="AN395" s="288"/>
      <c r="AO395" s="288"/>
      <c r="AP395" s="288"/>
    </row>
    <row r="396" spans="1:42" ht="15.75" customHeight="1">
      <c r="A396" s="288"/>
      <c r="B396" s="317"/>
      <c r="C396" s="317"/>
      <c r="D396" s="317"/>
      <c r="E396" s="288"/>
      <c r="F396" s="317"/>
      <c r="G396" s="288"/>
      <c r="H396" s="317"/>
      <c r="I396" s="288"/>
      <c r="J396" s="317"/>
      <c r="K396" s="288"/>
      <c r="L396" s="317"/>
      <c r="M396" s="288"/>
      <c r="N396" s="339"/>
      <c r="O396" s="317"/>
      <c r="P396" s="288"/>
      <c r="Q396" s="317"/>
      <c r="R396" s="288"/>
      <c r="S396" s="317"/>
      <c r="T396" s="288"/>
      <c r="U396" s="317"/>
      <c r="V396" s="288"/>
      <c r="W396" s="288"/>
      <c r="X396" s="288"/>
      <c r="Y396" s="288"/>
      <c r="Z396" s="288"/>
      <c r="AA396" s="288"/>
      <c r="AB396" s="288"/>
      <c r="AC396" s="288"/>
      <c r="AD396" s="288"/>
      <c r="AE396" s="288"/>
      <c r="AF396" s="288"/>
      <c r="AG396" s="288"/>
      <c r="AH396" s="288"/>
      <c r="AI396" s="288"/>
      <c r="AJ396" s="288"/>
      <c r="AK396" s="288"/>
      <c r="AL396" s="288"/>
      <c r="AM396" s="288"/>
      <c r="AN396" s="288"/>
      <c r="AO396" s="288"/>
      <c r="AP396" s="288"/>
    </row>
    <row r="397" spans="1:42" ht="15.75" customHeight="1">
      <c r="A397" s="288"/>
      <c r="B397" s="317"/>
      <c r="C397" s="317"/>
      <c r="D397" s="317"/>
      <c r="E397" s="288"/>
      <c r="F397" s="317"/>
      <c r="G397" s="288"/>
      <c r="H397" s="317"/>
      <c r="I397" s="288"/>
      <c r="J397" s="317"/>
      <c r="K397" s="288"/>
      <c r="L397" s="317"/>
      <c r="M397" s="288"/>
      <c r="N397" s="339"/>
      <c r="O397" s="317"/>
      <c r="P397" s="288"/>
      <c r="Q397" s="317"/>
      <c r="R397" s="288"/>
      <c r="S397" s="317"/>
      <c r="T397" s="288"/>
      <c r="U397" s="317"/>
      <c r="V397" s="288"/>
      <c r="W397" s="288"/>
      <c r="X397" s="288"/>
      <c r="Y397" s="288"/>
      <c r="Z397" s="288"/>
      <c r="AA397" s="288"/>
      <c r="AB397" s="288"/>
      <c r="AC397" s="288"/>
      <c r="AD397" s="288"/>
      <c r="AE397" s="288"/>
      <c r="AF397" s="288"/>
      <c r="AG397" s="288"/>
      <c r="AH397" s="288"/>
      <c r="AI397" s="288"/>
      <c r="AJ397" s="288"/>
      <c r="AK397" s="288"/>
      <c r="AL397" s="288"/>
      <c r="AM397" s="288"/>
      <c r="AN397" s="288"/>
      <c r="AO397" s="288"/>
      <c r="AP397" s="288"/>
    </row>
    <row r="398" spans="1:42" ht="15.75" customHeight="1">
      <c r="A398" s="288"/>
      <c r="B398" s="317"/>
      <c r="C398" s="317"/>
      <c r="D398" s="317"/>
      <c r="E398" s="288"/>
      <c r="F398" s="317"/>
      <c r="G398" s="288"/>
      <c r="H398" s="317"/>
      <c r="I398" s="288"/>
      <c r="J398" s="317"/>
      <c r="K398" s="288"/>
      <c r="L398" s="317"/>
      <c r="M398" s="288"/>
      <c r="N398" s="339"/>
      <c r="O398" s="317"/>
      <c r="P398" s="288"/>
      <c r="Q398" s="317"/>
      <c r="R398" s="288"/>
      <c r="S398" s="317"/>
      <c r="T398" s="288"/>
      <c r="U398" s="317"/>
      <c r="V398" s="288"/>
      <c r="W398" s="288"/>
      <c r="X398" s="288"/>
      <c r="Y398" s="288"/>
      <c r="Z398" s="288"/>
      <c r="AA398" s="288"/>
      <c r="AB398" s="288"/>
      <c r="AC398" s="288"/>
      <c r="AD398" s="288"/>
      <c r="AE398" s="288"/>
      <c r="AF398" s="288"/>
      <c r="AG398" s="288"/>
      <c r="AH398" s="288"/>
      <c r="AI398" s="288"/>
      <c r="AJ398" s="288"/>
      <c r="AK398" s="288"/>
      <c r="AL398" s="288"/>
      <c r="AM398" s="288"/>
      <c r="AN398" s="288"/>
      <c r="AO398" s="288"/>
      <c r="AP398" s="288"/>
    </row>
    <row r="399" spans="1:42" ht="15.75" customHeight="1">
      <c r="A399" s="288"/>
      <c r="B399" s="317"/>
      <c r="C399" s="317"/>
      <c r="D399" s="317"/>
      <c r="E399" s="288"/>
      <c r="F399" s="317"/>
      <c r="G399" s="288"/>
      <c r="H399" s="317"/>
      <c r="I399" s="288"/>
      <c r="J399" s="317"/>
      <c r="K399" s="288"/>
      <c r="L399" s="317"/>
      <c r="M399" s="288"/>
      <c r="N399" s="339"/>
      <c r="O399" s="317"/>
      <c r="P399" s="288"/>
      <c r="Q399" s="317"/>
      <c r="R399" s="288"/>
      <c r="S399" s="317"/>
      <c r="T399" s="288"/>
      <c r="U399" s="317"/>
      <c r="V399" s="288"/>
      <c r="W399" s="288"/>
      <c r="X399" s="288"/>
      <c r="Y399" s="288"/>
      <c r="Z399" s="288"/>
      <c r="AA399" s="288"/>
      <c r="AB399" s="288"/>
      <c r="AC399" s="288"/>
      <c r="AD399" s="288"/>
      <c r="AE399" s="288"/>
      <c r="AF399" s="288"/>
      <c r="AG399" s="288"/>
      <c r="AH399" s="288"/>
      <c r="AI399" s="288"/>
      <c r="AJ399" s="288"/>
      <c r="AK399" s="288"/>
      <c r="AL399" s="288"/>
      <c r="AM399" s="288"/>
      <c r="AN399" s="288"/>
      <c r="AO399" s="288"/>
      <c r="AP399" s="288"/>
    </row>
    <row r="400" spans="1:42" ht="15.75" customHeight="1">
      <c r="A400" s="288"/>
      <c r="B400" s="317"/>
      <c r="C400" s="317"/>
      <c r="D400" s="317"/>
      <c r="E400" s="288"/>
      <c r="F400" s="317"/>
      <c r="G400" s="288"/>
      <c r="H400" s="317"/>
      <c r="I400" s="288"/>
      <c r="J400" s="317"/>
      <c r="K400" s="288"/>
      <c r="L400" s="317"/>
      <c r="M400" s="288"/>
      <c r="N400" s="339"/>
      <c r="O400" s="317"/>
      <c r="P400" s="288"/>
      <c r="Q400" s="317"/>
      <c r="R400" s="288"/>
      <c r="S400" s="317"/>
      <c r="T400" s="288"/>
      <c r="U400" s="317"/>
      <c r="V400" s="288"/>
      <c r="W400" s="288"/>
      <c r="X400" s="288"/>
      <c r="Y400" s="288"/>
      <c r="Z400" s="288"/>
      <c r="AA400" s="288"/>
      <c r="AB400" s="288"/>
      <c r="AC400" s="288"/>
      <c r="AD400" s="288"/>
      <c r="AE400" s="288"/>
      <c r="AF400" s="288"/>
      <c r="AG400" s="288"/>
      <c r="AH400" s="288"/>
      <c r="AI400" s="288"/>
      <c r="AJ400" s="288"/>
      <c r="AK400" s="288"/>
      <c r="AL400" s="288"/>
      <c r="AM400" s="288"/>
      <c r="AN400" s="288"/>
      <c r="AO400" s="288"/>
      <c r="AP400" s="288"/>
    </row>
    <row r="401" spans="1:42" ht="15.75" customHeight="1">
      <c r="A401" s="288"/>
      <c r="B401" s="317"/>
      <c r="C401" s="317"/>
      <c r="D401" s="317"/>
      <c r="E401" s="288"/>
      <c r="F401" s="317"/>
      <c r="G401" s="288"/>
      <c r="H401" s="317"/>
      <c r="I401" s="288"/>
      <c r="J401" s="317"/>
      <c r="K401" s="288"/>
      <c r="L401" s="317"/>
      <c r="M401" s="288"/>
      <c r="N401" s="339"/>
      <c r="O401" s="317"/>
      <c r="P401" s="288"/>
      <c r="Q401" s="317"/>
      <c r="R401" s="288"/>
      <c r="S401" s="317"/>
      <c r="T401" s="288"/>
      <c r="U401" s="317"/>
      <c r="V401" s="288"/>
      <c r="W401" s="288"/>
      <c r="X401" s="288"/>
      <c r="Y401" s="288"/>
      <c r="Z401" s="288"/>
      <c r="AA401" s="288"/>
      <c r="AB401" s="288"/>
      <c r="AC401" s="288"/>
      <c r="AD401" s="288"/>
      <c r="AE401" s="288"/>
      <c r="AF401" s="288"/>
      <c r="AG401" s="288"/>
      <c r="AH401" s="288"/>
      <c r="AI401" s="288"/>
      <c r="AJ401" s="288"/>
      <c r="AK401" s="288"/>
      <c r="AL401" s="288"/>
      <c r="AM401" s="288"/>
      <c r="AN401" s="288"/>
      <c r="AO401" s="288"/>
      <c r="AP401" s="288"/>
    </row>
    <row r="402" spans="1:42" ht="15.75" customHeight="1">
      <c r="A402" s="288"/>
      <c r="B402" s="317"/>
      <c r="C402" s="317"/>
      <c r="D402" s="317"/>
      <c r="E402" s="288"/>
      <c r="F402" s="317"/>
      <c r="G402" s="288"/>
      <c r="H402" s="317"/>
      <c r="I402" s="288"/>
      <c r="J402" s="317"/>
      <c r="K402" s="288"/>
      <c r="L402" s="317"/>
      <c r="M402" s="288"/>
      <c r="N402" s="339"/>
      <c r="O402" s="317"/>
      <c r="P402" s="288"/>
      <c r="Q402" s="317"/>
      <c r="R402" s="288"/>
      <c r="S402" s="317"/>
      <c r="T402" s="288"/>
      <c r="U402" s="317"/>
      <c r="V402" s="288"/>
      <c r="W402" s="288"/>
      <c r="X402" s="288"/>
      <c r="Y402" s="288"/>
      <c r="Z402" s="288"/>
      <c r="AA402" s="288"/>
      <c r="AB402" s="288"/>
      <c r="AC402" s="288"/>
      <c r="AD402" s="288"/>
      <c r="AE402" s="288"/>
      <c r="AF402" s="288"/>
      <c r="AG402" s="288"/>
      <c r="AH402" s="288"/>
      <c r="AI402" s="288"/>
      <c r="AJ402" s="288"/>
      <c r="AK402" s="288"/>
      <c r="AL402" s="288"/>
      <c r="AM402" s="288"/>
      <c r="AN402" s="288"/>
      <c r="AO402" s="288"/>
      <c r="AP402" s="288"/>
    </row>
    <row r="403" spans="1:42" ht="15.75" customHeight="1">
      <c r="A403" s="288"/>
      <c r="B403" s="317"/>
      <c r="C403" s="317"/>
      <c r="D403" s="317"/>
      <c r="E403" s="288"/>
      <c r="F403" s="317"/>
      <c r="G403" s="288"/>
      <c r="H403" s="317"/>
      <c r="I403" s="288"/>
      <c r="J403" s="317"/>
      <c r="K403" s="288"/>
      <c r="L403" s="317"/>
      <c r="M403" s="288"/>
      <c r="N403" s="339"/>
      <c r="O403" s="317"/>
      <c r="P403" s="288"/>
      <c r="Q403" s="317"/>
      <c r="R403" s="288"/>
      <c r="S403" s="317"/>
      <c r="T403" s="288"/>
      <c r="U403" s="317"/>
      <c r="V403" s="288"/>
      <c r="W403" s="288"/>
      <c r="X403" s="288"/>
      <c r="Y403" s="288"/>
      <c r="Z403" s="288"/>
      <c r="AA403" s="288"/>
      <c r="AB403" s="288"/>
      <c r="AC403" s="288"/>
      <c r="AD403" s="288"/>
      <c r="AE403" s="288"/>
      <c r="AF403" s="288"/>
      <c r="AG403" s="288"/>
      <c r="AH403" s="288"/>
      <c r="AI403" s="288"/>
      <c r="AJ403" s="288"/>
      <c r="AK403" s="288"/>
      <c r="AL403" s="288"/>
      <c r="AM403" s="288"/>
      <c r="AN403" s="288"/>
      <c r="AO403" s="288"/>
      <c r="AP403" s="288"/>
    </row>
    <row r="404" spans="1:42" ht="15.75" customHeight="1">
      <c r="A404" s="288"/>
      <c r="B404" s="317"/>
      <c r="C404" s="317"/>
      <c r="D404" s="317"/>
      <c r="E404" s="288"/>
      <c r="F404" s="317"/>
      <c r="G404" s="288"/>
      <c r="H404" s="317"/>
      <c r="I404" s="288"/>
      <c r="J404" s="317"/>
      <c r="K404" s="288"/>
      <c r="L404" s="317"/>
      <c r="M404" s="288"/>
      <c r="N404" s="339"/>
      <c r="O404" s="317"/>
      <c r="P404" s="288"/>
      <c r="Q404" s="317"/>
      <c r="R404" s="288"/>
      <c r="S404" s="317"/>
      <c r="T404" s="288"/>
      <c r="U404" s="317"/>
      <c r="V404" s="288"/>
      <c r="W404" s="288"/>
      <c r="X404" s="288"/>
      <c r="Y404" s="288"/>
      <c r="Z404" s="288"/>
      <c r="AA404" s="288"/>
      <c r="AB404" s="288"/>
      <c r="AC404" s="288"/>
      <c r="AD404" s="288"/>
      <c r="AE404" s="288"/>
      <c r="AF404" s="288"/>
      <c r="AG404" s="288"/>
      <c r="AH404" s="288"/>
      <c r="AI404" s="288"/>
      <c r="AJ404" s="288"/>
      <c r="AK404" s="288"/>
      <c r="AL404" s="288"/>
      <c r="AM404" s="288"/>
      <c r="AN404" s="288"/>
      <c r="AO404" s="288"/>
      <c r="AP404" s="288"/>
    </row>
    <row r="405" spans="1:42" ht="15.75" customHeight="1">
      <c r="A405" s="288"/>
      <c r="B405" s="317"/>
      <c r="C405" s="317"/>
      <c r="D405" s="317"/>
      <c r="E405" s="288"/>
      <c r="F405" s="317"/>
      <c r="G405" s="288"/>
      <c r="H405" s="317"/>
      <c r="I405" s="288"/>
      <c r="J405" s="317"/>
      <c r="K405" s="288"/>
      <c r="L405" s="317"/>
      <c r="M405" s="288"/>
      <c r="N405" s="339"/>
      <c r="O405" s="317"/>
      <c r="P405" s="288"/>
      <c r="Q405" s="317"/>
      <c r="R405" s="288"/>
      <c r="S405" s="317"/>
      <c r="T405" s="288"/>
      <c r="U405" s="317"/>
      <c r="V405" s="288"/>
      <c r="W405" s="288"/>
      <c r="X405" s="288"/>
      <c r="Y405" s="288"/>
      <c r="Z405" s="288"/>
      <c r="AA405" s="288"/>
      <c r="AB405" s="288"/>
      <c r="AC405" s="288"/>
      <c r="AD405" s="288"/>
      <c r="AE405" s="288"/>
      <c r="AF405" s="288"/>
      <c r="AG405" s="288"/>
      <c r="AH405" s="288"/>
      <c r="AI405" s="288"/>
      <c r="AJ405" s="288"/>
      <c r="AK405" s="288"/>
      <c r="AL405" s="288"/>
      <c r="AM405" s="288"/>
      <c r="AN405" s="288"/>
      <c r="AO405" s="288"/>
      <c r="AP405" s="288"/>
    </row>
    <row r="406" spans="1:42" ht="15.75" customHeight="1">
      <c r="A406" s="288"/>
      <c r="B406" s="317"/>
      <c r="C406" s="317"/>
      <c r="D406" s="317"/>
      <c r="E406" s="288"/>
      <c r="F406" s="317"/>
      <c r="G406" s="288"/>
      <c r="H406" s="317"/>
      <c r="I406" s="288"/>
      <c r="J406" s="317"/>
      <c r="K406" s="288"/>
      <c r="L406" s="317"/>
      <c r="M406" s="288"/>
      <c r="N406" s="339"/>
      <c r="O406" s="317"/>
      <c r="P406" s="288"/>
      <c r="Q406" s="317"/>
      <c r="R406" s="288"/>
      <c r="S406" s="317"/>
      <c r="T406" s="288"/>
      <c r="U406" s="317"/>
      <c r="V406" s="288"/>
      <c r="W406" s="288"/>
      <c r="X406" s="288"/>
      <c r="Y406" s="288"/>
      <c r="Z406" s="288"/>
      <c r="AA406" s="288"/>
      <c r="AB406" s="288"/>
      <c r="AC406" s="288"/>
      <c r="AD406" s="288"/>
      <c r="AE406" s="288"/>
      <c r="AF406" s="288"/>
      <c r="AG406" s="288"/>
      <c r="AH406" s="288"/>
      <c r="AI406" s="288"/>
      <c r="AJ406" s="288"/>
      <c r="AK406" s="288"/>
      <c r="AL406" s="288"/>
      <c r="AM406" s="288"/>
      <c r="AN406" s="288"/>
      <c r="AO406" s="288"/>
      <c r="AP406" s="288"/>
    </row>
    <row r="407" spans="1:42" ht="15.75" customHeight="1">
      <c r="A407" s="288"/>
      <c r="B407" s="317"/>
      <c r="C407" s="317"/>
      <c r="D407" s="317"/>
      <c r="E407" s="288"/>
      <c r="F407" s="317"/>
      <c r="G407" s="288"/>
      <c r="H407" s="317"/>
      <c r="I407" s="288"/>
      <c r="J407" s="317"/>
      <c r="K407" s="288"/>
      <c r="L407" s="317"/>
      <c r="M407" s="288"/>
      <c r="N407" s="339"/>
      <c r="O407" s="317"/>
      <c r="P407" s="288"/>
      <c r="Q407" s="317"/>
      <c r="R407" s="288"/>
      <c r="S407" s="317"/>
      <c r="T407" s="288"/>
      <c r="U407" s="317"/>
      <c r="V407" s="288"/>
      <c r="W407" s="288"/>
      <c r="X407" s="288"/>
      <c r="Y407" s="288"/>
      <c r="Z407" s="288"/>
      <c r="AA407" s="288"/>
      <c r="AB407" s="288"/>
      <c r="AC407" s="288"/>
      <c r="AD407" s="288"/>
      <c r="AE407" s="288"/>
      <c r="AF407" s="288"/>
      <c r="AG407" s="288"/>
      <c r="AH407" s="288"/>
      <c r="AI407" s="288"/>
      <c r="AJ407" s="288"/>
      <c r="AK407" s="288"/>
      <c r="AL407" s="288"/>
      <c r="AM407" s="288"/>
      <c r="AN407" s="288"/>
      <c r="AO407" s="288"/>
      <c r="AP407" s="288"/>
    </row>
    <row r="408" spans="1:42" ht="15.75" customHeight="1">
      <c r="A408" s="288"/>
      <c r="B408" s="317"/>
      <c r="C408" s="317"/>
      <c r="D408" s="317"/>
      <c r="E408" s="288"/>
      <c r="F408" s="317"/>
      <c r="G408" s="288"/>
      <c r="H408" s="317"/>
      <c r="I408" s="288"/>
      <c r="J408" s="317"/>
      <c r="K408" s="288"/>
      <c r="L408" s="317"/>
      <c r="M408" s="288"/>
      <c r="N408" s="339"/>
      <c r="O408" s="317"/>
      <c r="P408" s="288"/>
      <c r="Q408" s="317"/>
      <c r="R408" s="288"/>
      <c r="S408" s="317"/>
      <c r="T408" s="288"/>
      <c r="U408" s="317"/>
      <c r="V408" s="288"/>
      <c r="W408" s="288"/>
      <c r="X408" s="288"/>
      <c r="Y408" s="288"/>
      <c r="Z408" s="288"/>
      <c r="AA408" s="288"/>
      <c r="AB408" s="288"/>
      <c r="AC408" s="288"/>
      <c r="AD408" s="288"/>
      <c r="AE408" s="288"/>
      <c r="AF408" s="288"/>
      <c r="AG408" s="288"/>
      <c r="AH408" s="288"/>
      <c r="AI408" s="288"/>
      <c r="AJ408" s="288"/>
      <c r="AK408" s="288"/>
      <c r="AL408" s="288"/>
      <c r="AM408" s="288"/>
      <c r="AN408" s="288"/>
      <c r="AO408" s="288"/>
      <c r="AP408" s="288"/>
    </row>
    <row r="409" spans="1:42" ht="15.75" customHeight="1">
      <c r="A409" s="288"/>
      <c r="B409" s="317"/>
      <c r="C409" s="317"/>
      <c r="D409" s="317"/>
      <c r="E409" s="288"/>
      <c r="F409" s="317"/>
      <c r="G409" s="288"/>
      <c r="H409" s="317"/>
      <c r="I409" s="288"/>
      <c r="J409" s="317"/>
      <c r="K409" s="288"/>
      <c r="L409" s="317"/>
      <c r="M409" s="288"/>
      <c r="N409" s="339"/>
      <c r="O409" s="317"/>
      <c r="P409" s="288"/>
      <c r="Q409" s="317"/>
      <c r="R409" s="288"/>
      <c r="S409" s="317"/>
      <c r="T409" s="288"/>
      <c r="U409" s="317"/>
      <c r="V409" s="288"/>
      <c r="W409" s="288"/>
      <c r="X409" s="288"/>
      <c r="Y409" s="288"/>
      <c r="Z409" s="288"/>
      <c r="AA409" s="288"/>
      <c r="AB409" s="288"/>
      <c r="AC409" s="288"/>
      <c r="AD409" s="288"/>
      <c r="AE409" s="288"/>
      <c r="AF409" s="288"/>
      <c r="AG409" s="288"/>
      <c r="AH409" s="288"/>
      <c r="AI409" s="288"/>
      <c r="AJ409" s="288"/>
      <c r="AK409" s="288"/>
      <c r="AL409" s="288"/>
      <c r="AM409" s="288"/>
      <c r="AN409" s="288"/>
      <c r="AO409" s="288"/>
      <c r="AP409" s="288"/>
    </row>
    <row r="410" spans="1:42" ht="15.75" customHeight="1">
      <c r="A410" s="288"/>
      <c r="B410" s="317"/>
      <c r="C410" s="317"/>
      <c r="D410" s="317"/>
      <c r="E410" s="288"/>
      <c r="F410" s="317"/>
      <c r="G410" s="288"/>
      <c r="H410" s="317"/>
      <c r="I410" s="288"/>
      <c r="J410" s="317"/>
      <c r="K410" s="288"/>
      <c r="L410" s="317"/>
      <c r="M410" s="288"/>
      <c r="N410" s="339"/>
      <c r="O410" s="317"/>
      <c r="P410" s="288"/>
      <c r="Q410" s="317"/>
      <c r="R410" s="288"/>
      <c r="S410" s="317"/>
      <c r="T410" s="288"/>
      <c r="U410" s="317"/>
      <c r="V410" s="288"/>
      <c r="W410" s="288"/>
      <c r="X410" s="288"/>
      <c r="Y410" s="288"/>
      <c r="Z410" s="288"/>
      <c r="AA410" s="288"/>
      <c r="AB410" s="288"/>
      <c r="AC410" s="288"/>
      <c r="AD410" s="288"/>
      <c r="AE410" s="288"/>
      <c r="AF410" s="288"/>
      <c r="AG410" s="288"/>
      <c r="AH410" s="288"/>
      <c r="AI410" s="288"/>
      <c r="AJ410" s="288"/>
      <c r="AK410" s="288"/>
      <c r="AL410" s="288"/>
      <c r="AM410" s="288"/>
      <c r="AN410" s="288"/>
      <c r="AO410" s="288"/>
      <c r="AP410" s="288"/>
    </row>
    <row r="411" spans="1:42" ht="15.75" customHeight="1">
      <c r="A411" s="288"/>
      <c r="B411" s="317"/>
      <c r="C411" s="317"/>
      <c r="D411" s="317"/>
      <c r="E411" s="288"/>
      <c r="F411" s="317"/>
      <c r="G411" s="288"/>
      <c r="H411" s="317"/>
      <c r="I411" s="288"/>
      <c r="J411" s="317"/>
      <c r="K411" s="288"/>
      <c r="L411" s="317"/>
      <c r="M411" s="288"/>
      <c r="N411" s="339"/>
      <c r="O411" s="317"/>
      <c r="P411" s="288"/>
      <c r="Q411" s="317"/>
      <c r="R411" s="288"/>
      <c r="S411" s="317"/>
      <c r="T411" s="288"/>
      <c r="U411" s="317"/>
      <c r="V411" s="288"/>
      <c r="W411" s="288"/>
      <c r="X411" s="288"/>
      <c r="Y411" s="288"/>
      <c r="Z411" s="288"/>
      <c r="AA411" s="288"/>
      <c r="AB411" s="288"/>
      <c r="AC411" s="288"/>
      <c r="AD411" s="288"/>
      <c r="AE411" s="288"/>
      <c r="AF411" s="288"/>
      <c r="AG411" s="288"/>
      <c r="AH411" s="288"/>
      <c r="AI411" s="288"/>
      <c r="AJ411" s="288"/>
      <c r="AK411" s="288"/>
      <c r="AL411" s="288"/>
      <c r="AM411" s="288"/>
      <c r="AN411" s="288"/>
      <c r="AO411" s="288"/>
      <c r="AP411" s="288"/>
    </row>
    <row r="412" spans="1:42" ht="15.75" customHeight="1">
      <c r="A412" s="288"/>
      <c r="B412" s="317"/>
      <c r="C412" s="317"/>
      <c r="D412" s="317"/>
      <c r="E412" s="288"/>
      <c r="F412" s="317"/>
      <c r="G412" s="288"/>
      <c r="H412" s="317"/>
      <c r="I412" s="288"/>
      <c r="J412" s="317"/>
      <c r="K412" s="288"/>
      <c r="L412" s="317"/>
      <c r="M412" s="288"/>
      <c r="N412" s="339"/>
      <c r="O412" s="317"/>
      <c r="P412" s="288"/>
      <c r="Q412" s="317"/>
      <c r="R412" s="288"/>
      <c r="S412" s="317"/>
      <c r="T412" s="288"/>
      <c r="U412" s="317"/>
      <c r="V412" s="288"/>
      <c r="W412" s="288"/>
      <c r="X412" s="288"/>
      <c r="Y412" s="288"/>
      <c r="Z412" s="288"/>
      <c r="AA412" s="288"/>
      <c r="AB412" s="288"/>
      <c r="AC412" s="288"/>
      <c r="AD412" s="288"/>
      <c r="AE412" s="288"/>
      <c r="AF412" s="288"/>
      <c r="AG412" s="288"/>
      <c r="AH412" s="288"/>
      <c r="AI412" s="288"/>
      <c r="AJ412" s="288"/>
      <c r="AK412" s="288"/>
      <c r="AL412" s="288"/>
      <c r="AM412" s="288"/>
      <c r="AN412" s="288"/>
      <c r="AO412" s="288"/>
      <c r="AP412" s="288"/>
    </row>
    <row r="413" spans="1:42" ht="15.75" customHeight="1">
      <c r="A413" s="288"/>
      <c r="B413" s="317"/>
      <c r="C413" s="317"/>
      <c r="D413" s="317"/>
      <c r="E413" s="288"/>
      <c r="F413" s="317"/>
      <c r="G413" s="288"/>
      <c r="H413" s="317"/>
      <c r="I413" s="288"/>
      <c r="J413" s="317"/>
      <c r="K413" s="288"/>
      <c r="L413" s="317"/>
      <c r="M413" s="288"/>
      <c r="N413" s="339"/>
      <c r="O413" s="317"/>
      <c r="P413" s="288"/>
      <c r="Q413" s="317"/>
      <c r="R413" s="288"/>
      <c r="S413" s="317"/>
      <c r="T413" s="288"/>
      <c r="U413" s="317"/>
      <c r="V413" s="288"/>
      <c r="W413" s="288"/>
      <c r="X413" s="288"/>
      <c r="Y413" s="288"/>
      <c r="Z413" s="288"/>
      <c r="AA413" s="288"/>
      <c r="AB413" s="288"/>
      <c r="AC413" s="288"/>
      <c r="AD413" s="288"/>
      <c r="AE413" s="288"/>
      <c r="AF413" s="288"/>
      <c r="AG413" s="288"/>
      <c r="AH413" s="288"/>
      <c r="AI413" s="288"/>
      <c r="AJ413" s="288"/>
      <c r="AK413" s="288"/>
      <c r="AL413" s="288"/>
      <c r="AM413" s="288"/>
      <c r="AN413" s="288"/>
      <c r="AO413" s="288"/>
      <c r="AP413" s="288"/>
    </row>
    <row r="414" spans="1:42" ht="15.75" customHeight="1">
      <c r="A414" s="288"/>
      <c r="B414" s="317"/>
      <c r="C414" s="317"/>
      <c r="D414" s="317"/>
      <c r="E414" s="288"/>
      <c r="F414" s="317"/>
      <c r="G414" s="288"/>
      <c r="H414" s="317"/>
      <c r="I414" s="288"/>
      <c r="J414" s="317"/>
      <c r="K414" s="288"/>
      <c r="L414" s="317"/>
      <c r="M414" s="288"/>
      <c r="N414" s="339"/>
      <c r="O414" s="317"/>
      <c r="P414" s="288"/>
      <c r="Q414" s="317"/>
      <c r="R414" s="288"/>
      <c r="S414" s="317"/>
      <c r="T414" s="288"/>
      <c r="U414" s="317"/>
      <c r="V414" s="288"/>
      <c r="W414" s="288"/>
      <c r="X414" s="288"/>
      <c r="Y414" s="288"/>
      <c r="Z414" s="288"/>
      <c r="AA414" s="288"/>
      <c r="AB414" s="288"/>
      <c r="AC414" s="288"/>
      <c r="AD414" s="288"/>
      <c r="AE414" s="288"/>
      <c r="AF414" s="288"/>
      <c r="AG414" s="288"/>
      <c r="AH414" s="288"/>
      <c r="AI414" s="288"/>
      <c r="AJ414" s="288"/>
      <c r="AK414" s="288"/>
      <c r="AL414" s="288"/>
      <c r="AM414" s="288"/>
      <c r="AN414" s="288"/>
      <c r="AO414" s="288"/>
      <c r="AP414" s="288"/>
    </row>
    <row r="415" spans="1:42" ht="15.75" customHeight="1">
      <c r="A415" s="288"/>
      <c r="B415" s="317"/>
      <c r="C415" s="317"/>
      <c r="D415" s="317"/>
      <c r="E415" s="288"/>
      <c r="F415" s="317"/>
      <c r="G415" s="288"/>
      <c r="H415" s="317"/>
      <c r="I415" s="288"/>
      <c r="J415" s="317"/>
      <c r="K415" s="288"/>
      <c r="L415" s="317"/>
      <c r="M415" s="288"/>
      <c r="N415" s="339"/>
      <c r="O415" s="317"/>
      <c r="P415" s="288"/>
      <c r="Q415" s="317"/>
      <c r="R415" s="288"/>
      <c r="S415" s="317"/>
      <c r="T415" s="288"/>
      <c r="U415" s="317"/>
      <c r="V415" s="288"/>
      <c r="W415" s="288"/>
      <c r="X415" s="288"/>
      <c r="Y415" s="288"/>
      <c r="Z415" s="288"/>
      <c r="AA415" s="288"/>
      <c r="AB415" s="288"/>
      <c r="AC415" s="288"/>
      <c r="AD415" s="288"/>
      <c r="AE415" s="288"/>
      <c r="AF415" s="288"/>
      <c r="AG415" s="288"/>
      <c r="AH415" s="288"/>
      <c r="AI415" s="288"/>
      <c r="AJ415" s="288"/>
      <c r="AK415" s="288"/>
      <c r="AL415" s="288"/>
      <c r="AM415" s="288"/>
      <c r="AN415" s="288"/>
      <c r="AO415" s="288"/>
      <c r="AP415" s="288"/>
    </row>
    <row r="416" spans="1:42" ht="15.75" customHeight="1">
      <c r="A416" s="288"/>
      <c r="B416" s="317"/>
      <c r="C416" s="317"/>
      <c r="D416" s="317"/>
      <c r="E416" s="288"/>
      <c r="F416" s="317"/>
      <c r="G416" s="288"/>
      <c r="H416" s="317"/>
      <c r="I416" s="288"/>
      <c r="J416" s="317"/>
      <c r="K416" s="288"/>
      <c r="L416" s="317"/>
      <c r="M416" s="288"/>
      <c r="N416" s="339"/>
      <c r="O416" s="317"/>
      <c r="P416" s="288"/>
      <c r="Q416" s="317"/>
      <c r="R416" s="288"/>
      <c r="S416" s="317"/>
      <c r="T416" s="288"/>
      <c r="U416" s="317"/>
      <c r="V416" s="288"/>
      <c r="W416" s="288"/>
      <c r="X416" s="288"/>
      <c r="Y416" s="288"/>
      <c r="Z416" s="288"/>
      <c r="AA416" s="288"/>
      <c r="AB416" s="288"/>
      <c r="AC416" s="288"/>
      <c r="AD416" s="288"/>
      <c r="AE416" s="288"/>
      <c r="AF416" s="288"/>
      <c r="AG416" s="288"/>
      <c r="AH416" s="288"/>
      <c r="AI416" s="288"/>
      <c r="AJ416" s="288"/>
      <c r="AK416" s="288"/>
      <c r="AL416" s="288"/>
      <c r="AM416" s="288"/>
      <c r="AN416" s="288"/>
      <c r="AO416" s="288"/>
      <c r="AP416" s="288"/>
    </row>
    <row r="417" spans="1:42" ht="15.75" customHeight="1">
      <c r="A417" s="288"/>
      <c r="B417" s="317"/>
      <c r="C417" s="317"/>
      <c r="D417" s="317"/>
      <c r="E417" s="288"/>
      <c r="F417" s="317"/>
      <c r="G417" s="288"/>
      <c r="H417" s="317"/>
      <c r="I417" s="288"/>
      <c r="J417" s="317"/>
      <c r="K417" s="288"/>
      <c r="L417" s="317"/>
      <c r="M417" s="288"/>
      <c r="N417" s="339"/>
      <c r="O417" s="317"/>
      <c r="P417" s="288"/>
      <c r="Q417" s="317"/>
      <c r="R417" s="288"/>
      <c r="S417" s="317"/>
      <c r="T417" s="288"/>
      <c r="U417" s="317"/>
      <c r="V417" s="288"/>
      <c r="W417" s="288"/>
      <c r="X417" s="288"/>
      <c r="Y417" s="288"/>
      <c r="Z417" s="288"/>
      <c r="AA417" s="288"/>
      <c r="AB417" s="288"/>
      <c r="AC417" s="288"/>
      <c r="AD417" s="288"/>
      <c r="AE417" s="288"/>
      <c r="AF417" s="288"/>
      <c r="AG417" s="288"/>
      <c r="AH417" s="288"/>
      <c r="AI417" s="288"/>
      <c r="AJ417" s="288"/>
      <c r="AK417" s="288"/>
      <c r="AL417" s="288"/>
      <c r="AM417" s="288"/>
      <c r="AN417" s="288"/>
      <c r="AO417" s="288"/>
      <c r="AP417" s="288"/>
    </row>
    <row r="418" spans="1:42" ht="15.75" customHeight="1">
      <c r="A418" s="288"/>
      <c r="B418" s="317"/>
      <c r="C418" s="317"/>
      <c r="D418" s="317"/>
      <c r="E418" s="288"/>
      <c r="F418" s="317"/>
      <c r="G418" s="288"/>
      <c r="H418" s="317"/>
      <c r="I418" s="288"/>
      <c r="J418" s="317"/>
      <c r="K418" s="288"/>
      <c r="L418" s="317"/>
      <c r="M418" s="288"/>
      <c r="N418" s="339"/>
      <c r="O418" s="317"/>
      <c r="P418" s="288"/>
      <c r="Q418" s="317"/>
      <c r="R418" s="288"/>
      <c r="S418" s="317"/>
      <c r="T418" s="288"/>
      <c r="U418" s="317"/>
      <c r="V418" s="288"/>
      <c r="W418" s="288"/>
      <c r="X418" s="288"/>
      <c r="Y418" s="288"/>
      <c r="Z418" s="288"/>
      <c r="AA418" s="288"/>
      <c r="AB418" s="288"/>
      <c r="AC418" s="288"/>
      <c r="AD418" s="288"/>
      <c r="AE418" s="288"/>
      <c r="AF418" s="288"/>
      <c r="AG418" s="288"/>
      <c r="AH418" s="288"/>
      <c r="AI418" s="288"/>
      <c r="AJ418" s="288"/>
      <c r="AK418" s="288"/>
      <c r="AL418" s="288"/>
      <c r="AM418" s="288"/>
      <c r="AN418" s="288"/>
      <c r="AO418" s="288"/>
      <c r="AP418" s="288"/>
    </row>
    <row r="419" spans="1:42" ht="15.75" customHeight="1">
      <c r="A419" s="288"/>
      <c r="B419" s="317"/>
      <c r="C419" s="317"/>
      <c r="D419" s="317"/>
      <c r="E419" s="288"/>
      <c r="F419" s="317"/>
      <c r="G419" s="288"/>
      <c r="H419" s="317"/>
      <c r="I419" s="288"/>
      <c r="J419" s="317"/>
      <c r="K419" s="288"/>
      <c r="L419" s="317"/>
      <c r="M419" s="288"/>
      <c r="N419" s="339"/>
      <c r="O419" s="317"/>
      <c r="P419" s="288"/>
      <c r="Q419" s="317"/>
      <c r="R419" s="288"/>
      <c r="S419" s="317"/>
      <c r="T419" s="288"/>
      <c r="U419" s="317"/>
      <c r="V419" s="288"/>
      <c r="W419" s="288"/>
      <c r="X419" s="288"/>
      <c r="Y419" s="288"/>
      <c r="Z419" s="288"/>
      <c r="AA419" s="288"/>
      <c r="AB419" s="288"/>
      <c r="AC419" s="288"/>
      <c r="AD419" s="288"/>
      <c r="AE419" s="288"/>
      <c r="AF419" s="288"/>
      <c r="AG419" s="288"/>
      <c r="AH419" s="288"/>
      <c r="AI419" s="288"/>
      <c r="AJ419" s="288"/>
      <c r="AK419" s="288"/>
      <c r="AL419" s="288"/>
      <c r="AM419" s="288"/>
      <c r="AN419" s="288"/>
      <c r="AO419" s="288"/>
      <c r="AP419" s="288"/>
    </row>
    <row r="420" spans="1:42" ht="15.75" customHeight="1">
      <c r="A420" s="288"/>
      <c r="B420" s="317"/>
      <c r="C420" s="317"/>
      <c r="D420" s="317"/>
      <c r="E420" s="288"/>
      <c r="F420" s="317"/>
      <c r="G420" s="288"/>
      <c r="H420" s="317"/>
      <c r="I420" s="288"/>
      <c r="J420" s="317"/>
      <c r="K420" s="288"/>
      <c r="L420" s="317"/>
      <c r="M420" s="288"/>
      <c r="N420" s="339"/>
      <c r="O420" s="317"/>
      <c r="P420" s="288"/>
      <c r="Q420" s="317"/>
      <c r="R420" s="288"/>
      <c r="S420" s="317"/>
      <c r="T420" s="288"/>
      <c r="U420" s="317"/>
      <c r="V420" s="288"/>
      <c r="W420" s="288"/>
      <c r="X420" s="288"/>
      <c r="Y420" s="288"/>
      <c r="Z420" s="288"/>
      <c r="AA420" s="288"/>
      <c r="AB420" s="288"/>
      <c r="AC420" s="288"/>
      <c r="AD420" s="288"/>
      <c r="AE420" s="288"/>
      <c r="AF420" s="288"/>
      <c r="AG420" s="288"/>
      <c r="AH420" s="288"/>
      <c r="AI420" s="288"/>
      <c r="AJ420" s="288"/>
      <c r="AK420" s="288"/>
      <c r="AL420" s="288"/>
      <c r="AM420" s="288"/>
      <c r="AN420" s="288"/>
      <c r="AO420" s="288"/>
      <c r="AP420" s="288"/>
    </row>
    <row r="421" spans="1:42" ht="15.75" customHeight="1">
      <c r="A421" s="288"/>
      <c r="B421" s="317"/>
      <c r="C421" s="317"/>
      <c r="D421" s="317"/>
      <c r="E421" s="288"/>
      <c r="F421" s="317"/>
      <c r="G421" s="288"/>
      <c r="H421" s="317"/>
      <c r="I421" s="288"/>
      <c r="J421" s="317"/>
      <c r="K421" s="288"/>
      <c r="L421" s="317"/>
      <c r="M421" s="288"/>
      <c r="N421" s="339"/>
      <c r="O421" s="317"/>
      <c r="P421" s="288"/>
      <c r="Q421" s="317"/>
      <c r="R421" s="288"/>
      <c r="S421" s="317"/>
      <c r="T421" s="288"/>
      <c r="U421" s="317"/>
      <c r="V421" s="288"/>
      <c r="W421" s="288"/>
      <c r="X421" s="288"/>
      <c r="Y421" s="288"/>
      <c r="Z421" s="288"/>
      <c r="AA421" s="288"/>
      <c r="AB421" s="288"/>
      <c r="AC421" s="288"/>
      <c r="AD421" s="288"/>
      <c r="AE421" s="288"/>
      <c r="AF421" s="288"/>
      <c r="AG421" s="288"/>
      <c r="AH421" s="288"/>
      <c r="AI421" s="288"/>
      <c r="AJ421" s="288"/>
      <c r="AK421" s="288"/>
      <c r="AL421" s="288"/>
      <c r="AM421" s="288"/>
      <c r="AN421" s="288"/>
      <c r="AO421" s="288"/>
      <c r="AP421" s="288"/>
    </row>
    <row r="422" spans="1:42" ht="15.75" customHeight="1">
      <c r="A422" s="288"/>
      <c r="B422" s="317"/>
      <c r="C422" s="317"/>
      <c r="D422" s="317"/>
      <c r="E422" s="288"/>
      <c r="F422" s="317"/>
      <c r="G422" s="288"/>
      <c r="H422" s="317"/>
      <c r="I422" s="288"/>
      <c r="J422" s="317"/>
      <c r="K422" s="288"/>
      <c r="L422" s="317"/>
      <c r="M422" s="288"/>
      <c r="N422" s="339"/>
      <c r="O422" s="317"/>
      <c r="P422" s="288"/>
      <c r="Q422" s="317"/>
      <c r="R422" s="288"/>
      <c r="S422" s="317"/>
      <c r="T422" s="288"/>
      <c r="U422" s="317"/>
      <c r="V422" s="288"/>
      <c r="W422" s="288"/>
      <c r="X422" s="288"/>
      <c r="Y422" s="288"/>
      <c r="Z422" s="288"/>
      <c r="AA422" s="288"/>
      <c r="AB422" s="288"/>
      <c r="AC422" s="288"/>
      <c r="AD422" s="288"/>
      <c r="AE422" s="288"/>
      <c r="AF422" s="288"/>
      <c r="AG422" s="288"/>
      <c r="AH422" s="288"/>
      <c r="AI422" s="288"/>
      <c r="AJ422" s="288"/>
      <c r="AK422" s="288"/>
      <c r="AL422" s="288"/>
      <c r="AM422" s="288"/>
      <c r="AN422" s="288"/>
      <c r="AO422" s="288"/>
      <c r="AP422" s="288"/>
    </row>
    <row r="423" spans="1:42" ht="15.75" customHeight="1">
      <c r="A423" s="288"/>
      <c r="B423" s="317"/>
      <c r="C423" s="317"/>
      <c r="D423" s="317"/>
      <c r="E423" s="288"/>
      <c r="F423" s="317"/>
      <c r="G423" s="288"/>
      <c r="H423" s="317"/>
      <c r="I423" s="288"/>
      <c r="J423" s="317"/>
      <c r="K423" s="288"/>
      <c r="L423" s="317"/>
      <c r="M423" s="288"/>
      <c r="N423" s="339"/>
      <c r="O423" s="317"/>
      <c r="P423" s="288"/>
      <c r="Q423" s="317"/>
      <c r="R423" s="288"/>
      <c r="S423" s="317"/>
      <c r="T423" s="288"/>
      <c r="U423" s="317"/>
      <c r="V423" s="288"/>
      <c r="W423" s="288"/>
      <c r="X423" s="288"/>
      <c r="Y423" s="288"/>
      <c r="Z423" s="288"/>
      <c r="AA423" s="288"/>
      <c r="AB423" s="288"/>
      <c r="AC423" s="288"/>
      <c r="AD423" s="288"/>
      <c r="AE423" s="288"/>
      <c r="AF423" s="288"/>
      <c r="AG423" s="288"/>
      <c r="AH423" s="288"/>
      <c r="AI423" s="288"/>
      <c r="AJ423" s="288"/>
      <c r="AK423" s="288"/>
      <c r="AL423" s="288"/>
      <c r="AM423" s="288"/>
      <c r="AN423" s="288"/>
      <c r="AO423" s="288"/>
      <c r="AP423" s="288"/>
    </row>
    <row r="424" spans="1:42" ht="15.75" customHeight="1">
      <c r="A424" s="288"/>
      <c r="B424" s="317"/>
      <c r="C424" s="317"/>
      <c r="D424" s="317"/>
      <c r="E424" s="288"/>
      <c r="F424" s="317"/>
      <c r="G424" s="288"/>
      <c r="H424" s="317"/>
      <c r="I424" s="288"/>
      <c r="J424" s="317"/>
      <c r="K424" s="288"/>
      <c r="L424" s="317"/>
      <c r="M424" s="288"/>
      <c r="N424" s="339"/>
      <c r="O424" s="317"/>
      <c r="P424" s="288"/>
      <c r="Q424" s="317"/>
      <c r="R424" s="288"/>
      <c r="S424" s="317"/>
      <c r="T424" s="288"/>
      <c r="U424" s="317"/>
      <c r="V424" s="288"/>
      <c r="W424" s="288"/>
      <c r="X424" s="288"/>
      <c r="Y424" s="288"/>
      <c r="Z424" s="288"/>
      <c r="AA424" s="288"/>
      <c r="AB424" s="288"/>
      <c r="AC424" s="288"/>
      <c r="AD424" s="288"/>
      <c r="AE424" s="288"/>
      <c r="AF424" s="288"/>
      <c r="AG424" s="288"/>
      <c r="AH424" s="288"/>
      <c r="AI424" s="288"/>
      <c r="AJ424" s="288"/>
      <c r="AK424" s="288"/>
      <c r="AL424" s="288"/>
      <c r="AM424" s="288"/>
      <c r="AN424" s="288"/>
      <c r="AO424" s="288"/>
      <c r="AP424" s="288"/>
    </row>
    <row r="425" spans="1:42" ht="15.75" customHeight="1">
      <c r="A425" s="288"/>
      <c r="B425" s="317"/>
      <c r="C425" s="317"/>
      <c r="D425" s="317"/>
      <c r="E425" s="288"/>
      <c r="F425" s="317"/>
      <c r="G425" s="288"/>
      <c r="H425" s="317"/>
      <c r="I425" s="288"/>
      <c r="J425" s="317"/>
      <c r="K425" s="288"/>
      <c r="L425" s="317"/>
      <c r="M425" s="288"/>
      <c r="N425" s="339"/>
      <c r="O425" s="317"/>
      <c r="P425" s="288"/>
      <c r="Q425" s="317"/>
      <c r="R425" s="288"/>
      <c r="S425" s="317"/>
      <c r="T425" s="288"/>
      <c r="U425" s="317"/>
      <c r="V425" s="288"/>
      <c r="W425" s="288"/>
      <c r="X425" s="288"/>
      <c r="Y425" s="288"/>
      <c r="Z425" s="288"/>
      <c r="AA425" s="288"/>
      <c r="AB425" s="288"/>
      <c r="AC425" s="288"/>
      <c r="AD425" s="288"/>
      <c r="AE425" s="288"/>
      <c r="AF425" s="288"/>
      <c r="AG425" s="288"/>
      <c r="AH425" s="288"/>
      <c r="AI425" s="288"/>
      <c r="AJ425" s="288"/>
      <c r="AK425" s="288"/>
      <c r="AL425" s="288"/>
      <c r="AM425" s="288"/>
      <c r="AN425" s="288"/>
      <c r="AO425" s="288"/>
      <c r="AP425" s="288"/>
    </row>
    <row r="426" spans="1:42" ht="15.75" customHeight="1">
      <c r="A426" s="288"/>
      <c r="B426" s="317"/>
      <c r="C426" s="317"/>
      <c r="D426" s="317"/>
      <c r="E426" s="288"/>
      <c r="F426" s="317"/>
      <c r="G426" s="288"/>
      <c r="H426" s="317"/>
      <c r="I426" s="288"/>
      <c r="J426" s="317"/>
      <c r="K426" s="288"/>
      <c r="L426" s="317"/>
      <c r="M426" s="288"/>
      <c r="N426" s="339"/>
      <c r="O426" s="317"/>
      <c r="P426" s="288"/>
      <c r="Q426" s="317"/>
      <c r="R426" s="288"/>
      <c r="S426" s="317"/>
      <c r="T426" s="288"/>
      <c r="U426" s="317"/>
      <c r="V426" s="288"/>
      <c r="W426" s="288"/>
      <c r="X426" s="288"/>
      <c r="Y426" s="288"/>
      <c r="Z426" s="288"/>
      <c r="AA426" s="288"/>
      <c r="AB426" s="288"/>
      <c r="AC426" s="288"/>
      <c r="AD426" s="288"/>
      <c r="AE426" s="288"/>
      <c r="AF426" s="288"/>
      <c r="AG426" s="288"/>
      <c r="AH426" s="288"/>
      <c r="AI426" s="288"/>
      <c r="AJ426" s="288"/>
      <c r="AK426" s="288"/>
      <c r="AL426" s="288"/>
      <c r="AM426" s="288"/>
      <c r="AN426" s="288"/>
      <c r="AO426" s="288"/>
      <c r="AP426" s="288"/>
    </row>
    <row r="427" spans="1:42" ht="15.75" customHeight="1">
      <c r="A427" s="288"/>
      <c r="B427" s="317"/>
      <c r="C427" s="317"/>
      <c r="D427" s="317"/>
      <c r="E427" s="288"/>
      <c r="F427" s="317"/>
      <c r="G427" s="288"/>
      <c r="H427" s="317"/>
      <c r="I427" s="288"/>
      <c r="J427" s="317"/>
      <c r="K427" s="288"/>
      <c r="L427" s="317"/>
      <c r="M427" s="288"/>
      <c r="N427" s="339"/>
      <c r="O427" s="317"/>
      <c r="P427" s="288"/>
      <c r="Q427" s="317"/>
      <c r="R427" s="288"/>
      <c r="S427" s="317"/>
      <c r="T427" s="288"/>
      <c r="U427" s="317"/>
      <c r="V427" s="288"/>
      <c r="W427" s="288"/>
      <c r="X427" s="288"/>
      <c r="Y427" s="288"/>
      <c r="Z427" s="288"/>
      <c r="AA427" s="288"/>
      <c r="AB427" s="288"/>
      <c r="AC427" s="288"/>
      <c r="AD427" s="288"/>
      <c r="AE427" s="288"/>
      <c r="AF427" s="288"/>
      <c r="AG427" s="288"/>
      <c r="AH427" s="288"/>
      <c r="AI427" s="288"/>
      <c r="AJ427" s="288"/>
      <c r="AK427" s="288"/>
      <c r="AL427" s="288"/>
      <c r="AM427" s="288"/>
      <c r="AN427" s="288"/>
      <c r="AO427" s="288"/>
      <c r="AP427" s="288"/>
    </row>
    <row r="428" spans="1:42" ht="15.75" customHeight="1">
      <c r="A428" s="288"/>
      <c r="B428" s="317"/>
      <c r="C428" s="317"/>
      <c r="D428" s="317"/>
      <c r="E428" s="288"/>
      <c r="F428" s="317"/>
      <c r="G428" s="288"/>
      <c r="H428" s="317"/>
      <c r="I428" s="288"/>
      <c r="J428" s="317"/>
      <c r="K428" s="288"/>
      <c r="L428" s="317"/>
      <c r="M428" s="288"/>
      <c r="N428" s="339"/>
      <c r="O428" s="317"/>
      <c r="P428" s="288"/>
      <c r="Q428" s="317"/>
      <c r="R428" s="288"/>
      <c r="S428" s="317"/>
      <c r="T428" s="288"/>
      <c r="U428" s="317"/>
      <c r="V428" s="288"/>
      <c r="W428" s="288"/>
      <c r="X428" s="288"/>
      <c r="Y428" s="288"/>
      <c r="Z428" s="288"/>
      <c r="AA428" s="288"/>
      <c r="AB428" s="288"/>
      <c r="AC428" s="288"/>
      <c r="AD428" s="288"/>
      <c r="AE428" s="288"/>
      <c r="AF428" s="288"/>
      <c r="AG428" s="288"/>
      <c r="AH428" s="288"/>
      <c r="AI428" s="288"/>
      <c r="AJ428" s="288"/>
      <c r="AK428" s="288"/>
      <c r="AL428" s="288"/>
      <c r="AM428" s="288"/>
      <c r="AN428" s="288"/>
      <c r="AO428" s="288"/>
      <c r="AP428" s="288"/>
    </row>
    <row r="429" spans="1:42" ht="15.75" customHeight="1">
      <c r="A429" s="288"/>
      <c r="B429" s="317"/>
      <c r="C429" s="317"/>
      <c r="D429" s="317"/>
      <c r="E429" s="288"/>
      <c r="F429" s="317"/>
      <c r="G429" s="288"/>
      <c r="H429" s="317"/>
      <c r="I429" s="288"/>
      <c r="J429" s="317"/>
      <c r="K429" s="288"/>
      <c r="L429" s="317"/>
      <c r="M429" s="288"/>
      <c r="N429" s="339"/>
      <c r="O429" s="317"/>
      <c r="P429" s="288"/>
      <c r="Q429" s="317"/>
      <c r="R429" s="288"/>
      <c r="S429" s="317"/>
      <c r="T429" s="288"/>
      <c r="U429" s="317"/>
      <c r="V429" s="288"/>
      <c r="W429" s="288"/>
      <c r="X429" s="288"/>
      <c r="Y429" s="288"/>
      <c r="Z429" s="288"/>
      <c r="AA429" s="288"/>
      <c r="AB429" s="288"/>
      <c r="AC429" s="288"/>
      <c r="AD429" s="288"/>
      <c r="AE429" s="288"/>
      <c r="AF429" s="288"/>
      <c r="AG429" s="288"/>
      <c r="AH429" s="288"/>
      <c r="AI429" s="288"/>
      <c r="AJ429" s="288"/>
      <c r="AK429" s="288"/>
      <c r="AL429" s="288"/>
      <c r="AM429" s="288"/>
      <c r="AN429" s="288"/>
      <c r="AO429" s="288"/>
      <c r="AP429" s="288"/>
    </row>
    <row r="430" spans="1:42" ht="15.75" customHeight="1">
      <c r="A430" s="288"/>
      <c r="B430" s="317"/>
      <c r="C430" s="317"/>
      <c r="D430" s="317"/>
      <c r="E430" s="288"/>
      <c r="F430" s="317"/>
      <c r="G430" s="288"/>
      <c r="H430" s="317"/>
      <c r="I430" s="288"/>
      <c r="J430" s="317"/>
      <c r="K430" s="288"/>
      <c r="L430" s="317"/>
      <c r="M430" s="288"/>
      <c r="N430" s="339"/>
      <c r="O430" s="317"/>
      <c r="P430" s="288"/>
      <c r="Q430" s="317"/>
      <c r="R430" s="288"/>
      <c r="S430" s="317"/>
      <c r="T430" s="288"/>
      <c r="U430" s="317"/>
      <c r="V430" s="288"/>
      <c r="W430" s="288"/>
      <c r="X430" s="288"/>
      <c r="Y430" s="288"/>
      <c r="Z430" s="288"/>
      <c r="AA430" s="288"/>
      <c r="AB430" s="288"/>
      <c r="AC430" s="288"/>
      <c r="AD430" s="288"/>
      <c r="AE430" s="288"/>
      <c r="AF430" s="288"/>
      <c r="AG430" s="288"/>
      <c r="AH430" s="288"/>
      <c r="AI430" s="288"/>
      <c r="AJ430" s="288"/>
      <c r="AK430" s="288"/>
      <c r="AL430" s="288"/>
      <c r="AM430" s="288"/>
      <c r="AN430" s="288"/>
      <c r="AO430" s="288"/>
      <c r="AP430" s="288"/>
    </row>
    <row r="431" spans="1:42" ht="15.75" customHeight="1">
      <c r="A431" s="288"/>
      <c r="B431" s="317"/>
      <c r="C431" s="317"/>
      <c r="D431" s="317"/>
      <c r="E431" s="288"/>
      <c r="F431" s="317"/>
      <c r="G431" s="288"/>
      <c r="H431" s="317"/>
      <c r="I431" s="288"/>
      <c r="J431" s="317"/>
      <c r="K431" s="288"/>
      <c r="L431" s="317"/>
      <c r="M431" s="288"/>
      <c r="N431" s="339"/>
      <c r="O431" s="317"/>
      <c r="P431" s="288"/>
      <c r="Q431" s="317"/>
      <c r="R431" s="288"/>
      <c r="S431" s="317"/>
      <c r="T431" s="288"/>
      <c r="U431" s="317"/>
      <c r="V431" s="288"/>
      <c r="W431" s="288"/>
      <c r="X431" s="288"/>
      <c r="Y431" s="288"/>
      <c r="Z431" s="288"/>
      <c r="AA431" s="288"/>
      <c r="AB431" s="288"/>
      <c r="AC431" s="288"/>
      <c r="AD431" s="288"/>
      <c r="AE431" s="288"/>
      <c r="AF431" s="288"/>
      <c r="AG431" s="288"/>
      <c r="AH431" s="288"/>
      <c r="AI431" s="288"/>
      <c r="AJ431" s="288"/>
      <c r="AK431" s="288"/>
      <c r="AL431" s="288"/>
      <c r="AM431" s="288"/>
      <c r="AN431" s="288"/>
      <c r="AO431" s="288"/>
      <c r="AP431" s="288"/>
    </row>
    <row r="432" spans="1:42" ht="15.75" customHeight="1">
      <c r="A432" s="288"/>
      <c r="B432" s="317"/>
      <c r="C432" s="317"/>
      <c r="D432" s="317"/>
      <c r="E432" s="288"/>
      <c r="F432" s="317"/>
      <c r="G432" s="288"/>
      <c r="H432" s="317"/>
      <c r="I432" s="288"/>
      <c r="J432" s="317"/>
      <c r="K432" s="288"/>
      <c r="L432" s="317"/>
      <c r="M432" s="288"/>
      <c r="N432" s="339"/>
      <c r="O432" s="317"/>
      <c r="P432" s="288"/>
      <c r="Q432" s="317"/>
      <c r="R432" s="288"/>
      <c r="S432" s="317"/>
      <c r="T432" s="288"/>
      <c r="U432" s="317"/>
      <c r="V432" s="288"/>
      <c r="W432" s="288"/>
      <c r="X432" s="288"/>
      <c r="Y432" s="288"/>
      <c r="Z432" s="288"/>
      <c r="AA432" s="288"/>
      <c r="AB432" s="288"/>
      <c r="AC432" s="288"/>
      <c r="AD432" s="288"/>
      <c r="AE432" s="288"/>
      <c r="AF432" s="288"/>
      <c r="AG432" s="288"/>
      <c r="AH432" s="288"/>
      <c r="AI432" s="288"/>
      <c r="AJ432" s="288"/>
      <c r="AK432" s="288"/>
      <c r="AL432" s="288"/>
      <c r="AM432" s="288"/>
      <c r="AN432" s="288"/>
      <c r="AO432" s="288"/>
      <c r="AP432" s="288"/>
    </row>
    <row r="433" spans="1:42" ht="15.75" customHeight="1">
      <c r="A433" s="288"/>
      <c r="B433" s="317"/>
      <c r="C433" s="317"/>
      <c r="D433" s="317"/>
      <c r="E433" s="288"/>
      <c r="F433" s="317"/>
      <c r="G433" s="288"/>
      <c r="H433" s="317"/>
      <c r="I433" s="288"/>
      <c r="J433" s="317"/>
      <c r="K433" s="288"/>
      <c r="L433" s="317"/>
      <c r="M433" s="288"/>
      <c r="N433" s="339"/>
      <c r="O433" s="317"/>
      <c r="P433" s="288"/>
      <c r="Q433" s="317"/>
      <c r="R433" s="288"/>
      <c r="S433" s="317"/>
      <c r="T433" s="288"/>
      <c r="U433" s="317"/>
      <c r="V433" s="288"/>
      <c r="W433" s="288"/>
      <c r="X433" s="288"/>
      <c r="Y433" s="288"/>
      <c r="Z433" s="288"/>
      <c r="AA433" s="288"/>
      <c r="AB433" s="288"/>
      <c r="AC433" s="288"/>
      <c r="AD433" s="288"/>
      <c r="AE433" s="288"/>
      <c r="AF433" s="288"/>
      <c r="AG433" s="288"/>
      <c r="AH433" s="288"/>
      <c r="AI433" s="288"/>
      <c r="AJ433" s="288"/>
      <c r="AK433" s="288"/>
      <c r="AL433" s="288"/>
      <c r="AM433" s="288"/>
      <c r="AN433" s="288"/>
      <c r="AO433" s="288"/>
      <c r="AP433" s="288"/>
    </row>
    <row r="434" spans="1:42" ht="15.75" customHeight="1">
      <c r="A434" s="288"/>
      <c r="B434" s="317"/>
      <c r="C434" s="317"/>
      <c r="D434" s="317"/>
      <c r="E434" s="288"/>
      <c r="F434" s="317"/>
      <c r="G434" s="288"/>
      <c r="H434" s="317"/>
      <c r="I434" s="288"/>
      <c r="J434" s="317"/>
      <c r="K434" s="288"/>
      <c r="L434" s="317"/>
      <c r="M434" s="288"/>
      <c r="N434" s="339"/>
      <c r="O434" s="317"/>
      <c r="P434" s="288"/>
      <c r="Q434" s="317"/>
      <c r="R434" s="288"/>
      <c r="S434" s="317"/>
      <c r="T434" s="288"/>
      <c r="U434" s="317"/>
      <c r="V434" s="288"/>
      <c r="W434" s="288"/>
      <c r="X434" s="288"/>
      <c r="Y434" s="288"/>
      <c r="Z434" s="288"/>
      <c r="AA434" s="288"/>
      <c r="AB434" s="288"/>
      <c r="AC434" s="288"/>
      <c r="AD434" s="288"/>
      <c r="AE434" s="288"/>
      <c r="AF434" s="288"/>
      <c r="AG434" s="288"/>
      <c r="AH434" s="288"/>
      <c r="AI434" s="288"/>
      <c r="AJ434" s="288"/>
      <c r="AK434" s="288"/>
      <c r="AL434" s="288"/>
      <c r="AM434" s="288"/>
      <c r="AN434" s="288"/>
      <c r="AO434" s="288"/>
      <c r="AP434" s="288"/>
    </row>
    <row r="435" spans="1:42" ht="15.75" customHeight="1">
      <c r="A435" s="288"/>
      <c r="B435" s="317"/>
      <c r="C435" s="317"/>
      <c r="D435" s="317"/>
      <c r="E435" s="288"/>
      <c r="F435" s="317"/>
      <c r="G435" s="288"/>
      <c r="H435" s="317"/>
      <c r="I435" s="288"/>
      <c r="J435" s="317"/>
      <c r="K435" s="288"/>
      <c r="L435" s="317"/>
      <c r="M435" s="288"/>
      <c r="N435" s="339"/>
      <c r="O435" s="317"/>
      <c r="P435" s="288"/>
      <c r="Q435" s="317"/>
      <c r="R435" s="288"/>
      <c r="S435" s="317"/>
      <c r="T435" s="288"/>
      <c r="U435" s="317"/>
      <c r="V435" s="288"/>
      <c r="W435" s="288"/>
      <c r="X435" s="288"/>
      <c r="Y435" s="288"/>
      <c r="Z435" s="288"/>
      <c r="AA435" s="288"/>
      <c r="AB435" s="288"/>
      <c r="AC435" s="288"/>
      <c r="AD435" s="288"/>
      <c r="AE435" s="288"/>
      <c r="AF435" s="288"/>
      <c r="AG435" s="288"/>
      <c r="AH435" s="288"/>
      <c r="AI435" s="288"/>
      <c r="AJ435" s="288"/>
      <c r="AK435" s="288"/>
      <c r="AL435" s="288"/>
      <c r="AM435" s="288"/>
      <c r="AN435" s="288"/>
      <c r="AO435" s="288"/>
      <c r="AP435" s="288"/>
    </row>
    <row r="436" spans="1:42" ht="15.75" customHeight="1">
      <c r="A436" s="288"/>
      <c r="B436" s="317"/>
      <c r="C436" s="317"/>
      <c r="D436" s="317"/>
      <c r="E436" s="288"/>
      <c r="F436" s="317"/>
      <c r="G436" s="288"/>
      <c r="H436" s="317"/>
      <c r="I436" s="288"/>
      <c r="J436" s="317"/>
      <c r="K436" s="288"/>
      <c r="L436" s="317"/>
      <c r="M436" s="288"/>
      <c r="N436" s="339"/>
      <c r="O436" s="317"/>
      <c r="P436" s="288"/>
      <c r="Q436" s="317"/>
      <c r="R436" s="288"/>
      <c r="S436" s="317"/>
      <c r="T436" s="288"/>
      <c r="U436" s="317"/>
      <c r="V436" s="288"/>
      <c r="W436" s="288"/>
      <c r="X436" s="288"/>
      <c r="Y436" s="288"/>
      <c r="Z436" s="288"/>
      <c r="AA436" s="288"/>
      <c r="AB436" s="288"/>
      <c r="AC436" s="288"/>
      <c r="AD436" s="288"/>
      <c r="AE436" s="288"/>
      <c r="AF436" s="288"/>
      <c r="AG436" s="288"/>
      <c r="AH436" s="288"/>
      <c r="AI436" s="288"/>
      <c r="AJ436" s="288"/>
      <c r="AK436" s="288"/>
      <c r="AL436" s="288"/>
      <c r="AM436" s="288"/>
      <c r="AN436" s="288"/>
      <c r="AO436" s="288"/>
      <c r="AP436" s="288"/>
    </row>
    <row r="437" spans="1:42" ht="15.75" customHeight="1">
      <c r="A437" s="288"/>
      <c r="B437" s="317"/>
      <c r="C437" s="317"/>
      <c r="D437" s="317"/>
      <c r="E437" s="288"/>
      <c r="F437" s="317"/>
      <c r="G437" s="288"/>
      <c r="H437" s="317"/>
      <c r="I437" s="288"/>
      <c r="J437" s="317"/>
      <c r="K437" s="288"/>
      <c r="L437" s="317"/>
      <c r="M437" s="288"/>
      <c r="N437" s="339"/>
      <c r="O437" s="317"/>
      <c r="P437" s="288"/>
      <c r="Q437" s="317"/>
      <c r="R437" s="288"/>
      <c r="S437" s="317"/>
      <c r="T437" s="288"/>
      <c r="U437" s="317"/>
      <c r="V437" s="288"/>
      <c r="W437" s="288"/>
      <c r="X437" s="288"/>
      <c r="Y437" s="288"/>
      <c r="Z437" s="288"/>
      <c r="AA437" s="288"/>
      <c r="AB437" s="288"/>
      <c r="AC437" s="288"/>
      <c r="AD437" s="288"/>
      <c r="AE437" s="288"/>
      <c r="AF437" s="288"/>
      <c r="AG437" s="288"/>
      <c r="AH437" s="288"/>
      <c r="AI437" s="288"/>
      <c r="AJ437" s="288"/>
      <c r="AK437" s="288"/>
      <c r="AL437" s="288"/>
      <c r="AM437" s="288"/>
      <c r="AN437" s="288"/>
      <c r="AO437" s="288"/>
      <c r="AP437" s="288"/>
    </row>
    <row r="438" spans="1:42" ht="15.75" customHeight="1">
      <c r="A438" s="288"/>
      <c r="B438" s="317"/>
      <c r="C438" s="317"/>
      <c r="D438" s="317"/>
      <c r="E438" s="288"/>
      <c r="F438" s="317"/>
      <c r="G438" s="288"/>
      <c r="H438" s="317"/>
      <c r="I438" s="288"/>
      <c r="J438" s="317"/>
      <c r="K438" s="288"/>
      <c r="L438" s="317"/>
      <c r="M438" s="288"/>
      <c r="N438" s="339"/>
      <c r="O438" s="317"/>
      <c r="P438" s="288"/>
      <c r="Q438" s="317"/>
      <c r="R438" s="288"/>
      <c r="S438" s="317"/>
      <c r="T438" s="288"/>
      <c r="U438" s="317"/>
      <c r="V438" s="288"/>
      <c r="W438" s="288"/>
      <c r="X438" s="288"/>
      <c r="Y438" s="288"/>
      <c r="Z438" s="288"/>
      <c r="AA438" s="288"/>
      <c r="AB438" s="288"/>
      <c r="AC438" s="288"/>
      <c r="AD438" s="288"/>
      <c r="AE438" s="288"/>
      <c r="AF438" s="288"/>
      <c r="AG438" s="288"/>
      <c r="AH438" s="288"/>
      <c r="AI438" s="288"/>
      <c r="AJ438" s="288"/>
      <c r="AK438" s="288"/>
      <c r="AL438" s="288"/>
      <c r="AM438" s="288"/>
      <c r="AN438" s="288"/>
      <c r="AO438" s="288"/>
      <c r="AP438" s="288"/>
    </row>
    <row r="439" spans="1:42" ht="15.75" customHeight="1">
      <c r="A439" s="288"/>
      <c r="B439" s="317"/>
      <c r="C439" s="317"/>
      <c r="D439" s="317"/>
      <c r="E439" s="288"/>
      <c r="F439" s="317"/>
      <c r="G439" s="288"/>
      <c r="H439" s="317"/>
      <c r="I439" s="288"/>
      <c r="J439" s="317"/>
      <c r="K439" s="288"/>
      <c r="L439" s="317"/>
      <c r="M439" s="288"/>
      <c r="N439" s="339"/>
      <c r="O439" s="317"/>
      <c r="P439" s="288"/>
      <c r="Q439" s="317"/>
      <c r="R439" s="288"/>
      <c r="S439" s="317"/>
      <c r="T439" s="288"/>
      <c r="U439" s="317"/>
      <c r="V439" s="288"/>
      <c r="W439" s="288"/>
      <c r="X439" s="288"/>
      <c r="Y439" s="288"/>
      <c r="Z439" s="288"/>
      <c r="AA439" s="288"/>
      <c r="AB439" s="288"/>
      <c r="AC439" s="288"/>
      <c r="AD439" s="288"/>
      <c r="AE439" s="288"/>
      <c r="AF439" s="288"/>
      <c r="AG439" s="288"/>
      <c r="AH439" s="288"/>
      <c r="AI439" s="288"/>
      <c r="AJ439" s="288"/>
      <c r="AK439" s="288"/>
      <c r="AL439" s="288"/>
      <c r="AM439" s="288"/>
      <c r="AN439" s="288"/>
      <c r="AO439" s="288"/>
      <c r="AP439" s="288"/>
    </row>
    <row r="440" spans="1:42" ht="15.75" customHeight="1">
      <c r="A440" s="288"/>
      <c r="B440" s="317"/>
      <c r="C440" s="317"/>
      <c r="D440" s="317"/>
      <c r="E440" s="288"/>
      <c r="F440" s="317"/>
      <c r="G440" s="288"/>
      <c r="H440" s="317"/>
      <c r="I440" s="288"/>
      <c r="J440" s="317"/>
      <c r="K440" s="288"/>
      <c r="L440" s="317"/>
      <c r="M440" s="288"/>
      <c r="N440" s="339"/>
      <c r="O440" s="317"/>
      <c r="P440" s="288"/>
      <c r="Q440" s="317"/>
      <c r="R440" s="288"/>
      <c r="S440" s="317"/>
      <c r="T440" s="288"/>
      <c r="U440" s="317"/>
      <c r="V440" s="288"/>
      <c r="W440" s="288"/>
      <c r="X440" s="288"/>
      <c r="Y440" s="288"/>
      <c r="Z440" s="288"/>
      <c r="AA440" s="288"/>
      <c r="AB440" s="288"/>
      <c r="AC440" s="288"/>
      <c r="AD440" s="288"/>
      <c r="AE440" s="288"/>
      <c r="AF440" s="288"/>
      <c r="AG440" s="288"/>
      <c r="AH440" s="288"/>
      <c r="AI440" s="288"/>
      <c r="AJ440" s="288"/>
      <c r="AK440" s="288"/>
      <c r="AL440" s="288"/>
      <c r="AM440" s="288"/>
      <c r="AN440" s="288"/>
      <c r="AO440" s="288"/>
      <c r="AP440" s="288"/>
    </row>
    <row r="441" spans="1:42" ht="15.75" customHeight="1">
      <c r="A441" s="288"/>
      <c r="B441" s="317"/>
      <c r="C441" s="317"/>
      <c r="D441" s="317"/>
      <c r="E441" s="288"/>
      <c r="F441" s="317"/>
      <c r="G441" s="288"/>
      <c r="H441" s="317"/>
      <c r="I441" s="288"/>
      <c r="J441" s="317"/>
      <c r="K441" s="288"/>
      <c r="L441" s="317"/>
      <c r="M441" s="288"/>
      <c r="N441" s="339"/>
      <c r="O441" s="317"/>
      <c r="P441" s="288"/>
      <c r="Q441" s="317"/>
      <c r="R441" s="288"/>
      <c r="S441" s="317"/>
      <c r="T441" s="288"/>
      <c r="U441" s="317"/>
      <c r="V441" s="288"/>
      <c r="W441" s="288"/>
      <c r="X441" s="288"/>
      <c r="Y441" s="288"/>
      <c r="Z441" s="288"/>
      <c r="AA441" s="288"/>
      <c r="AB441" s="288"/>
      <c r="AC441" s="288"/>
      <c r="AD441" s="288"/>
      <c r="AE441" s="288"/>
      <c r="AF441" s="288"/>
      <c r="AG441" s="288"/>
      <c r="AH441" s="288"/>
      <c r="AI441" s="288"/>
      <c r="AJ441" s="288"/>
      <c r="AK441" s="288"/>
      <c r="AL441" s="288"/>
      <c r="AM441" s="288"/>
      <c r="AN441" s="288"/>
      <c r="AO441" s="288"/>
      <c r="AP441" s="288"/>
    </row>
    <row r="442" spans="1:42" ht="15.75" customHeight="1">
      <c r="A442" s="288"/>
      <c r="B442" s="317"/>
      <c r="C442" s="317"/>
      <c r="D442" s="317"/>
      <c r="E442" s="288"/>
      <c r="F442" s="317"/>
      <c r="G442" s="288"/>
      <c r="H442" s="317"/>
      <c r="I442" s="288"/>
      <c r="J442" s="317"/>
      <c r="K442" s="288"/>
      <c r="L442" s="317"/>
      <c r="M442" s="288"/>
      <c r="N442" s="339"/>
      <c r="O442" s="317"/>
      <c r="P442" s="288"/>
      <c r="Q442" s="317"/>
      <c r="R442" s="288"/>
      <c r="S442" s="317"/>
      <c r="T442" s="288"/>
      <c r="U442" s="317"/>
      <c r="V442" s="288"/>
      <c r="W442" s="288"/>
      <c r="X442" s="288"/>
      <c r="Y442" s="288"/>
      <c r="Z442" s="288"/>
      <c r="AA442" s="288"/>
      <c r="AB442" s="288"/>
      <c r="AC442" s="288"/>
      <c r="AD442" s="288"/>
      <c r="AE442" s="288"/>
      <c r="AF442" s="288"/>
      <c r="AG442" s="288"/>
      <c r="AH442" s="288"/>
      <c r="AI442" s="288"/>
      <c r="AJ442" s="288"/>
      <c r="AK442" s="288"/>
      <c r="AL442" s="288"/>
      <c r="AM442" s="288"/>
      <c r="AN442" s="288"/>
      <c r="AO442" s="288"/>
      <c r="AP442" s="288"/>
    </row>
    <row r="443" spans="1:42" ht="15.75" customHeight="1">
      <c r="A443" s="288"/>
      <c r="B443" s="317"/>
      <c r="C443" s="317"/>
      <c r="D443" s="317"/>
      <c r="E443" s="288"/>
      <c r="F443" s="317"/>
      <c r="G443" s="288"/>
      <c r="H443" s="317"/>
      <c r="I443" s="288"/>
      <c r="J443" s="317"/>
      <c r="K443" s="288"/>
      <c r="L443" s="317"/>
      <c r="M443" s="288"/>
      <c r="N443" s="339"/>
      <c r="O443" s="317"/>
      <c r="P443" s="288"/>
      <c r="Q443" s="317"/>
      <c r="R443" s="288"/>
      <c r="S443" s="317"/>
      <c r="T443" s="288"/>
      <c r="U443" s="317"/>
      <c r="V443" s="288"/>
      <c r="W443" s="288"/>
      <c r="X443" s="288"/>
      <c r="Y443" s="288"/>
      <c r="Z443" s="288"/>
      <c r="AA443" s="288"/>
      <c r="AB443" s="288"/>
      <c r="AC443" s="288"/>
      <c r="AD443" s="288"/>
      <c r="AE443" s="288"/>
      <c r="AF443" s="288"/>
      <c r="AG443" s="288"/>
      <c r="AH443" s="288"/>
      <c r="AI443" s="288"/>
      <c r="AJ443" s="288"/>
      <c r="AK443" s="288"/>
      <c r="AL443" s="288"/>
      <c r="AM443" s="288"/>
      <c r="AN443" s="288"/>
      <c r="AO443" s="288"/>
      <c r="AP443" s="288"/>
    </row>
    <row r="444" spans="1:42" ht="15.75" customHeight="1">
      <c r="A444" s="288"/>
      <c r="B444" s="317"/>
      <c r="C444" s="317"/>
      <c r="D444" s="317"/>
      <c r="E444" s="288"/>
      <c r="F444" s="317"/>
      <c r="G444" s="288"/>
      <c r="H444" s="317"/>
      <c r="I444" s="288"/>
      <c r="J444" s="317"/>
      <c r="K444" s="288"/>
      <c r="L444" s="317"/>
      <c r="M444" s="288"/>
      <c r="N444" s="339"/>
      <c r="O444" s="317"/>
      <c r="P444" s="288"/>
      <c r="Q444" s="317"/>
      <c r="R444" s="288"/>
      <c r="S444" s="317"/>
      <c r="T444" s="288"/>
      <c r="U444" s="317"/>
      <c r="V444" s="288"/>
      <c r="W444" s="288"/>
      <c r="X444" s="288"/>
      <c r="Y444" s="288"/>
      <c r="Z444" s="288"/>
      <c r="AA444" s="288"/>
      <c r="AB444" s="288"/>
      <c r="AC444" s="288"/>
      <c r="AD444" s="288"/>
      <c r="AE444" s="288"/>
      <c r="AF444" s="288"/>
      <c r="AG444" s="288"/>
      <c r="AH444" s="288"/>
      <c r="AI444" s="288"/>
      <c r="AJ444" s="288"/>
      <c r="AK444" s="288"/>
      <c r="AL444" s="288"/>
      <c r="AM444" s="288"/>
      <c r="AN444" s="288"/>
      <c r="AO444" s="288"/>
      <c r="AP444" s="288"/>
    </row>
    <row r="445" spans="1:42" ht="15.75" customHeight="1">
      <c r="A445" s="288"/>
      <c r="B445" s="317"/>
      <c r="C445" s="317"/>
      <c r="D445" s="317"/>
      <c r="E445" s="288"/>
      <c r="F445" s="317"/>
      <c r="G445" s="288"/>
      <c r="H445" s="317"/>
      <c r="I445" s="288"/>
      <c r="J445" s="317"/>
      <c r="K445" s="288"/>
      <c r="L445" s="317"/>
      <c r="M445" s="288"/>
      <c r="N445" s="339"/>
      <c r="O445" s="317"/>
      <c r="P445" s="288"/>
      <c r="Q445" s="317"/>
      <c r="R445" s="288"/>
      <c r="S445" s="317"/>
      <c r="T445" s="288"/>
      <c r="U445" s="317"/>
      <c r="V445" s="288"/>
      <c r="W445" s="288"/>
      <c r="X445" s="288"/>
      <c r="Y445" s="288"/>
      <c r="Z445" s="288"/>
      <c r="AA445" s="288"/>
      <c r="AB445" s="288"/>
      <c r="AC445" s="288"/>
      <c r="AD445" s="288"/>
      <c r="AE445" s="288"/>
      <c r="AF445" s="288"/>
      <c r="AG445" s="288"/>
      <c r="AH445" s="288"/>
      <c r="AI445" s="288"/>
      <c r="AJ445" s="288"/>
      <c r="AK445" s="288"/>
      <c r="AL445" s="288"/>
      <c r="AM445" s="288"/>
      <c r="AN445" s="288"/>
      <c r="AO445" s="288"/>
      <c r="AP445" s="288"/>
    </row>
    <row r="446" spans="1:42" ht="15.75" customHeight="1">
      <c r="A446" s="288"/>
      <c r="B446" s="317"/>
      <c r="C446" s="317"/>
      <c r="D446" s="317"/>
      <c r="E446" s="288"/>
      <c r="F446" s="317"/>
      <c r="G446" s="288"/>
      <c r="H446" s="317"/>
      <c r="I446" s="288"/>
      <c r="J446" s="317"/>
      <c r="K446" s="288"/>
      <c r="L446" s="317"/>
      <c r="M446" s="288"/>
      <c r="N446" s="339"/>
      <c r="O446" s="317"/>
      <c r="P446" s="288"/>
      <c r="Q446" s="317"/>
      <c r="R446" s="288"/>
      <c r="S446" s="317"/>
      <c r="T446" s="288"/>
      <c r="U446" s="317"/>
      <c r="V446" s="288"/>
      <c r="W446" s="288"/>
      <c r="X446" s="288"/>
      <c r="Y446" s="288"/>
      <c r="Z446" s="288"/>
      <c r="AA446" s="288"/>
      <c r="AB446" s="288"/>
      <c r="AC446" s="288"/>
      <c r="AD446" s="288"/>
      <c r="AE446" s="288"/>
      <c r="AF446" s="288"/>
      <c r="AG446" s="288"/>
      <c r="AH446" s="288"/>
      <c r="AI446" s="288"/>
      <c r="AJ446" s="288"/>
      <c r="AK446" s="288"/>
      <c r="AL446" s="288"/>
      <c r="AM446" s="288"/>
      <c r="AN446" s="288"/>
      <c r="AO446" s="288"/>
      <c r="AP446" s="288"/>
    </row>
    <row r="447" spans="1:42" ht="15.75" customHeight="1">
      <c r="A447" s="288"/>
      <c r="B447" s="317"/>
      <c r="C447" s="317"/>
      <c r="D447" s="317"/>
      <c r="E447" s="288"/>
      <c r="F447" s="317"/>
      <c r="G447" s="288"/>
      <c r="H447" s="317"/>
      <c r="I447" s="288"/>
      <c r="J447" s="317"/>
      <c r="K447" s="288"/>
      <c r="L447" s="317"/>
      <c r="M447" s="288"/>
      <c r="N447" s="339"/>
      <c r="O447" s="317"/>
      <c r="P447" s="288"/>
      <c r="Q447" s="317"/>
      <c r="R447" s="288"/>
      <c r="S447" s="317"/>
      <c r="T447" s="288"/>
      <c r="U447" s="317"/>
      <c r="V447" s="288"/>
      <c r="W447" s="288"/>
      <c r="X447" s="288"/>
      <c r="Y447" s="288"/>
      <c r="Z447" s="288"/>
      <c r="AA447" s="288"/>
      <c r="AB447" s="288"/>
      <c r="AC447" s="288"/>
      <c r="AD447" s="288"/>
      <c r="AE447" s="288"/>
      <c r="AF447" s="288"/>
      <c r="AG447" s="288"/>
      <c r="AH447" s="288"/>
      <c r="AI447" s="288"/>
      <c r="AJ447" s="288"/>
      <c r="AK447" s="288"/>
      <c r="AL447" s="288"/>
      <c r="AM447" s="288"/>
      <c r="AN447" s="288"/>
      <c r="AO447" s="288"/>
      <c r="AP447" s="288"/>
    </row>
    <row r="448" spans="1:42" ht="15.75" customHeight="1">
      <c r="A448" s="288"/>
      <c r="B448" s="317"/>
      <c r="C448" s="317"/>
      <c r="D448" s="317"/>
      <c r="E448" s="288"/>
      <c r="F448" s="317"/>
      <c r="G448" s="288"/>
      <c r="H448" s="317"/>
      <c r="I448" s="288"/>
      <c r="J448" s="317"/>
      <c r="K448" s="288"/>
      <c r="L448" s="317"/>
      <c r="M448" s="288"/>
      <c r="N448" s="339"/>
      <c r="O448" s="317"/>
      <c r="P448" s="288"/>
      <c r="Q448" s="317"/>
      <c r="R448" s="288"/>
      <c r="S448" s="317"/>
      <c r="T448" s="288"/>
      <c r="U448" s="317"/>
      <c r="V448" s="288"/>
      <c r="W448" s="288"/>
      <c r="X448" s="288"/>
      <c r="Y448" s="288"/>
      <c r="Z448" s="288"/>
      <c r="AA448" s="288"/>
      <c r="AB448" s="288"/>
      <c r="AC448" s="288"/>
      <c r="AD448" s="288"/>
      <c r="AE448" s="288"/>
      <c r="AF448" s="288"/>
      <c r="AG448" s="288"/>
      <c r="AH448" s="288"/>
      <c r="AI448" s="288"/>
      <c r="AJ448" s="288"/>
      <c r="AK448" s="288"/>
      <c r="AL448" s="288"/>
      <c r="AM448" s="288"/>
      <c r="AN448" s="288"/>
      <c r="AO448" s="288"/>
      <c r="AP448" s="288"/>
    </row>
    <row r="449" spans="1:42" ht="15.75" customHeight="1">
      <c r="A449" s="288"/>
      <c r="B449" s="317"/>
      <c r="C449" s="317"/>
      <c r="D449" s="317"/>
      <c r="E449" s="288"/>
      <c r="F449" s="317"/>
      <c r="G449" s="288"/>
      <c r="H449" s="317"/>
      <c r="I449" s="288"/>
      <c r="J449" s="317"/>
      <c r="K449" s="288"/>
      <c r="L449" s="317"/>
      <c r="M449" s="288"/>
      <c r="N449" s="339"/>
      <c r="O449" s="317"/>
      <c r="P449" s="288"/>
      <c r="Q449" s="317"/>
      <c r="R449" s="288"/>
      <c r="S449" s="317"/>
      <c r="T449" s="288"/>
      <c r="U449" s="317"/>
      <c r="V449" s="288"/>
      <c r="W449" s="288"/>
      <c r="X449" s="288"/>
      <c r="Y449" s="288"/>
      <c r="Z449" s="288"/>
      <c r="AA449" s="288"/>
      <c r="AB449" s="288"/>
      <c r="AC449" s="288"/>
      <c r="AD449" s="288"/>
      <c r="AE449" s="288"/>
      <c r="AF449" s="288"/>
      <c r="AG449" s="288"/>
      <c r="AH449" s="288"/>
      <c r="AI449" s="288"/>
      <c r="AJ449" s="288"/>
      <c r="AK449" s="288"/>
      <c r="AL449" s="288"/>
      <c r="AM449" s="288"/>
      <c r="AN449" s="288"/>
      <c r="AO449" s="288"/>
      <c r="AP449" s="288"/>
    </row>
    <row r="450" spans="1:42" ht="15.75" customHeight="1">
      <c r="A450" s="288"/>
      <c r="B450" s="317"/>
      <c r="C450" s="317"/>
      <c r="D450" s="317"/>
      <c r="E450" s="288"/>
      <c r="F450" s="317"/>
      <c r="G450" s="288"/>
      <c r="H450" s="317"/>
      <c r="I450" s="288"/>
      <c r="J450" s="317"/>
      <c r="K450" s="288"/>
      <c r="L450" s="317"/>
      <c r="M450" s="288"/>
      <c r="N450" s="339"/>
      <c r="O450" s="317"/>
      <c r="P450" s="288"/>
      <c r="Q450" s="317"/>
      <c r="R450" s="288"/>
      <c r="S450" s="317"/>
      <c r="T450" s="288"/>
      <c r="U450" s="317"/>
      <c r="V450" s="288"/>
      <c r="W450" s="288"/>
      <c r="X450" s="288"/>
      <c r="Y450" s="288"/>
      <c r="Z450" s="288"/>
      <c r="AA450" s="288"/>
      <c r="AB450" s="288"/>
      <c r="AC450" s="288"/>
      <c r="AD450" s="288"/>
      <c r="AE450" s="288"/>
      <c r="AF450" s="288"/>
      <c r="AG450" s="288"/>
      <c r="AH450" s="288"/>
      <c r="AI450" s="288"/>
      <c r="AJ450" s="288"/>
      <c r="AK450" s="288"/>
      <c r="AL450" s="288"/>
      <c r="AM450" s="288"/>
      <c r="AN450" s="288"/>
      <c r="AO450" s="288"/>
      <c r="AP450" s="288"/>
    </row>
    <row r="451" spans="1:42" ht="15.75" customHeight="1">
      <c r="A451" s="288"/>
      <c r="B451" s="317"/>
      <c r="C451" s="317"/>
      <c r="D451" s="317"/>
      <c r="E451" s="288"/>
      <c r="F451" s="317"/>
      <c r="G451" s="288"/>
      <c r="H451" s="317"/>
      <c r="I451" s="288"/>
      <c r="J451" s="317"/>
      <c r="K451" s="288"/>
      <c r="L451" s="317"/>
      <c r="M451" s="288"/>
      <c r="N451" s="339"/>
      <c r="O451" s="317"/>
      <c r="P451" s="288"/>
      <c r="Q451" s="317"/>
      <c r="R451" s="288"/>
      <c r="S451" s="317"/>
      <c r="T451" s="288"/>
      <c r="U451" s="317"/>
      <c r="V451" s="288"/>
      <c r="W451" s="288"/>
      <c r="X451" s="288"/>
      <c r="Y451" s="288"/>
      <c r="Z451" s="288"/>
      <c r="AA451" s="288"/>
      <c r="AB451" s="288"/>
      <c r="AC451" s="288"/>
      <c r="AD451" s="288"/>
      <c r="AE451" s="288"/>
      <c r="AF451" s="288"/>
      <c r="AG451" s="288"/>
      <c r="AH451" s="288"/>
      <c r="AI451" s="288"/>
      <c r="AJ451" s="288"/>
      <c r="AK451" s="288"/>
      <c r="AL451" s="288"/>
      <c r="AM451" s="288"/>
      <c r="AN451" s="288"/>
      <c r="AO451" s="288"/>
      <c r="AP451" s="288"/>
    </row>
    <row r="452" spans="1:42" ht="15.75" customHeight="1">
      <c r="A452" s="288"/>
      <c r="B452" s="317"/>
      <c r="C452" s="317"/>
      <c r="D452" s="317"/>
      <c r="E452" s="288"/>
      <c r="F452" s="317"/>
      <c r="G452" s="288"/>
      <c r="H452" s="317"/>
      <c r="I452" s="288"/>
      <c r="J452" s="317"/>
      <c r="K452" s="288"/>
      <c r="L452" s="317"/>
      <c r="M452" s="288"/>
      <c r="N452" s="339"/>
      <c r="O452" s="317"/>
      <c r="P452" s="288"/>
      <c r="Q452" s="317"/>
      <c r="R452" s="288"/>
      <c r="S452" s="317"/>
      <c r="T452" s="288"/>
      <c r="U452" s="317"/>
      <c r="V452" s="288"/>
      <c r="W452" s="288"/>
      <c r="X452" s="288"/>
      <c r="Y452" s="288"/>
      <c r="Z452" s="288"/>
      <c r="AA452" s="288"/>
      <c r="AB452" s="288"/>
      <c r="AC452" s="288"/>
      <c r="AD452" s="288"/>
      <c r="AE452" s="288"/>
      <c r="AF452" s="288"/>
      <c r="AG452" s="288"/>
      <c r="AH452" s="288"/>
      <c r="AI452" s="288"/>
      <c r="AJ452" s="288"/>
      <c r="AK452" s="288"/>
      <c r="AL452" s="288"/>
      <c r="AM452" s="288"/>
      <c r="AN452" s="288"/>
      <c r="AO452" s="288"/>
      <c r="AP452" s="288"/>
    </row>
    <row r="453" spans="1:42" ht="15.75" customHeight="1">
      <c r="A453" s="288"/>
      <c r="B453" s="317"/>
      <c r="C453" s="317"/>
      <c r="D453" s="317"/>
      <c r="E453" s="288"/>
      <c r="F453" s="317"/>
      <c r="G453" s="288"/>
      <c r="H453" s="317"/>
      <c r="I453" s="288"/>
      <c r="J453" s="317"/>
      <c r="K453" s="288"/>
      <c r="L453" s="317"/>
      <c r="M453" s="288"/>
      <c r="N453" s="339"/>
      <c r="O453" s="317"/>
      <c r="P453" s="288"/>
      <c r="Q453" s="317"/>
      <c r="R453" s="288"/>
      <c r="S453" s="317"/>
      <c r="T453" s="288"/>
      <c r="U453" s="317"/>
      <c r="V453" s="288"/>
      <c r="W453" s="288"/>
      <c r="X453" s="288"/>
      <c r="Y453" s="288"/>
      <c r="Z453" s="288"/>
      <c r="AA453" s="288"/>
      <c r="AB453" s="288"/>
      <c r="AC453" s="288"/>
      <c r="AD453" s="288"/>
      <c r="AE453" s="288"/>
      <c r="AF453" s="288"/>
      <c r="AG453" s="288"/>
      <c r="AH453" s="288"/>
      <c r="AI453" s="288"/>
      <c r="AJ453" s="288"/>
      <c r="AK453" s="288"/>
      <c r="AL453" s="288"/>
      <c r="AM453" s="288"/>
      <c r="AN453" s="288"/>
      <c r="AO453" s="288"/>
      <c r="AP453" s="288"/>
    </row>
    <row r="454" spans="1:42" ht="15.75" customHeight="1">
      <c r="A454" s="288"/>
      <c r="B454" s="317"/>
      <c r="C454" s="317"/>
      <c r="D454" s="317"/>
      <c r="E454" s="288"/>
      <c r="F454" s="317"/>
      <c r="G454" s="288"/>
      <c r="H454" s="317"/>
      <c r="I454" s="288"/>
      <c r="J454" s="317"/>
      <c r="K454" s="288"/>
      <c r="L454" s="317"/>
      <c r="M454" s="288"/>
      <c r="N454" s="339"/>
      <c r="O454" s="317"/>
      <c r="P454" s="288"/>
      <c r="Q454" s="317"/>
      <c r="R454" s="288"/>
      <c r="S454" s="317"/>
      <c r="T454" s="288"/>
      <c r="U454" s="317"/>
      <c r="V454" s="288"/>
      <c r="W454" s="288"/>
      <c r="X454" s="288"/>
      <c r="Y454" s="288"/>
      <c r="Z454" s="288"/>
      <c r="AA454" s="288"/>
      <c r="AB454" s="288"/>
      <c r="AC454" s="288"/>
      <c r="AD454" s="288"/>
      <c r="AE454" s="288"/>
      <c r="AF454" s="288"/>
      <c r="AG454" s="288"/>
      <c r="AH454" s="288"/>
      <c r="AI454" s="288"/>
      <c r="AJ454" s="288"/>
      <c r="AK454" s="288"/>
      <c r="AL454" s="288"/>
      <c r="AM454" s="288"/>
      <c r="AN454" s="288"/>
      <c r="AO454" s="288"/>
      <c r="AP454" s="288"/>
    </row>
    <row r="455" spans="1:42" ht="15.75" customHeight="1">
      <c r="A455" s="288"/>
      <c r="B455" s="317"/>
      <c r="C455" s="317"/>
      <c r="D455" s="317"/>
      <c r="E455" s="288"/>
      <c r="F455" s="317"/>
      <c r="G455" s="288"/>
      <c r="H455" s="317"/>
      <c r="I455" s="288"/>
      <c r="J455" s="317"/>
      <c r="K455" s="288"/>
      <c r="L455" s="317"/>
      <c r="M455" s="288"/>
      <c r="N455" s="339"/>
      <c r="O455" s="317"/>
      <c r="P455" s="288"/>
      <c r="Q455" s="317"/>
      <c r="R455" s="288"/>
      <c r="S455" s="317"/>
      <c r="T455" s="288"/>
      <c r="U455" s="317"/>
      <c r="V455" s="288"/>
      <c r="W455" s="288"/>
      <c r="X455" s="288"/>
      <c r="Y455" s="288"/>
      <c r="Z455" s="288"/>
      <c r="AA455" s="288"/>
      <c r="AB455" s="288"/>
      <c r="AC455" s="288"/>
      <c r="AD455" s="288"/>
      <c r="AE455" s="288"/>
      <c r="AF455" s="288"/>
      <c r="AG455" s="288"/>
      <c r="AH455" s="288"/>
      <c r="AI455" s="288"/>
      <c r="AJ455" s="288"/>
      <c r="AK455" s="288"/>
      <c r="AL455" s="288"/>
      <c r="AM455" s="288"/>
      <c r="AN455" s="288"/>
      <c r="AO455" s="288"/>
      <c r="AP455" s="288"/>
    </row>
    <row r="456" spans="1:42" ht="15.75" customHeight="1">
      <c r="A456" s="288"/>
      <c r="B456" s="317"/>
      <c r="C456" s="317"/>
      <c r="D456" s="317"/>
      <c r="E456" s="288"/>
      <c r="F456" s="317"/>
      <c r="G456" s="288"/>
      <c r="H456" s="317"/>
      <c r="I456" s="288"/>
      <c r="J456" s="317"/>
      <c r="K456" s="288"/>
      <c r="L456" s="317"/>
      <c r="M456" s="288"/>
      <c r="N456" s="339"/>
      <c r="O456" s="317"/>
      <c r="P456" s="288"/>
      <c r="Q456" s="317"/>
      <c r="R456" s="288"/>
      <c r="S456" s="317"/>
      <c r="T456" s="288"/>
      <c r="U456" s="317"/>
      <c r="V456" s="288"/>
      <c r="W456" s="288"/>
      <c r="X456" s="288"/>
      <c r="Y456" s="288"/>
      <c r="Z456" s="288"/>
      <c r="AA456" s="288"/>
      <c r="AB456" s="288"/>
      <c r="AC456" s="288"/>
      <c r="AD456" s="288"/>
      <c r="AE456" s="288"/>
      <c r="AF456" s="288"/>
      <c r="AG456" s="288"/>
      <c r="AH456" s="288"/>
      <c r="AI456" s="288"/>
      <c r="AJ456" s="288"/>
      <c r="AK456" s="288"/>
      <c r="AL456" s="288"/>
      <c r="AM456" s="288"/>
      <c r="AN456" s="288"/>
      <c r="AO456" s="288"/>
      <c r="AP456" s="288"/>
    </row>
    <row r="457" spans="1:42" ht="15.75" customHeight="1">
      <c r="A457" s="288"/>
      <c r="B457" s="317"/>
      <c r="C457" s="317"/>
      <c r="D457" s="317"/>
      <c r="E457" s="288"/>
      <c r="F457" s="317"/>
      <c r="G457" s="288"/>
      <c r="H457" s="317"/>
      <c r="I457" s="288"/>
      <c r="J457" s="317"/>
      <c r="K457" s="288"/>
      <c r="L457" s="317"/>
      <c r="M457" s="288"/>
      <c r="N457" s="339"/>
      <c r="O457" s="317"/>
      <c r="P457" s="288"/>
      <c r="Q457" s="317"/>
      <c r="R457" s="288"/>
      <c r="S457" s="317"/>
      <c r="T457" s="288"/>
      <c r="U457" s="317"/>
      <c r="V457" s="288"/>
      <c r="W457" s="288"/>
      <c r="X457" s="288"/>
      <c r="Y457" s="288"/>
      <c r="Z457" s="288"/>
      <c r="AA457" s="288"/>
      <c r="AB457" s="288"/>
      <c r="AC457" s="288"/>
      <c r="AD457" s="288"/>
      <c r="AE457" s="288"/>
      <c r="AF457" s="288"/>
      <c r="AG457" s="288"/>
      <c r="AH457" s="288"/>
      <c r="AI457" s="288"/>
      <c r="AJ457" s="288"/>
      <c r="AK457" s="288"/>
      <c r="AL457" s="288"/>
      <c r="AM457" s="288"/>
      <c r="AN457" s="288"/>
      <c r="AO457" s="288"/>
      <c r="AP457" s="288"/>
    </row>
    <row r="458" spans="1:42" ht="15.75" customHeight="1">
      <c r="A458" s="288"/>
      <c r="B458" s="317"/>
      <c r="C458" s="317"/>
      <c r="D458" s="317"/>
      <c r="E458" s="288"/>
      <c r="F458" s="317"/>
      <c r="G458" s="288"/>
      <c r="H458" s="317"/>
      <c r="I458" s="288"/>
      <c r="J458" s="317"/>
      <c r="K458" s="288"/>
      <c r="L458" s="317"/>
      <c r="M458" s="288"/>
      <c r="N458" s="339"/>
      <c r="O458" s="317"/>
      <c r="P458" s="288"/>
      <c r="Q458" s="317"/>
      <c r="R458" s="288"/>
      <c r="S458" s="317"/>
      <c r="T458" s="288"/>
      <c r="U458" s="317"/>
      <c r="V458" s="288"/>
      <c r="W458" s="288"/>
      <c r="X458" s="288"/>
      <c r="Y458" s="288"/>
      <c r="Z458" s="288"/>
      <c r="AA458" s="288"/>
      <c r="AB458" s="288"/>
      <c r="AC458" s="288"/>
      <c r="AD458" s="288"/>
      <c r="AE458" s="288"/>
      <c r="AF458" s="288"/>
      <c r="AG458" s="288"/>
      <c r="AH458" s="288"/>
      <c r="AI458" s="288"/>
      <c r="AJ458" s="288"/>
      <c r="AK458" s="288"/>
      <c r="AL458" s="288"/>
      <c r="AM458" s="288"/>
      <c r="AN458" s="288"/>
      <c r="AO458" s="288"/>
      <c r="AP458" s="288"/>
    </row>
    <row r="459" spans="1:42" ht="15.75" customHeight="1">
      <c r="A459" s="288"/>
      <c r="B459" s="317"/>
      <c r="C459" s="317"/>
      <c r="D459" s="317"/>
      <c r="E459" s="288"/>
      <c r="F459" s="317"/>
      <c r="G459" s="288"/>
      <c r="H459" s="317"/>
      <c r="I459" s="288"/>
      <c r="J459" s="317"/>
      <c r="K459" s="288"/>
      <c r="L459" s="317"/>
      <c r="M459" s="288"/>
      <c r="N459" s="339"/>
      <c r="O459" s="317"/>
      <c r="P459" s="288"/>
      <c r="Q459" s="317"/>
      <c r="R459" s="288"/>
      <c r="S459" s="317"/>
      <c r="T459" s="288"/>
      <c r="U459" s="317"/>
      <c r="V459" s="288"/>
      <c r="W459" s="288"/>
      <c r="X459" s="288"/>
      <c r="Y459" s="288"/>
      <c r="Z459" s="288"/>
      <c r="AA459" s="288"/>
      <c r="AB459" s="288"/>
      <c r="AC459" s="288"/>
      <c r="AD459" s="288"/>
      <c r="AE459" s="288"/>
      <c r="AF459" s="288"/>
      <c r="AG459" s="288"/>
      <c r="AH459" s="288"/>
      <c r="AI459" s="288"/>
      <c r="AJ459" s="288"/>
      <c r="AK459" s="288"/>
      <c r="AL459" s="288"/>
      <c r="AM459" s="288"/>
      <c r="AN459" s="288"/>
      <c r="AO459" s="288"/>
      <c r="AP459" s="288"/>
    </row>
    <row r="460" spans="1:42" ht="15.75" customHeight="1">
      <c r="A460" s="288"/>
      <c r="B460" s="317"/>
      <c r="C460" s="317"/>
      <c r="D460" s="317"/>
      <c r="E460" s="288"/>
      <c r="F460" s="317"/>
      <c r="G460" s="288"/>
      <c r="H460" s="317"/>
      <c r="I460" s="288"/>
      <c r="J460" s="317"/>
      <c r="K460" s="288"/>
      <c r="L460" s="317"/>
      <c r="M460" s="288"/>
      <c r="N460" s="339"/>
      <c r="O460" s="317"/>
      <c r="P460" s="288"/>
      <c r="Q460" s="317"/>
      <c r="R460" s="288"/>
      <c r="S460" s="317"/>
      <c r="T460" s="288"/>
      <c r="U460" s="317"/>
      <c r="V460" s="288"/>
      <c r="W460" s="288"/>
      <c r="X460" s="288"/>
      <c r="Y460" s="288"/>
      <c r="Z460" s="288"/>
      <c r="AA460" s="288"/>
      <c r="AB460" s="288"/>
      <c r="AC460" s="288"/>
      <c r="AD460" s="288"/>
      <c r="AE460" s="288"/>
      <c r="AF460" s="288"/>
      <c r="AG460" s="288"/>
      <c r="AH460" s="288"/>
      <c r="AI460" s="288"/>
      <c r="AJ460" s="288"/>
      <c r="AK460" s="288"/>
      <c r="AL460" s="288"/>
      <c r="AM460" s="288"/>
      <c r="AN460" s="288"/>
      <c r="AO460" s="288"/>
      <c r="AP460" s="288"/>
    </row>
    <row r="461" spans="1:42" ht="15.75" customHeight="1">
      <c r="A461" s="288"/>
      <c r="B461" s="317"/>
      <c r="C461" s="317"/>
      <c r="D461" s="317"/>
      <c r="E461" s="288"/>
      <c r="F461" s="317"/>
      <c r="G461" s="288"/>
      <c r="H461" s="317"/>
      <c r="I461" s="288"/>
      <c r="J461" s="317"/>
      <c r="K461" s="288"/>
      <c r="L461" s="317"/>
      <c r="M461" s="288"/>
      <c r="N461" s="339"/>
      <c r="O461" s="317"/>
      <c r="P461" s="288"/>
      <c r="Q461" s="317"/>
      <c r="R461" s="288"/>
      <c r="S461" s="317"/>
      <c r="T461" s="288"/>
      <c r="U461" s="317"/>
      <c r="V461" s="288"/>
      <c r="W461" s="288"/>
      <c r="X461" s="288"/>
      <c r="Y461" s="288"/>
      <c r="Z461" s="288"/>
      <c r="AA461" s="288"/>
      <c r="AB461" s="288"/>
      <c r="AC461" s="288"/>
      <c r="AD461" s="288"/>
      <c r="AE461" s="288"/>
      <c r="AF461" s="288"/>
      <c r="AG461" s="288"/>
      <c r="AH461" s="288"/>
      <c r="AI461" s="288"/>
      <c r="AJ461" s="288"/>
      <c r="AK461" s="288"/>
      <c r="AL461" s="288"/>
      <c r="AM461" s="288"/>
      <c r="AN461" s="288"/>
      <c r="AO461" s="288"/>
      <c r="AP461" s="288"/>
    </row>
    <row r="462" spans="1:42" ht="15.75" customHeight="1">
      <c r="A462" s="288"/>
      <c r="B462" s="317"/>
      <c r="C462" s="317"/>
      <c r="D462" s="317"/>
      <c r="E462" s="288"/>
      <c r="F462" s="317"/>
      <c r="G462" s="288"/>
      <c r="H462" s="317"/>
      <c r="I462" s="288"/>
      <c r="J462" s="317"/>
      <c r="K462" s="288"/>
      <c r="L462" s="317"/>
      <c r="M462" s="288"/>
      <c r="N462" s="339"/>
      <c r="O462" s="317"/>
      <c r="P462" s="288"/>
      <c r="Q462" s="317"/>
      <c r="R462" s="288"/>
      <c r="S462" s="317"/>
      <c r="T462" s="288"/>
      <c r="U462" s="317"/>
      <c r="V462" s="288"/>
      <c r="W462" s="288"/>
      <c r="X462" s="288"/>
      <c r="Y462" s="288"/>
      <c r="Z462" s="288"/>
      <c r="AA462" s="288"/>
      <c r="AB462" s="288"/>
      <c r="AC462" s="288"/>
      <c r="AD462" s="288"/>
      <c r="AE462" s="288"/>
      <c r="AF462" s="288"/>
      <c r="AG462" s="288"/>
      <c r="AH462" s="288"/>
      <c r="AI462" s="288"/>
      <c r="AJ462" s="288"/>
      <c r="AK462" s="288"/>
      <c r="AL462" s="288"/>
      <c r="AM462" s="288"/>
      <c r="AN462" s="288"/>
      <c r="AO462" s="288"/>
      <c r="AP462" s="288"/>
    </row>
    <row r="463" spans="1:42" ht="15.75" customHeight="1">
      <c r="A463" s="288"/>
      <c r="B463" s="317"/>
      <c r="C463" s="317"/>
      <c r="D463" s="317"/>
      <c r="E463" s="288"/>
      <c r="F463" s="317"/>
      <c r="G463" s="288"/>
      <c r="H463" s="317"/>
      <c r="I463" s="288"/>
      <c r="J463" s="317"/>
      <c r="K463" s="288"/>
      <c r="L463" s="317"/>
      <c r="M463" s="288"/>
      <c r="N463" s="339"/>
      <c r="O463" s="317"/>
      <c r="P463" s="288"/>
      <c r="Q463" s="317"/>
      <c r="R463" s="288"/>
      <c r="S463" s="317"/>
      <c r="T463" s="288"/>
      <c r="U463" s="317"/>
      <c r="V463" s="288"/>
      <c r="W463" s="288"/>
      <c r="X463" s="288"/>
      <c r="Y463" s="288"/>
      <c r="Z463" s="288"/>
      <c r="AA463" s="288"/>
      <c r="AB463" s="288"/>
      <c r="AC463" s="288"/>
      <c r="AD463" s="288"/>
      <c r="AE463" s="288"/>
      <c r="AF463" s="288"/>
      <c r="AG463" s="288"/>
      <c r="AH463" s="288"/>
      <c r="AI463" s="288"/>
      <c r="AJ463" s="288"/>
      <c r="AK463" s="288"/>
      <c r="AL463" s="288"/>
      <c r="AM463" s="288"/>
      <c r="AN463" s="288"/>
      <c r="AO463" s="288"/>
      <c r="AP463" s="288"/>
    </row>
    <row r="464" spans="1:42" ht="15.75" customHeight="1">
      <c r="A464" s="288"/>
      <c r="B464" s="317"/>
      <c r="C464" s="317"/>
      <c r="D464" s="317"/>
      <c r="E464" s="288"/>
      <c r="F464" s="317"/>
      <c r="G464" s="288"/>
      <c r="H464" s="317"/>
      <c r="I464" s="288"/>
      <c r="J464" s="317"/>
      <c r="K464" s="288"/>
      <c r="L464" s="317"/>
      <c r="M464" s="288"/>
      <c r="N464" s="339"/>
      <c r="O464" s="317"/>
      <c r="P464" s="288"/>
      <c r="Q464" s="317"/>
      <c r="R464" s="288"/>
      <c r="S464" s="317"/>
      <c r="T464" s="288"/>
      <c r="U464" s="317"/>
      <c r="V464" s="288"/>
      <c r="W464" s="288"/>
      <c r="X464" s="288"/>
      <c r="Y464" s="288"/>
      <c r="Z464" s="288"/>
      <c r="AA464" s="288"/>
      <c r="AB464" s="288"/>
      <c r="AC464" s="288"/>
      <c r="AD464" s="288"/>
      <c r="AE464" s="288"/>
      <c r="AF464" s="288"/>
      <c r="AG464" s="288"/>
      <c r="AH464" s="288"/>
      <c r="AI464" s="288"/>
      <c r="AJ464" s="288"/>
      <c r="AK464" s="288"/>
      <c r="AL464" s="288"/>
      <c r="AM464" s="288"/>
      <c r="AN464" s="288"/>
      <c r="AO464" s="288"/>
      <c r="AP464" s="288"/>
    </row>
    <row r="465" spans="1:42" ht="15.75" customHeight="1">
      <c r="A465" s="288"/>
      <c r="B465" s="317"/>
      <c r="C465" s="317"/>
      <c r="D465" s="317"/>
      <c r="E465" s="288"/>
      <c r="F465" s="317"/>
      <c r="G465" s="288"/>
      <c r="H465" s="317"/>
      <c r="I465" s="288"/>
      <c r="J465" s="317"/>
      <c r="K465" s="288"/>
      <c r="L465" s="317"/>
      <c r="M465" s="288"/>
      <c r="N465" s="339"/>
      <c r="O465" s="317"/>
      <c r="P465" s="288"/>
      <c r="Q465" s="317"/>
      <c r="R465" s="288"/>
      <c r="S465" s="317"/>
      <c r="T465" s="288"/>
      <c r="U465" s="317"/>
      <c r="V465" s="288"/>
      <c r="W465" s="288"/>
      <c r="X465" s="288"/>
      <c r="Y465" s="288"/>
      <c r="Z465" s="288"/>
      <c r="AA465" s="288"/>
      <c r="AB465" s="288"/>
      <c r="AC465" s="288"/>
      <c r="AD465" s="288"/>
      <c r="AE465" s="288"/>
      <c r="AF465" s="288"/>
      <c r="AG465" s="288"/>
      <c r="AH465" s="288"/>
      <c r="AI465" s="288"/>
      <c r="AJ465" s="288"/>
      <c r="AK465" s="288"/>
      <c r="AL465" s="288"/>
      <c r="AM465" s="288"/>
      <c r="AN465" s="288"/>
      <c r="AO465" s="288"/>
      <c r="AP465" s="288"/>
    </row>
    <row r="466" spans="1:42" ht="15.75" customHeight="1">
      <c r="A466" s="288"/>
      <c r="B466" s="317"/>
      <c r="C466" s="317"/>
      <c r="D466" s="317"/>
      <c r="E466" s="288"/>
      <c r="F466" s="317"/>
      <c r="G466" s="288"/>
      <c r="H466" s="317"/>
      <c r="I466" s="288"/>
      <c r="J466" s="317"/>
      <c r="K466" s="288"/>
      <c r="L466" s="317"/>
      <c r="M466" s="288"/>
      <c r="N466" s="339"/>
      <c r="O466" s="317"/>
      <c r="P466" s="288"/>
      <c r="Q466" s="317"/>
      <c r="R466" s="288"/>
      <c r="S466" s="317"/>
      <c r="T466" s="288"/>
      <c r="U466" s="317"/>
      <c r="V466" s="288"/>
      <c r="W466" s="288"/>
      <c r="X466" s="288"/>
      <c r="Y466" s="288"/>
      <c r="Z466" s="288"/>
      <c r="AA466" s="288"/>
      <c r="AB466" s="288"/>
      <c r="AC466" s="288"/>
      <c r="AD466" s="288"/>
      <c r="AE466" s="288"/>
      <c r="AF466" s="288"/>
      <c r="AG466" s="288"/>
      <c r="AH466" s="288"/>
      <c r="AI466" s="288"/>
      <c r="AJ466" s="288"/>
      <c r="AK466" s="288"/>
      <c r="AL466" s="288"/>
      <c r="AM466" s="288"/>
      <c r="AN466" s="288"/>
      <c r="AO466" s="288"/>
      <c r="AP466" s="288"/>
    </row>
    <row r="467" spans="1:42" ht="15.75" customHeight="1">
      <c r="A467" s="288"/>
      <c r="B467" s="317"/>
      <c r="C467" s="317"/>
      <c r="D467" s="317"/>
      <c r="E467" s="288"/>
      <c r="F467" s="317"/>
      <c r="G467" s="288"/>
      <c r="H467" s="317"/>
      <c r="I467" s="288"/>
      <c r="J467" s="317"/>
      <c r="K467" s="288"/>
      <c r="L467" s="317"/>
      <c r="M467" s="288"/>
      <c r="N467" s="339"/>
      <c r="O467" s="317"/>
      <c r="P467" s="288"/>
      <c r="Q467" s="317"/>
      <c r="R467" s="288"/>
      <c r="S467" s="317"/>
      <c r="T467" s="288"/>
      <c r="U467" s="317"/>
      <c r="V467" s="288"/>
      <c r="W467" s="288"/>
      <c r="X467" s="288"/>
      <c r="Y467" s="288"/>
      <c r="Z467" s="288"/>
      <c r="AA467" s="288"/>
      <c r="AB467" s="288"/>
      <c r="AC467" s="288"/>
      <c r="AD467" s="288"/>
      <c r="AE467" s="288"/>
      <c r="AF467" s="288"/>
      <c r="AG467" s="288"/>
      <c r="AH467" s="288"/>
      <c r="AI467" s="288"/>
      <c r="AJ467" s="288"/>
      <c r="AK467" s="288"/>
      <c r="AL467" s="288"/>
      <c r="AM467" s="288"/>
      <c r="AN467" s="288"/>
      <c r="AO467" s="288"/>
      <c r="AP467" s="288"/>
    </row>
    <row r="468" spans="1:42" ht="15.75" customHeight="1">
      <c r="A468" s="288"/>
      <c r="B468" s="317"/>
      <c r="C468" s="317"/>
      <c r="D468" s="317"/>
      <c r="E468" s="288"/>
      <c r="F468" s="317"/>
      <c r="G468" s="288"/>
      <c r="H468" s="317"/>
      <c r="I468" s="288"/>
      <c r="J468" s="317"/>
      <c r="K468" s="288"/>
      <c r="L468" s="317"/>
      <c r="M468" s="288"/>
      <c r="N468" s="339"/>
      <c r="O468" s="317"/>
      <c r="P468" s="288"/>
      <c r="Q468" s="317"/>
      <c r="R468" s="288"/>
      <c r="S468" s="317"/>
      <c r="T468" s="288"/>
      <c r="U468" s="317"/>
      <c r="V468" s="288"/>
      <c r="W468" s="288"/>
      <c r="X468" s="288"/>
      <c r="Y468" s="288"/>
      <c r="Z468" s="288"/>
      <c r="AA468" s="288"/>
      <c r="AB468" s="288"/>
      <c r="AC468" s="288"/>
      <c r="AD468" s="288"/>
      <c r="AE468" s="288"/>
      <c r="AF468" s="288"/>
      <c r="AG468" s="288"/>
      <c r="AH468" s="288"/>
      <c r="AI468" s="288"/>
      <c r="AJ468" s="288"/>
      <c r="AK468" s="288"/>
      <c r="AL468" s="288"/>
      <c r="AM468" s="288"/>
      <c r="AN468" s="288"/>
      <c r="AO468" s="288"/>
      <c r="AP468" s="288"/>
    </row>
    <row r="469" spans="1:42" ht="15.75" customHeight="1">
      <c r="A469" s="288"/>
      <c r="B469" s="317"/>
      <c r="C469" s="317"/>
      <c r="D469" s="317"/>
      <c r="E469" s="288"/>
      <c r="F469" s="317"/>
      <c r="G469" s="288"/>
      <c r="H469" s="317"/>
      <c r="I469" s="288"/>
      <c r="J469" s="317"/>
      <c r="K469" s="288"/>
      <c r="L469" s="317"/>
      <c r="M469" s="288"/>
      <c r="N469" s="339"/>
      <c r="O469" s="317"/>
      <c r="P469" s="288"/>
      <c r="Q469" s="317"/>
      <c r="R469" s="288"/>
      <c r="S469" s="317"/>
      <c r="T469" s="288"/>
      <c r="U469" s="317"/>
      <c r="V469" s="288"/>
      <c r="W469" s="288"/>
      <c r="X469" s="288"/>
      <c r="Y469" s="288"/>
      <c r="Z469" s="288"/>
      <c r="AA469" s="288"/>
      <c r="AB469" s="288"/>
      <c r="AC469" s="288"/>
      <c r="AD469" s="288"/>
      <c r="AE469" s="288"/>
      <c r="AF469" s="288"/>
      <c r="AG469" s="288"/>
      <c r="AH469" s="288"/>
      <c r="AI469" s="288"/>
      <c r="AJ469" s="288"/>
      <c r="AK469" s="288"/>
      <c r="AL469" s="288"/>
      <c r="AM469" s="288"/>
      <c r="AN469" s="288"/>
      <c r="AO469" s="288"/>
      <c r="AP469" s="288"/>
    </row>
    <row r="470" spans="1:42" ht="15.75" customHeight="1">
      <c r="A470" s="288"/>
      <c r="B470" s="317"/>
      <c r="C470" s="317"/>
      <c r="D470" s="317"/>
      <c r="E470" s="288"/>
      <c r="F470" s="317"/>
      <c r="G470" s="288"/>
      <c r="H470" s="317"/>
      <c r="I470" s="288"/>
      <c r="J470" s="317"/>
      <c r="K470" s="288"/>
      <c r="L470" s="317"/>
      <c r="M470" s="288"/>
      <c r="N470" s="339"/>
      <c r="O470" s="317"/>
      <c r="P470" s="288"/>
      <c r="Q470" s="317"/>
      <c r="R470" s="288"/>
      <c r="S470" s="317"/>
      <c r="T470" s="288"/>
      <c r="U470" s="317"/>
      <c r="V470" s="288"/>
      <c r="W470" s="288"/>
      <c r="X470" s="288"/>
      <c r="Y470" s="288"/>
      <c r="Z470" s="288"/>
      <c r="AA470" s="288"/>
      <c r="AB470" s="288"/>
      <c r="AC470" s="288"/>
      <c r="AD470" s="288"/>
      <c r="AE470" s="288"/>
      <c r="AF470" s="288"/>
      <c r="AG470" s="288"/>
      <c r="AH470" s="288"/>
      <c r="AI470" s="288"/>
      <c r="AJ470" s="288"/>
      <c r="AK470" s="288"/>
      <c r="AL470" s="288"/>
      <c r="AM470" s="288"/>
      <c r="AN470" s="288"/>
      <c r="AO470" s="288"/>
      <c r="AP470" s="288"/>
    </row>
    <row r="471" spans="1:42" ht="15.75" customHeight="1">
      <c r="A471" s="288"/>
      <c r="B471" s="317"/>
      <c r="C471" s="317"/>
      <c r="D471" s="317"/>
      <c r="E471" s="288"/>
      <c r="F471" s="317"/>
      <c r="G471" s="288"/>
      <c r="H471" s="317"/>
      <c r="I471" s="288"/>
      <c r="J471" s="317"/>
      <c r="K471" s="288"/>
      <c r="L471" s="317"/>
      <c r="M471" s="288"/>
      <c r="N471" s="339"/>
      <c r="O471" s="317"/>
      <c r="P471" s="288"/>
      <c r="Q471" s="317"/>
      <c r="R471" s="288"/>
      <c r="S471" s="317"/>
      <c r="T471" s="288"/>
      <c r="U471" s="317"/>
      <c r="V471" s="288"/>
      <c r="W471" s="288"/>
      <c r="X471" s="288"/>
      <c r="Y471" s="288"/>
      <c r="Z471" s="288"/>
      <c r="AA471" s="288"/>
      <c r="AB471" s="288"/>
      <c r="AC471" s="288"/>
      <c r="AD471" s="288"/>
      <c r="AE471" s="288"/>
      <c r="AF471" s="288"/>
      <c r="AG471" s="288"/>
      <c r="AH471" s="288"/>
      <c r="AI471" s="288"/>
      <c r="AJ471" s="288"/>
      <c r="AK471" s="288"/>
      <c r="AL471" s="288"/>
      <c r="AM471" s="288"/>
      <c r="AN471" s="288"/>
      <c r="AO471" s="288"/>
      <c r="AP471" s="288"/>
    </row>
    <row r="472" spans="1:42" ht="15.75" customHeight="1">
      <c r="A472" s="288"/>
      <c r="B472" s="317"/>
      <c r="C472" s="317"/>
      <c r="D472" s="317"/>
      <c r="E472" s="288"/>
      <c r="F472" s="317"/>
      <c r="G472" s="288"/>
      <c r="H472" s="317"/>
      <c r="I472" s="288"/>
      <c r="J472" s="317"/>
      <c r="K472" s="288"/>
      <c r="L472" s="317"/>
      <c r="M472" s="288"/>
      <c r="N472" s="339"/>
      <c r="O472" s="317"/>
      <c r="P472" s="288"/>
      <c r="Q472" s="317"/>
      <c r="R472" s="288"/>
      <c r="S472" s="317"/>
      <c r="T472" s="288"/>
      <c r="U472" s="317"/>
      <c r="V472" s="288"/>
      <c r="W472" s="288"/>
      <c r="X472" s="288"/>
      <c r="Y472" s="288"/>
      <c r="Z472" s="288"/>
      <c r="AA472" s="288"/>
      <c r="AB472" s="288"/>
      <c r="AC472" s="288"/>
      <c r="AD472" s="288"/>
      <c r="AE472" s="288"/>
      <c r="AF472" s="288"/>
      <c r="AG472" s="288"/>
      <c r="AH472" s="288"/>
      <c r="AI472" s="288"/>
      <c r="AJ472" s="288"/>
      <c r="AK472" s="288"/>
      <c r="AL472" s="288"/>
      <c r="AM472" s="288"/>
      <c r="AN472" s="288"/>
      <c r="AO472" s="288"/>
      <c r="AP472" s="288"/>
    </row>
    <row r="473" spans="1:42" ht="15.75" customHeight="1">
      <c r="A473" s="288"/>
      <c r="B473" s="317"/>
      <c r="C473" s="317"/>
      <c r="D473" s="317"/>
      <c r="E473" s="288"/>
      <c r="F473" s="317"/>
      <c r="G473" s="288"/>
      <c r="H473" s="317"/>
      <c r="I473" s="288"/>
      <c r="J473" s="317"/>
      <c r="K473" s="288"/>
      <c r="L473" s="317"/>
      <c r="M473" s="288"/>
      <c r="N473" s="339"/>
      <c r="O473" s="317"/>
      <c r="P473" s="288"/>
      <c r="Q473" s="317"/>
      <c r="R473" s="288"/>
      <c r="S473" s="317"/>
      <c r="T473" s="288"/>
      <c r="U473" s="317"/>
      <c r="V473" s="288"/>
      <c r="W473" s="288"/>
      <c r="X473" s="288"/>
      <c r="Y473" s="288"/>
      <c r="Z473" s="288"/>
      <c r="AA473" s="288"/>
      <c r="AB473" s="288"/>
      <c r="AC473" s="288"/>
      <c r="AD473" s="288"/>
      <c r="AE473" s="288"/>
      <c r="AF473" s="288"/>
      <c r="AG473" s="288"/>
      <c r="AH473" s="288"/>
      <c r="AI473" s="288"/>
      <c r="AJ473" s="288"/>
      <c r="AK473" s="288"/>
      <c r="AL473" s="288"/>
      <c r="AM473" s="288"/>
      <c r="AN473" s="288"/>
      <c r="AO473" s="288"/>
      <c r="AP473" s="288"/>
    </row>
    <row r="474" spans="1:42" ht="15.75" customHeight="1">
      <c r="A474" s="288"/>
      <c r="B474" s="317"/>
      <c r="C474" s="317"/>
      <c r="D474" s="317"/>
      <c r="E474" s="288"/>
      <c r="F474" s="317"/>
      <c r="G474" s="288"/>
      <c r="H474" s="317"/>
      <c r="I474" s="288"/>
      <c r="J474" s="317"/>
      <c r="K474" s="288"/>
      <c r="L474" s="317"/>
      <c r="M474" s="288"/>
      <c r="N474" s="339"/>
      <c r="O474" s="317"/>
      <c r="P474" s="288"/>
      <c r="Q474" s="317"/>
      <c r="R474" s="288"/>
      <c r="S474" s="317"/>
      <c r="T474" s="288"/>
      <c r="U474" s="317"/>
      <c r="V474" s="288"/>
      <c r="W474" s="288"/>
      <c r="X474" s="288"/>
      <c r="Y474" s="288"/>
      <c r="Z474" s="288"/>
      <c r="AA474" s="288"/>
      <c r="AB474" s="288"/>
      <c r="AC474" s="288"/>
      <c r="AD474" s="288"/>
      <c r="AE474" s="288"/>
      <c r="AF474" s="288"/>
      <c r="AG474" s="288"/>
      <c r="AH474" s="288"/>
      <c r="AI474" s="288"/>
      <c r="AJ474" s="288"/>
      <c r="AK474" s="288"/>
      <c r="AL474" s="288"/>
      <c r="AM474" s="288"/>
      <c r="AN474" s="288"/>
      <c r="AO474" s="288"/>
      <c r="AP474" s="288"/>
    </row>
    <row r="475" spans="1:42" ht="15.75" customHeight="1">
      <c r="A475" s="288"/>
      <c r="B475" s="317"/>
      <c r="C475" s="317"/>
      <c r="D475" s="317"/>
      <c r="E475" s="288"/>
      <c r="F475" s="317"/>
      <c r="G475" s="288"/>
      <c r="H475" s="317"/>
      <c r="I475" s="288"/>
      <c r="J475" s="317"/>
      <c r="K475" s="288"/>
      <c r="L475" s="317"/>
      <c r="M475" s="288"/>
      <c r="N475" s="339"/>
      <c r="O475" s="317"/>
      <c r="P475" s="288"/>
      <c r="Q475" s="317"/>
      <c r="R475" s="288"/>
      <c r="S475" s="317"/>
      <c r="T475" s="288"/>
      <c r="U475" s="317"/>
      <c r="V475" s="288"/>
      <c r="W475" s="288"/>
      <c r="X475" s="288"/>
      <c r="Y475" s="288"/>
      <c r="Z475" s="288"/>
      <c r="AA475" s="288"/>
      <c r="AB475" s="288"/>
      <c r="AC475" s="288"/>
      <c r="AD475" s="288"/>
      <c r="AE475" s="288"/>
      <c r="AF475" s="288"/>
      <c r="AG475" s="288"/>
      <c r="AH475" s="288"/>
      <c r="AI475" s="288"/>
      <c r="AJ475" s="288"/>
      <c r="AK475" s="288"/>
      <c r="AL475" s="288"/>
      <c r="AM475" s="288"/>
      <c r="AN475" s="288"/>
      <c r="AO475" s="288"/>
      <c r="AP475" s="288"/>
    </row>
    <row r="476" spans="1:42" ht="15.75" customHeight="1">
      <c r="A476" s="288"/>
      <c r="B476" s="317"/>
      <c r="C476" s="317"/>
      <c r="D476" s="317"/>
      <c r="E476" s="288"/>
      <c r="F476" s="317"/>
      <c r="G476" s="288"/>
      <c r="H476" s="317"/>
      <c r="I476" s="288"/>
      <c r="J476" s="317"/>
      <c r="K476" s="288"/>
      <c r="L476" s="317"/>
      <c r="M476" s="288"/>
      <c r="N476" s="339"/>
      <c r="O476" s="317"/>
      <c r="P476" s="288"/>
      <c r="Q476" s="317"/>
      <c r="R476" s="288"/>
      <c r="S476" s="317"/>
      <c r="T476" s="288"/>
      <c r="U476" s="317"/>
      <c r="V476" s="288"/>
      <c r="W476" s="288"/>
      <c r="X476" s="288"/>
      <c r="Y476" s="288"/>
      <c r="Z476" s="288"/>
      <c r="AA476" s="288"/>
      <c r="AB476" s="288"/>
      <c r="AC476" s="288"/>
      <c r="AD476" s="288"/>
      <c r="AE476" s="288"/>
      <c r="AF476" s="288"/>
      <c r="AG476" s="288"/>
      <c r="AH476" s="288"/>
      <c r="AI476" s="288"/>
      <c r="AJ476" s="288"/>
      <c r="AK476" s="288"/>
      <c r="AL476" s="288"/>
      <c r="AM476" s="288"/>
      <c r="AN476" s="288"/>
      <c r="AO476" s="288"/>
      <c r="AP476" s="288"/>
    </row>
    <row r="477" spans="1:42" ht="15.75" customHeight="1">
      <c r="A477" s="288"/>
      <c r="B477" s="317"/>
      <c r="C477" s="317"/>
      <c r="D477" s="317"/>
      <c r="E477" s="288"/>
      <c r="F477" s="317"/>
      <c r="G477" s="288"/>
      <c r="H477" s="317"/>
      <c r="I477" s="288"/>
      <c r="J477" s="317"/>
      <c r="K477" s="288"/>
      <c r="L477" s="317"/>
      <c r="M477" s="288"/>
      <c r="N477" s="339"/>
      <c r="O477" s="317"/>
      <c r="P477" s="288"/>
      <c r="Q477" s="317"/>
      <c r="R477" s="288"/>
      <c r="S477" s="317"/>
      <c r="T477" s="288"/>
      <c r="U477" s="317"/>
      <c r="V477" s="288"/>
      <c r="W477" s="288"/>
      <c r="X477" s="288"/>
      <c r="Y477" s="288"/>
      <c r="Z477" s="288"/>
      <c r="AA477" s="288"/>
      <c r="AB477" s="288"/>
      <c r="AC477" s="288"/>
      <c r="AD477" s="288"/>
      <c r="AE477" s="288"/>
      <c r="AF477" s="288"/>
      <c r="AG477" s="288"/>
      <c r="AH477" s="288"/>
      <c r="AI477" s="288"/>
      <c r="AJ477" s="288"/>
      <c r="AK477" s="288"/>
      <c r="AL477" s="288"/>
      <c r="AM477" s="288"/>
      <c r="AN477" s="288"/>
      <c r="AO477" s="288"/>
      <c r="AP477" s="288"/>
    </row>
    <row r="478" spans="1:42" ht="15.75" customHeight="1">
      <c r="A478" s="288"/>
      <c r="B478" s="317"/>
      <c r="C478" s="317"/>
      <c r="D478" s="317"/>
      <c r="E478" s="288"/>
      <c r="F478" s="317"/>
      <c r="G478" s="288"/>
      <c r="H478" s="317"/>
      <c r="I478" s="288"/>
      <c r="J478" s="317"/>
      <c r="K478" s="288"/>
      <c r="L478" s="317"/>
      <c r="M478" s="288"/>
      <c r="N478" s="339"/>
      <c r="O478" s="317"/>
      <c r="P478" s="288"/>
      <c r="Q478" s="317"/>
      <c r="R478" s="288"/>
      <c r="S478" s="317"/>
      <c r="T478" s="288"/>
      <c r="U478" s="317"/>
      <c r="V478" s="288"/>
      <c r="W478" s="288"/>
      <c r="X478" s="288"/>
      <c r="Y478" s="288"/>
      <c r="Z478" s="288"/>
      <c r="AA478" s="288"/>
      <c r="AB478" s="288"/>
      <c r="AC478" s="288"/>
      <c r="AD478" s="288"/>
      <c r="AE478" s="288"/>
      <c r="AF478" s="288"/>
      <c r="AG478" s="288"/>
      <c r="AH478" s="288"/>
      <c r="AI478" s="288"/>
      <c r="AJ478" s="288"/>
      <c r="AK478" s="288"/>
      <c r="AL478" s="288"/>
      <c r="AM478" s="288"/>
      <c r="AN478" s="288"/>
      <c r="AO478" s="288"/>
      <c r="AP478" s="288"/>
    </row>
    <row r="479" spans="1:42" ht="15.75" customHeight="1">
      <c r="A479" s="288"/>
      <c r="B479" s="317"/>
      <c r="C479" s="317"/>
      <c r="D479" s="317"/>
      <c r="E479" s="288"/>
      <c r="F479" s="317"/>
      <c r="G479" s="288"/>
      <c r="H479" s="317"/>
      <c r="I479" s="288"/>
      <c r="J479" s="317"/>
      <c r="K479" s="288"/>
      <c r="L479" s="317"/>
      <c r="M479" s="288"/>
      <c r="N479" s="339"/>
      <c r="O479" s="317"/>
      <c r="P479" s="288"/>
      <c r="Q479" s="317"/>
      <c r="R479" s="288"/>
      <c r="S479" s="317"/>
      <c r="T479" s="288"/>
      <c r="U479" s="317"/>
      <c r="V479" s="288"/>
      <c r="W479" s="288"/>
      <c r="X479" s="288"/>
      <c r="Y479" s="288"/>
      <c r="Z479" s="288"/>
      <c r="AA479" s="288"/>
      <c r="AB479" s="288"/>
      <c r="AC479" s="288"/>
      <c r="AD479" s="288"/>
      <c r="AE479" s="288"/>
      <c r="AF479" s="288"/>
      <c r="AG479" s="288"/>
      <c r="AH479" s="288"/>
      <c r="AI479" s="288"/>
      <c r="AJ479" s="288"/>
      <c r="AK479" s="288"/>
      <c r="AL479" s="288"/>
      <c r="AM479" s="288"/>
      <c r="AN479" s="288"/>
      <c r="AO479" s="288"/>
      <c r="AP479" s="288"/>
    </row>
    <row r="480" spans="1:42" ht="15.75" customHeight="1">
      <c r="A480" s="288"/>
      <c r="B480" s="317"/>
      <c r="C480" s="317"/>
      <c r="D480" s="317"/>
      <c r="E480" s="288"/>
      <c r="F480" s="317"/>
      <c r="G480" s="288"/>
      <c r="H480" s="317"/>
      <c r="I480" s="288"/>
      <c r="J480" s="317"/>
      <c r="K480" s="288"/>
      <c r="L480" s="317"/>
      <c r="M480" s="288"/>
      <c r="N480" s="339"/>
      <c r="O480" s="317"/>
      <c r="P480" s="288"/>
      <c r="Q480" s="317"/>
      <c r="R480" s="288"/>
      <c r="S480" s="317"/>
      <c r="T480" s="288"/>
      <c r="U480" s="317"/>
      <c r="V480" s="288"/>
      <c r="W480" s="288"/>
      <c r="X480" s="288"/>
      <c r="Y480" s="288"/>
      <c r="Z480" s="288"/>
      <c r="AA480" s="288"/>
      <c r="AB480" s="288"/>
      <c r="AC480" s="288"/>
      <c r="AD480" s="288"/>
      <c r="AE480" s="288"/>
      <c r="AF480" s="288"/>
      <c r="AG480" s="288"/>
      <c r="AH480" s="288"/>
      <c r="AI480" s="288"/>
      <c r="AJ480" s="288"/>
      <c r="AK480" s="288"/>
      <c r="AL480" s="288"/>
      <c r="AM480" s="288"/>
      <c r="AN480" s="288"/>
      <c r="AO480" s="288"/>
      <c r="AP480" s="288"/>
    </row>
    <row r="481" spans="1:42" ht="15.75" customHeight="1">
      <c r="A481" s="288"/>
      <c r="B481" s="317"/>
      <c r="C481" s="317"/>
      <c r="D481" s="317"/>
      <c r="E481" s="288"/>
      <c r="F481" s="317"/>
      <c r="G481" s="288"/>
      <c r="H481" s="317"/>
      <c r="I481" s="288"/>
      <c r="J481" s="317"/>
      <c r="K481" s="288"/>
      <c r="L481" s="317"/>
      <c r="M481" s="288"/>
      <c r="N481" s="339"/>
      <c r="O481" s="317"/>
      <c r="P481" s="288"/>
      <c r="Q481" s="317"/>
      <c r="R481" s="288"/>
      <c r="S481" s="317"/>
      <c r="T481" s="288"/>
      <c r="U481" s="317"/>
      <c r="V481" s="288"/>
      <c r="W481" s="288"/>
      <c r="X481" s="288"/>
      <c r="Y481" s="288"/>
      <c r="Z481" s="288"/>
      <c r="AA481" s="288"/>
      <c r="AB481" s="288"/>
      <c r="AC481" s="288"/>
      <c r="AD481" s="288"/>
      <c r="AE481" s="288"/>
      <c r="AF481" s="288"/>
      <c r="AG481" s="288"/>
      <c r="AH481" s="288"/>
      <c r="AI481" s="288"/>
      <c r="AJ481" s="288"/>
      <c r="AK481" s="288"/>
      <c r="AL481" s="288"/>
      <c r="AM481" s="288"/>
      <c r="AN481" s="288"/>
      <c r="AO481" s="288"/>
      <c r="AP481" s="288"/>
    </row>
    <row r="482" spans="1:42" ht="15.75" customHeight="1">
      <c r="A482" s="288"/>
      <c r="B482" s="317"/>
      <c r="C482" s="317"/>
      <c r="D482" s="317"/>
      <c r="E482" s="288"/>
      <c r="F482" s="317"/>
      <c r="G482" s="288"/>
      <c r="H482" s="317"/>
      <c r="I482" s="288"/>
      <c r="J482" s="317"/>
      <c r="K482" s="288"/>
      <c r="L482" s="317"/>
      <c r="M482" s="288"/>
      <c r="N482" s="339"/>
      <c r="O482" s="317"/>
      <c r="P482" s="288"/>
      <c r="Q482" s="317"/>
      <c r="R482" s="288"/>
      <c r="S482" s="317"/>
      <c r="T482" s="288"/>
      <c r="U482" s="317"/>
      <c r="V482" s="288"/>
      <c r="W482" s="288"/>
      <c r="X482" s="288"/>
      <c r="Y482" s="288"/>
      <c r="Z482" s="288"/>
      <c r="AA482" s="288"/>
      <c r="AB482" s="288"/>
      <c r="AC482" s="288"/>
      <c r="AD482" s="288"/>
      <c r="AE482" s="288"/>
      <c r="AF482" s="288"/>
      <c r="AG482" s="288"/>
      <c r="AH482" s="288"/>
      <c r="AI482" s="288"/>
      <c r="AJ482" s="288"/>
      <c r="AK482" s="288"/>
      <c r="AL482" s="288"/>
      <c r="AM482" s="288"/>
      <c r="AN482" s="288"/>
      <c r="AO482" s="288"/>
      <c r="AP482" s="288"/>
    </row>
    <row r="483" spans="1:42" ht="15.75" customHeight="1">
      <c r="A483" s="288"/>
      <c r="B483" s="317"/>
      <c r="C483" s="317"/>
      <c r="D483" s="317"/>
      <c r="E483" s="288"/>
      <c r="F483" s="317"/>
      <c r="G483" s="288"/>
      <c r="H483" s="317"/>
      <c r="I483" s="288"/>
      <c r="J483" s="317"/>
      <c r="K483" s="288"/>
      <c r="L483" s="317"/>
      <c r="M483" s="288"/>
      <c r="N483" s="339"/>
      <c r="O483" s="317"/>
      <c r="P483" s="288"/>
      <c r="Q483" s="317"/>
      <c r="R483" s="288"/>
      <c r="S483" s="317"/>
      <c r="T483" s="288"/>
      <c r="U483" s="317"/>
      <c r="V483" s="288"/>
      <c r="W483" s="288"/>
      <c r="X483" s="288"/>
      <c r="Y483" s="288"/>
      <c r="Z483" s="288"/>
      <c r="AA483" s="288"/>
      <c r="AB483" s="288"/>
      <c r="AC483" s="288"/>
      <c r="AD483" s="288"/>
      <c r="AE483" s="288"/>
      <c r="AF483" s="288"/>
      <c r="AG483" s="288"/>
      <c r="AH483" s="288"/>
      <c r="AI483" s="288"/>
      <c r="AJ483" s="288"/>
      <c r="AK483" s="288"/>
      <c r="AL483" s="288"/>
      <c r="AM483" s="288"/>
      <c r="AN483" s="288"/>
      <c r="AO483" s="288"/>
      <c r="AP483" s="288"/>
    </row>
    <row r="484" spans="1:42" ht="15.75" customHeight="1">
      <c r="A484" s="288"/>
      <c r="B484" s="317"/>
      <c r="C484" s="317"/>
      <c r="D484" s="317"/>
      <c r="E484" s="288"/>
      <c r="F484" s="317"/>
      <c r="G484" s="288"/>
      <c r="H484" s="317"/>
      <c r="I484" s="288"/>
      <c r="J484" s="317"/>
      <c r="K484" s="288"/>
      <c r="L484" s="317"/>
      <c r="M484" s="288"/>
      <c r="N484" s="339"/>
      <c r="O484" s="317"/>
      <c r="P484" s="288"/>
      <c r="Q484" s="317"/>
      <c r="R484" s="288"/>
      <c r="S484" s="317"/>
      <c r="T484" s="288"/>
      <c r="U484" s="317"/>
      <c r="V484" s="288"/>
      <c r="W484" s="288"/>
      <c r="X484" s="288"/>
      <c r="Y484" s="288"/>
      <c r="Z484" s="288"/>
      <c r="AA484" s="288"/>
      <c r="AB484" s="288"/>
      <c r="AC484" s="288"/>
      <c r="AD484" s="288"/>
      <c r="AE484" s="288"/>
      <c r="AF484" s="288"/>
      <c r="AG484" s="288"/>
      <c r="AH484" s="288"/>
      <c r="AI484" s="288"/>
      <c r="AJ484" s="288"/>
      <c r="AK484" s="288"/>
      <c r="AL484" s="288"/>
      <c r="AM484" s="288"/>
      <c r="AN484" s="288"/>
      <c r="AO484" s="288"/>
      <c r="AP484" s="288"/>
    </row>
    <row r="485" spans="1:42" ht="15.75" customHeight="1">
      <c r="A485" s="288"/>
      <c r="B485" s="317"/>
      <c r="C485" s="317"/>
      <c r="D485" s="317"/>
      <c r="E485" s="288"/>
      <c r="F485" s="317"/>
      <c r="G485" s="288"/>
      <c r="H485" s="317"/>
      <c r="I485" s="288"/>
      <c r="J485" s="317"/>
      <c r="K485" s="288"/>
      <c r="L485" s="317"/>
      <c r="M485" s="288"/>
      <c r="N485" s="339"/>
      <c r="O485" s="317"/>
      <c r="P485" s="288"/>
      <c r="Q485" s="317"/>
      <c r="R485" s="288"/>
      <c r="S485" s="317"/>
      <c r="T485" s="288"/>
      <c r="U485" s="317"/>
      <c r="V485" s="288"/>
      <c r="W485" s="288"/>
      <c r="X485" s="288"/>
      <c r="Y485" s="288"/>
      <c r="Z485" s="288"/>
      <c r="AA485" s="288"/>
      <c r="AB485" s="288"/>
      <c r="AC485" s="288"/>
      <c r="AD485" s="288"/>
      <c r="AE485" s="288"/>
      <c r="AF485" s="288"/>
      <c r="AG485" s="288"/>
      <c r="AH485" s="288"/>
      <c r="AI485" s="288"/>
      <c r="AJ485" s="288"/>
      <c r="AK485" s="288"/>
      <c r="AL485" s="288"/>
      <c r="AM485" s="288"/>
      <c r="AN485" s="288"/>
      <c r="AO485" s="288"/>
      <c r="AP485" s="288"/>
    </row>
    <row r="486" spans="1:42" ht="15.75" customHeight="1">
      <c r="A486" s="288"/>
      <c r="B486" s="317"/>
      <c r="C486" s="317"/>
      <c r="D486" s="317"/>
      <c r="E486" s="288"/>
      <c r="F486" s="317"/>
      <c r="G486" s="288"/>
      <c r="H486" s="317"/>
      <c r="I486" s="288"/>
      <c r="J486" s="317"/>
      <c r="K486" s="288"/>
      <c r="L486" s="317"/>
      <c r="M486" s="288"/>
      <c r="N486" s="339"/>
      <c r="O486" s="317"/>
      <c r="P486" s="288"/>
      <c r="Q486" s="317"/>
      <c r="R486" s="288"/>
      <c r="S486" s="317"/>
      <c r="T486" s="288"/>
      <c r="U486" s="317"/>
      <c r="V486" s="288"/>
      <c r="W486" s="288"/>
      <c r="X486" s="288"/>
      <c r="Y486" s="288"/>
      <c r="Z486" s="288"/>
      <c r="AA486" s="288"/>
      <c r="AB486" s="288"/>
      <c r="AC486" s="288"/>
      <c r="AD486" s="288"/>
      <c r="AE486" s="288"/>
      <c r="AF486" s="288"/>
      <c r="AG486" s="288"/>
      <c r="AH486" s="288"/>
      <c r="AI486" s="288"/>
      <c r="AJ486" s="288"/>
      <c r="AK486" s="288"/>
      <c r="AL486" s="288"/>
      <c r="AM486" s="288"/>
      <c r="AN486" s="288"/>
      <c r="AO486" s="288"/>
      <c r="AP486" s="288"/>
    </row>
    <row r="487" spans="1:42" ht="15.75" customHeight="1">
      <c r="A487" s="288"/>
      <c r="B487" s="317"/>
      <c r="C487" s="317"/>
      <c r="D487" s="317"/>
      <c r="E487" s="288"/>
      <c r="F487" s="317"/>
      <c r="G487" s="288"/>
      <c r="H487" s="317"/>
      <c r="I487" s="288"/>
      <c r="J487" s="317"/>
      <c r="K487" s="288"/>
      <c r="L487" s="317"/>
      <c r="M487" s="288"/>
      <c r="N487" s="339"/>
      <c r="O487" s="317"/>
      <c r="P487" s="288"/>
      <c r="Q487" s="317"/>
      <c r="R487" s="288"/>
      <c r="S487" s="317"/>
      <c r="T487" s="288"/>
      <c r="U487" s="317"/>
      <c r="V487" s="288"/>
      <c r="W487" s="288"/>
      <c r="X487" s="288"/>
      <c r="Y487" s="288"/>
      <c r="Z487" s="288"/>
      <c r="AA487" s="288"/>
      <c r="AB487" s="288"/>
      <c r="AC487" s="288"/>
      <c r="AD487" s="288"/>
      <c r="AE487" s="288"/>
      <c r="AF487" s="288"/>
      <c r="AG487" s="288"/>
      <c r="AH487" s="288"/>
      <c r="AI487" s="288"/>
      <c r="AJ487" s="288"/>
      <c r="AK487" s="288"/>
      <c r="AL487" s="288"/>
      <c r="AM487" s="288"/>
      <c r="AN487" s="288"/>
      <c r="AO487" s="288"/>
      <c r="AP487" s="288"/>
    </row>
    <row r="488" spans="1:42" ht="15.75" customHeight="1">
      <c r="A488" s="288"/>
      <c r="B488" s="317"/>
      <c r="C488" s="317"/>
      <c r="D488" s="317"/>
      <c r="E488" s="288"/>
      <c r="F488" s="317"/>
      <c r="G488" s="288"/>
      <c r="H488" s="317"/>
      <c r="I488" s="288"/>
      <c r="J488" s="317"/>
      <c r="K488" s="288"/>
      <c r="L488" s="317"/>
      <c r="M488" s="288"/>
      <c r="N488" s="339"/>
      <c r="O488" s="317"/>
      <c r="P488" s="288"/>
      <c r="Q488" s="317"/>
      <c r="R488" s="288"/>
      <c r="S488" s="317"/>
      <c r="T488" s="288"/>
      <c r="U488" s="317"/>
      <c r="V488" s="288"/>
      <c r="W488" s="288"/>
      <c r="X488" s="288"/>
      <c r="Y488" s="288"/>
      <c r="Z488" s="288"/>
      <c r="AA488" s="288"/>
      <c r="AB488" s="288"/>
      <c r="AC488" s="288"/>
      <c r="AD488" s="288"/>
      <c r="AE488" s="288"/>
      <c r="AF488" s="288"/>
      <c r="AG488" s="288"/>
      <c r="AH488" s="288"/>
      <c r="AI488" s="288"/>
      <c r="AJ488" s="288"/>
      <c r="AK488" s="288"/>
      <c r="AL488" s="288"/>
      <c r="AM488" s="288"/>
      <c r="AN488" s="288"/>
      <c r="AO488" s="288"/>
      <c r="AP488" s="288"/>
    </row>
    <row r="489" spans="1:42" ht="15.75" customHeight="1">
      <c r="A489" s="288"/>
      <c r="B489" s="317"/>
      <c r="C489" s="317"/>
      <c r="D489" s="317"/>
      <c r="E489" s="288"/>
      <c r="F489" s="317"/>
      <c r="G489" s="288"/>
      <c r="H489" s="317"/>
      <c r="I489" s="288"/>
      <c r="J489" s="317"/>
      <c r="K489" s="288"/>
      <c r="L489" s="317"/>
      <c r="M489" s="288"/>
      <c r="N489" s="339"/>
      <c r="O489" s="317"/>
      <c r="P489" s="288"/>
      <c r="Q489" s="317"/>
      <c r="R489" s="288"/>
      <c r="S489" s="317"/>
      <c r="T489" s="288"/>
      <c r="U489" s="317"/>
      <c r="V489" s="288"/>
      <c r="W489" s="288"/>
      <c r="X489" s="288"/>
      <c r="Y489" s="288"/>
      <c r="Z489" s="288"/>
      <c r="AA489" s="288"/>
      <c r="AB489" s="288"/>
      <c r="AC489" s="288"/>
      <c r="AD489" s="288"/>
      <c r="AE489" s="288"/>
      <c r="AF489" s="288"/>
      <c r="AG489" s="288"/>
      <c r="AH489" s="288"/>
      <c r="AI489" s="288"/>
      <c r="AJ489" s="288"/>
      <c r="AK489" s="288"/>
      <c r="AL489" s="288"/>
      <c r="AM489" s="288"/>
      <c r="AN489" s="288"/>
      <c r="AO489" s="288"/>
      <c r="AP489" s="288"/>
    </row>
    <row r="490" spans="1:42" ht="15.75" customHeight="1">
      <c r="A490" s="288"/>
      <c r="B490" s="317"/>
      <c r="C490" s="317"/>
      <c r="D490" s="317"/>
      <c r="E490" s="288"/>
      <c r="F490" s="317"/>
      <c r="G490" s="288"/>
      <c r="H490" s="317"/>
      <c r="I490" s="288"/>
      <c r="J490" s="317"/>
      <c r="K490" s="288"/>
      <c r="L490" s="317"/>
      <c r="M490" s="288"/>
      <c r="N490" s="339"/>
      <c r="O490" s="317"/>
      <c r="P490" s="288"/>
      <c r="Q490" s="317"/>
      <c r="R490" s="288"/>
      <c r="S490" s="317"/>
      <c r="T490" s="288"/>
      <c r="U490" s="317"/>
      <c r="V490" s="288"/>
      <c r="W490" s="288"/>
      <c r="X490" s="288"/>
      <c r="Y490" s="288"/>
      <c r="Z490" s="288"/>
      <c r="AA490" s="288"/>
      <c r="AB490" s="288"/>
      <c r="AC490" s="288"/>
      <c r="AD490" s="288"/>
      <c r="AE490" s="288"/>
      <c r="AF490" s="288"/>
      <c r="AG490" s="288"/>
      <c r="AH490" s="288"/>
      <c r="AI490" s="288"/>
      <c r="AJ490" s="288"/>
      <c r="AK490" s="288"/>
      <c r="AL490" s="288"/>
      <c r="AM490" s="288"/>
      <c r="AN490" s="288"/>
      <c r="AO490" s="288"/>
      <c r="AP490" s="288"/>
    </row>
    <row r="491" spans="1:42" ht="15.75" customHeight="1">
      <c r="A491" s="288"/>
      <c r="B491" s="317"/>
      <c r="C491" s="317"/>
      <c r="D491" s="317"/>
      <c r="E491" s="288"/>
      <c r="F491" s="317"/>
      <c r="G491" s="288"/>
      <c r="H491" s="317"/>
      <c r="I491" s="288"/>
      <c r="J491" s="317"/>
      <c r="K491" s="288"/>
      <c r="L491" s="317"/>
      <c r="M491" s="288"/>
      <c r="N491" s="339"/>
      <c r="O491" s="317"/>
      <c r="P491" s="288"/>
      <c r="Q491" s="317"/>
      <c r="R491" s="288"/>
      <c r="S491" s="317"/>
      <c r="T491" s="288"/>
      <c r="U491" s="317"/>
      <c r="V491" s="288"/>
      <c r="W491" s="288"/>
      <c r="X491" s="288"/>
      <c r="Y491" s="288"/>
      <c r="Z491" s="288"/>
      <c r="AA491" s="288"/>
      <c r="AB491" s="288"/>
      <c r="AC491" s="288"/>
      <c r="AD491" s="288"/>
      <c r="AE491" s="288"/>
      <c r="AF491" s="288"/>
      <c r="AG491" s="288"/>
      <c r="AH491" s="288"/>
      <c r="AI491" s="288"/>
      <c r="AJ491" s="288"/>
      <c r="AK491" s="288"/>
      <c r="AL491" s="288"/>
      <c r="AM491" s="288"/>
      <c r="AN491" s="288"/>
      <c r="AO491" s="288"/>
      <c r="AP491" s="288"/>
    </row>
    <row r="492" spans="1:42" ht="15.75" customHeight="1">
      <c r="A492" s="288"/>
      <c r="B492" s="317"/>
      <c r="C492" s="317"/>
      <c r="D492" s="317"/>
      <c r="E492" s="288"/>
      <c r="F492" s="317"/>
      <c r="G492" s="288"/>
      <c r="H492" s="317"/>
      <c r="I492" s="288"/>
      <c r="J492" s="317"/>
      <c r="K492" s="288"/>
      <c r="L492" s="317"/>
      <c r="M492" s="288"/>
      <c r="N492" s="339"/>
      <c r="O492" s="317"/>
      <c r="P492" s="288"/>
      <c r="Q492" s="317"/>
      <c r="R492" s="288"/>
      <c r="S492" s="317"/>
      <c r="T492" s="288"/>
      <c r="U492" s="317"/>
      <c r="V492" s="288"/>
      <c r="W492" s="288"/>
      <c r="X492" s="288"/>
      <c r="Y492" s="288"/>
      <c r="Z492" s="288"/>
      <c r="AA492" s="288"/>
      <c r="AB492" s="288"/>
      <c r="AC492" s="288"/>
      <c r="AD492" s="288"/>
      <c r="AE492" s="288"/>
      <c r="AF492" s="288"/>
      <c r="AG492" s="288"/>
      <c r="AH492" s="288"/>
      <c r="AI492" s="288"/>
      <c r="AJ492" s="288"/>
      <c r="AK492" s="288"/>
      <c r="AL492" s="288"/>
      <c r="AM492" s="288"/>
      <c r="AN492" s="288"/>
      <c r="AO492" s="288"/>
      <c r="AP492" s="288"/>
    </row>
    <row r="493" spans="1:42" ht="15.75" customHeight="1">
      <c r="A493" s="288"/>
      <c r="B493" s="317"/>
      <c r="C493" s="317"/>
      <c r="D493" s="317"/>
      <c r="E493" s="288"/>
      <c r="F493" s="317"/>
      <c r="G493" s="288"/>
      <c r="H493" s="317"/>
      <c r="I493" s="288"/>
      <c r="J493" s="317"/>
      <c r="K493" s="288"/>
      <c r="L493" s="317"/>
      <c r="M493" s="288"/>
      <c r="N493" s="339"/>
      <c r="O493" s="317"/>
      <c r="P493" s="288"/>
      <c r="Q493" s="317"/>
      <c r="R493" s="288"/>
      <c r="S493" s="317"/>
      <c r="T493" s="288"/>
      <c r="U493" s="317"/>
      <c r="V493" s="288"/>
      <c r="W493" s="288"/>
      <c r="X493" s="288"/>
      <c r="Y493" s="288"/>
      <c r="Z493" s="288"/>
      <c r="AA493" s="288"/>
      <c r="AB493" s="288"/>
      <c r="AC493" s="288"/>
      <c r="AD493" s="288"/>
      <c r="AE493" s="288"/>
      <c r="AF493" s="288"/>
      <c r="AG493" s="288"/>
      <c r="AH493" s="288"/>
      <c r="AI493" s="288"/>
      <c r="AJ493" s="288"/>
      <c r="AK493" s="288"/>
      <c r="AL493" s="288"/>
      <c r="AM493" s="288"/>
      <c r="AN493" s="288"/>
      <c r="AO493" s="288"/>
      <c r="AP493" s="288"/>
    </row>
    <row r="494" spans="1:42" ht="15.75" customHeight="1">
      <c r="A494" s="288"/>
      <c r="B494" s="317"/>
      <c r="C494" s="317"/>
      <c r="D494" s="317"/>
      <c r="E494" s="288"/>
      <c r="F494" s="317"/>
      <c r="G494" s="288"/>
      <c r="H494" s="317"/>
      <c r="I494" s="288"/>
      <c r="J494" s="317"/>
      <c r="K494" s="288"/>
      <c r="L494" s="317"/>
      <c r="M494" s="288"/>
      <c r="N494" s="339"/>
      <c r="O494" s="317"/>
      <c r="P494" s="288"/>
      <c r="Q494" s="317"/>
      <c r="R494" s="288"/>
      <c r="S494" s="317"/>
      <c r="T494" s="288"/>
      <c r="U494" s="317"/>
      <c r="V494" s="288"/>
      <c r="W494" s="288"/>
      <c r="X494" s="288"/>
      <c r="Y494" s="288"/>
      <c r="Z494" s="288"/>
      <c r="AA494" s="288"/>
      <c r="AB494" s="288"/>
      <c r="AC494" s="288"/>
      <c r="AD494" s="288"/>
      <c r="AE494" s="288"/>
      <c r="AF494" s="288"/>
      <c r="AG494" s="288"/>
      <c r="AH494" s="288"/>
      <c r="AI494" s="288"/>
      <c r="AJ494" s="288"/>
      <c r="AK494" s="288"/>
      <c r="AL494" s="288"/>
      <c r="AM494" s="288"/>
      <c r="AN494" s="288"/>
      <c r="AO494" s="288"/>
      <c r="AP494" s="288"/>
    </row>
    <row r="495" spans="1:42" ht="15.75" customHeight="1">
      <c r="A495" s="288"/>
      <c r="B495" s="317"/>
      <c r="C495" s="317"/>
      <c r="D495" s="317"/>
      <c r="E495" s="288"/>
      <c r="F495" s="317"/>
      <c r="G495" s="288"/>
      <c r="H495" s="317"/>
      <c r="I495" s="288"/>
      <c r="J495" s="317"/>
      <c r="K495" s="288"/>
      <c r="L495" s="317"/>
      <c r="M495" s="288"/>
      <c r="N495" s="339"/>
      <c r="O495" s="317"/>
      <c r="P495" s="288"/>
      <c r="Q495" s="317"/>
      <c r="R495" s="288"/>
      <c r="S495" s="317"/>
      <c r="T495" s="288"/>
      <c r="U495" s="317"/>
      <c r="V495" s="288"/>
      <c r="W495" s="288"/>
      <c r="X495" s="288"/>
      <c r="Y495" s="288"/>
      <c r="Z495" s="288"/>
      <c r="AA495" s="288"/>
      <c r="AB495" s="288"/>
      <c r="AC495" s="288"/>
      <c r="AD495" s="288"/>
      <c r="AE495" s="288"/>
      <c r="AF495" s="288"/>
      <c r="AG495" s="288"/>
      <c r="AH495" s="288"/>
      <c r="AI495" s="288"/>
      <c r="AJ495" s="288"/>
      <c r="AK495" s="288"/>
      <c r="AL495" s="288"/>
      <c r="AM495" s="288"/>
      <c r="AN495" s="288"/>
      <c r="AO495" s="288"/>
      <c r="AP495" s="288"/>
    </row>
    <row r="496" spans="1:42" ht="15.75" customHeight="1">
      <c r="A496" s="288"/>
      <c r="B496" s="317"/>
      <c r="C496" s="317"/>
      <c r="D496" s="317"/>
      <c r="E496" s="288"/>
      <c r="F496" s="317"/>
      <c r="G496" s="288"/>
      <c r="H496" s="317"/>
      <c r="I496" s="288"/>
      <c r="J496" s="317"/>
      <c r="K496" s="288"/>
      <c r="L496" s="317"/>
      <c r="M496" s="288"/>
      <c r="N496" s="339"/>
      <c r="O496" s="317"/>
      <c r="P496" s="288"/>
      <c r="Q496" s="317"/>
      <c r="R496" s="288"/>
      <c r="S496" s="317"/>
      <c r="T496" s="288"/>
      <c r="U496" s="317"/>
      <c r="V496" s="288"/>
      <c r="W496" s="288"/>
      <c r="X496" s="288"/>
      <c r="Y496" s="288"/>
      <c r="Z496" s="288"/>
      <c r="AA496" s="288"/>
      <c r="AB496" s="288"/>
      <c r="AC496" s="288"/>
      <c r="AD496" s="288"/>
      <c r="AE496" s="288"/>
      <c r="AF496" s="288"/>
      <c r="AG496" s="288"/>
      <c r="AH496" s="288"/>
      <c r="AI496" s="288"/>
      <c r="AJ496" s="288"/>
      <c r="AK496" s="288"/>
      <c r="AL496" s="288"/>
      <c r="AM496" s="288"/>
      <c r="AN496" s="288"/>
      <c r="AO496" s="288"/>
      <c r="AP496" s="288"/>
    </row>
    <row r="497" spans="1:42" ht="15.75" customHeight="1">
      <c r="A497" s="288"/>
      <c r="B497" s="317"/>
      <c r="C497" s="317"/>
      <c r="D497" s="317"/>
      <c r="E497" s="288"/>
      <c r="F497" s="317"/>
      <c r="G497" s="288"/>
      <c r="H497" s="317"/>
      <c r="I497" s="288"/>
      <c r="J497" s="317"/>
      <c r="K497" s="288"/>
      <c r="L497" s="317"/>
      <c r="M497" s="288"/>
      <c r="N497" s="339"/>
      <c r="O497" s="317"/>
      <c r="P497" s="288"/>
      <c r="Q497" s="317"/>
      <c r="R497" s="288"/>
      <c r="S497" s="317"/>
      <c r="T497" s="288"/>
      <c r="U497" s="317"/>
      <c r="V497" s="288"/>
      <c r="W497" s="288"/>
      <c r="X497" s="288"/>
      <c r="Y497" s="288"/>
      <c r="Z497" s="288"/>
      <c r="AA497" s="288"/>
      <c r="AB497" s="288"/>
      <c r="AC497" s="288"/>
      <c r="AD497" s="288"/>
      <c r="AE497" s="288"/>
      <c r="AF497" s="288"/>
      <c r="AG497" s="288"/>
      <c r="AH497" s="288"/>
      <c r="AI497" s="288"/>
      <c r="AJ497" s="288"/>
      <c r="AK497" s="288"/>
      <c r="AL497" s="288"/>
      <c r="AM497" s="288"/>
      <c r="AN497" s="288"/>
      <c r="AO497" s="288"/>
      <c r="AP497" s="288"/>
    </row>
    <row r="498" spans="1:42" ht="15.75" customHeight="1">
      <c r="A498" s="288"/>
      <c r="B498" s="317"/>
      <c r="C498" s="317"/>
      <c r="D498" s="317"/>
      <c r="E498" s="288"/>
      <c r="F498" s="317"/>
      <c r="G498" s="288"/>
      <c r="H498" s="317"/>
      <c r="I498" s="288"/>
      <c r="J498" s="317"/>
      <c r="K498" s="288"/>
      <c r="L498" s="317"/>
      <c r="M498" s="288"/>
      <c r="N498" s="339"/>
      <c r="O498" s="317"/>
      <c r="P498" s="288"/>
      <c r="Q498" s="317"/>
      <c r="R498" s="288"/>
      <c r="S498" s="317"/>
      <c r="T498" s="288"/>
      <c r="U498" s="317"/>
      <c r="V498" s="288"/>
      <c r="W498" s="288"/>
      <c r="X498" s="288"/>
      <c r="Y498" s="288"/>
      <c r="Z498" s="288"/>
      <c r="AA498" s="288"/>
      <c r="AB498" s="288"/>
      <c r="AC498" s="288"/>
      <c r="AD498" s="288"/>
      <c r="AE498" s="288"/>
      <c r="AF498" s="288"/>
      <c r="AG498" s="288"/>
      <c r="AH498" s="288"/>
      <c r="AI498" s="288"/>
      <c r="AJ498" s="288"/>
      <c r="AK498" s="288"/>
      <c r="AL498" s="288"/>
      <c r="AM498" s="288"/>
      <c r="AN498" s="288"/>
      <c r="AO498" s="288"/>
      <c r="AP498" s="288"/>
    </row>
    <row r="499" spans="1:42" ht="15.75" customHeight="1">
      <c r="A499" s="288"/>
      <c r="B499" s="317"/>
      <c r="C499" s="317"/>
      <c r="D499" s="317"/>
      <c r="E499" s="288"/>
      <c r="F499" s="317"/>
      <c r="G499" s="288"/>
      <c r="H499" s="317"/>
      <c r="I499" s="288"/>
      <c r="J499" s="317"/>
      <c r="K499" s="288"/>
      <c r="L499" s="317"/>
      <c r="M499" s="288"/>
      <c r="N499" s="339"/>
      <c r="O499" s="317"/>
      <c r="P499" s="288"/>
      <c r="Q499" s="317"/>
      <c r="R499" s="288"/>
      <c r="S499" s="317"/>
      <c r="T499" s="288"/>
      <c r="U499" s="317"/>
      <c r="V499" s="288"/>
      <c r="W499" s="288"/>
      <c r="X499" s="288"/>
      <c r="Y499" s="288"/>
      <c r="Z499" s="288"/>
      <c r="AA499" s="288"/>
      <c r="AB499" s="288"/>
      <c r="AC499" s="288"/>
      <c r="AD499" s="288"/>
      <c r="AE499" s="288"/>
      <c r="AF499" s="288"/>
      <c r="AG499" s="288"/>
      <c r="AH499" s="288"/>
      <c r="AI499" s="288"/>
      <c r="AJ499" s="288"/>
      <c r="AK499" s="288"/>
      <c r="AL499" s="288"/>
      <c r="AM499" s="288"/>
      <c r="AN499" s="288"/>
      <c r="AO499" s="288"/>
      <c r="AP499" s="288"/>
    </row>
    <row r="500" spans="1:42" ht="15.75" customHeight="1">
      <c r="A500" s="288"/>
      <c r="B500" s="317"/>
      <c r="C500" s="317"/>
      <c r="D500" s="317"/>
      <c r="E500" s="288"/>
      <c r="F500" s="317"/>
      <c r="G500" s="288"/>
      <c r="H500" s="317"/>
      <c r="I500" s="288"/>
      <c r="J500" s="317"/>
      <c r="K500" s="288"/>
      <c r="L500" s="317"/>
      <c r="M500" s="288"/>
      <c r="N500" s="339"/>
      <c r="O500" s="317"/>
      <c r="P500" s="288"/>
      <c r="Q500" s="317"/>
      <c r="R500" s="288"/>
      <c r="S500" s="317"/>
      <c r="T500" s="288"/>
      <c r="U500" s="317"/>
      <c r="V500" s="288"/>
      <c r="W500" s="288"/>
      <c r="X500" s="288"/>
      <c r="Y500" s="288"/>
      <c r="Z500" s="288"/>
      <c r="AA500" s="288"/>
      <c r="AB500" s="288"/>
      <c r="AC500" s="288"/>
      <c r="AD500" s="288"/>
      <c r="AE500" s="288"/>
      <c r="AF500" s="288"/>
      <c r="AG500" s="288"/>
      <c r="AH500" s="288"/>
      <c r="AI500" s="288"/>
      <c r="AJ500" s="288"/>
      <c r="AK500" s="288"/>
      <c r="AL500" s="288"/>
      <c r="AM500" s="288"/>
      <c r="AN500" s="288"/>
      <c r="AO500" s="288"/>
      <c r="AP500" s="288"/>
    </row>
    <row r="501" spans="1:42" ht="15.75" customHeight="1">
      <c r="A501" s="288"/>
      <c r="B501" s="317"/>
      <c r="C501" s="317"/>
      <c r="D501" s="317"/>
      <c r="E501" s="288"/>
      <c r="F501" s="317"/>
      <c r="G501" s="288"/>
      <c r="H501" s="317"/>
      <c r="I501" s="288"/>
      <c r="J501" s="317"/>
      <c r="K501" s="288"/>
      <c r="L501" s="317"/>
      <c r="M501" s="288"/>
      <c r="N501" s="339"/>
      <c r="O501" s="317"/>
      <c r="P501" s="288"/>
      <c r="Q501" s="317"/>
      <c r="R501" s="288"/>
      <c r="S501" s="317"/>
      <c r="T501" s="288"/>
      <c r="U501" s="317"/>
      <c r="V501" s="288"/>
      <c r="W501" s="288"/>
      <c r="X501" s="288"/>
      <c r="Y501" s="288"/>
      <c r="Z501" s="288"/>
      <c r="AA501" s="288"/>
      <c r="AB501" s="288"/>
      <c r="AC501" s="288"/>
      <c r="AD501" s="288"/>
      <c r="AE501" s="288"/>
      <c r="AF501" s="288"/>
      <c r="AG501" s="288"/>
      <c r="AH501" s="288"/>
      <c r="AI501" s="288"/>
      <c r="AJ501" s="288"/>
      <c r="AK501" s="288"/>
      <c r="AL501" s="288"/>
      <c r="AM501" s="288"/>
      <c r="AN501" s="288"/>
      <c r="AO501" s="288"/>
      <c r="AP501" s="288"/>
    </row>
    <row r="502" spans="1:42" ht="15.75" customHeight="1">
      <c r="A502" s="288"/>
      <c r="B502" s="317"/>
      <c r="C502" s="317"/>
      <c r="D502" s="317"/>
      <c r="E502" s="288"/>
      <c r="F502" s="317"/>
      <c r="G502" s="288"/>
      <c r="H502" s="317"/>
      <c r="I502" s="288"/>
      <c r="J502" s="317"/>
      <c r="K502" s="288"/>
      <c r="L502" s="317"/>
      <c r="M502" s="288"/>
      <c r="N502" s="339"/>
      <c r="O502" s="317"/>
      <c r="P502" s="288"/>
      <c r="Q502" s="317"/>
      <c r="R502" s="288"/>
      <c r="S502" s="317"/>
      <c r="T502" s="288"/>
      <c r="U502" s="317"/>
      <c r="V502" s="288"/>
      <c r="W502" s="288"/>
      <c r="X502" s="288"/>
      <c r="Y502" s="288"/>
      <c r="Z502" s="288"/>
      <c r="AA502" s="288"/>
      <c r="AB502" s="288"/>
      <c r="AC502" s="288"/>
      <c r="AD502" s="288"/>
      <c r="AE502" s="288"/>
      <c r="AF502" s="288"/>
      <c r="AG502" s="288"/>
      <c r="AH502" s="288"/>
      <c r="AI502" s="288"/>
      <c r="AJ502" s="288"/>
      <c r="AK502" s="288"/>
      <c r="AL502" s="288"/>
      <c r="AM502" s="288"/>
      <c r="AN502" s="288"/>
      <c r="AO502" s="288"/>
      <c r="AP502" s="288"/>
    </row>
    <row r="503" spans="1:42" ht="15.75" customHeight="1">
      <c r="A503" s="288"/>
      <c r="B503" s="317"/>
      <c r="C503" s="317"/>
      <c r="D503" s="317"/>
      <c r="E503" s="288"/>
      <c r="F503" s="317"/>
      <c r="G503" s="288"/>
      <c r="H503" s="317"/>
      <c r="I503" s="288"/>
      <c r="J503" s="317"/>
      <c r="K503" s="288"/>
      <c r="L503" s="317"/>
      <c r="M503" s="288"/>
      <c r="N503" s="339"/>
      <c r="O503" s="317"/>
      <c r="P503" s="288"/>
      <c r="Q503" s="317"/>
      <c r="R503" s="288"/>
      <c r="S503" s="317"/>
      <c r="T503" s="288"/>
      <c r="U503" s="317"/>
      <c r="V503" s="288"/>
      <c r="W503" s="288"/>
      <c r="X503" s="288"/>
      <c r="Y503" s="288"/>
      <c r="Z503" s="288"/>
      <c r="AA503" s="288"/>
      <c r="AB503" s="288"/>
      <c r="AC503" s="288"/>
      <c r="AD503" s="288"/>
      <c r="AE503" s="288"/>
      <c r="AF503" s="288"/>
      <c r="AG503" s="288"/>
      <c r="AH503" s="288"/>
      <c r="AI503" s="288"/>
      <c r="AJ503" s="288"/>
      <c r="AK503" s="288"/>
      <c r="AL503" s="288"/>
      <c r="AM503" s="288"/>
      <c r="AN503" s="288"/>
      <c r="AO503" s="288"/>
      <c r="AP503" s="288"/>
    </row>
    <row r="504" spans="1:42" ht="15.75" customHeight="1">
      <c r="A504" s="288"/>
      <c r="B504" s="317"/>
      <c r="C504" s="317"/>
      <c r="D504" s="317"/>
      <c r="E504" s="288"/>
      <c r="F504" s="317"/>
      <c r="G504" s="288"/>
      <c r="H504" s="317"/>
      <c r="I504" s="288"/>
      <c r="J504" s="317"/>
      <c r="K504" s="288"/>
      <c r="L504" s="317"/>
      <c r="M504" s="288"/>
      <c r="N504" s="339"/>
      <c r="O504" s="317"/>
      <c r="P504" s="288"/>
      <c r="Q504" s="317"/>
      <c r="R504" s="288"/>
      <c r="S504" s="317"/>
      <c r="T504" s="288"/>
      <c r="U504" s="317"/>
      <c r="V504" s="288"/>
      <c r="W504" s="288"/>
      <c r="X504" s="288"/>
      <c r="Y504" s="288"/>
      <c r="Z504" s="288"/>
      <c r="AA504" s="288"/>
      <c r="AB504" s="288"/>
      <c r="AC504" s="288"/>
      <c r="AD504" s="288"/>
      <c r="AE504" s="288"/>
      <c r="AF504" s="288"/>
      <c r="AG504" s="288"/>
      <c r="AH504" s="288"/>
      <c r="AI504" s="288"/>
      <c r="AJ504" s="288"/>
      <c r="AK504" s="288"/>
      <c r="AL504" s="288"/>
      <c r="AM504" s="288"/>
      <c r="AN504" s="288"/>
      <c r="AO504" s="288"/>
      <c r="AP504" s="288"/>
    </row>
    <row r="505" spans="1:42" ht="15.75" customHeight="1">
      <c r="A505" s="288"/>
      <c r="B505" s="317"/>
      <c r="C505" s="317"/>
      <c r="D505" s="317"/>
      <c r="E505" s="288"/>
      <c r="F505" s="317"/>
      <c r="G505" s="288"/>
      <c r="H505" s="317"/>
      <c r="I505" s="288"/>
      <c r="J505" s="317"/>
      <c r="K505" s="288"/>
      <c r="L505" s="317"/>
      <c r="M505" s="288"/>
      <c r="N505" s="339"/>
      <c r="O505" s="317"/>
      <c r="P505" s="288"/>
      <c r="Q505" s="317"/>
      <c r="R505" s="288"/>
      <c r="S505" s="317"/>
      <c r="T505" s="288"/>
      <c r="U505" s="317"/>
      <c r="V505" s="288"/>
      <c r="W505" s="288"/>
      <c r="X505" s="288"/>
      <c r="Y505" s="288"/>
      <c r="Z505" s="288"/>
      <c r="AA505" s="288"/>
      <c r="AB505" s="288"/>
      <c r="AC505" s="288"/>
      <c r="AD505" s="288"/>
      <c r="AE505" s="288"/>
      <c r="AF505" s="288"/>
      <c r="AG505" s="288"/>
      <c r="AH505" s="288"/>
      <c r="AI505" s="288"/>
      <c r="AJ505" s="288"/>
      <c r="AK505" s="288"/>
      <c r="AL505" s="288"/>
      <c r="AM505" s="288"/>
      <c r="AN505" s="288"/>
      <c r="AO505" s="288"/>
      <c r="AP505" s="288"/>
    </row>
    <row r="506" spans="1:42" ht="15.75" customHeight="1">
      <c r="A506" s="288"/>
      <c r="B506" s="317"/>
      <c r="C506" s="317"/>
      <c r="D506" s="317"/>
      <c r="E506" s="288"/>
      <c r="F506" s="317"/>
      <c r="G506" s="288"/>
      <c r="H506" s="317"/>
      <c r="I506" s="288"/>
      <c r="J506" s="317"/>
      <c r="K506" s="288"/>
      <c r="L506" s="317"/>
      <c r="M506" s="288"/>
      <c r="N506" s="339"/>
      <c r="O506" s="317"/>
      <c r="P506" s="288"/>
      <c r="Q506" s="317"/>
      <c r="R506" s="288"/>
      <c r="S506" s="317"/>
      <c r="T506" s="288"/>
      <c r="U506" s="317"/>
      <c r="V506" s="288"/>
      <c r="W506" s="288"/>
      <c r="X506" s="288"/>
      <c r="Y506" s="288"/>
      <c r="Z506" s="288"/>
      <c r="AA506" s="288"/>
      <c r="AB506" s="288"/>
      <c r="AC506" s="288"/>
      <c r="AD506" s="288"/>
      <c r="AE506" s="288"/>
      <c r="AF506" s="288"/>
      <c r="AG506" s="288"/>
      <c r="AH506" s="288"/>
      <c r="AI506" s="288"/>
      <c r="AJ506" s="288"/>
      <c r="AK506" s="288"/>
      <c r="AL506" s="288"/>
      <c r="AM506" s="288"/>
      <c r="AN506" s="288"/>
      <c r="AO506" s="288"/>
      <c r="AP506" s="288"/>
    </row>
    <row r="507" spans="1:42" ht="15.75" customHeight="1">
      <c r="A507" s="288"/>
      <c r="B507" s="317"/>
      <c r="C507" s="317"/>
      <c r="D507" s="317"/>
      <c r="E507" s="288"/>
      <c r="F507" s="317"/>
      <c r="G507" s="288"/>
      <c r="H507" s="317"/>
      <c r="I507" s="288"/>
      <c r="J507" s="317"/>
      <c r="K507" s="288"/>
      <c r="L507" s="317"/>
      <c r="M507" s="288"/>
      <c r="N507" s="339"/>
      <c r="O507" s="317"/>
      <c r="P507" s="288"/>
      <c r="Q507" s="317"/>
      <c r="R507" s="288"/>
      <c r="S507" s="317"/>
      <c r="T507" s="288"/>
      <c r="U507" s="317"/>
      <c r="V507" s="288"/>
      <c r="W507" s="288"/>
      <c r="X507" s="288"/>
      <c r="Y507" s="288"/>
      <c r="Z507" s="288"/>
      <c r="AA507" s="288"/>
      <c r="AB507" s="288"/>
      <c r="AC507" s="288"/>
      <c r="AD507" s="288"/>
      <c r="AE507" s="288"/>
      <c r="AF507" s="288"/>
      <c r="AG507" s="288"/>
      <c r="AH507" s="288"/>
      <c r="AI507" s="288"/>
      <c r="AJ507" s="288"/>
      <c r="AK507" s="288"/>
      <c r="AL507" s="288"/>
      <c r="AM507" s="288"/>
      <c r="AN507" s="288"/>
      <c r="AO507" s="288"/>
      <c r="AP507" s="288"/>
    </row>
    <row r="508" spans="1:42" ht="15.75" customHeight="1">
      <c r="A508" s="288"/>
      <c r="B508" s="317"/>
      <c r="C508" s="317"/>
      <c r="D508" s="317"/>
      <c r="E508" s="288"/>
      <c r="F508" s="317"/>
      <c r="G508" s="288"/>
      <c r="H508" s="317"/>
      <c r="I508" s="288"/>
      <c r="J508" s="317"/>
      <c r="K508" s="288"/>
      <c r="L508" s="317"/>
      <c r="M508" s="288"/>
      <c r="N508" s="339"/>
      <c r="O508" s="317"/>
      <c r="P508" s="288"/>
      <c r="Q508" s="317"/>
      <c r="R508" s="288"/>
      <c r="S508" s="317"/>
      <c r="T508" s="288"/>
      <c r="U508" s="317"/>
      <c r="V508" s="288"/>
      <c r="W508" s="288"/>
      <c r="X508" s="288"/>
      <c r="Y508" s="288"/>
      <c r="Z508" s="288"/>
      <c r="AA508" s="288"/>
      <c r="AB508" s="288"/>
      <c r="AC508" s="288"/>
      <c r="AD508" s="288"/>
      <c r="AE508" s="288"/>
      <c r="AF508" s="288"/>
      <c r="AG508" s="288"/>
      <c r="AH508" s="288"/>
      <c r="AI508" s="288"/>
      <c r="AJ508" s="288"/>
      <c r="AK508" s="288"/>
      <c r="AL508" s="288"/>
      <c r="AM508" s="288"/>
      <c r="AN508" s="288"/>
      <c r="AO508" s="288"/>
      <c r="AP508" s="288"/>
    </row>
    <row r="509" spans="1:42" ht="15.75" customHeight="1">
      <c r="A509" s="288"/>
      <c r="B509" s="317"/>
      <c r="C509" s="317"/>
      <c r="D509" s="317"/>
      <c r="E509" s="288"/>
      <c r="F509" s="317"/>
      <c r="G509" s="288"/>
      <c r="H509" s="317"/>
      <c r="I509" s="288"/>
      <c r="J509" s="317"/>
      <c r="K509" s="288"/>
      <c r="L509" s="317"/>
      <c r="M509" s="288"/>
      <c r="N509" s="339"/>
      <c r="O509" s="317"/>
      <c r="P509" s="288"/>
      <c r="Q509" s="317"/>
      <c r="R509" s="288"/>
      <c r="S509" s="317"/>
      <c r="T509" s="288"/>
      <c r="U509" s="317"/>
      <c r="V509" s="288"/>
      <c r="W509" s="288"/>
      <c r="X509" s="288"/>
      <c r="Y509" s="288"/>
      <c r="Z509" s="288"/>
      <c r="AA509" s="288"/>
      <c r="AB509" s="288"/>
      <c r="AC509" s="288"/>
      <c r="AD509" s="288"/>
      <c r="AE509" s="288"/>
      <c r="AF509" s="288"/>
      <c r="AG509" s="288"/>
      <c r="AH509" s="288"/>
      <c r="AI509" s="288"/>
      <c r="AJ509" s="288"/>
      <c r="AK509" s="288"/>
      <c r="AL509" s="288"/>
      <c r="AM509" s="288"/>
      <c r="AN509" s="288"/>
      <c r="AO509" s="288"/>
      <c r="AP509" s="288"/>
    </row>
    <row r="510" spans="1:42" ht="15.75" customHeight="1">
      <c r="A510" s="288"/>
      <c r="B510" s="317"/>
      <c r="C510" s="317"/>
      <c r="D510" s="317"/>
      <c r="E510" s="288"/>
      <c r="F510" s="317"/>
      <c r="G510" s="288"/>
      <c r="H510" s="317"/>
      <c r="I510" s="288"/>
      <c r="J510" s="317"/>
      <c r="K510" s="288"/>
      <c r="L510" s="317"/>
      <c r="M510" s="288"/>
      <c r="N510" s="339"/>
      <c r="O510" s="317"/>
      <c r="P510" s="288"/>
      <c r="Q510" s="317"/>
      <c r="R510" s="288"/>
      <c r="S510" s="317"/>
      <c r="T510" s="288"/>
      <c r="U510" s="317"/>
      <c r="V510" s="288"/>
      <c r="W510" s="288"/>
      <c r="X510" s="288"/>
      <c r="Y510" s="288"/>
      <c r="Z510" s="288"/>
      <c r="AA510" s="288"/>
      <c r="AB510" s="288"/>
      <c r="AC510" s="288"/>
      <c r="AD510" s="288"/>
      <c r="AE510" s="288"/>
      <c r="AF510" s="288"/>
      <c r="AG510" s="288"/>
      <c r="AH510" s="288"/>
      <c r="AI510" s="288"/>
      <c r="AJ510" s="288"/>
      <c r="AK510" s="288"/>
      <c r="AL510" s="288"/>
      <c r="AM510" s="288"/>
      <c r="AN510" s="288"/>
      <c r="AO510" s="288"/>
      <c r="AP510" s="288"/>
    </row>
    <row r="511" spans="1:42" ht="15.75" customHeight="1">
      <c r="A511" s="288"/>
      <c r="B511" s="317"/>
      <c r="C511" s="317"/>
      <c r="D511" s="317"/>
      <c r="E511" s="288"/>
      <c r="F511" s="317"/>
      <c r="G511" s="288"/>
      <c r="H511" s="317"/>
      <c r="I511" s="288"/>
      <c r="J511" s="317"/>
      <c r="K511" s="288"/>
      <c r="L511" s="317"/>
      <c r="M511" s="288"/>
      <c r="N511" s="339"/>
      <c r="O511" s="317"/>
      <c r="P511" s="288"/>
      <c r="Q511" s="317"/>
      <c r="R511" s="288"/>
      <c r="S511" s="317"/>
      <c r="T511" s="288"/>
      <c r="U511" s="317"/>
      <c r="V511" s="288"/>
      <c r="W511" s="288"/>
      <c r="X511" s="288"/>
      <c r="Y511" s="288"/>
      <c r="Z511" s="288"/>
      <c r="AA511" s="288"/>
      <c r="AB511" s="288"/>
      <c r="AC511" s="288"/>
      <c r="AD511" s="288"/>
      <c r="AE511" s="288"/>
      <c r="AF511" s="288"/>
      <c r="AG511" s="288"/>
      <c r="AH511" s="288"/>
      <c r="AI511" s="288"/>
      <c r="AJ511" s="288"/>
      <c r="AK511" s="288"/>
      <c r="AL511" s="288"/>
      <c r="AM511" s="288"/>
      <c r="AN511" s="288"/>
      <c r="AO511" s="288"/>
      <c r="AP511" s="288"/>
    </row>
    <row r="512" spans="1:42" ht="15.75" customHeight="1">
      <c r="A512" s="288"/>
      <c r="B512" s="317"/>
      <c r="C512" s="317"/>
      <c r="D512" s="317"/>
      <c r="E512" s="288"/>
      <c r="F512" s="317"/>
      <c r="G512" s="288"/>
      <c r="H512" s="317"/>
      <c r="I512" s="288"/>
      <c r="J512" s="317"/>
      <c r="K512" s="288"/>
      <c r="L512" s="317"/>
      <c r="M512" s="288"/>
      <c r="N512" s="339"/>
      <c r="O512" s="317"/>
      <c r="P512" s="288"/>
      <c r="Q512" s="317"/>
      <c r="R512" s="288"/>
      <c r="S512" s="317"/>
      <c r="T512" s="288"/>
      <c r="U512" s="317"/>
      <c r="V512" s="288"/>
      <c r="W512" s="288"/>
      <c r="X512" s="288"/>
      <c r="Y512" s="288"/>
      <c r="Z512" s="288"/>
      <c r="AA512" s="288"/>
      <c r="AB512" s="288"/>
      <c r="AC512" s="288"/>
      <c r="AD512" s="288"/>
      <c r="AE512" s="288"/>
      <c r="AF512" s="288"/>
      <c r="AG512" s="288"/>
      <c r="AH512" s="288"/>
      <c r="AI512" s="288"/>
      <c r="AJ512" s="288"/>
      <c r="AK512" s="288"/>
      <c r="AL512" s="288"/>
      <c r="AM512" s="288"/>
      <c r="AN512" s="288"/>
      <c r="AO512" s="288"/>
      <c r="AP512" s="288"/>
    </row>
    <row r="513" spans="1:42" ht="15.75" customHeight="1">
      <c r="A513" s="288"/>
      <c r="B513" s="317"/>
      <c r="C513" s="317"/>
      <c r="D513" s="317"/>
      <c r="E513" s="288"/>
      <c r="F513" s="317"/>
      <c r="G513" s="288"/>
      <c r="H513" s="317"/>
      <c r="I513" s="288"/>
      <c r="J513" s="317"/>
      <c r="K513" s="288"/>
      <c r="L513" s="317"/>
      <c r="M513" s="288"/>
      <c r="N513" s="339"/>
      <c r="O513" s="317"/>
      <c r="P513" s="288"/>
      <c r="Q513" s="317"/>
      <c r="R513" s="288"/>
      <c r="S513" s="317"/>
      <c r="T513" s="288"/>
      <c r="U513" s="317"/>
      <c r="V513" s="288"/>
      <c r="W513" s="288"/>
      <c r="X513" s="288"/>
      <c r="Y513" s="288"/>
      <c r="Z513" s="288"/>
      <c r="AA513" s="288"/>
      <c r="AB513" s="288"/>
      <c r="AC513" s="288"/>
      <c r="AD513" s="288"/>
      <c r="AE513" s="288"/>
      <c r="AF513" s="288"/>
      <c r="AG513" s="288"/>
      <c r="AH513" s="288"/>
      <c r="AI513" s="288"/>
      <c r="AJ513" s="288"/>
      <c r="AK513" s="288"/>
      <c r="AL513" s="288"/>
      <c r="AM513" s="288"/>
      <c r="AN513" s="288"/>
      <c r="AO513" s="288"/>
      <c r="AP513" s="288"/>
    </row>
    <row r="514" spans="1:42" ht="15.75" customHeight="1">
      <c r="A514" s="288"/>
      <c r="B514" s="317"/>
      <c r="C514" s="317"/>
      <c r="D514" s="317"/>
      <c r="E514" s="288"/>
      <c r="F514" s="317"/>
      <c r="G514" s="288"/>
      <c r="H514" s="317"/>
      <c r="I514" s="288"/>
      <c r="J514" s="317"/>
      <c r="K514" s="288"/>
      <c r="L514" s="317"/>
      <c r="M514" s="288"/>
      <c r="N514" s="339"/>
      <c r="O514" s="317"/>
      <c r="P514" s="288"/>
      <c r="Q514" s="317"/>
      <c r="R514" s="288"/>
      <c r="S514" s="317"/>
      <c r="T514" s="288"/>
      <c r="U514" s="317"/>
      <c r="V514" s="288"/>
      <c r="W514" s="288"/>
      <c r="X514" s="288"/>
      <c r="Y514" s="288"/>
      <c r="Z514" s="288"/>
      <c r="AA514" s="288"/>
      <c r="AB514" s="288"/>
      <c r="AC514" s="288"/>
      <c r="AD514" s="288"/>
      <c r="AE514" s="288"/>
      <c r="AF514" s="288"/>
      <c r="AG514" s="288"/>
      <c r="AH514" s="288"/>
      <c r="AI514" s="288"/>
      <c r="AJ514" s="288"/>
      <c r="AK514" s="288"/>
      <c r="AL514" s="288"/>
      <c r="AM514" s="288"/>
      <c r="AN514" s="288"/>
      <c r="AO514" s="288"/>
      <c r="AP514" s="288"/>
    </row>
    <row r="515" spans="1:42" ht="15.75" customHeight="1">
      <c r="A515" s="288"/>
      <c r="B515" s="317"/>
      <c r="C515" s="317"/>
      <c r="D515" s="317"/>
      <c r="E515" s="288"/>
      <c r="F515" s="317"/>
      <c r="G515" s="288"/>
      <c r="H515" s="317"/>
      <c r="I515" s="288"/>
      <c r="J515" s="317"/>
      <c r="K515" s="288"/>
      <c r="L515" s="317"/>
      <c r="M515" s="288"/>
      <c r="N515" s="339"/>
      <c r="O515" s="317"/>
      <c r="P515" s="288"/>
      <c r="Q515" s="317"/>
      <c r="R515" s="288"/>
      <c r="S515" s="317"/>
      <c r="T515" s="288"/>
      <c r="U515" s="317"/>
      <c r="V515" s="288"/>
      <c r="W515" s="288"/>
      <c r="X515" s="288"/>
      <c r="Y515" s="288"/>
      <c r="Z515" s="288"/>
      <c r="AA515" s="288"/>
      <c r="AB515" s="288"/>
      <c r="AC515" s="288"/>
      <c r="AD515" s="288"/>
      <c r="AE515" s="288"/>
      <c r="AF515" s="288"/>
      <c r="AG515" s="288"/>
      <c r="AH515" s="288"/>
      <c r="AI515" s="288"/>
      <c r="AJ515" s="288"/>
      <c r="AK515" s="288"/>
      <c r="AL515" s="288"/>
      <c r="AM515" s="288"/>
      <c r="AN515" s="288"/>
      <c r="AO515" s="288"/>
      <c r="AP515" s="288"/>
    </row>
    <row r="516" spans="1:42" ht="15.75" customHeight="1">
      <c r="A516" s="288"/>
      <c r="B516" s="317"/>
      <c r="C516" s="317"/>
      <c r="D516" s="317"/>
      <c r="E516" s="288"/>
      <c r="F516" s="317"/>
      <c r="G516" s="288"/>
      <c r="H516" s="317"/>
      <c r="I516" s="288"/>
      <c r="J516" s="317"/>
      <c r="K516" s="288"/>
      <c r="L516" s="317"/>
      <c r="M516" s="288"/>
      <c r="N516" s="339"/>
      <c r="O516" s="317"/>
      <c r="P516" s="288"/>
      <c r="Q516" s="317"/>
      <c r="R516" s="288"/>
      <c r="S516" s="317"/>
      <c r="T516" s="288"/>
      <c r="U516" s="317"/>
      <c r="V516" s="288"/>
      <c r="W516" s="288"/>
      <c r="X516" s="288"/>
      <c r="Y516" s="288"/>
      <c r="Z516" s="288"/>
      <c r="AA516" s="288"/>
      <c r="AB516" s="288"/>
      <c r="AC516" s="288"/>
      <c r="AD516" s="288"/>
      <c r="AE516" s="288"/>
      <c r="AF516" s="288"/>
      <c r="AG516" s="288"/>
      <c r="AH516" s="288"/>
      <c r="AI516" s="288"/>
      <c r="AJ516" s="288"/>
      <c r="AK516" s="288"/>
      <c r="AL516" s="288"/>
      <c r="AM516" s="288"/>
      <c r="AN516" s="288"/>
      <c r="AO516" s="288"/>
      <c r="AP516" s="288"/>
    </row>
    <row r="517" spans="1:42" ht="15.75" customHeight="1">
      <c r="A517" s="288"/>
      <c r="B517" s="317"/>
      <c r="C517" s="317"/>
      <c r="D517" s="317"/>
      <c r="E517" s="288"/>
      <c r="F517" s="317"/>
      <c r="G517" s="288"/>
      <c r="H517" s="317"/>
      <c r="I517" s="288"/>
      <c r="J517" s="317"/>
      <c r="K517" s="288"/>
      <c r="L517" s="317"/>
      <c r="M517" s="288"/>
      <c r="N517" s="339"/>
      <c r="O517" s="317"/>
      <c r="P517" s="288"/>
      <c r="Q517" s="317"/>
      <c r="R517" s="288"/>
      <c r="S517" s="317"/>
      <c r="T517" s="288"/>
      <c r="U517" s="317"/>
      <c r="V517" s="288"/>
      <c r="W517" s="288"/>
      <c r="X517" s="288"/>
      <c r="Y517" s="288"/>
      <c r="Z517" s="288"/>
      <c r="AA517" s="288"/>
      <c r="AB517" s="288"/>
      <c r="AC517" s="288"/>
      <c r="AD517" s="288"/>
      <c r="AE517" s="288"/>
      <c r="AF517" s="288"/>
      <c r="AG517" s="288"/>
      <c r="AH517" s="288"/>
      <c r="AI517" s="288"/>
      <c r="AJ517" s="288"/>
      <c r="AK517" s="288"/>
      <c r="AL517" s="288"/>
      <c r="AM517" s="288"/>
      <c r="AN517" s="288"/>
      <c r="AO517" s="288"/>
      <c r="AP517" s="288"/>
    </row>
    <row r="518" spans="1:42" ht="15.75" customHeight="1">
      <c r="A518" s="288"/>
      <c r="B518" s="317"/>
      <c r="C518" s="317"/>
      <c r="D518" s="317"/>
      <c r="E518" s="288"/>
      <c r="F518" s="317"/>
      <c r="G518" s="288"/>
      <c r="H518" s="317"/>
      <c r="I518" s="288"/>
      <c r="J518" s="317"/>
      <c r="K518" s="288"/>
      <c r="L518" s="317"/>
      <c r="M518" s="288"/>
      <c r="N518" s="339"/>
      <c r="O518" s="317"/>
      <c r="P518" s="288"/>
      <c r="Q518" s="317"/>
      <c r="R518" s="288"/>
      <c r="S518" s="317"/>
      <c r="T518" s="288"/>
      <c r="U518" s="317"/>
      <c r="V518" s="288"/>
      <c r="W518" s="288"/>
      <c r="X518" s="288"/>
      <c r="Y518" s="288"/>
      <c r="Z518" s="288"/>
      <c r="AA518" s="288"/>
      <c r="AB518" s="288"/>
      <c r="AC518" s="288"/>
      <c r="AD518" s="288"/>
      <c r="AE518" s="288"/>
      <c r="AF518" s="288"/>
      <c r="AG518" s="288"/>
      <c r="AH518" s="288"/>
      <c r="AI518" s="288"/>
      <c r="AJ518" s="288"/>
      <c r="AK518" s="288"/>
      <c r="AL518" s="288"/>
      <c r="AM518" s="288"/>
      <c r="AN518" s="288"/>
      <c r="AO518" s="288"/>
      <c r="AP518" s="288"/>
    </row>
    <row r="519" spans="1:42" ht="15.75" customHeight="1">
      <c r="A519" s="288"/>
      <c r="B519" s="317"/>
      <c r="C519" s="317"/>
      <c r="D519" s="317"/>
      <c r="E519" s="288"/>
      <c r="F519" s="317"/>
      <c r="G519" s="288"/>
      <c r="H519" s="317"/>
      <c r="I519" s="288"/>
      <c r="J519" s="317"/>
      <c r="K519" s="288"/>
      <c r="L519" s="317"/>
      <c r="M519" s="288"/>
      <c r="N519" s="339"/>
      <c r="O519" s="317"/>
      <c r="P519" s="288"/>
      <c r="Q519" s="317"/>
      <c r="R519" s="288"/>
      <c r="S519" s="317"/>
      <c r="T519" s="288"/>
      <c r="U519" s="317"/>
      <c r="V519" s="288"/>
      <c r="W519" s="288"/>
      <c r="X519" s="288"/>
      <c r="Y519" s="288"/>
      <c r="Z519" s="288"/>
      <c r="AA519" s="288"/>
      <c r="AB519" s="288"/>
      <c r="AC519" s="288"/>
      <c r="AD519" s="288"/>
      <c r="AE519" s="288"/>
      <c r="AF519" s="288"/>
      <c r="AG519" s="288"/>
      <c r="AH519" s="288"/>
      <c r="AI519" s="288"/>
      <c r="AJ519" s="288"/>
      <c r="AK519" s="288"/>
      <c r="AL519" s="288"/>
      <c r="AM519" s="288"/>
      <c r="AN519" s="288"/>
      <c r="AO519" s="288"/>
      <c r="AP519" s="288"/>
    </row>
    <row r="520" spans="1:42" ht="15.75" customHeight="1">
      <c r="A520" s="288"/>
      <c r="B520" s="317"/>
      <c r="C520" s="317"/>
      <c r="D520" s="317"/>
      <c r="E520" s="288"/>
      <c r="F520" s="317"/>
      <c r="G520" s="288"/>
      <c r="H520" s="317"/>
      <c r="I520" s="288"/>
      <c r="J520" s="317"/>
      <c r="K520" s="288"/>
      <c r="L520" s="317"/>
      <c r="M520" s="288"/>
      <c r="N520" s="339"/>
      <c r="O520" s="317"/>
      <c r="P520" s="288"/>
      <c r="Q520" s="317"/>
      <c r="R520" s="288"/>
      <c r="S520" s="317"/>
      <c r="T520" s="288"/>
      <c r="U520" s="317"/>
      <c r="V520" s="288"/>
      <c r="W520" s="288"/>
      <c r="X520" s="288"/>
      <c r="Y520" s="288"/>
      <c r="Z520" s="288"/>
      <c r="AA520" s="288"/>
      <c r="AB520" s="288"/>
      <c r="AC520" s="288"/>
      <c r="AD520" s="288"/>
      <c r="AE520" s="288"/>
      <c r="AF520" s="288"/>
      <c r="AG520" s="288"/>
      <c r="AH520" s="288"/>
      <c r="AI520" s="288"/>
      <c r="AJ520" s="288"/>
      <c r="AK520" s="288"/>
      <c r="AL520" s="288"/>
      <c r="AM520" s="288"/>
      <c r="AN520" s="288"/>
      <c r="AO520" s="288"/>
      <c r="AP520" s="288"/>
    </row>
    <row r="521" spans="1:42" ht="15.75" customHeight="1">
      <c r="A521" s="288"/>
      <c r="B521" s="317"/>
      <c r="C521" s="317"/>
      <c r="D521" s="317"/>
      <c r="E521" s="288"/>
      <c r="F521" s="317"/>
      <c r="G521" s="288"/>
      <c r="H521" s="317"/>
      <c r="I521" s="288"/>
      <c r="J521" s="317"/>
      <c r="K521" s="288"/>
      <c r="L521" s="317"/>
      <c r="M521" s="288"/>
      <c r="N521" s="339"/>
      <c r="O521" s="317"/>
      <c r="P521" s="288"/>
      <c r="Q521" s="317"/>
      <c r="R521" s="288"/>
      <c r="S521" s="317"/>
      <c r="T521" s="288"/>
      <c r="U521" s="317"/>
      <c r="V521" s="288"/>
      <c r="W521" s="288"/>
      <c r="X521" s="288"/>
      <c r="Y521" s="288"/>
      <c r="Z521" s="288"/>
      <c r="AA521" s="288"/>
      <c r="AB521" s="288"/>
      <c r="AC521" s="288"/>
      <c r="AD521" s="288"/>
      <c r="AE521" s="288"/>
      <c r="AF521" s="288"/>
      <c r="AG521" s="288"/>
      <c r="AH521" s="288"/>
      <c r="AI521" s="288"/>
      <c r="AJ521" s="288"/>
      <c r="AK521" s="288"/>
      <c r="AL521" s="288"/>
      <c r="AM521" s="288"/>
      <c r="AN521" s="288"/>
      <c r="AO521" s="288"/>
      <c r="AP521" s="288"/>
    </row>
    <row r="522" spans="1:42" ht="15.75" customHeight="1">
      <c r="A522" s="288"/>
      <c r="B522" s="317"/>
      <c r="C522" s="317"/>
      <c r="D522" s="317"/>
      <c r="E522" s="288"/>
      <c r="F522" s="317"/>
      <c r="G522" s="288"/>
      <c r="H522" s="317"/>
      <c r="I522" s="288"/>
      <c r="J522" s="317"/>
      <c r="K522" s="288"/>
      <c r="L522" s="317"/>
      <c r="M522" s="288"/>
      <c r="N522" s="339"/>
      <c r="O522" s="317"/>
      <c r="P522" s="288"/>
      <c r="Q522" s="317"/>
      <c r="R522" s="288"/>
      <c r="S522" s="317"/>
      <c r="T522" s="288"/>
      <c r="U522" s="317"/>
      <c r="V522" s="288"/>
      <c r="W522" s="288"/>
      <c r="X522" s="288"/>
      <c r="Y522" s="288"/>
      <c r="Z522" s="288"/>
      <c r="AA522" s="288"/>
      <c r="AB522" s="288"/>
      <c r="AC522" s="288"/>
      <c r="AD522" s="288"/>
      <c r="AE522" s="288"/>
      <c r="AF522" s="288"/>
      <c r="AG522" s="288"/>
      <c r="AH522" s="288"/>
      <c r="AI522" s="288"/>
      <c r="AJ522" s="288"/>
      <c r="AK522" s="288"/>
      <c r="AL522" s="288"/>
      <c r="AM522" s="288"/>
      <c r="AN522" s="288"/>
      <c r="AO522" s="288"/>
      <c r="AP522" s="288"/>
    </row>
    <row r="523" spans="1:42" ht="15.75" customHeight="1">
      <c r="A523" s="288"/>
      <c r="B523" s="317"/>
      <c r="C523" s="317"/>
      <c r="D523" s="317"/>
      <c r="E523" s="288"/>
      <c r="F523" s="317"/>
      <c r="G523" s="288"/>
      <c r="H523" s="317"/>
      <c r="I523" s="288"/>
      <c r="J523" s="317"/>
      <c r="K523" s="288"/>
      <c r="L523" s="317"/>
      <c r="M523" s="288"/>
      <c r="N523" s="339"/>
      <c r="O523" s="317"/>
      <c r="P523" s="288"/>
      <c r="Q523" s="317"/>
      <c r="R523" s="288"/>
      <c r="S523" s="317"/>
      <c r="T523" s="288"/>
      <c r="U523" s="317"/>
      <c r="V523" s="288"/>
      <c r="W523" s="288"/>
      <c r="X523" s="288"/>
      <c r="Y523" s="288"/>
      <c r="Z523" s="288"/>
      <c r="AA523" s="288"/>
      <c r="AB523" s="288"/>
      <c r="AC523" s="288"/>
      <c r="AD523" s="288"/>
      <c r="AE523" s="288"/>
      <c r="AF523" s="288"/>
      <c r="AG523" s="288"/>
      <c r="AH523" s="288"/>
      <c r="AI523" s="288"/>
      <c r="AJ523" s="288"/>
      <c r="AK523" s="288"/>
      <c r="AL523" s="288"/>
      <c r="AM523" s="288"/>
      <c r="AN523" s="288"/>
      <c r="AO523" s="288"/>
      <c r="AP523" s="288"/>
    </row>
    <row r="524" spans="1:42" ht="15.75" customHeight="1">
      <c r="A524" s="288"/>
      <c r="B524" s="317"/>
      <c r="C524" s="317"/>
      <c r="D524" s="317"/>
      <c r="E524" s="288"/>
      <c r="F524" s="317"/>
      <c r="G524" s="288"/>
      <c r="H524" s="317"/>
      <c r="I524" s="288"/>
      <c r="J524" s="317"/>
      <c r="K524" s="288"/>
      <c r="L524" s="317"/>
      <c r="M524" s="288"/>
      <c r="N524" s="339"/>
      <c r="O524" s="317"/>
      <c r="P524" s="288"/>
      <c r="Q524" s="317"/>
      <c r="R524" s="288"/>
      <c r="S524" s="317"/>
      <c r="T524" s="288"/>
      <c r="U524" s="317"/>
      <c r="V524" s="288"/>
      <c r="W524" s="288"/>
      <c r="X524" s="288"/>
      <c r="Y524" s="288"/>
      <c r="Z524" s="288"/>
      <c r="AA524" s="288"/>
      <c r="AB524" s="288"/>
      <c r="AC524" s="288"/>
      <c r="AD524" s="288"/>
      <c r="AE524" s="288"/>
      <c r="AF524" s="288"/>
      <c r="AG524" s="288"/>
      <c r="AH524" s="288"/>
      <c r="AI524" s="288"/>
      <c r="AJ524" s="288"/>
      <c r="AK524" s="288"/>
      <c r="AL524" s="288"/>
      <c r="AM524" s="288"/>
      <c r="AN524" s="288"/>
      <c r="AO524" s="288"/>
      <c r="AP524" s="288"/>
    </row>
    <row r="525" spans="1:42" ht="15.75" customHeight="1">
      <c r="A525" s="288"/>
      <c r="B525" s="317"/>
      <c r="C525" s="317"/>
      <c r="D525" s="317"/>
      <c r="E525" s="288"/>
      <c r="F525" s="317"/>
      <c r="G525" s="288"/>
      <c r="H525" s="317"/>
      <c r="I525" s="288"/>
      <c r="J525" s="317"/>
      <c r="K525" s="288"/>
      <c r="L525" s="317"/>
      <c r="M525" s="288"/>
      <c r="N525" s="339"/>
      <c r="O525" s="317"/>
      <c r="P525" s="288"/>
      <c r="Q525" s="317"/>
      <c r="R525" s="288"/>
      <c r="S525" s="317"/>
      <c r="T525" s="288"/>
      <c r="U525" s="317"/>
      <c r="V525" s="288"/>
      <c r="W525" s="288"/>
      <c r="X525" s="288"/>
      <c r="Y525" s="288"/>
      <c r="Z525" s="288"/>
      <c r="AA525" s="288"/>
      <c r="AB525" s="288"/>
      <c r="AC525" s="288"/>
      <c r="AD525" s="288"/>
      <c r="AE525" s="288"/>
      <c r="AF525" s="288"/>
      <c r="AG525" s="288"/>
      <c r="AH525" s="288"/>
      <c r="AI525" s="288"/>
      <c r="AJ525" s="288"/>
      <c r="AK525" s="288"/>
      <c r="AL525" s="288"/>
      <c r="AM525" s="288"/>
      <c r="AN525" s="288"/>
      <c r="AO525" s="288"/>
      <c r="AP525" s="288"/>
    </row>
    <row r="526" spans="1:42" ht="15.75" customHeight="1">
      <c r="A526" s="288"/>
      <c r="B526" s="317"/>
      <c r="C526" s="317"/>
      <c r="D526" s="317"/>
      <c r="E526" s="288"/>
      <c r="F526" s="317"/>
      <c r="G526" s="288"/>
      <c r="H526" s="317"/>
      <c r="I526" s="288"/>
      <c r="J526" s="317"/>
      <c r="K526" s="288"/>
      <c r="L526" s="317"/>
      <c r="M526" s="288"/>
      <c r="N526" s="339"/>
      <c r="O526" s="317"/>
      <c r="P526" s="288"/>
      <c r="Q526" s="317"/>
      <c r="R526" s="288"/>
      <c r="S526" s="317"/>
      <c r="T526" s="288"/>
      <c r="U526" s="317"/>
      <c r="V526" s="288"/>
      <c r="W526" s="288"/>
      <c r="X526" s="288"/>
      <c r="Y526" s="288"/>
      <c r="Z526" s="288"/>
      <c r="AA526" s="288"/>
      <c r="AB526" s="288"/>
      <c r="AC526" s="288"/>
      <c r="AD526" s="288"/>
      <c r="AE526" s="288"/>
      <c r="AF526" s="288"/>
      <c r="AG526" s="288"/>
      <c r="AH526" s="288"/>
      <c r="AI526" s="288"/>
      <c r="AJ526" s="288"/>
      <c r="AK526" s="288"/>
      <c r="AL526" s="288"/>
      <c r="AM526" s="288"/>
      <c r="AN526" s="288"/>
      <c r="AO526" s="288"/>
      <c r="AP526" s="288"/>
    </row>
    <row r="527" spans="1:42" ht="15.75" customHeight="1">
      <c r="A527" s="288"/>
      <c r="B527" s="317"/>
      <c r="C527" s="317"/>
      <c r="D527" s="317"/>
      <c r="E527" s="288"/>
      <c r="F527" s="317"/>
      <c r="G527" s="288"/>
      <c r="H527" s="317"/>
      <c r="I527" s="288"/>
      <c r="J527" s="317"/>
      <c r="K527" s="288"/>
      <c r="L527" s="317"/>
      <c r="M527" s="288"/>
      <c r="N527" s="339"/>
      <c r="O527" s="317"/>
      <c r="P527" s="288"/>
      <c r="Q527" s="317"/>
      <c r="R527" s="288"/>
      <c r="S527" s="317"/>
      <c r="T527" s="288"/>
      <c r="U527" s="317"/>
      <c r="V527" s="288"/>
      <c r="W527" s="288"/>
      <c r="X527" s="288"/>
      <c r="Y527" s="288"/>
      <c r="Z527" s="288"/>
      <c r="AA527" s="288"/>
      <c r="AB527" s="288"/>
      <c r="AC527" s="288"/>
      <c r="AD527" s="288"/>
      <c r="AE527" s="288"/>
      <c r="AF527" s="288"/>
      <c r="AG527" s="288"/>
      <c r="AH527" s="288"/>
      <c r="AI527" s="288"/>
      <c r="AJ527" s="288"/>
      <c r="AK527" s="288"/>
      <c r="AL527" s="288"/>
      <c r="AM527" s="288"/>
      <c r="AN527" s="288"/>
      <c r="AO527" s="288"/>
      <c r="AP527" s="288"/>
    </row>
    <row r="528" spans="1:42" ht="15.75" customHeight="1">
      <c r="A528" s="288"/>
      <c r="B528" s="317"/>
      <c r="C528" s="317"/>
      <c r="D528" s="317"/>
      <c r="E528" s="288"/>
      <c r="F528" s="317"/>
      <c r="G528" s="288"/>
      <c r="H528" s="317"/>
      <c r="I528" s="288"/>
      <c r="J528" s="317"/>
      <c r="K528" s="288"/>
      <c r="L528" s="317"/>
      <c r="M528" s="288"/>
      <c r="N528" s="339"/>
      <c r="O528" s="317"/>
      <c r="P528" s="288"/>
      <c r="Q528" s="317"/>
      <c r="R528" s="288"/>
      <c r="S528" s="317"/>
      <c r="T528" s="288"/>
      <c r="U528" s="317"/>
      <c r="V528" s="288"/>
      <c r="W528" s="288"/>
      <c r="X528" s="288"/>
      <c r="Y528" s="288"/>
      <c r="Z528" s="288"/>
      <c r="AA528" s="288"/>
      <c r="AB528" s="288"/>
      <c r="AC528" s="288"/>
      <c r="AD528" s="288"/>
      <c r="AE528" s="288"/>
      <c r="AF528" s="288"/>
      <c r="AG528" s="288"/>
      <c r="AH528" s="288"/>
      <c r="AI528" s="288"/>
      <c r="AJ528" s="288"/>
      <c r="AK528" s="288"/>
      <c r="AL528" s="288"/>
      <c r="AM528" s="288"/>
      <c r="AN528" s="288"/>
      <c r="AO528" s="288"/>
      <c r="AP528" s="288"/>
    </row>
    <row r="529" spans="1:42" ht="15.75" customHeight="1">
      <c r="A529" s="288"/>
      <c r="B529" s="317"/>
      <c r="C529" s="317"/>
      <c r="D529" s="317"/>
      <c r="E529" s="288"/>
      <c r="F529" s="317"/>
      <c r="G529" s="288"/>
      <c r="H529" s="317"/>
      <c r="I529" s="288"/>
      <c r="J529" s="317"/>
      <c r="K529" s="288"/>
      <c r="L529" s="317"/>
      <c r="M529" s="288"/>
      <c r="N529" s="339"/>
      <c r="O529" s="317"/>
      <c r="P529" s="288"/>
      <c r="Q529" s="317"/>
      <c r="R529" s="288"/>
      <c r="S529" s="317"/>
      <c r="T529" s="288"/>
      <c r="U529" s="317"/>
      <c r="V529" s="288"/>
      <c r="W529" s="288"/>
      <c r="X529" s="288"/>
      <c r="Y529" s="288"/>
      <c r="Z529" s="288"/>
      <c r="AA529" s="288"/>
      <c r="AB529" s="288"/>
      <c r="AC529" s="288"/>
      <c r="AD529" s="288"/>
      <c r="AE529" s="288"/>
      <c r="AF529" s="288"/>
      <c r="AG529" s="288"/>
      <c r="AH529" s="288"/>
      <c r="AI529" s="288"/>
      <c r="AJ529" s="288"/>
      <c r="AK529" s="288"/>
      <c r="AL529" s="288"/>
      <c r="AM529" s="288"/>
      <c r="AN529" s="288"/>
      <c r="AO529" s="288"/>
      <c r="AP529" s="288"/>
    </row>
    <row r="530" spans="1:42" ht="15.75" customHeight="1">
      <c r="A530" s="288"/>
      <c r="B530" s="317"/>
      <c r="C530" s="317"/>
      <c r="D530" s="317"/>
      <c r="E530" s="288"/>
      <c r="F530" s="317"/>
      <c r="G530" s="288"/>
      <c r="H530" s="317"/>
      <c r="I530" s="288"/>
      <c r="J530" s="317"/>
      <c r="K530" s="288"/>
      <c r="L530" s="317"/>
      <c r="M530" s="288"/>
      <c r="N530" s="339"/>
      <c r="O530" s="317"/>
      <c r="P530" s="288"/>
      <c r="Q530" s="317"/>
      <c r="R530" s="288"/>
      <c r="S530" s="317"/>
      <c r="T530" s="288"/>
      <c r="U530" s="317"/>
      <c r="V530" s="288"/>
      <c r="W530" s="288"/>
      <c r="X530" s="288"/>
      <c r="Y530" s="288"/>
      <c r="Z530" s="288"/>
      <c r="AA530" s="288"/>
      <c r="AB530" s="288"/>
      <c r="AC530" s="288"/>
      <c r="AD530" s="288"/>
      <c r="AE530" s="288"/>
      <c r="AF530" s="288"/>
      <c r="AG530" s="288"/>
      <c r="AH530" s="288"/>
      <c r="AI530" s="288"/>
      <c r="AJ530" s="288"/>
      <c r="AK530" s="288"/>
      <c r="AL530" s="288"/>
      <c r="AM530" s="288"/>
      <c r="AN530" s="288"/>
      <c r="AO530" s="288"/>
      <c r="AP530" s="288"/>
    </row>
    <row r="531" spans="1:42" ht="15.75" customHeight="1">
      <c r="A531" s="288"/>
      <c r="B531" s="317"/>
      <c r="C531" s="317"/>
      <c r="D531" s="317"/>
      <c r="E531" s="288"/>
      <c r="F531" s="317"/>
      <c r="G531" s="288"/>
      <c r="H531" s="317"/>
      <c r="I531" s="288"/>
      <c r="J531" s="317"/>
      <c r="K531" s="288"/>
      <c r="L531" s="317"/>
      <c r="M531" s="288"/>
      <c r="N531" s="339"/>
      <c r="O531" s="317"/>
      <c r="P531" s="288"/>
      <c r="Q531" s="317"/>
      <c r="R531" s="288"/>
      <c r="S531" s="317"/>
      <c r="T531" s="288"/>
      <c r="U531" s="317"/>
      <c r="V531" s="288"/>
      <c r="W531" s="288"/>
      <c r="X531" s="288"/>
      <c r="Y531" s="288"/>
      <c r="Z531" s="288"/>
      <c r="AA531" s="288"/>
      <c r="AB531" s="288"/>
      <c r="AC531" s="288"/>
      <c r="AD531" s="288"/>
      <c r="AE531" s="288"/>
      <c r="AF531" s="288"/>
      <c r="AG531" s="288"/>
      <c r="AH531" s="288"/>
      <c r="AI531" s="288"/>
      <c r="AJ531" s="288"/>
      <c r="AK531" s="288"/>
      <c r="AL531" s="288"/>
      <c r="AM531" s="288"/>
      <c r="AN531" s="288"/>
      <c r="AO531" s="288"/>
      <c r="AP531" s="288"/>
    </row>
    <row r="532" spans="1:42" ht="15.75" customHeight="1">
      <c r="A532" s="288"/>
      <c r="B532" s="317"/>
      <c r="C532" s="317"/>
      <c r="D532" s="317"/>
      <c r="E532" s="288"/>
      <c r="F532" s="317"/>
      <c r="G532" s="288"/>
      <c r="H532" s="317"/>
      <c r="I532" s="288"/>
      <c r="J532" s="317"/>
      <c r="K532" s="288"/>
      <c r="L532" s="317"/>
      <c r="M532" s="288"/>
      <c r="N532" s="339"/>
      <c r="O532" s="317"/>
      <c r="P532" s="288"/>
      <c r="Q532" s="317"/>
      <c r="R532" s="288"/>
      <c r="S532" s="317"/>
      <c r="T532" s="288"/>
      <c r="U532" s="317"/>
      <c r="V532" s="288"/>
      <c r="W532" s="288"/>
      <c r="X532" s="288"/>
      <c r="Y532" s="288"/>
      <c r="Z532" s="288"/>
      <c r="AA532" s="288"/>
      <c r="AB532" s="288"/>
      <c r="AC532" s="288"/>
      <c r="AD532" s="288"/>
      <c r="AE532" s="288"/>
      <c r="AF532" s="288"/>
      <c r="AG532" s="288"/>
      <c r="AH532" s="288"/>
      <c r="AI532" s="288"/>
      <c r="AJ532" s="288"/>
      <c r="AK532" s="288"/>
      <c r="AL532" s="288"/>
      <c r="AM532" s="288"/>
      <c r="AN532" s="288"/>
      <c r="AO532" s="288"/>
      <c r="AP532" s="288"/>
    </row>
    <row r="533" spans="1:42" ht="15.75" customHeight="1">
      <c r="A533" s="288"/>
      <c r="B533" s="317"/>
      <c r="C533" s="317"/>
      <c r="D533" s="317"/>
      <c r="E533" s="288"/>
      <c r="F533" s="317"/>
      <c r="G533" s="288"/>
      <c r="H533" s="317"/>
      <c r="I533" s="288"/>
      <c r="J533" s="317"/>
      <c r="K533" s="288"/>
      <c r="L533" s="317"/>
      <c r="M533" s="288"/>
      <c r="N533" s="339"/>
      <c r="O533" s="317"/>
      <c r="P533" s="288"/>
      <c r="Q533" s="317"/>
      <c r="R533" s="288"/>
      <c r="S533" s="317"/>
      <c r="T533" s="288"/>
      <c r="U533" s="317"/>
      <c r="V533" s="288"/>
      <c r="W533" s="288"/>
      <c r="X533" s="288"/>
      <c r="Y533" s="288"/>
      <c r="Z533" s="288"/>
      <c r="AA533" s="288"/>
      <c r="AB533" s="288"/>
      <c r="AC533" s="288"/>
      <c r="AD533" s="288"/>
      <c r="AE533" s="288"/>
      <c r="AF533" s="288"/>
      <c r="AG533" s="288"/>
      <c r="AH533" s="288"/>
      <c r="AI533" s="288"/>
      <c r="AJ533" s="288"/>
      <c r="AK533" s="288"/>
      <c r="AL533" s="288"/>
      <c r="AM533" s="288"/>
      <c r="AN533" s="288"/>
      <c r="AO533" s="288"/>
      <c r="AP533" s="288"/>
    </row>
    <row r="534" spans="1:42" ht="15.75" customHeight="1">
      <c r="A534" s="288"/>
      <c r="B534" s="317"/>
      <c r="C534" s="317"/>
      <c r="D534" s="317"/>
      <c r="E534" s="288"/>
      <c r="F534" s="317"/>
      <c r="G534" s="288"/>
      <c r="H534" s="317"/>
      <c r="I534" s="288"/>
      <c r="J534" s="317"/>
      <c r="K534" s="288"/>
      <c r="L534" s="317"/>
      <c r="M534" s="288"/>
      <c r="N534" s="339"/>
      <c r="O534" s="317"/>
      <c r="P534" s="288"/>
      <c r="Q534" s="317"/>
      <c r="R534" s="288"/>
      <c r="S534" s="317"/>
      <c r="T534" s="288"/>
      <c r="U534" s="317"/>
      <c r="V534" s="288"/>
      <c r="W534" s="288"/>
      <c r="X534" s="288"/>
      <c r="Y534" s="288"/>
      <c r="Z534" s="288"/>
      <c r="AA534" s="288"/>
      <c r="AB534" s="288"/>
      <c r="AC534" s="288"/>
      <c r="AD534" s="288"/>
      <c r="AE534" s="288"/>
      <c r="AF534" s="288"/>
      <c r="AG534" s="288"/>
      <c r="AH534" s="288"/>
      <c r="AI534" s="288"/>
      <c r="AJ534" s="288"/>
      <c r="AK534" s="288"/>
      <c r="AL534" s="288"/>
      <c r="AM534" s="288"/>
      <c r="AN534" s="288"/>
      <c r="AO534" s="288"/>
      <c r="AP534" s="288"/>
    </row>
    <row r="535" spans="1:42" ht="15.75" customHeight="1">
      <c r="A535" s="288"/>
      <c r="B535" s="317"/>
      <c r="C535" s="317"/>
      <c r="D535" s="317"/>
      <c r="E535" s="288"/>
      <c r="F535" s="317"/>
      <c r="G535" s="288"/>
      <c r="H535" s="317"/>
      <c r="I535" s="288"/>
      <c r="J535" s="317"/>
      <c r="K535" s="288"/>
      <c r="L535" s="317"/>
      <c r="M535" s="288"/>
      <c r="N535" s="339"/>
      <c r="O535" s="317"/>
      <c r="P535" s="288"/>
      <c r="Q535" s="317"/>
      <c r="R535" s="288"/>
      <c r="S535" s="317"/>
      <c r="T535" s="288"/>
      <c r="U535" s="317"/>
      <c r="V535" s="288"/>
      <c r="W535" s="288"/>
      <c r="X535" s="288"/>
      <c r="Y535" s="288"/>
      <c r="Z535" s="288"/>
      <c r="AA535" s="288"/>
      <c r="AB535" s="288"/>
      <c r="AC535" s="288"/>
      <c r="AD535" s="288"/>
      <c r="AE535" s="288"/>
      <c r="AF535" s="288"/>
      <c r="AG535" s="288"/>
      <c r="AH535" s="288"/>
      <c r="AI535" s="288"/>
      <c r="AJ535" s="288"/>
      <c r="AK535" s="288"/>
      <c r="AL535" s="288"/>
      <c r="AM535" s="288"/>
      <c r="AN535" s="288"/>
      <c r="AO535" s="288"/>
      <c r="AP535" s="288"/>
    </row>
    <row r="536" spans="1:42" ht="15.75" customHeight="1">
      <c r="A536" s="288"/>
      <c r="B536" s="317"/>
      <c r="C536" s="317"/>
      <c r="D536" s="317"/>
      <c r="E536" s="288"/>
      <c r="F536" s="317"/>
      <c r="G536" s="288"/>
      <c r="H536" s="317"/>
      <c r="I536" s="288"/>
      <c r="J536" s="317"/>
      <c r="K536" s="288"/>
      <c r="L536" s="317"/>
      <c r="M536" s="288"/>
      <c r="N536" s="339"/>
      <c r="O536" s="317"/>
      <c r="P536" s="288"/>
      <c r="Q536" s="317"/>
      <c r="R536" s="288"/>
      <c r="S536" s="317"/>
      <c r="T536" s="288"/>
      <c r="U536" s="317"/>
      <c r="V536" s="288"/>
      <c r="W536" s="288"/>
      <c r="X536" s="288"/>
      <c r="Y536" s="288"/>
      <c r="Z536" s="288"/>
      <c r="AA536" s="288"/>
      <c r="AB536" s="288"/>
      <c r="AC536" s="288"/>
      <c r="AD536" s="288"/>
      <c r="AE536" s="288"/>
      <c r="AF536" s="288"/>
      <c r="AG536" s="288"/>
      <c r="AH536" s="288"/>
      <c r="AI536" s="288"/>
      <c r="AJ536" s="288"/>
      <c r="AK536" s="288"/>
      <c r="AL536" s="288"/>
      <c r="AM536" s="288"/>
      <c r="AN536" s="288"/>
      <c r="AO536" s="288"/>
      <c r="AP536" s="288"/>
    </row>
    <row r="537" spans="1:42" ht="15.75" customHeight="1">
      <c r="A537" s="288"/>
      <c r="B537" s="317"/>
      <c r="C537" s="317"/>
      <c r="D537" s="317"/>
      <c r="E537" s="288"/>
      <c r="F537" s="317"/>
      <c r="G537" s="288"/>
      <c r="H537" s="317"/>
      <c r="I537" s="288"/>
      <c r="J537" s="317"/>
      <c r="K537" s="288"/>
      <c r="L537" s="317"/>
      <c r="M537" s="288"/>
      <c r="N537" s="339"/>
      <c r="O537" s="317"/>
      <c r="P537" s="288"/>
      <c r="Q537" s="317"/>
      <c r="R537" s="288"/>
      <c r="S537" s="317"/>
      <c r="T537" s="288"/>
      <c r="U537" s="317"/>
      <c r="V537" s="288"/>
      <c r="W537" s="288"/>
      <c r="X537" s="288"/>
      <c r="Y537" s="288"/>
      <c r="Z537" s="288"/>
      <c r="AA537" s="288"/>
      <c r="AB537" s="288"/>
      <c r="AC537" s="288"/>
      <c r="AD537" s="288"/>
      <c r="AE537" s="288"/>
      <c r="AF537" s="288"/>
      <c r="AG537" s="288"/>
      <c r="AH537" s="288"/>
      <c r="AI537" s="288"/>
      <c r="AJ537" s="288"/>
      <c r="AK537" s="288"/>
      <c r="AL537" s="288"/>
      <c r="AM537" s="288"/>
      <c r="AN537" s="288"/>
      <c r="AO537" s="288"/>
      <c r="AP537" s="288"/>
    </row>
    <row r="538" spans="1:42" ht="15.75" customHeight="1">
      <c r="A538" s="288"/>
      <c r="B538" s="317"/>
      <c r="C538" s="317"/>
      <c r="D538" s="317"/>
      <c r="E538" s="288"/>
      <c r="F538" s="317"/>
      <c r="G538" s="288"/>
      <c r="H538" s="317"/>
      <c r="I538" s="288"/>
      <c r="J538" s="317"/>
      <c r="K538" s="288"/>
      <c r="L538" s="317"/>
      <c r="M538" s="288"/>
      <c r="N538" s="339"/>
      <c r="O538" s="317"/>
      <c r="P538" s="288"/>
      <c r="Q538" s="317"/>
      <c r="R538" s="288"/>
      <c r="S538" s="317"/>
      <c r="T538" s="288"/>
      <c r="U538" s="317"/>
      <c r="V538" s="288"/>
      <c r="W538" s="288"/>
      <c r="X538" s="288"/>
      <c r="Y538" s="288"/>
      <c r="Z538" s="288"/>
      <c r="AA538" s="288"/>
      <c r="AB538" s="288"/>
      <c r="AC538" s="288"/>
      <c r="AD538" s="288"/>
      <c r="AE538" s="288"/>
      <c r="AF538" s="288"/>
      <c r="AG538" s="288"/>
      <c r="AH538" s="288"/>
      <c r="AI538" s="288"/>
      <c r="AJ538" s="288"/>
      <c r="AK538" s="288"/>
      <c r="AL538" s="288"/>
      <c r="AM538" s="288"/>
      <c r="AN538" s="288"/>
      <c r="AO538" s="288"/>
      <c r="AP538" s="288"/>
    </row>
    <row r="539" spans="1:42" ht="15.75" customHeight="1">
      <c r="A539" s="288"/>
      <c r="B539" s="317"/>
      <c r="C539" s="317"/>
      <c r="D539" s="317"/>
      <c r="E539" s="288"/>
      <c r="F539" s="317"/>
      <c r="G539" s="288"/>
      <c r="H539" s="317"/>
      <c r="I539" s="288"/>
      <c r="J539" s="317"/>
      <c r="K539" s="288"/>
      <c r="L539" s="317"/>
      <c r="M539" s="288"/>
      <c r="N539" s="339"/>
      <c r="O539" s="317"/>
      <c r="P539" s="288"/>
      <c r="Q539" s="317"/>
      <c r="R539" s="288"/>
      <c r="S539" s="317"/>
      <c r="T539" s="288"/>
      <c r="U539" s="317"/>
      <c r="V539" s="288"/>
      <c r="W539" s="288"/>
      <c r="X539" s="288"/>
      <c r="Y539" s="288"/>
      <c r="Z539" s="288"/>
      <c r="AA539" s="288"/>
      <c r="AB539" s="288"/>
      <c r="AC539" s="288"/>
      <c r="AD539" s="288"/>
      <c r="AE539" s="288"/>
      <c r="AF539" s="288"/>
      <c r="AG539" s="288"/>
      <c r="AH539" s="288"/>
      <c r="AI539" s="288"/>
      <c r="AJ539" s="288"/>
      <c r="AK539" s="288"/>
      <c r="AL539" s="288"/>
      <c r="AM539" s="288"/>
      <c r="AN539" s="288"/>
      <c r="AO539" s="288"/>
      <c r="AP539" s="288"/>
    </row>
    <row r="540" spans="1:42" ht="15.75" customHeight="1">
      <c r="A540" s="288"/>
      <c r="B540" s="317"/>
      <c r="C540" s="317"/>
      <c r="D540" s="317"/>
      <c r="E540" s="288"/>
      <c r="F540" s="317"/>
      <c r="G540" s="288"/>
      <c r="H540" s="317"/>
      <c r="I540" s="288"/>
      <c r="J540" s="317"/>
      <c r="K540" s="288"/>
      <c r="L540" s="317"/>
      <c r="M540" s="288"/>
      <c r="N540" s="339"/>
      <c r="O540" s="317"/>
      <c r="P540" s="288"/>
      <c r="Q540" s="317"/>
      <c r="R540" s="288"/>
      <c r="S540" s="317"/>
      <c r="T540" s="288"/>
      <c r="U540" s="317"/>
      <c r="V540" s="288"/>
      <c r="W540" s="288"/>
      <c r="X540" s="288"/>
      <c r="Y540" s="288"/>
      <c r="Z540" s="288"/>
      <c r="AA540" s="288"/>
      <c r="AB540" s="288"/>
      <c r="AC540" s="288"/>
      <c r="AD540" s="288"/>
      <c r="AE540" s="288"/>
      <c r="AF540" s="288"/>
      <c r="AG540" s="288"/>
      <c r="AH540" s="288"/>
      <c r="AI540" s="288"/>
      <c r="AJ540" s="288"/>
      <c r="AK540" s="288"/>
      <c r="AL540" s="288"/>
      <c r="AM540" s="288"/>
      <c r="AN540" s="288"/>
      <c r="AO540" s="288"/>
      <c r="AP540" s="288"/>
    </row>
    <row r="541" spans="1:42" ht="15.75" customHeight="1">
      <c r="A541" s="288"/>
      <c r="B541" s="317"/>
      <c r="C541" s="317"/>
      <c r="D541" s="317"/>
      <c r="E541" s="288"/>
      <c r="F541" s="317"/>
      <c r="G541" s="288"/>
      <c r="H541" s="317"/>
      <c r="I541" s="288"/>
      <c r="J541" s="317"/>
      <c r="K541" s="288"/>
      <c r="L541" s="317"/>
      <c r="M541" s="288"/>
      <c r="N541" s="339"/>
      <c r="O541" s="317"/>
      <c r="P541" s="288"/>
      <c r="Q541" s="317"/>
      <c r="R541" s="288"/>
      <c r="S541" s="317"/>
      <c r="T541" s="288"/>
      <c r="U541" s="317"/>
      <c r="V541" s="288"/>
      <c r="W541" s="288"/>
      <c r="X541" s="288"/>
      <c r="Y541" s="288"/>
      <c r="Z541" s="288"/>
      <c r="AA541" s="288"/>
      <c r="AB541" s="288"/>
      <c r="AC541" s="288"/>
      <c r="AD541" s="288"/>
      <c r="AE541" s="288"/>
      <c r="AF541" s="288"/>
      <c r="AG541" s="288"/>
      <c r="AH541" s="288"/>
      <c r="AI541" s="288"/>
      <c r="AJ541" s="288"/>
      <c r="AK541" s="288"/>
      <c r="AL541" s="288"/>
      <c r="AM541" s="288"/>
      <c r="AN541" s="288"/>
      <c r="AO541" s="288"/>
      <c r="AP541" s="288"/>
    </row>
    <row r="542" spans="1:42" ht="15.75" customHeight="1">
      <c r="A542" s="288"/>
      <c r="B542" s="317"/>
      <c r="C542" s="317"/>
      <c r="D542" s="317"/>
      <c r="E542" s="288"/>
      <c r="F542" s="317"/>
      <c r="G542" s="288"/>
      <c r="H542" s="317"/>
      <c r="I542" s="288"/>
      <c r="J542" s="317"/>
      <c r="K542" s="288"/>
      <c r="L542" s="317"/>
      <c r="M542" s="288"/>
      <c r="N542" s="339"/>
      <c r="O542" s="317"/>
      <c r="P542" s="288"/>
      <c r="Q542" s="317"/>
      <c r="R542" s="288"/>
      <c r="S542" s="317"/>
      <c r="T542" s="288"/>
      <c r="U542" s="317"/>
      <c r="V542" s="288"/>
      <c r="W542" s="288"/>
      <c r="X542" s="288"/>
      <c r="Y542" s="288"/>
      <c r="Z542" s="288"/>
      <c r="AA542" s="288"/>
      <c r="AB542" s="288"/>
      <c r="AC542" s="288"/>
      <c r="AD542" s="288"/>
      <c r="AE542" s="288"/>
      <c r="AF542" s="288"/>
      <c r="AG542" s="288"/>
      <c r="AH542" s="288"/>
      <c r="AI542" s="288"/>
      <c r="AJ542" s="288"/>
      <c r="AK542" s="288"/>
      <c r="AL542" s="288"/>
      <c r="AM542" s="288"/>
      <c r="AN542" s="288"/>
      <c r="AO542" s="288"/>
      <c r="AP542" s="288"/>
    </row>
    <row r="543" spans="1:42" ht="15.75" customHeight="1">
      <c r="A543" s="288"/>
      <c r="B543" s="317"/>
      <c r="C543" s="317"/>
      <c r="D543" s="317"/>
      <c r="E543" s="288"/>
      <c r="F543" s="317"/>
      <c r="G543" s="288"/>
      <c r="H543" s="317"/>
      <c r="I543" s="288"/>
      <c r="J543" s="317"/>
      <c r="K543" s="288"/>
      <c r="L543" s="317"/>
      <c r="M543" s="288"/>
      <c r="N543" s="339"/>
      <c r="O543" s="317"/>
      <c r="P543" s="288"/>
      <c r="Q543" s="317"/>
      <c r="R543" s="288"/>
      <c r="S543" s="317"/>
      <c r="T543" s="288"/>
      <c r="U543" s="317"/>
      <c r="V543" s="288"/>
      <c r="W543" s="288"/>
      <c r="X543" s="288"/>
      <c r="Y543" s="288"/>
      <c r="Z543" s="288"/>
      <c r="AA543" s="288"/>
      <c r="AB543" s="288"/>
      <c r="AC543" s="288"/>
      <c r="AD543" s="288"/>
      <c r="AE543" s="288"/>
      <c r="AF543" s="288"/>
      <c r="AG543" s="288"/>
      <c r="AH543" s="288"/>
      <c r="AI543" s="288"/>
      <c r="AJ543" s="288"/>
      <c r="AK543" s="288"/>
      <c r="AL543" s="288"/>
      <c r="AM543" s="288"/>
      <c r="AN543" s="288"/>
      <c r="AO543" s="288"/>
      <c r="AP543" s="288"/>
    </row>
    <row r="544" spans="1:42" ht="15.75" customHeight="1">
      <c r="A544" s="288"/>
      <c r="B544" s="317"/>
      <c r="C544" s="317"/>
      <c r="D544" s="317"/>
      <c r="E544" s="288"/>
      <c r="F544" s="317"/>
      <c r="G544" s="288"/>
      <c r="H544" s="317"/>
      <c r="I544" s="288"/>
      <c r="J544" s="317"/>
      <c r="K544" s="288"/>
      <c r="L544" s="317"/>
      <c r="M544" s="288"/>
      <c r="N544" s="339"/>
      <c r="O544" s="317"/>
      <c r="P544" s="288"/>
      <c r="Q544" s="317"/>
      <c r="R544" s="288"/>
      <c r="S544" s="317"/>
      <c r="T544" s="288"/>
      <c r="U544" s="317"/>
      <c r="V544" s="288"/>
      <c r="W544" s="288"/>
      <c r="X544" s="288"/>
      <c r="Y544" s="288"/>
      <c r="Z544" s="288"/>
      <c r="AA544" s="288"/>
      <c r="AB544" s="288"/>
      <c r="AC544" s="288"/>
      <c r="AD544" s="288"/>
      <c r="AE544" s="288"/>
      <c r="AF544" s="288"/>
      <c r="AG544" s="288"/>
      <c r="AH544" s="288"/>
      <c r="AI544" s="288"/>
      <c r="AJ544" s="288"/>
      <c r="AK544" s="288"/>
      <c r="AL544" s="288"/>
      <c r="AM544" s="288"/>
      <c r="AN544" s="288"/>
      <c r="AO544" s="288"/>
      <c r="AP544" s="288"/>
    </row>
    <row r="545" spans="1:42" ht="15.75" customHeight="1">
      <c r="A545" s="288"/>
      <c r="B545" s="317"/>
      <c r="C545" s="317"/>
      <c r="D545" s="317"/>
      <c r="E545" s="288"/>
      <c r="F545" s="317"/>
      <c r="G545" s="288"/>
      <c r="H545" s="317"/>
      <c r="I545" s="288"/>
      <c r="J545" s="317"/>
      <c r="K545" s="288"/>
      <c r="L545" s="317"/>
      <c r="M545" s="288"/>
      <c r="N545" s="339"/>
      <c r="O545" s="317"/>
      <c r="P545" s="288"/>
      <c r="Q545" s="317"/>
      <c r="R545" s="288"/>
      <c r="S545" s="317"/>
      <c r="T545" s="288"/>
      <c r="U545" s="317"/>
      <c r="V545" s="288"/>
      <c r="W545" s="288"/>
      <c r="X545" s="288"/>
      <c r="Y545" s="288"/>
      <c r="Z545" s="288"/>
      <c r="AA545" s="288"/>
      <c r="AB545" s="288"/>
      <c r="AC545" s="288"/>
      <c r="AD545" s="288"/>
      <c r="AE545" s="288"/>
      <c r="AF545" s="288"/>
      <c r="AG545" s="288"/>
      <c r="AH545" s="288"/>
      <c r="AI545" s="288"/>
      <c r="AJ545" s="288"/>
      <c r="AK545" s="288"/>
      <c r="AL545" s="288"/>
      <c r="AM545" s="288"/>
      <c r="AN545" s="288"/>
      <c r="AO545" s="288"/>
      <c r="AP545" s="288"/>
    </row>
    <row r="546" spans="1:42" ht="15.75" customHeight="1">
      <c r="A546" s="288"/>
      <c r="B546" s="317"/>
      <c r="C546" s="317"/>
      <c r="D546" s="317"/>
      <c r="E546" s="288"/>
      <c r="F546" s="317"/>
      <c r="G546" s="288"/>
      <c r="H546" s="317"/>
      <c r="I546" s="288"/>
      <c r="J546" s="317"/>
      <c r="K546" s="288"/>
      <c r="L546" s="317"/>
      <c r="M546" s="288"/>
      <c r="N546" s="339"/>
      <c r="O546" s="317"/>
      <c r="P546" s="288"/>
      <c r="Q546" s="317"/>
      <c r="R546" s="288"/>
      <c r="S546" s="317"/>
      <c r="T546" s="288"/>
      <c r="U546" s="317"/>
      <c r="V546" s="288"/>
      <c r="W546" s="288"/>
      <c r="X546" s="288"/>
      <c r="Y546" s="288"/>
      <c r="Z546" s="288"/>
      <c r="AA546" s="288"/>
      <c r="AB546" s="288"/>
      <c r="AC546" s="288"/>
      <c r="AD546" s="288"/>
      <c r="AE546" s="288"/>
      <c r="AF546" s="288"/>
      <c r="AG546" s="288"/>
      <c r="AH546" s="288"/>
      <c r="AI546" s="288"/>
      <c r="AJ546" s="288"/>
      <c r="AK546" s="288"/>
      <c r="AL546" s="288"/>
      <c r="AM546" s="288"/>
      <c r="AN546" s="288"/>
      <c r="AO546" s="288"/>
      <c r="AP546" s="288"/>
    </row>
    <row r="547" spans="1:42" ht="15.75" customHeight="1">
      <c r="A547" s="288"/>
      <c r="B547" s="317"/>
      <c r="C547" s="317"/>
      <c r="D547" s="317"/>
      <c r="E547" s="288"/>
      <c r="F547" s="317"/>
      <c r="G547" s="288"/>
      <c r="H547" s="317"/>
      <c r="I547" s="288"/>
      <c r="J547" s="317"/>
      <c r="K547" s="288"/>
      <c r="L547" s="317"/>
      <c r="M547" s="288"/>
      <c r="N547" s="339"/>
      <c r="O547" s="317"/>
      <c r="P547" s="288"/>
      <c r="Q547" s="317"/>
      <c r="R547" s="288"/>
      <c r="S547" s="317"/>
      <c r="T547" s="288"/>
      <c r="U547" s="317"/>
      <c r="V547" s="288"/>
      <c r="W547" s="288"/>
      <c r="X547" s="288"/>
      <c r="Y547" s="288"/>
      <c r="Z547" s="288"/>
      <c r="AA547" s="288"/>
      <c r="AB547" s="288"/>
      <c r="AC547" s="288"/>
      <c r="AD547" s="288"/>
      <c r="AE547" s="288"/>
      <c r="AF547" s="288"/>
      <c r="AG547" s="288"/>
      <c r="AH547" s="288"/>
      <c r="AI547" s="288"/>
      <c r="AJ547" s="288"/>
      <c r="AK547" s="288"/>
      <c r="AL547" s="288"/>
      <c r="AM547" s="288"/>
      <c r="AN547" s="288"/>
      <c r="AO547" s="288"/>
      <c r="AP547" s="288"/>
    </row>
    <row r="548" spans="1:42" ht="15.75" customHeight="1">
      <c r="A548" s="288"/>
      <c r="B548" s="317"/>
      <c r="C548" s="317"/>
      <c r="D548" s="317"/>
      <c r="E548" s="288"/>
      <c r="F548" s="317"/>
      <c r="G548" s="288"/>
      <c r="H548" s="317"/>
      <c r="I548" s="288"/>
      <c r="J548" s="317"/>
      <c r="K548" s="288"/>
      <c r="L548" s="317"/>
      <c r="M548" s="288"/>
      <c r="N548" s="339"/>
      <c r="O548" s="317"/>
      <c r="P548" s="288"/>
      <c r="Q548" s="317"/>
      <c r="R548" s="288"/>
      <c r="S548" s="317"/>
      <c r="T548" s="288"/>
      <c r="U548" s="317"/>
      <c r="V548" s="288"/>
      <c r="W548" s="288"/>
      <c r="X548" s="288"/>
      <c r="Y548" s="288"/>
      <c r="Z548" s="288"/>
      <c r="AA548" s="288"/>
      <c r="AB548" s="288"/>
      <c r="AC548" s="288"/>
      <c r="AD548" s="288"/>
      <c r="AE548" s="288"/>
      <c r="AF548" s="288"/>
      <c r="AG548" s="288"/>
      <c r="AH548" s="288"/>
      <c r="AI548" s="288"/>
      <c r="AJ548" s="288"/>
      <c r="AK548" s="288"/>
      <c r="AL548" s="288"/>
      <c r="AM548" s="288"/>
      <c r="AN548" s="288"/>
      <c r="AO548" s="288"/>
      <c r="AP548" s="288"/>
    </row>
    <row r="549" spans="1:42" ht="15.75" customHeight="1">
      <c r="A549" s="288"/>
      <c r="B549" s="317"/>
      <c r="C549" s="317"/>
      <c r="D549" s="317"/>
      <c r="E549" s="288"/>
      <c r="F549" s="317"/>
      <c r="G549" s="288"/>
      <c r="H549" s="317"/>
      <c r="I549" s="288"/>
      <c r="J549" s="317"/>
      <c r="K549" s="288"/>
      <c r="L549" s="317"/>
      <c r="M549" s="288"/>
      <c r="N549" s="339"/>
      <c r="O549" s="317"/>
      <c r="P549" s="288"/>
      <c r="Q549" s="317"/>
      <c r="R549" s="288"/>
      <c r="S549" s="317"/>
      <c r="T549" s="288"/>
      <c r="U549" s="317"/>
      <c r="V549" s="288"/>
      <c r="W549" s="288"/>
      <c r="X549" s="288"/>
      <c r="Y549" s="288"/>
      <c r="Z549" s="288"/>
      <c r="AA549" s="288"/>
      <c r="AB549" s="288"/>
      <c r="AC549" s="288"/>
      <c r="AD549" s="288"/>
      <c r="AE549" s="288"/>
      <c r="AF549" s="288"/>
      <c r="AG549" s="288"/>
      <c r="AH549" s="288"/>
      <c r="AI549" s="288"/>
      <c r="AJ549" s="288"/>
      <c r="AK549" s="288"/>
      <c r="AL549" s="288"/>
      <c r="AM549" s="288"/>
      <c r="AN549" s="288"/>
      <c r="AO549" s="288"/>
      <c r="AP549" s="288"/>
    </row>
    <row r="550" spans="1:42" ht="15.75" customHeight="1">
      <c r="A550" s="288"/>
      <c r="B550" s="317"/>
      <c r="C550" s="317"/>
      <c r="D550" s="317"/>
      <c r="E550" s="288"/>
      <c r="F550" s="317"/>
      <c r="G550" s="288"/>
      <c r="H550" s="317"/>
      <c r="I550" s="288"/>
      <c r="J550" s="317"/>
      <c r="K550" s="288"/>
      <c r="L550" s="317"/>
      <c r="M550" s="288"/>
      <c r="N550" s="339"/>
      <c r="O550" s="317"/>
      <c r="P550" s="288"/>
      <c r="Q550" s="317"/>
      <c r="R550" s="288"/>
      <c r="S550" s="317"/>
      <c r="T550" s="288"/>
      <c r="U550" s="317"/>
      <c r="V550" s="288"/>
      <c r="W550" s="288"/>
      <c r="X550" s="288"/>
      <c r="Y550" s="288"/>
      <c r="Z550" s="288"/>
      <c r="AA550" s="288"/>
      <c r="AB550" s="288"/>
      <c r="AC550" s="288"/>
      <c r="AD550" s="288"/>
      <c r="AE550" s="288"/>
      <c r="AF550" s="288"/>
      <c r="AG550" s="288"/>
      <c r="AH550" s="288"/>
      <c r="AI550" s="288"/>
      <c r="AJ550" s="288"/>
      <c r="AK550" s="288"/>
      <c r="AL550" s="288"/>
      <c r="AM550" s="288"/>
      <c r="AN550" s="288"/>
      <c r="AO550" s="288"/>
      <c r="AP550" s="288"/>
    </row>
    <row r="551" spans="1:42" ht="15.75" customHeight="1">
      <c r="A551" s="288"/>
      <c r="B551" s="317"/>
      <c r="C551" s="317"/>
      <c r="D551" s="317"/>
      <c r="E551" s="288"/>
      <c r="F551" s="317"/>
      <c r="G551" s="288"/>
      <c r="H551" s="317"/>
      <c r="I551" s="288"/>
      <c r="J551" s="317"/>
      <c r="K551" s="288"/>
      <c r="L551" s="317"/>
      <c r="M551" s="288"/>
      <c r="N551" s="339"/>
      <c r="O551" s="317"/>
      <c r="P551" s="288"/>
      <c r="Q551" s="317"/>
      <c r="R551" s="288"/>
      <c r="S551" s="317"/>
      <c r="T551" s="288"/>
      <c r="U551" s="317"/>
      <c r="V551" s="288"/>
      <c r="W551" s="288"/>
      <c r="X551" s="288"/>
      <c r="Y551" s="288"/>
      <c r="Z551" s="288"/>
      <c r="AA551" s="288"/>
      <c r="AB551" s="288"/>
      <c r="AC551" s="288"/>
      <c r="AD551" s="288"/>
      <c r="AE551" s="288"/>
      <c r="AF551" s="288"/>
      <c r="AG551" s="288"/>
      <c r="AH551" s="288"/>
      <c r="AI551" s="288"/>
      <c r="AJ551" s="288"/>
      <c r="AK551" s="288"/>
      <c r="AL551" s="288"/>
      <c r="AM551" s="288"/>
      <c r="AN551" s="288"/>
      <c r="AO551" s="288"/>
      <c r="AP551" s="288"/>
    </row>
    <row r="552" spans="1:42" ht="15.75" customHeight="1">
      <c r="A552" s="288"/>
      <c r="B552" s="317"/>
      <c r="C552" s="317"/>
      <c r="D552" s="317"/>
      <c r="E552" s="288"/>
      <c r="F552" s="317"/>
      <c r="G552" s="288"/>
      <c r="H552" s="317"/>
      <c r="I552" s="288"/>
      <c r="J552" s="317"/>
      <c r="K552" s="288"/>
      <c r="L552" s="317"/>
      <c r="M552" s="288"/>
      <c r="N552" s="339"/>
      <c r="O552" s="317"/>
      <c r="P552" s="288"/>
      <c r="Q552" s="317"/>
      <c r="R552" s="288"/>
      <c r="S552" s="317"/>
      <c r="T552" s="288"/>
      <c r="U552" s="317"/>
      <c r="V552" s="288"/>
      <c r="W552" s="288"/>
      <c r="X552" s="288"/>
      <c r="Y552" s="288"/>
      <c r="Z552" s="288"/>
      <c r="AA552" s="288"/>
      <c r="AB552" s="288"/>
      <c r="AC552" s="288"/>
      <c r="AD552" s="288"/>
      <c r="AE552" s="288"/>
      <c r="AF552" s="288"/>
      <c r="AG552" s="288"/>
      <c r="AH552" s="288"/>
      <c r="AI552" s="288"/>
      <c r="AJ552" s="288"/>
      <c r="AK552" s="288"/>
      <c r="AL552" s="288"/>
      <c r="AM552" s="288"/>
      <c r="AN552" s="288"/>
      <c r="AO552" s="288"/>
      <c r="AP552" s="288"/>
    </row>
    <row r="553" spans="1:42" ht="15.75" customHeight="1">
      <c r="A553" s="288"/>
      <c r="B553" s="317"/>
      <c r="C553" s="317"/>
      <c r="D553" s="317"/>
      <c r="E553" s="288"/>
      <c r="F553" s="317"/>
      <c r="G553" s="288"/>
      <c r="H553" s="317"/>
      <c r="I553" s="288"/>
      <c r="J553" s="317"/>
      <c r="K553" s="288"/>
      <c r="L553" s="317"/>
      <c r="M553" s="288"/>
      <c r="N553" s="339"/>
      <c r="O553" s="317"/>
      <c r="P553" s="288"/>
      <c r="Q553" s="317"/>
      <c r="R553" s="288"/>
      <c r="S553" s="317"/>
      <c r="T553" s="288"/>
      <c r="U553" s="317"/>
      <c r="V553" s="288"/>
      <c r="W553" s="288"/>
      <c r="X553" s="288"/>
      <c r="Y553" s="288"/>
      <c r="Z553" s="288"/>
      <c r="AA553" s="288"/>
      <c r="AB553" s="288"/>
      <c r="AC553" s="288"/>
      <c r="AD553" s="288"/>
      <c r="AE553" s="288"/>
      <c r="AF553" s="288"/>
      <c r="AG553" s="288"/>
      <c r="AH553" s="288"/>
      <c r="AI553" s="288"/>
      <c r="AJ553" s="288"/>
      <c r="AK553" s="288"/>
      <c r="AL553" s="288"/>
      <c r="AM553" s="288"/>
      <c r="AN553" s="288"/>
      <c r="AO553" s="288"/>
      <c r="AP553" s="288"/>
    </row>
    <row r="554" spans="1:42" ht="15.75" customHeight="1">
      <c r="A554" s="288"/>
      <c r="B554" s="317"/>
      <c r="C554" s="317"/>
      <c r="D554" s="317"/>
      <c r="E554" s="288"/>
      <c r="F554" s="317"/>
      <c r="G554" s="288"/>
      <c r="H554" s="317"/>
      <c r="I554" s="288"/>
      <c r="J554" s="317"/>
      <c r="K554" s="288"/>
      <c r="L554" s="317"/>
      <c r="M554" s="288"/>
      <c r="N554" s="339"/>
      <c r="O554" s="317"/>
      <c r="P554" s="288"/>
      <c r="Q554" s="317"/>
      <c r="R554" s="288"/>
      <c r="S554" s="317"/>
      <c r="T554" s="288"/>
      <c r="U554" s="317"/>
      <c r="V554" s="288"/>
      <c r="W554" s="288"/>
      <c r="X554" s="288"/>
      <c r="Y554" s="288"/>
      <c r="Z554" s="288"/>
      <c r="AA554" s="288"/>
      <c r="AB554" s="288"/>
      <c r="AC554" s="288"/>
      <c r="AD554" s="288"/>
      <c r="AE554" s="288"/>
      <c r="AF554" s="288"/>
      <c r="AG554" s="288"/>
      <c r="AH554" s="288"/>
      <c r="AI554" s="288"/>
      <c r="AJ554" s="288"/>
      <c r="AK554" s="288"/>
      <c r="AL554" s="288"/>
      <c r="AM554" s="288"/>
      <c r="AN554" s="288"/>
      <c r="AO554" s="288"/>
      <c r="AP554" s="288"/>
    </row>
    <row r="555" spans="1:42" ht="15.75" customHeight="1">
      <c r="A555" s="288"/>
      <c r="B555" s="317"/>
      <c r="C555" s="317"/>
      <c r="D555" s="317"/>
      <c r="E555" s="288"/>
      <c r="F555" s="317"/>
      <c r="G555" s="288"/>
      <c r="H555" s="317"/>
      <c r="I555" s="288"/>
      <c r="J555" s="317"/>
      <c r="K555" s="288"/>
      <c r="L555" s="317"/>
      <c r="M555" s="288"/>
      <c r="N555" s="339"/>
      <c r="O555" s="317"/>
      <c r="P555" s="288"/>
      <c r="Q555" s="317"/>
      <c r="R555" s="288"/>
      <c r="S555" s="317"/>
      <c r="T555" s="288"/>
      <c r="U555" s="317"/>
      <c r="V555" s="288"/>
      <c r="W555" s="288"/>
      <c r="X555" s="288"/>
      <c r="Y555" s="288"/>
      <c r="Z555" s="288"/>
      <c r="AA555" s="288"/>
      <c r="AB555" s="288"/>
      <c r="AC555" s="288"/>
      <c r="AD555" s="288"/>
      <c r="AE555" s="288"/>
      <c r="AF555" s="288"/>
      <c r="AG555" s="288"/>
      <c r="AH555" s="288"/>
      <c r="AI555" s="288"/>
      <c r="AJ555" s="288"/>
      <c r="AK555" s="288"/>
      <c r="AL555" s="288"/>
      <c r="AM555" s="288"/>
      <c r="AN555" s="288"/>
      <c r="AO555" s="288"/>
      <c r="AP555" s="288"/>
    </row>
    <row r="556" spans="1:42" ht="15.75" customHeight="1">
      <c r="A556" s="288"/>
      <c r="B556" s="317"/>
      <c r="C556" s="317"/>
      <c r="D556" s="317"/>
      <c r="E556" s="288"/>
      <c r="F556" s="317"/>
      <c r="G556" s="288"/>
      <c r="H556" s="317"/>
      <c r="I556" s="288"/>
      <c r="J556" s="317"/>
      <c r="K556" s="288"/>
      <c r="L556" s="317"/>
      <c r="M556" s="288"/>
      <c r="N556" s="339"/>
      <c r="O556" s="317"/>
      <c r="P556" s="288"/>
      <c r="Q556" s="317"/>
      <c r="R556" s="288"/>
      <c r="S556" s="317"/>
      <c r="T556" s="288"/>
      <c r="U556" s="317"/>
      <c r="V556" s="288"/>
      <c r="W556" s="288"/>
      <c r="X556" s="288"/>
      <c r="Y556" s="288"/>
      <c r="Z556" s="288"/>
      <c r="AA556" s="288"/>
      <c r="AB556" s="288"/>
      <c r="AC556" s="288"/>
      <c r="AD556" s="288"/>
      <c r="AE556" s="288"/>
      <c r="AF556" s="288"/>
      <c r="AG556" s="288"/>
      <c r="AH556" s="288"/>
      <c r="AI556" s="288"/>
      <c r="AJ556" s="288"/>
      <c r="AK556" s="288"/>
      <c r="AL556" s="288"/>
      <c r="AM556" s="288"/>
      <c r="AN556" s="288"/>
      <c r="AO556" s="288"/>
      <c r="AP556" s="288"/>
    </row>
    <row r="557" spans="1:42" ht="15.75" customHeight="1">
      <c r="A557" s="288"/>
      <c r="B557" s="317"/>
      <c r="C557" s="317"/>
      <c r="D557" s="317"/>
      <c r="E557" s="288"/>
      <c r="F557" s="317"/>
      <c r="G557" s="288"/>
      <c r="H557" s="317"/>
      <c r="I557" s="288"/>
      <c r="J557" s="317"/>
      <c r="K557" s="288"/>
      <c r="L557" s="317"/>
      <c r="M557" s="288"/>
      <c r="N557" s="339"/>
      <c r="O557" s="317"/>
      <c r="P557" s="288"/>
      <c r="Q557" s="317"/>
      <c r="R557" s="288"/>
      <c r="S557" s="317"/>
      <c r="T557" s="288"/>
      <c r="U557" s="317"/>
      <c r="V557" s="288"/>
      <c r="W557" s="288"/>
      <c r="X557" s="288"/>
      <c r="Y557" s="288"/>
      <c r="Z557" s="288"/>
      <c r="AA557" s="288"/>
      <c r="AB557" s="288"/>
      <c r="AC557" s="288"/>
      <c r="AD557" s="288"/>
      <c r="AE557" s="288"/>
      <c r="AF557" s="288"/>
      <c r="AG557" s="288"/>
      <c r="AH557" s="288"/>
      <c r="AI557" s="288"/>
      <c r="AJ557" s="288"/>
      <c r="AK557" s="288"/>
      <c r="AL557" s="288"/>
      <c r="AM557" s="288"/>
      <c r="AN557" s="288"/>
      <c r="AO557" s="288"/>
      <c r="AP557" s="288"/>
    </row>
    <row r="558" spans="1:42" ht="15.75" customHeight="1">
      <c r="A558" s="288"/>
      <c r="B558" s="317"/>
      <c r="C558" s="317"/>
      <c r="D558" s="317"/>
      <c r="E558" s="288"/>
      <c r="F558" s="317"/>
      <c r="G558" s="288"/>
      <c r="H558" s="317"/>
      <c r="I558" s="288"/>
      <c r="J558" s="317"/>
      <c r="K558" s="288"/>
      <c r="L558" s="317"/>
      <c r="M558" s="288"/>
      <c r="N558" s="339"/>
      <c r="O558" s="317"/>
      <c r="P558" s="288"/>
      <c r="Q558" s="317"/>
      <c r="R558" s="288"/>
      <c r="S558" s="317"/>
      <c r="T558" s="288"/>
      <c r="U558" s="317"/>
      <c r="V558" s="288"/>
      <c r="W558" s="288"/>
      <c r="X558" s="288"/>
      <c r="Y558" s="288"/>
      <c r="Z558" s="288"/>
      <c r="AA558" s="288"/>
      <c r="AB558" s="288"/>
      <c r="AC558" s="288"/>
      <c r="AD558" s="288"/>
      <c r="AE558" s="288"/>
      <c r="AF558" s="288"/>
      <c r="AG558" s="288"/>
      <c r="AH558" s="288"/>
      <c r="AI558" s="288"/>
      <c r="AJ558" s="288"/>
      <c r="AK558" s="288"/>
      <c r="AL558" s="288"/>
      <c r="AM558" s="288"/>
      <c r="AN558" s="288"/>
      <c r="AO558" s="288"/>
      <c r="AP558" s="288"/>
    </row>
    <row r="559" spans="1:42" ht="15.75" customHeight="1">
      <c r="A559" s="288"/>
      <c r="B559" s="317"/>
      <c r="C559" s="317"/>
      <c r="D559" s="317"/>
      <c r="E559" s="288"/>
      <c r="F559" s="317"/>
      <c r="G559" s="288"/>
      <c r="H559" s="317"/>
      <c r="I559" s="288"/>
      <c r="J559" s="317"/>
      <c r="K559" s="288"/>
      <c r="L559" s="317"/>
      <c r="M559" s="288"/>
      <c r="N559" s="339"/>
      <c r="O559" s="317"/>
      <c r="P559" s="288"/>
      <c r="Q559" s="317"/>
      <c r="R559" s="288"/>
      <c r="S559" s="317"/>
      <c r="T559" s="288"/>
      <c r="U559" s="317"/>
      <c r="V559" s="288"/>
      <c r="W559" s="288"/>
      <c r="X559" s="288"/>
      <c r="Y559" s="288"/>
      <c r="Z559" s="288"/>
      <c r="AA559" s="288"/>
      <c r="AB559" s="288"/>
      <c r="AC559" s="288"/>
      <c r="AD559" s="288"/>
      <c r="AE559" s="288"/>
      <c r="AF559" s="288"/>
      <c r="AG559" s="288"/>
      <c r="AH559" s="288"/>
      <c r="AI559" s="288"/>
      <c r="AJ559" s="288"/>
      <c r="AK559" s="288"/>
      <c r="AL559" s="288"/>
      <c r="AM559" s="288"/>
      <c r="AN559" s="288"/>
      <c r="AO559" s="288"/>
      <c r="AP559" s="288"/>
    </row>
    <row r="560" spans="1:42" ht="15.75" customHeight="1">
      <c r="A560" s="288"/>
      <c r="B560" s="317"/>
      <c r="C560" s="317"/>
      <c r="D560" s="317"/>
      <c r="E560" s="288"/>
      <c r="F560" s="317"/>
      <c r="G560" s="288"/>
      <c r="H560" s="317"/>
      <c r="I560" s="288"/>
      <c r="J560" s="317"/>
      <c r="K560" s="288"/>
      <c r="L560" s="317"/>
      <c r="M560" s="288"/>
      <c r="N560" s="339"/>
      <c r="O560" s="317"/>
      <c r="P560" s="288"/>
      <c r="Q560" s="317"/>
      <c r="R560" s="288"/>
      <c r="S560" s="317"/>
      <c r="T560" s="288"/>
      <c r="U560" s="317"/>
      <c r="V560" s="288"/>
      <c r="W560" s="288"/>
      <c r="X560" s="288"/>
      <c r="Y560" s="288"/>
      <c r="Z560" s="288"/>
      <c r="AA560" s="288"/>
      <c r="AB560" s="288"/>
      <c r="AC560" s="288"/>
      <c r="AD560" s="288"/>
      <c r="AE560" s="288"/>
      <c r="AF560" s="288"/>
      <c r="AG560" s="288"/>
      <c r="AH560" s="288"/>
      <c r="AI560" s="288"/>
      <c r="AJ560" s="288"/>
      <c r="AK560" s="288"/>
      <c r="AL560" s="288"/>
      <c r="AM560" s="288"/>
      <c r="AN560" s="288"/>
      <c r="AO560" s="288"/>
      <c r="AP560" s="288"/>
    </row>
    <row r="561" spans="1:42" ht="15.75" customHeight="1">
      <c r="A561" s="288"/>
      <c r="B561" s="317"/>
      <c r="C561" s="317"/>
      <c r="D561" s="317"/>
      <c r="E561" s="288"/>
      <c r="F561" s="317"/>
      <c r="G561" s="288"/>
      <c r="H561" s="317"/>
      <c r="I561" s="288"/>
      <c r="J561" s="317"/>
      <c r="K561" s="288"/>
      <c r="L561" s="317"/>
      <c r="M561" s="288"/>
      <c r="N561" s="339"/>
      <c r="O561" s="317"/>
      <c r="P561" s="288"/>
      <c r="Q561" s="317"/>
      <c r="R561" s="288"/>
      <c r="S561" s="317"/>
      <c r="T561" s="288"/>
      <c r="U561" s="317"/>
      <c r="V561" s="288"/>
      <c r="W561" s="288"/>
      <c r="X561" s="288"/>
      <c r="Y561" s="288"/>
      <c r="Z561" s="288"/>
      <c r="AA561" s="288"/>
      <c r="AB561" s="288"/>
      <c r="AC561" s="288"/>
      <c r="AD561" s="288"/>
      <c r="AE561" s="288"/>
      <c r="AF561" s="288"/>
      <c r="AG561" s="288"/>
      <c r="AH561" s="288"/>
      <c r="AI561" s="288"/>
      <c r="AJ561" s="288"/>
      <c r="AK561" s="288"/>
      <c r="AL561" s="288"/>
      <c r="AM561" s="288"/>
      <c r="AN561" s="288"/>
      <c r="AO561" s="288"/>
      <c r="AP561" s="288"/>
    </row>
    <row r="562" spans="1:42" ht="15.75" customHeight="1">
      <c r="A562" s="288"/>
      <c r="B562" s="317"/>
      <c r="C562" s="317"/>
      <c r="D562" s="317"/>
      <c r="E562" s="288"/>
      <c r="F562" s="317"/>
      <c r="G562" s="288"/>
      <c r="H562" s="317"/>
      <c r="I562" s="288"/>
      <c r="J562" s="317"/>
      <c r="K562" s="288"/>
      <c r="L562" s="317"/>
      <c r="M562" s="288"/>
      <c r="N562" s="339"/>
      <c r="O562" s="317"/>
      <c r="P562" s="288"/>
      <c r="Q562" s="317"/>
      <c r="R562" s="288"/>
      <c r="S562" s="317"/>
      <c r="T562" s="288"/>
      <c r="U562" s="317"/>
      <c r="V562" s="288"/>
      <c r="W562" s="288"/>
      <c r="X562" s="288"/>
      <c r="Y562" s="288"/>
      <c r="Z562" s="288"/>
      <c r="AA562" s="288"/>
      <c r="AB562" s="288"/>
      <c r="AC562" s="288"/>
      <c r="AD562" s="288"/>
      <c r="AE562" s="288"/>
      <c r="AF562" s="288"/>
      <c r="AG562" s="288"/>
      <c r="AH562" s="288"/>
      <c r="AI562" s="288"/>
      <c r="AJ562" s="288"/>
      <c r="AK562" s="288"/>
      <c r="AL562" s="288"/>
      <c r="AM562" s="288"/>
      <c r="AN562" s="288"/>
      <c r="AO562" s="288"/>
      <c r="AP562" s="288"/>
    </row>
    <row r="563" spans="1:42" ht="15.75" customHeight="1">
      <c r="A563" s="288"/>
      <c r="B563" s="317"/>
      <c r="C563" s="317"/>
      <c r="D563" s="317"/>
      <c r="E563" s="288"/>
      <c r="F563" s="317"/>
      <c r="G563" s="288"/>
      <c r="H563" s="317"/>
      <c r="I563" s="288"/>
      <c r="J563" s="317"/>
      <c r="K563" s="288"/>
      <c r="L563" s="317"/>
      <c r="M563" s="288"/>
      <c r="N563" s="339"/>
      <c r="O563" s="317"/>
      <c r="P563" s="288"/>
      <c r="Q563" s="317"/>
      <c r="R563" s="288"/>
      <c r="S563" s="317"/>
      <c r="T563" s="288"/>
      <c r="U563" s="317"/>
      <c r="V563" s="288"/>
      <c r="W563" s="288"/>
      <c r="X563" s="288"/>
      <c r="Y563" s="288"/>
      <c r="Z563" s="288"/>
      <c r="AA563" s="288"/>
      <c r="AB563" s="288"/>
      <c r="AC563" s="288"/>
      <c r="AD563" s="288"/>
      <c r="AE563" s="288"/>
      <c r="AF563" s="288"/>
      <c r="AG563" s="288"/>
      <c r="AH563" s="288"/>
      <c r="AI563" s="288"/>
      <c r="AJ563" s="288"/>
      <c r="AK563" s="288"/>
      <c r="AL563" s="288"/>
      <c r="AM563" s="288"/>
      <c r="AN563" s="288"/>
      <c r="AO563" s="288"/>
      <c r="AP563" s="288"/>
    </row>
    <row r="564" spans="1:42" ht="15.75" customHeight="1">
      <c r="A564" s="288"/>
      <c r="B564" s="317"/>
      <c r="C564" s="317"/>
      <c r="D564" s="317"/>
      <c r="E564" s="288"/>
      <c r="F564" s="317"/>
      <c r="G564" s="288"/>
      <c r="H564" s="317"/>
      <c r="I564" s="288"/>
      <c r="J564" s="317"/>
      <c r="K564" s="288"/>
      <c r="L564" s="317"/>
      <c r="M564" s="288"/>
      <c r="N564" s="339"/>
      <c r="O564" s="317"/>
      <c r="P564" s="288"/>
      <c r="Q564" s="317"/>
      <c r="R564" s="288"/>
      <c r="S564" s="317"/>
      <c r="T564" s="288"/>
      <c r="U564" s="317"/>
      <c r="V564" s="288"/>
      <c r="W564" s="288"/>
      <c r="X564" s="288"/>
      <c r="Y564" s="288"/>
      <c r="Z564" s="288"/>
      <c r="AA564" s="288"/>
      <c r="AB564" s="288"/>
      <c r="AC564" s="288"/>
      <c r="AD564" s="288"/>
      <c r="AE564" s="288"/>
      <c r="AF564" s="288"/>
      <c r="AG564" s="288"/>
      <c r="AH564" s="288"/>
      <c r="AI564" s="288"/>
      <c r="AJ564" s="288"/>
      <c r="AK564" s="288"/>
      <c r="AL564" s="288"/>
      <c r="AM564" s="288"/>
      <c r="AN564" s="288"/>
      <c r="AO564" s="288"/>
      <c r="AP564" s="288"/>
    </row>
    <row r="565" spans="1:42" ht="15.75" customHeight="1">
      <c r="A565" s="288"/>
      <c r="B565" s="317"/>
      <c r="C565" s="317"/>
      <c r="D565" s="317"/>
      <c r="E565" s="288"/>
      <c r="F565" s="317"/>
      <c r="G565" s="288"/>
      <c r="H565" s="317"/>
      <c r="I565" s="288"/>
      <c r="J565" s="317"/>
      <c r="K565" s="288"/>
      <c r="L565" s="317"/>
      <c r="M565" s="288"/>
      <c r="N565" s="339"/>
      <c r="O565" s="317"/>
      <c r="P565" s="288"/>
      <c r="Q565" s="317"/>
      <c r="R565" s="288"/>
      <c r="S565" s="317"/>
      <c r="T565" s="288"/>
      <c r="U565" s="317"/>
      <c r="V565" s="288"/>
      <c r="W565" s="288"/>
      <c r="X565" s="288"/>
      <c r="Y565" s="288"/>
      <c r="Z565" s="288"/>
      <c r="AA565" s="288"/>
      <c r="AB565" s="288"/>
      <c r="AC565" s="288"/>
      <c r="AD565" s="288"/>
      <c r="AE565" s="288"/>
      <c r="AF565" s="288"/>
      <c r="AG565" s="288"/>
      <c r="AH565" s="288"/>
      <c r="AI565" s="288"/>
      <c r="AJ565" s="288"/>
      <c r="AK565" s="288"/>
      <c r="AL565" s="288"/>
      <c r="AM565" s="288"/>
      <c r="AN565" s="288"/>
      <c r="AO565" s="288"/>
      <c r="AP565" s="288"/>
    </row>
    <row r="566" spans="1:42" ht="15.75" customHeight="1">
      <c r="A566" s="288"/>
      <c r="B566" s="317"/>
      <c r="C566" s="317"/>
      <c r="D566" s="317"/>
      <c r="E566" s="288"/>
      <c r="F566" s="317"/>
      <c r="G566" s="288"/>
      <c r="H566" s="317"/>
      <c r="I566" s="288"/>
      <c r="J566" s="317"/>
      <c r="K566" s="288"/>
      <c r="L566" s="317"/>
      <c r="M566" s="288"/>
      <c r="N566" s="339"/>
      <c r="O566" s="317"/>
      <c r="P566" s="288"/>
      <c r="Q566" s="317"/>
      <c r="R566" s="288"/>
      <c r="S566" s="317"/>
      <c r="T566" s="288"/>
      <c r="U566" s="317"/>
      <c r="V566" s="288"/>
      <c r="W566" s="288"/>
      <c r="X566" s="288"/>
      <c r="Y566" s="288"/>
      <c r="Z566" s="288"/>
      <c r="AA566" s="288"/>
      <c r="AB566" s="288"/>
      <c r="AC566" s="288"/>
      <c r="AD566" s="288"/>
      <c r="AE566" s="288"/>
      <c r="AF566" s="288"/>
      <c r="AG566" s="288"/>
      <c r="AH566" s="288"/>
      <c r="AI566" s="288"/>
      <c r="AJ566" s="288"/>
      <c r="AK566" s="288"/>
      <c r="AL566" s="288"/>
      <c r="AM566" s="288"/>
      <c r="AN566" s="288"/>
      <c r="AO566" s="288"/>
      <c r="AP566" s="288"/>
    </row>
    <row r="567" spans="1:42" ht="15.75" customHeight="1">
      <c r="A567" s="288"/>
      <c r="B567" s="317"/>
      <c r="C567" s="317"/>
      <c r="D567" s="317"/>
      <c r="E567" s="288"/>
      <c r="F567" s="317"/>
      <c r="G567" s="288"/>
      <c r="H567" s="317"/>
      <c r="I567" s="288"/>
      <c r="J567" s="317"/>
      <c r="K567" s="288"/>
      <c r="L567" s="317"/>
      <c r="M567" s="288"/>
      <c r="N567" s="339"/>
      <c r="O567" s="317"/>
      <c r="P567" s="288"/>
      <c r="Q567" s="317"/>
      <c r="R567" s="288"/>
      <c r="S567" s="317"/>
      <c r="T567" s="288"/>
      <c r="U567" s="317"/>
      <c r="V567" s="288"/>
      <c r="W567" s="288"/>
      <c r="X567" s="288"/>
      <c r="Y567" s="288"/>
      <c r="Z567" s="288"/>
      <c r="AA567" s="288"/>
      <c r="AB567" s="288"/>
      <c r="AC567" s="288"/>
      <c r="AD567" s="288"/>
      <c r="AE567" s="288"/>
      <c r="AF567" s="288"/>
      <c r="AG567" s="288"/>
      <c r="AH567" s="288"/>
      <c r="AI567" s="288"/>
      <c r="AJ567" s="288"/>
      <c r="AK567" s="288"/>
      <c r="AL567" s="288"/>
      <c r="AM567" s="288"/>
      <c r="AN567" s="288"/>
      <c r="AO567" s="288"/>
      <c r="AP567" s="288"/>
    </row>
    <row r="568" spans="1:42" ht="15.75" customHeight="1">
      <c r="A568" s="288"/>
      <c r="B568" s="317"/>
      <c r="C568" s="317"/>
      <c r="D568" s="317"/>
      <c r="E568" s="288"/>
      <c r="F568" s="317"/>
      <c r="G568" s="288"/>
      <c r="H568" s="317"/>
      <c r="I568" s="288"/>
      <c r="J568" s="317"/>
      <c r="K568" s="288"/>
      <c r="L568" s="317"/>
      <c r="M568" s="288"/>
      <c r="N568" s="339"/>
      <c r="O568" s="317"/>
      <c r="P568" s="288"/>
      <c r="Q568" s="317"/>
      <c r="R568" s="288"/>
      <c r="S568" s="317"/>
      <c r="T568" s="288"/>
      <c r="U568" s="317"/>
      <c r="V568" s="288"/>
      <c r="W568" s="288"/>
      <c r="X568" s="288"/>
      <c r="Y568" s="288"/>
      <c r="Z568" s="288"/>
      <c r="AA568" s="288"/>
      <c r="AB568" s="288"/>
      <c r="AC568" s="288"/>
      <c r="AD568" s="288"/>
      <c r="AE568" s="288"/>
      <c r="AF568" s="288"/>
      <c r="AG568" s="288"/>
      <c r="AH568" s="288"/>
      <c r="AI568" s="288"/>
      <c r="AJ568" s="288"/>
      <c r="AK568" s="288"/>
      <c r="AL568" s="288"/>
      <c r="AM568" s="288"/>
      <c r="AN568" s="288"/>
      <c r="AO568" s="288"/>
      <c r="AP568" s="288"/>
    </row>
    <row r="569" spans="1:42" ht="15.75" customHeight="1">
      <c r="A569" s="288"/>
      <c r="B569" s="317"/>
      <c r="C569" s="317"/>
      <c r="D569" s="317"/>
      <c r="E569" s="288"/>
      <c r="F569" s="317"/>
      <c r="G569" s="288"/>
      <c r="H569" s="317"/>
      <c r="I569" s="288"/>
      <c r="J569" s="317"/>
      <c r="K569" s="288"/>
      <c r="L569" s="317"/>
      <c r="M569" s="288"/>
      <c r="N569" s="339"/>
      <c r="O569" s="317"/>
      <c r="P569" s="288"/>
      <c r="Q569" s="317"/>
      <c r="R569" s="288"/>
      <c r="S569" s="317"/>
      <c r="T569" s="288"/>
      <c r="U569" s="317"/>
      <c r="V569" s="288"/>
      <c r="W569" s="288"/>
      <c r="X569" s="288"/>
      <c r="Y569" s="288"/>
      <c r="Z569" s="288"/>
      <c r="AA569" s="288"/>
      <c r="AB569" s="288"/>
      <c r="AC569" s="288"/>
      <c r="AD569" s="288"/>
      <c r="AE569" s="288"/>
      <c r="AF569" s="288"/>
      <c r="AG569" s="288"/>
      <c r="AH569" s="288"/>
      <c r="AI569" s="288"/>
      <c r="AJ569" s="288"/>
      <c r="AK569" s="288"/>
      <c r="AL569" s="288"/>
      <c r="AM569" s="288"/>
      <c r="AN569" s="288"/>
      <c r="AO569" s="288"/>
      <c r="AP569" s="288"/>
    </row>
    <row r="570" spans="1:42" ht="15.75" customHeight="1">
      <c r="A570" s="288"/>
      <c r="B570" s="317"/>
      <c r="C570" s="317"/>
      <c r="D570" s="317"/>
      <c r="E570" s="288"/>
      <c r="F570" s="317"/>
      <c r="G570" s="288"/>
      <c r="H570" s="317"/>
      <c r="I570" s="288"/>
      <c r="J570" s="317"/>
      <c r="K570" s="288"/>
      <c r="L570" s="317"/>
      <c r="M570" s="288"/>
      <c r="N570" s="339"/>
      <c r="O570" s="317"/>
      <c r="P570" s="288"/>
      <c r="Q570" s="317"/>
      <c r="R570" s="288"/>
      <c r="S570" s="317"/>
      <c r="T570" s="288"/>
      <c r="U570" s="317"/>
      <c r="V570" s="288"/>
      <c r="W570" s="288"/>
      <c r="X570" s="288"/>
      <c r="Y570" s="288"/>
      <c r="Z570" s="288"/>
      <c r="AA570" s="288"/>
      <c r="AB570" s="288"/>
      <c r="AC570" s="288"/>
      <c r="AD570" s="288"/>
      <c r="AE570" s="288"/>
      <c r="AF570" s="288"/>
      <c r="AG570" s="288"/>
      <c r="AH570" s="288"/>
      <c r="AI570" s="288"/>
      <c r="AJ570" s="288"/>
      <c r="AK570" s="288"/>
      <c r="AL570" s="288"/>
      <c r="AM570" s="288"/>
      <c r="AN570" s="288"/>
      <c r="AO570" s="288"/>
      <c r="AP570" s="288"/>
    </row>
    <row r="571" spans="1:42" ht="15.75" customHeight="1">
      <c r="A571" s="288"/>
      <c r="B571" s="317"/>
      <c r="C571" s="317"/>
      <c r="D571" s="317"/>
      <c r="E571" s="288"/>
      <c r="F571" s="317"/>
      <c r="G571" s="288"/>
      <c r="H571" s="317"/>
      <c r="I571" s="288"/>
      <c r="J571" s="317"/>
      <c r="K571" s="288"/>
      <c r="L571" s="317"/>
      <c r="M571" s="288"/>
      <c r="N571" s="339"/>
      <c r="O571" s="317"/>
      <c r="P571" s="288"/>
      <c r="Q571" s="317"/>
      <c r="R571" s="288"/>
      <c r="S571" s="317"/>
      <c r="T571" s="288"/>
      <c r="U571" s="317"/>
      <c r="V571" s="288"/>
      <c r="W571" s="288"/>
      <c r="X571" s="288"/>
      <c r="Y571" s="288"/>
      <c r="Z571" s="288"/>
      <c r="AA571" s="288"/>
      <c r="AB571" s="288"/>
      <c r="AC571" s="288"/>
      <c r="AD571" s="288"/>
      <c r="AE571" s="288"/>
      <c r="AF571" s="288"/>
      <c r="AG571" s="288"/>
      <c r="AH571" s="288"/>
      <c r="AI571" s="288"/>
      <c r="AJ571" s="288"/>
      <c r="AK571" s="288"/>
      <c r="AL571" s="288"/>
      <c r="AM571" s="288"/>
      <c r="AN571" s="288"/>
      <c r="AO571" s="288"/>
      <c r="AP571" s="288"/>
    </row>
    <row r="572" spans="1:42" ht="15.75" customHeight="1">
      <c r="A572" s="288"/>
      <c r="B572" s="317"/>
      <c r="C572" s="317"/>
      <c r="D572" s="317"/>
      <c r="E572" s="288"/>
      <c r="F572" s="317"/>
      <c r="G572" s="288"/>
      <c r="H572" s="317"/>
      <c r="I572" s="288"/>
      <c r="J572" s="317"/>
      <c r="K572" s="288"/>
      <c r="L572" s="317"/>
      <c r="M572" s="288"/>
      <c r="N572" s="339"/>
      <c r="O572" s="317"/>
      <c r="P572" s="288"/>
      <c r="Q572" s="317"/>
      <c r="R572" s="288"/>
      <c r="S572" s="317"/>
      <c r="T572" s="288"/>
      <c r="U572" s="317"/>
      <c r="V572" s="288"/>
      <c r="W572" s="288"/>
      <c r="X572" s="288"/>
      <c r="Y572" s="288"/>
      <c r="Z572" s="288"/>
      <c r="AA572" s="288"/>
      <c r="AB572" s="288"/>
      <c r="AC572" s="288"/>
      <c r="AD572" s="288"/>
      <c r="AE572" s="288"/>
      <c r="AF572" s="288"/>
      <c r="AG572" s="288"/>
      <c r="AH572" s="288"/>
      <c r="AI572" s="288"/>
      <c r="AJ572" s="288"/>
      <c r="AK572" s="288"/>
      <c r="AL572" s="288"/>
      <c r="AM572" s="288"/>
      <c r="AN572" s="288"/>
      <c r="AO572" s="288"/>
      <c r="AP572" s="288"/>
    </row>
    <row r="573" spans="1:42" ht="15.75" customHeight="1">
      <c r="A573" s="288"/>
      <c r="B573" s="317"/>
      <c r="C573" s="317"/>
      <c r="D573" s="317"/>
      <c r="E573" s="288"/>
      <c r="F573" s="317"/>
      <c r="G573" s="288"/>
      <c r="H573" s="317"/>
      <c r="I573" s="288"/>
      <c r="J573" s="317"/>
      <c r="K573" s="288"/>
      <c r="L573" s="317"/>
      <c r="M573" s="288"/>
      <c r="N573" s="339"/>
      <c r="O573" s="317"/>
      <c r="P573" s="288"/>
      <c r="Q573" s="317"/>
      <c r="R573" s="288"/>
      <c r="S573" s="317"/>
      <c r="T573" s="288"/>
      <c r="U573" s="317"/>
      <c r="V573" s="288"/>
      <c r="W573" s="288"/>
      <c r="X573" s="288"/>
      <c r="Y573" s="288"/>
      <c r="Z573" s="288"/>
      <c r="AA573" s="288"/>
      <c r="AB573" s="288"/>
      <c r="AC573" s="288"/>
      <c r="AD573" s="288"/>
      <c r="AE573" s="288"/>
      <c r="AF573" s="288"/>
      <c r="AG573" s="288"/>
      <c r="AH573" s="288"/>
      <c r="AI573" s="288"/>
      <c r="AJ573" s="288"/>
      <c r="AK573" s="288"/>
      <c r="AL573" s="288"/>
      <c r="AM573" s="288"/>
      <c r="AN573" s="288"/>
      <c r="AO573" s="288"/>
      <c r="AP573" s="288"/>
    </row>
    <row r="574" spans="1:42" ht="15.75" customHeight="1">
      <c r="A574" s="288"/>
      <c r="B574" s="317"/>
      <c r="C574" s="317"/>
      <c r="D574" s="317"/>
      <c r="E574" s="288"/>
      <c r="F574" s="317"/>
      <c r="G574" s="288"/>
      <c r="H574" s="317"/>
      <c r="I574" s="288"/>
      <c r="J574" s="317"/>
      <c r="K574" s="288"/>
      <c r="L574" s="317"/>
      <c r="M574" s="288"/>
      <c r="N574" s="339"/>
      <c r="O574" s="317"/>
      <c r="P574" s="288"/>
      <c r="Q574" s="317"/>
      <c r="R574" s="288"/>
      <c r="S574" s="317"/>
      <c r="T574" s="288"/>
      <c r="U574" s="317"/>
      <c r="V574" s="288"/>
      <c r="W574" s="288"/>
      <c r="X574" s="288"/>
      <c r="Y574" s="288"/>
      <c r="Z574" s="288"/>
      <c r="AA574" s="288"/>
      <c r="AB574" s="288"/>
      <c r="AC574" s="288"/>
      <c r="AD574" s="288"/>
      <c r="AE574" s="288"/>
      <c r="AF574" s="288"/>
      <c r="AG574" s="288"/>
      <c r="AH574" s="288"/>
      <c r="AI574" s="288"/>
      <c r="AJ574" s="288"/>
      <c r="AK574" s="288"/>
      <c r="AL574" s="288"/>
      <c r="AM574" s="288"/>
      <c r="AN574" s="288"/>
      <c r="AO574" s="288"/>
      <c r="AP574" s="288"/>
    </row>
    <row r="575" spans="1:42" ht="15.75" customHeight="1">
      <c r="A575" s="288"/>
      <c r="B575" s="317"/>
      <c r="C575" s="317"/>
      <c r="D575" s="317"/>
      <c r="E575" s="288"/>
      <c r="F575" s="317"/>
      <c r="G575" s="288"/>
      <c r="H575" s="317"/>
      <c r="I575" s="288"/>
      <c r="J575" s="317"/>
      <c r="K575" s="288"/>
      <c r="L575" s="317"/>
      <c r="M575" s="288"/>
      <c r="N575" s="339"/>
      <c r="O575" s="317"/>
      <c r="P575" s="288"/>
      <c r="Q575" s="317"/>
      <c r="R575" s="288"/>
      <c r="S575" s="317"/>
      <c r="T575" s="288"/>
      <c r="U575" s="317"/>
      <c r="V575" s="288"/>
      <c r="W575" s="288"/>
      <c r="X575" s="288"/>
      <c r="Y575" s="288"/>
      <c r="Z575" s="288"/>
      <c r="AA575" s="288"/>
      <c r="AB575" s="288"/>
      <c r="AC575" s="288"/>
      <c r="AD575" s="288"/>
      <c r="AE575" s="288"/>
      <c r="AF575" s="288"/>
      <c r="AG575" s="288"/>
      <c r="AH575" s="288"/>
      <c r="AI575" s="288"/>
      <c r="AJ575" s="288"/>
      <c r="AK575" s="288"/>
      <c r="AL575" s="288"/>
      <c r="AM575" s="288"/>
      <c r="AN575" s="288"/>
      <c r="AO575" s="288"/>
      <c r="AP575" s="288"/>
    </row>
    <row r="576" spans="1:42" ht="15.75" customHeight="1">
      <c r="A576" s="288"/>
      <c r="B576" s="317"/>
      <c r="C576" s="317"/>
      <c r="D576" s="317"/>
      <c r="E576" s="288"/>
      <c r="F576" s="317"/>
      <c r="G576" s="288"/>
      <c r="H576" s="317"/>
      <c r="I576" s="288"/>
      <c r="J576" s="317"/>
      <c r="K576" s="288"/>
      <c r="L576" s="317"/>
      <c r="M576" s="288"/>
      <c r="N576" s="339"/>
      <c r="O576" s="317"/>
      <c r="P576" s="288"/>
      <c r="Q576" s="317"/>
      <c r="R576" s="288"/>
      <c r="S576" s="317"/>
      <c r="T576" s="288"/>
      <c r="U576" s="317"/>
      <c r="V576" s="288"/>
      <c r="W576" s="288"/>
      <c r="X576" s="288"/>
      <c r="Y576" s="288"/>
      <c r="Z576" s="288"/>
      <c r="AA576" s="288"/>
      <c r="AB576" s="288"/>
      <c r="AC576" s="288"/>
      <c r="AD576" s="288"/>
      <c r="AE576" s="288"/>
      <c r="AF576" s="288"/>
      <c r="AG576" s="288"/>
      <c r="AH576" s="288"/>
      <c r="AI576" s="288"/>
      <c r="AJ576" s="288"/>
      <c r="AK576" s="288"/>
      <c r="AL576" s="288"/>
      <c r="AM576" s="288"/>
      <c r="AN576" s="288"/>
      <c r="AO576" s="288"/>
      <c r="AP576" s="288"/>
    </row>
    <row r="577" spans="1:42" ht="15.75" customHeight="1">
      <c r="A577" s="288"/>
      <c r="B577" s="317"/>
      <c r="C577" s="317"/>
      <c r="D577" s="317"/>
      <c r="E577" s="288"/>
      <c r="F577" s="317"/>
      <c r="G577" s="288"/>
      <c r="H577" s="317"/>
      <c r="I577" s="288"/>
      <c r="J577" s="317"/>
      <c r="K577" s="288"/>
      <c r="L577" s="317"/>
      <c r="M577" s="288"/>
      <c r="N577" s="339"/>
      <c r="O577" s="317"/>
      <c r="P577" s="288"/>
      <c r="Q577" s="317"/>
      <c r="R577" s="288"/>
      <c r="S577" s="317"/>
      <c r="T577" s="288"/>
      <c r="U577" s="317"/>
      <c r="V577" s="288"/>
      <c r="W577" s="288"/>
      <c r="X577" s="288"/>
      <c r="Y577" s="288"/>
      <c r="Z577" s="288"/>
      <c r="AA577" s="288"/>
      <c r="AB577" s="288"/>
      <c r="AC577" s="288"/>
      <c r="AD577" s="288"/>
      <c r="AE577" s="288"/>
      <c r="AF577" s="288"/>
      <c r="AG577" s="288"/>
      <c r="AH577" s="288"/>
      <c r="AI577" s="288"/>
      <c r="AJ577" s="288"/>
      <c r="AK577" s="288"/>
      <c r="AL577" s="288"/>
      <c r="AM577" s="288"/>
      <c r="AN577" s="288"/>
      <c r="AO577" s="288"/>
      <c r="AP577" s="288"/>
    </row>
    <row r="578" spans="1:42" ht="15.75" customHeight="1">
      <c r="A578" s="288"/>
      <c r="B578" s="317"/>
      <c r="C578" s="317"/>
      <c r="D578" s="317"/>
      <c r="E578" s="288"/>
      <c r="F578" s="317"/>
      <c r="G578" s="288"/>
      <c r="H578" s="317"/>
      <c r="I578" s="288"/>
      <c r="J578" s="317"/>
      <c r="K578" s="288"/>
      <c r="L578" s="317"/>
      <c r="M578" s="288"/>
      <c r="N578" s="339"/>
      <c r="O578" s="317"/>
      <c r="P578" s="288"/>
      <c r="Q578" s="317"/>
      <c r="R578" s="288"/>
      <c r="S578" s="317"/>
      <c r="T578" s="288"/>
      <c r="U578" s="317"/>
      <c r="V578" s="288"/>
      <c r="W578" s="288"/>
      <c r="X578" s="288"/>
      <c r="Y578" s="288"/>
      <c r="Z578" s="288"/>
      <c r="AA578" s="288"/>
      <c r="AB578" s="288"/>
      <c r="AC578" s="288"/>
      <c r="AD578" s="288"/>
      <c r="AE578" s="288"/>
      <c r="AF578" s="288"/>
      <c r="AG578" s="288"/>
      <c r="AH578" s="288"/>
      <c r="AI578" s="288"/>
      <c r="AJ578" s="288"/>
      <c r="AK578" s="288"/>
      <c r="AL578" s="288"/>
      <c r="AM578" s="288"/>
      <c r="AN578" s="288"/>
      <c r="AO578" s="288"/>
      <c r="AP578" s="288"/>
    </row>
    <row r="579" spans="1:42" ht="15.75" customHeight="1">
      <c r="A579" s="288"/>
      <c r="B579" s="317"/>
      <c r="C579" s="317"/>
      <c r="D579" s="317"/>
      <c r="E579" s="288"/>
      <c r="F579" s="317"/>
      <c r="G579" s="288"/>
      <c r="H579" s="317"/>
      <c r="I579" s="288"/>
      <c r="J579" s="317"/>
      <c r="K579" s="288"/>
      <c r="L579" s="317"/>
      <c r="M579" s="288"/>
      <c r="N579" s="339"/>
      <c r="O579" s="317"/>
      <c r="P579" s="288"/>
      <c r="Q579" s="317"/>
      <c r="R579" s="288"/>
      <c r="S579" s="317"/>
      <c r="T579" s="288"/>
      <c r="U579" s="317"/>
      <c r="V579" s="288"/>
      <c r="W579" s="288"/>
      <c r="X579" s="288"/>
      <c r="Y579" s="288"/>
      <c r="Z579" s="288"/>
      <c r="AA579" s="288"/>
      <c r="AB579" s="288"/>
      <c r="AC579" s="288"/>
      <c r="AD579" s="288"/>
      <c r="AE579" s="288"/>
      <c r="AF579" s="288"/>
      <c r="AG579" s="288"/>
      <c r="AH579" s="288"/>
      <c r="AI579" s="288"/>
      <c r="AJ579" s="288"/>
      <c r="AK579" s="288"/>
      <c r="AL579" s="288"/>
      <c r="AM579" s="288"/>
      <c r="AN579" s="288"/>
      <c r="AO579" s="288"/>
      <c r="AP579" s="288"/>
    </row>
    <row r="580" spans="1:42" ht="15.75" customHeight="1">
      <c r="A580" s="288"/>
      <c r="B580" s="317"/>
      <c r="C580" s="317"/>
      <c r="D580" s="317"/>
      <c r="E580" s="288"/>
      <c r="F580" s="317"/>
      <c r="G580" s="288"/>
      <c r="H580" s="317"/>
      <c r="I580" s="288"/>
      <c r="J580" s="317"/>
      <c r="K580" s="288"/>
      <c r="L580" s="317"/>
      <c r="M580" s="288"/>
      <c r="N580" s="339"/>
      <c r="O580" s="317"/>
      <c r="P580" s="288"/>
      <c r="Q580" s="317"/>
      <c r="R580" s="288"/>
      <c r="S580" s="317"/>
      <c r="T580" s="288"/>
      <c r="U580" s="317"/>
      <c r="V580" s="288"/>
      <c r="W580" s="288"/>
      <c r="X580" s="288"/>
      <c r="Y580" s="288"/>
      <c r="Z580" s="288"/>
      <c r="AA580" s="288"/>
      <c r="AB580" s="288"/>
      <c r="AC580" s="288"/>
      <c r="AD580" s="288"/>
      <c r="AE580" s="288"/>
      <c r="AF580" s="288"/>
      <c r="AG580" s="288"/>
      <c r="AH580" s="288"/>
      <c r="AI580" s="288"/>
      <c r="AJ580" s="288"/>
      <c r="AK580" s="288"/>
      <c r="AL580" s="288"/>
      <c r="AM580" s="288"/>
      <c r="AN580" s="288"/>
      <c r="AO580" s="288"/>
      <c r="AP580" s="288"/>
    </row>
    <row r="581" spans="1:42" ht="15.75" customHeight="1">
      <c r="A581" s="288"/>
      <c r="B581" s="317"/>
      <c r="C581" s="317"/>
      <c r="D581" s="317"/>
      <c r="E581" s="288"/>
      <c r="F581" s="317"/>
      <c r="G581" s="288"/>
      <c r="H581" s="317"/>
      <c r="I581" s="288"/>
      <c r="J581" s="317"/>
      <c r="K581" s="288"/>
      <c r="L581" s="317"/>
      <c r="M581" s="288"/>
      <c r="N581" s="339"/>
      <c r="O581" s="317"/>
      <c r="P581" s="288"/>
      <c r="Q581" s="317"/>
      <c r="R581" s="288"/>
      <c r="S581" s="317"/>
      <c r="T581" s="288"/>
      <c r="U581" s="317"/>
      <c r="V581" s="288"/>
      <c r="W581" s="288"/>
      <c r="X581" s="288"/>
      <c r="Y581" s="288"/>
      <c r="Z581" s="288"/>
      <c r="AA581" s="288"/>
      <c r="AB581" s="288"/>
      <c r="AC581" s="288"/>
      <c r="AD581" s="288"/>
      <c r="AE581" s="288"/>
      <c r="AF581" s="288"/>
      <c r="AG581" s="288"/>
      <c r="AH581" s="288"/>
      <c r="AI581" s="288"/>
      <c r="AJ581" s="288"/>
      <c r="AK581" s="288"/>
      <c r="AL581" s="288"/>
      <c r="AM581" s="288"/>
      <c r="AN581" s="288"/>
      <c r="AO581" s="288"/>
      <c r="AP581" s="288"/>
    </row>
    <row r="582" spans="1:42" ht="15.75" customHeight="1">
      <c r="A582" s="288"/>
      <c r="B582" s="317"/>
      <c r="C582" s="317"/>
      <c r="D582" s="317"/>
      <c r="E582" s="288"/>
      <c r="F582" s="317"/>
      <c r="G582" s="288"/>
      <c r="H582" s="317"/>
      <c r="I582" s="288"/>
      <c r="J582" s="317"/>
      <c r="K582" s="288"/>
      <c r="L582" s="317"/>
      <c r="M582" s="288"/>
      <c r="N582" s="339"/>
      <c r="O582" s="317"/>
      <c r="P582" s="288"/>
      <c r="Q582" s="317"/>
      <c r="R582" s="288"/>
      <c r="S582" s="317"/>
      <c r="T582" s="288"/>
      <c r="U582" s="317"/>
      <c r="V582" s="288"/>
      <c r="W582" s="288"/>
      <c r="X582" s="288"/>
      <c r="Y582" s="288"/>
      <c r="Z582" s="288"/>
      <c r="AA582" s="288"/>
      <c r="AB582" s="288"/>
      <c r="AC582" s="288"/>
      <c r="AD582" s="288"/>
      <c r="AE582" s="288"/>
      <c r="AF582" s="288"/>
      <c r="AG582" s="288"/>
      <c r="AH582" s="288"/>
      <c r="AI582" s="288"/>
      <c r="AJ582" s="288"/>
      <c r="AK582" s="288"/>
      <c r="AL582" s="288"/>
      <c r="AM582" s="288"/>
      <c r="AN582" s="288"/>
      <c r="AO582" s="288"/>
      <c r="AP582" s="288"/>
    </row>
    <row r="583" spans="1:42" ht="15.75" customHeight="1">
      <c r="A583" s="288"/>
      <c r="B583" s="317"/>
      <c r="C583" s="317"/>
      <c r="D583" s="317"/>
      <c r="E583" s="288"/>
      <c r="F583" s="317"/>
      <c r="G583" s="288"/>
      <c r="H583" s="317"/>
      <c r="I583" s="288"/>
      <c r="J583" s="317"/>
      <c r="K583" s="288"/>
      <c r="L583" s="317"/>
      <c r="M583" s="288"/>
      <c r="N583" s="339"/>
      <c r="O583" s="317"/>
      <c r="P583" s="288"/>
      <c r="Q583" s="317"/>
      <c r="R583" s="288"/>
      <c r="S583" s="317"/>
      <c r="T583" s="288"/>
      <c r="U583" s="317"/>
      <c r="V583" s="288"/>
      <c r="W583" s="288"/>
      <c r="X583" s="288"/>
      <c r="Y583" s="288"/>
      <c r="Z583" s="288"/>
      <c r="AA583" s="288"/>
      <c r="AB583" s="288"/>
      <c r="AC583" s="288"/>
      <c r="AD583" s="288"/>
      <c r="AE583" s="288"/>
      <c r="AF583" s="288"/>
      <c r="AG583" s="288"/>
      <c r="AH583" s="288"/>
      <c r="AI583" s="288"/>
      <c r="AJ583" s="288"/>
      <c r="AK583" s="288"/>
      <c r="AL583" s="288"/>
      <c r="AM583" s="288"/>
      <c r="AN583" s="288"/>
      <c r="AO583" s="288"/>
      <c r="AP583" s="288"/>
    </row>
    <row r="584" spans="1:42" ht="15.75" customHeight="1">
      <c r="A584" s="288"/>
      <c r="B584" s="317"/>
      <c r="C584" s="317"/>
      <c r="D584" s="317"/>
      <c r="E584" s="288"/>
      <c r="F584" s="317"/>
      <c r="G584" s="288"/>
      <c r="H584" s="317"/>
      <c r="I584" s="288"/>
      <c r="J584" s="317"/>
      <c r="K584" s="288"/>
      <c r="L584" s="317"/>
      <c r="M584" s="288"/>
      <c r="N584" s="339"/>
      <c r="O584" s="317"/>
      <c r="P584" s="288"/>
      <c r="Q584" s="317"/>
      <c r="R584" s="288"/>
      <c r="S584" s="317"/>
      <c r="T584" s="288"/>
      <c r="U584" s="317"/>
      <c r="V584" s="288"/>
      <c r="W584" s="288"/>
      <c r="X584" s="288"/>
      <c r="Y584" s="288"/>
      <c r="Z584" s="288"/>
      <c r="AA584" s="288"/>
      <c r="AB584" s="288"/>
      <c r="AC584" s="288"/>
      <c r="AD584" s="288"/>
      <c r="AE584" s="288"/>
      <c r="AF584" s="288"/>
      <c r="AG584" s="288"/>
      <c r="AH584" s="288"/>
      <c r="AI584" s="288"/>
      <c r="AJ584" s="288"/>
      <c r="AK584" s="288"/>
      <c r="AL584" s="288"/>
      <c r="AM584" s="288"/>
      <c r="AN584" s="288"/>
      <c r="AO584" s="288"/>
      <c r="AP584" s="288"/>
    </row>
    <row r="585" spans="1:42" ht="15.75" customHeight="1">
      <c r="A585" s="288"/>
      <c r="B585" s="317"/>
      <c r="C585" s="317"/>
      <c r="D585" s="317"/>
      <c r="E585" s="288"/>
      <c r="F585" s="317"/>
      <c r="G585" s="288"/>
      <c r="H585" s="317"/>
      <c r="I585" s="288"/>
      <c r="J585" s="317"/>
      <c r="K585" s="288"/>
      <c r="L585" s="317"/>
      <c r="M585" s="288"/>
      <c r="N585" s="339"/>
      <c r="O585" s="317"/>
      <c r="P585" s="288"/>
      <c r="Q585" s="317"/>
      <c r="R585" s="288"/>
      <c r="S585" s="317"/>
      <c r="T585" s="288"/>
      <c r="U585" s="317"/>
      <c r="V585" s="288"/>
      <c r="W585" s="288"/>
      <c r="X585" s="288"/>
      <c r="Y585" s="288"/>
      <c r="Z585" s="288"/>
      <c r="AA585" s="288"/>
      <c r="AB585" s="288"/>
      <c r="AC585" s="288"/>
      <c r="AD585" s="288"/>
      <c r="AE585" s="288"/>
      <c r="AF585" s="288"/>
      <c r="AG585" s="288"/>
      <c r="AH585" s="288"/>
      <c r="AI585" s="288"/>
      <c r="AJ585" s="288"/>
      <c r="AK585" s="288"/>
      <c r="AL585" s="288"/>
      <c r="AM585" s="288"/>
      <c r="AN585" s="288"/>
      <c r="AO585" s="288"/>
      <c r="AP585" s="288"/>
    </row>
    <row r="586" spans="1:42" ht="15.75" customHeight="1">
      <c r="A586" s="288"/>
      <c r="B586" s="317"/>
      <c r="C586" s="317"/>
      <c r="D586" s="317"/>
      <c r="E586" s="288"/>
      <c r="F586" s="317"/>
      <c r="G586" s="288"/>
      <c r="H586" s="317"/>
      <c r="I586" s="288"/>
      <c r="J586" s="317"/>
      <c r="K586" s="288"/>
      <c r="L586" s="317"/>
      <c r="M586" s="288"/>
      <c r="N586" s="339"/>
      <c r="O586" s="317"/>
      <c r="P586" s="288"/>
      <c r="Q586" s="317"/>
      <c r="R586" s="288"/>
      <c r="S586" s="317"/>
      <c r="T586" s="288"/>
      <c r="U586" s="317"/>
      <c r="V586" s="288"/>
      <c r="W586" s="288"/>
      <c r="X586" s="288"/>
      <c r="Y586" s="288"/>
      <c r="Z586" s="288"/>
      <c r="AA586" s="288"/>
      <c r="AB586" s="288"/>
      <c r="AC586" s="288"/>
      <c r="AD586" s="288"/>
      <c r="AE586" s="288"/>
      <c r="AF586" s="288"/>
      <c r="AG586" s="288"/>
      <c r="AH586" s="288"/>
      <c r="AI586" s="288"/>
      <c r="AJ586" s="288"/>
      <c r="AK586" s="288"/>
      <c r="AL586" s="288"/>
      <c r="AM586" s="288"/>
      <c r="AN586" s="288"/>
      <c r="AO586" s="288"/>
      <c r="AP586" s="288"/>
    </row>
    <row r="587" spans="1:42" ht="15.75" customHeight="1">
      <c r="A587" s="288"/>
      <c r="B587" s="317"/>
      <c r="C587" s="317"/>
      <c r="D587" s="317"/>
      <c r="E587" s="288"/>
      <c r="F587" s="317"/>
      <c r="G587" s="288"/>
      <c r="H587" s="317"/>
      <c r="I587" s="288"/>
      <c r="J587" s="317"/>
      <c r="K587" s="288"/>
      <c r="L587" s="317"/>
      <c r="M587" s="288"/>
      <c r="N587" s="339"/>
      <c r="O587" s="317"/>
      <c r="P587" s="288"/>
      <c r="Q587" s="317"/>
      <c r="R587" s="288"/>
      <c r="S587" s="317"/>
      <c r="T587" s="288"/>
      <c r="U587" s="317"/>
      <c r="V587" s="288"/>
      <c r="W587" s="288"/>
      <c r="X587" s="288"/>
      <c r="Y587" s="288"/>
      <c r="Z587" s="288"/>
      <c r="AA587" s="288"/>
      <c r="AB587" s="288"/>
      <c r="AC587" s="288"/>
      <c r="AD587" s="288"/>
      <c r="AE587" s="288"/>
      <c r="AF587" s="288"/>
      <c r="AG587" s="288"/>
      <c r="AH587" s="288"/>
      <c r="AI587" s="288"/>
      <c r="AJ587" s="288"/>
      <c r="AK587" s="288"/>
      <c r="AL587" s="288"/>
      <c r="AM587" s="288"/>
      <c r="AN587" s="288"/>
      <c r="AO587" s="288"/>
      <c r="AP587" s="288"/>
    </row>
    <row r="588" spans="1:42" ht="15.75" customHeight="1">
      <c r="A588" s="288"/>
      <c r="B588" s="317"/>
      <c r="C588" s="317"/>
      <c r="D588" s="317"/>
      <c r="E588" s="288"/>
      <c r="F588" s="317"/>
      <c r="G588" s="288"/>
      <c r="H588" s="317"/>
      <c r="I588" s="288"/>
      <c r="J588" s="317"/>
      <c r="K588" s="288"/>
      <c r="L588" s="317"/>
      <c r="M588" s="288"/>
      <c r="N588" s="339"/>
      <c r="O588" s="317"/>
      <c r="P588" s="288"/>
      <c r="Q588" s="317"/>
      <c r="R588" s="288"/>
      <c r="S588" s="317"/>
      <c r="T588" s="288"/>
      <c r="U588" s="317"/>
      <c r="V588" s="288"/>
      <c r="W588" s="288"/>
      <c r="X588" s="288"/>
      <c r="Y588" s="288"/>
      <c r="Z588" s="288"/>
      <c r="AA588" s="288"/>
      <c r="AB588" s="288"/>
      <c r="AC588" s="288"/>
      <c r="AD588" s="288"/>
      <c r="AE588" s="288"/>
      <c r="AF588" s="288"/>
      <c r="AG588" s="288"/>
      <c r="AH588" s="288"/>
      <c r="AI588" s="288"/>
      <c r="AJ588" s="288"/>
      <c r="AK588" s="288"/>
      <c r="AL588" s="288"/>
      <c r="AM588" s="288"/>
      <c r="AN588" s="288"/>
      <c r="AO588" s="288"/>
      <c r="AP588" s="288"/>
    </row>
    <row r="589" spans="1:42" ht="15.75" customHeight="1">
      <c r="A589" s="288"/>
      <c r="B589" s="317"/>
      <c r="C589" s="317"/>
      <c r="D589" s="317"/>
      <c r="E589" s="288"/>
      <c r="F589" s="317"/>
      <c r="G589" s="288"/>
      <c r="H589" s="317"/>
      <c r="I589" s="288"/>
      <c r="J589" s="317"/>
      <c r="K589" s="288"/>
      <c r="L589" s="317"/>
      <c r="M589" s="288"/>
      <c r="N589" s="339"/>
      <c r="O589" s="317"/>
      <c r="P589" s="288"/>
      <c r="Q589" s="317"/>
      <c r="R589" s="288"/>
      <c r="S589" s="317"/>
      <c r="T589" s="288"/>
      <c r="U589" s="317"/>
      <c r="V589" s="288"/>
      <c r="W589" s="288"/>
      <c r="X589" s="288"/>
      <c r="Y589" s="288"/>
      <c r="Z589" s="288"/>
      <c r="AA589" s="288"/>
      <c r="AB589" s="288"/>
      <c r="AC589" s="288"/>
      <c r="AD589" s="288"/>
      <c r="AE589" s="288"/>
      <c r="AF589" s="288"/>
      <c r="AG589" s="288"/>
      <c r="AH589" s="288"/>
      <c r="AI589" s="288"/>
      <c r="AJ589" s="288"/>
      <c r="AK589" s="288"/>
      <c r="AL589" s="288"/>
      <c r="AM589" s="288"/>
      <c r="AN589" s="288"/>
      <c r="AO589" s="288"/>
      <c r="AP589" s="288"/>
    </row>
    <row r="590" spans="1:42" ht="15.75" customHeight="1">
      <c r="A590" s="288"/>
      <c r="B590" s="317"/>
      <c r="C590" s="317"/>
      <c r="D590" s="317"/>
      <c r="E590" s="288"/>
      <c r="F590" s="317"/>
      <c r="G590" s="288"/>
      <c r="H590" s="317"/>
      <c r="I590" s="288"/>
      <c r="J590" s="317"/>
      <c r="K590" s="288"/>
      <c r="L590" s="317"/>
      <c r="M590" s="288"/>
      <c r="N590" s="339"/>
      <c r="O590" s="317"/>
      <c r="P590" s="288"/>
      <c r="Q590" s="317"/>
      <c r="R590" s="288"/>
      <c r="S590" s="317"/>
      <c r="T590" s="288"/>
      <c r="U590" s="317"/>
      <c r="V590" s="288"/>
      <c r="W590" s="288"/>
      <c r="X590" s="288"/>
      <c r="Y590" s="288"/>
      <c r="Z590" s="288"/>
      <c r="AA590" s="288"/>
      <c r="AB590" s="288"/>
      <c r="AC590" s="288"/>
      <c r="AD590" s="288"/>
      <c r="AE590" s="288"/>
      <c r="AF590" s="288"/>
      <c r="AG590" s="288"/>
      <c r="AH590" s="288"/>
      <c r="AI590" s="288"/>
      <c r="AJ590" s="288"/>
      <c r="AK590" s="288"/>
      <c r="AL590" s="288"/>
      <c r="AM590" s="288"/>
      <c r="AN590" s="288"/>
      <c r="AO590" s="288"/>
      <c r="AP590" s="288"/>
    </row>
    <row r="591" spans="1:42" ht="15.75" customHeight="1">
      <c r="A591" s="288"/>
      <c r="B591" s="317"/>
      <c r="C591" s="317"/>
      <c r="D591" s="317"/>
      <c r="E591" s="288"/>
      <c r="F591" s="317"/>
      <c r="G591" s="288"/>
      <c r="H591" s="317"/>
      <c r="I591" s="288"/>
      <c r="J591" s="317"/>
      <c r="K591" s="288"/>
      <c r="L591" s="317"/>
      <c r="M591" s="288"/>
      <c r="N591" s="339"/>
      <c r="O591" s="317"/>
      <c r="P591" s="288"/>
      <c r="Q591" s="317"/>
      <c r="R591" s="288"/>
      <c r="S591" s="317"/>
      <c r="T591" s="288"/>
      <c r="U591" s="317"/>
      <c r="V591" s="288"/>
      <c r="W591" s="288"/>
      <c r="X591" s="288"/>
      <c r="Y591" s="288"/>
      <c r="Z591" s="288"/>
      <c r="AA591" s="288"/>
      <c r="AB591" s="288"/>
      <c r="AC591" s="288"/>
      <c r="AD591" s="288"/>
      <c r="AE591" s="288"/>
      <c r="AF591" s="288"/>
      <c r="AG591" s="288"/>
      <c r="AH591" s="288"/>
      <c r="AI591" s="288"/>
      <c r="AJ591" s="288"/>
      <c r="AK591" s="288"/>
      <c r="AL591" s="288"/>
      <c r="AM591" s="288"/>
      <c r="AN591" s="288"/>
      <c r="AO591" s="288"/>
      <c r="AP591" s="288"/>
    </row>
    <row r="592" spans="1:42" ht="15.75" customHeight="1">
      <c r="A592" s="288"/>
      <c r="B592" s="317"/>
      <c r="C592" s="317"/>
      <c r="D592" s="317"/>
      <c r="E592" s="288"/>
      <c r="F592" s="317"/>
      <c r="G592" s="288"/>
      <c r="H592" s="317"/>
      <c r="I592" s="288"/>
      <c r="J592" s="317"/>
      <c r="K592" s="288"/>
      <c r="L592" s="317"/>
      <c r="M592" s="288"/>
      <c r="N592" s="339"/>
      <c r="O592" s="317"/>
      <c r="P592" s="288"/>
      <c r="Q592" s="317"/>
      <c r="R592" s="288"/>
      <c r="S592" s="317"/>
      <c r="T592" s="288"/>
      <c r="U592" s="317"/>
      <c r="V592" s="288"/>
      <c r="W592" s="288"/>
      <c r="X592" s="288"/>
      <c r="Y592" s="288"/>
      <c r="Z592" s="288"/>
      <c r="AA592" s="288"/>
      <c r="AB592" s="288"/>
      <c r="AC592" s="288"/>
      <c r="AD592" s="288"/>
      <c r="AE592" s="288"/>
      <c r="AF592" s="288"/>
      <c r="AG592" s="288"/>
      <c r="AH592" s="288"/>
      <c r="AI592" s="288"/>
      <c r="AJ592" s="288"/>
      <c r="AK592" s="288"/>
      <c r="AL592" s="288"/>
      <c r="AM592" s="288"/>
      <c r="AN592" s="288"/>
      <c r="AO592" s="288"/>
      <c r="AP592" s="288"/>
    </row>
    <row r="593" spans="1:42" ht="15.75" customHeight="1">
      <c r="A593" s="288"/>
      <c r="B593" s="317"/>
      <c r="C593" s="317"/>
      <c r="D593" s="317"/>
      <c r="E593" s="288"/>
      <c r="F593" s="317"/>
      <c r="G593" s="288"/>
      <c r="H593" s="317"/>
      <c r="I593" s="288"/>
      <c r="J593" s="317"/>
      <c r="K593" s="288"/>
      <c r="L593" s="317"/>
      <c r="M593" s="288"/>
      <c r="N593" s="339"/>
      <c r="O593" s="317"/>
      <c r="P593" s="288"/>
      <c r="Q593" s="317"/>
      <c r="R593" s="288"/>
      <c r="S593" s="317"/>
      <c r="T593" s="288"/>
      <c r="U593" s="317"/>
      <c r="V593" s="288"/>
      <c r="W593" s="288"/>
      <c r="X593" s="288"/>
      <c r="Y593" s="288"/>
      <c r="Z593" s="288"/>
      <c r="AA593" s="288"/>
      <c r="AB593" s="288"/>
      <c r="AC593" s="288"/>
      <c r="AD593" s="288"/>
      <c r="AE593" s="288"/>
      <c r="AF593" s="288"/>
      <c r="AG593" s="288"/>
      <c r="AH593" s="288"/>
      <c r="AI593" s="288"/>
      <c r="AJ593" s="288"/>
      <c r="AK593" s="288"/>
      <c r="AL593" s="288"/>
      <c r="AM593" s="288"/>
      <c r="AN593" s="288"/>
      <c r="AO593" s="288"/>
      <c r="AP593" s="288"/>
    </row>
    <row r="594" spans="1:42" ht="15.75" customHeight="1">
      <c r="A594" s="288"/>
      <c r="B594" s="317"/>
      <c r="C594" s="317"/>
      <c r="D594" s="317"/>
      <c r="E594" s="288"/>
      <c r="F594" s="317"/>
      <c r="G594" s="288"/>
      <c r="H594" s="317"/>
      <c r="I594" s="288"/>
      <c r="J594" s="317"/>
      <c r="K594" s="288"/>
      <c r="L594" s="317"/>
      <c r="M594" s="288"/>
      <c r="N594" s="339"/>
      <c r="O594" s="317"/>
      <c r="P594" s="288"/>
      <c r="Q594" s="317"/>
      <c r="R594" s="288"/>
      <c r="S594" s="317"/>
      <c r="T594" s="288"/>
      <c r="U594" s="317"/>
      <c r="V594" s="288"/>
      <c r="W594" s="288"/>
      <c r="X594" s="288"/>
      <c r="Y594" s="288"/>
      <c r="Z594" s="288"/>
      <c r="AA594" s="288"/>
      <c r="AB594" s="288"/>
      <c r="AC594" s="288"/>
      <c r="AD594" s="288"/>
      <c r="AE594" s="288"/>
      <c r="AF594" s="288"/>
      <c r="AG594" s="288"/>
      <c r="AH594" s="288"/>
      <c r="AI594" s="288"/>
      <c r="AJ594" s="288"/>
      <c r="AK594" s="288"/>
      <c r="AL594" s="288"/>
      <c r="AM594" s="288"/>
      <c r="AN594" s="288"/>
      <c r="AO594" s="288"/>
      <c r="AP594" s="288"/>
    </row>
    <row r="595" spans="1:42" ht="15.75" customHeight="1">
      <c r="A595" s="288"/>
      <c r="B595" s="317"/>
      <c r="C595" s="317"/>
      <c r="D595" s="317"/>
      <c r="E595" s="288"/>
      <c r="F595" s="317"/>
      <c r="G595" s="288"/>
      <c r="H595" s="317"/>
      <c r="I595" s="288"/>
      <c r="J595" s="317"/>
      <c r="K595" s="288"/>
      <c r="L595" s="317"/>
      <c r="M595" s="288"/>
      <c r="N595" s="339"/>
      <c r="O595" s="317"/>
      <c r="P595" s="288"/>
      <c r="Q595" s="317"/>
      <c r="R595" s="288"/>
      <c r="S595" s="317"/>
      <c r="T595" s="288"/>
      <c r="U595" s="317"/>
      <c r="V595" s="288"/>
      <c r="W595" s="288"/>
      <c r="X595" s="288"/>
      <c r="Y595" s="288"/>
      <c r="Z595" s="288"/>
      <c r="AA595" s="288"/>
      <c r="AB595" s="288"/>
      <c r="AC595" s="288"/>
      <c r="AD595" s="288"/>
      <c r="AE595" s="288"/>
      <c r="AF595" s="288"/>
      <c r="AG595" s="288"/>
      <c r="AH595" s="288"/>
      <c r="AI595" s="288"/>
      <c r="AJ595" s="288"/>
      <c r="AK595" s="288"/>
      <c r="AL595" s="288"/>
      <c r="AM595" s="288"/>
      <c r="AN595" s="288"/>
      <c r="AO595" s="288"/>
      <c r="AP595" s="288"/>
    </row>
    <row r="596" spans="1:42" ht="15.75" customHeight="1">
      <c r="A596" s="288"/>
      <c r="B596" s="317"/>
      <c r="C596" s="317"/>
      <c r="D596" s="317"/>
      <c r="E596" s="288"/>
      <c r="F596" s="317"/>
      <c r="G596" s="288"/>
      <c r="H596" s="317"/>
      <c r="I596" s="288"/>
      <c r="J596" s="317"/>
      <c r="K596" s="288"/>
      <c r="L596" s="317"/>
      <c r="M596" s="288"/>
      <c r="N596" s="339"/>
      <c r="O596" s="317"/>
      <c r="P596" s="288"/>
      <c r="Q596" s="317"/>
      <c r="R596" s="288"/>
      <c r="S596" s="317"/>
      <c r="T596" s="288"/>
      <c r="U596" s="317"/>
      <c r="V596" s="288"/>
      <c r="W596" s="288"/>
      <c r="X596" s="288"/>
      <c r="Y596" s="288"/>
      <c r="Z596" s="288"/>
      <c r="AA596" s="288"/>
      <c r="AB596" s="288"/>
      <c r="AC596" s="288"/>
      <c r="AD596" s="288"/>
      <c r="AE596" s="288"/>
      <c r="AF596" s="288"/>
      <c r="AG596" s="288"/>
      <c r="AH596" s="288"/>
      <c r="AI596" s="288"/>
      <c r="AJ596" s="288"/>
      <c r="AK596" s="288"/>
      <c r="AL596" s="288"/>
      <c r="AM596" s="288"/>
      <c r="AN596" s="288"/>
      <c r="AO596" s="288"/>
      <c r="AP596" s="288"/>
    </row>
    <row r="597" spans="1:42" ht="15.75" customHeight="1">
      <c r="A597" s="288"/>
      <c r="B597" s="317"/>
      <c r="C597" s="317"/>
      <c r="D597" s="317"/>
      <c r="E597" s="288"/>
      <c r="F597" s="317"/>
      <c r="G597" s="288"/>
      <c r="H597" s="317"/>
      <c r="I597" s="288"/>
      <c r="J597" s="317"/>
      <c r="K597" s="288"/>
      <c r="L597" s="317"/>
      <c r="M597" s="288"/>
      <c r="N597" s="339"/>
      <c r="O597" s="317"/>
      <c r="P597" s="288"/>
      <c r="Q597" s="317"/>
      <c r="R597" s="288"/>
      <c r="S597" s="317"/>
      <c r="T597" s="288"/>
      <c r="U597" s="317"/>
      <c r="V597" s="288"/>
      <c r="W597" s="288"/>
      <c r="X597" s="288"/>
      <c r="Y597" s="288"/>
      <c r="Z597" s="288"/>
      <c r="AA597" s="288"/>
      <c r="AB597" s="288"/>
      <c r="AC597" s="288"/>
      <c r="AD597" s="288"/>
      <c r="AE597" s="288"/>
      <c r="AF597" s="288"/>
      <c r="AG597" s="288"/>
      <c r="AH597" s="288"/>
      <c r="AI597" s="288"/>
      <c r="AJ597" s="288"/>
      <c r="AK597" s="288"/>
      <c r="AL597" s="288"/>
      <c r="AM597" s="288"/>
      <c r="AN597" s="288"/>
      <c r="AO597" s="288"/>
      <c r="AP597" s="288"/>
    </row>
    <row r="598" spans="1:42" ht="15.75" customHeight="1">
      <c r="A598" s="288"/>
      <c r="B598" s="317"/>
      <c r="C598" s="317"/>
      <c r="D598" s="317"/>
      <c r="E598" s="288"/>
      <c r="F598" s="317"/>
      <c r="G598" s="288"/>
      <c r="H598" s="317"/>
      <c r="I598" s="288"/>
      <c r="J598" s="317"/>
      <c r="K598" s="288"/>
      <c r="L598" s="317"/>
      <c r="M598" s="288"/>
      <c r="N598" s="339"/>
      <c r="O598" s="317"/>
      <c r="P598" s="288"/>
      <c r="Q598" s="317"/>
      <c r="R598" s="288"/>
      <c r="S598" s="317"/>
      <c r="T598" s="288"/>
      <c r="U598" s="317"/>
      <c r="V598" s="288"/>
      <c r="W598" s="288"/>
      <c r="X598" s="288"/>
      <c r="Y598" s="288"/>
      <c r="Z598" s="288"/>
      <c r="AA598" s="288"/>
      <c r="AB598" s="288"/>
      <c r="AC598" s="288"/>
      <c r="AD598" s="288"/>
      <c r="AE598" s="288"/>
      <c r="AF598" s="288"/>
      <c r="AG598" s="288"/>
      <c r="AH598" s="288"/>
      <c r="AI598" s="288"/>
      <c r="AJ598" s="288"/>
      <c r="AK598" s="288"/>
      <c r="AL598" s="288"/>
      <c r="AM598" s="288"/>
      <c r="AN598" s="288"/>
      <c r="AO598" s="288"/>
      <c r="AP598" s="288"/>
    </row>
    <row r="599" spans="1:42" ht="15.75" customHeight="1">
      <c r="A599" s="288"/>
      <c r="B599" s="317"/>
      <c r="C599" s="317"/>
      <c r="D599" s="317"/>
      <c r="E599" s="288"/>
      <c r="F599" s="317"/>
      <c r="G599" s="288"/>
      <c r="H599" s="317"/>
      <c r="I599" s="288"/>
      <c r="J599" s="317"/>
      <c r="K599" s="288"/>
      <c r="L599" s="317"/>
      <c r="M599" s="288"/>
      <c r="N599" s="339"/>
      <c r="O599" s="317"/>
      <c r="P599" s="288"/>
      <c r="Q599" s="317"/>
      <c r="R599" s="288"/>
      <c r="S599" s="317"/>
      <c r="T599" s="288"/>
      <c r="U599" s="317"/>
      <c r="V599" s="288"/>
      <c r="W599" s="288"/>
      <c r="X599" s="288"/>
      <c r="Y599" s="288"/>
      <c r="Z599" s="288"/>
      <c r="AA599" s="288"/>
      <c r="AB599" s="288"/>
      <c r="AC599" s="288"/>
      <c r="AD599" s="288"/>
      <c r="AE599" s="288"/>
      <c r="AF599" s="288"/>
      <c r="AG599" s="288"/>
      <c r="AH599" s="288"/>
      <c r="AI599" s="288"/>
      <c r="AJ599" s="288"/>
      <c r="AK599" s="288"/>
      <c r="AL599" s="288"/>
      <c r="AM599" s="288"/>
      <c r="AN599" s="288"/>
      <c r="AO599" s="288"/>
      <c r="AP599" s="288"/>
    </row>
    <row r="600" spans="1:42" ht="15.75" customHeight="1">
      <c r="A600" s="288"/>
      <c r="B600" s="317"/>
      <c r="C600" s="317"/>
      <c r="D600" s="317"/>
      <c r="E600" s="288"/>
      <c r="F600" s="317"/>
      <c r="G600" s="288"/>
      <c r="H600" s="317"/>
      <c r="I600" s="288"/>
      <c r="J600" s="317"/>
      <c r="K600" s="288"/>
      <c r="L600" s="317"/>
      <c r="M600" s="288"/>
      <c r="N600" s="339"/>
      <c r="O600" s="317"/>
      <c r="P600" s="288"/>
      <c r="Q600" s="317"/>
      <c r="R600" s="288"/>
      <c r="S600" s="317"/>
      <c r="T600" s="288"/>
      <c r="U600" s="317"/>
      <c r="V600" s="288"/>
      <c r="W600" s="288"/>
      <c r="X600" s="288"/>
      <c r="Y600" s="288"/>
      <c r="Z600" s="288"/>
      <c r="AA600" s="288"/>
      <c r="AB600" s="288"/>
      <c r="AC600" s="288"/>
      <c r="AD600" s="288"/>
      <c r="AE600" s="288"/>
      <c r="AF600" s="288"/>
      <c r="AG600" s="288"/>
      <c r="AH600" s="288"/>
      <c r="AI600" s="288"/>
      <c r="AJ600" s="288"/>
      <c r="AK600" s="288"/>
      <c r="AL600" s="288"/>
      <c r="AM600" s="288"/>
      <c r="AN600" s="288"/>
      <c r="AO600" s="288"/>
      <c r="AP600" s="288"/>
    </row>
    <row r="601" spans="1:42" ht="15.75" customHeight="1">
      <c r="A601" s="288"/>
      <c r="B601" s="317"/>
      <c r="C601" s="317"/>
      <c r="D601" s="317"/>
      <c r="E601" s="288"/>
      <c r="F601" s="317"/>
      <c r="G601" s="288"/>
      <c r="H601" s="317"/>
      <c r="I601" s="288"/>
      <c r="J601" s="317"/>
      <c r="K601" s="288"/>
      <c r="L601" s="317"/>
      <c r="M601" s="288"/>
      <c r="N601" s="339"/>
      <c r="O601" s="317"/>
      <c r="P601" s="288"/>
      <c r="Q601" s="317"/>
      <c r="R601" s="288"/>
      <c r="S601" s="317"/>
      <c r="T601" s="288"/>
      <c r="U601" s="317"/>
      <c r="V601" s="288"/>
      <c r="W601" s="288"/>
      <c r="X601" s="288"/>
      <c r="Y601" s="288"/>
      <c r="Z601" s="288"/>
      <c r="AA601" s="288"/>
      <c r="AB601" s="288"/>
      <c r="AC601" s="288"/>
      <c r="AD601" s="288"/>
      <c r="AE601" s="288"/>
      <c r="AF601" s="288"/>
      <c r="AG601" s="288"/>
      <c r="AH601" s="288"/>
      <c r="AI601" s="288"/>
      <c r="AJ601" s="288"/>
      <c r="AK601" s="288"/>
      <c r="AL601" s="288"/>
      <c r="AM601" s="288"/>
      <c r="AN601" s="288"/>
      <c r="AO601" s="288"/>
      <c r="AP601" s="288"/>
    </row>
    <row r="602" spans="1:42" ht="15.75" customHeight="1">
      <c r="A602" s="288"/>
      <c r="B602" s="317"/>
      <c r="C602" s="317"/>
      <c r="D602" s="317"/>
      <c r="E602" s="288"/>
      <c r="F602" s="317"/>
      <c r="G602" s="288"/>
      <c r="H602" s="317"/>
      <c r="I602" s="288"/>
      <c r="J602" s="317"/>
      <c r="K602" s="288"/>
      <c r="L602" s="317"/>
      <c r="M602" s="288"/>
      <c r="N602" s="339"/>
      <c r="O602" s="317"/>
      <c r="P602" s="288"/>
      <c r="Q602" s="317"/>
      <c r="R602" s="288"/>
      <c r="S602" s="317"/>
      <c r="T602" s="288"/>
      <c r="U602" s="317"/>
      <c r="V602" s="288"/>
      <c r="W602" s="288"/>
      <c r="X602" s="288"/>
      <c r="Y602" s="288"/>
      <c r="Z602" s="288"/>
      <c r="AA602" s="288"/>
      <c r="AB602" s="288"/>
      <c r="AC602" s="288"/>
      <c r="AD602" s="288"/>
      <c r="AE602" s="288"/>
      <c r="AF602" s="288"/>
      <c r="AG602" s="288"/>
      <c r="AH602" s="288"/>
      <c r="AI602" s="288"/>
      <c r="AJ602" s="288"/>
      <c r="AK602" s="288"/>
      <c r="AL602" s="288"/>
      <c r="AM602" s="288"/>
      <c r="AN602" s="288"/>
      <c r="AO602" s="288"/>
      <c r="AP602" s="288"/>
    </row>
    <row r="603" spans="1:42" ht="15.75" customHeight="1">
      <c r="A603" s="288"/>
      <c r="B603" s="317"/>
      <c r="C603" s="317"/>
      <c r="D603" s="317"/>
      <c r="E603" s="288"/>
      <c r="F603" s="317"/>
      <c r="G603" s="288"/>
      <c r="H603" s="317"/>
      <c r="I603" s="288"/>
      <c r="J603" s="317"/>
      <c r="K603" s="288"/>
      <c r="L603" s="317"/>
      <c r="M603" s="288"/>
      <c r="N603" s="339"/>
      <c r="O603" s="317"/>
      <c r="P603" s="288"/>
      <c r="Q603" s="317"/>
      <c r="R603" s="288"/>
      <c r="S603" s="317"/>
      <c r="T603" s="288"/>
      <c r="U603" s="317"/>
      <c r="V603" s="288"/>
      <c r="W603" s="288"/>
      <c r="X603" s="288"/>
      <c r="Y603" s="288"/>
      <c r="Z603" s="288"/>
      <c r="AA603" s="288"/>
      <c r="AB603" s="288"/>
      <c r="AC603" s="288"/>
      <c r="AD603" s="288"/>
      <c r="AE603" s="288"/>
      <c r="AF603" s="288"/>
      <c r="AG603" s="288"/>
      <c r="AH603" s="288"/>
      <c r="AI603" s="288"/>
      <c r="AJ603" s="288"/>
      <c r="AK603" s="288"/>
      <c r="AL603" s="288"/>
      <c r="AM603" s="288"/>
      <c r="AN603" s="288"/>
      <c r="AO603" s="288"/>
      <c r="AP603" s="288"/>
    </row>
    <row r="604" spans="1:42" ht="15.75" customHeight="1">
      <c r="A604" s="288"/>
      <c r="B604" s="317"/>
      <c r="C604" s="317"/>
      <c r="D604" s="317"/>
      <c r="E604" s="288"/>
      <c r="F604" s="317"/>
      <c r="G604" s="288"/>
      <c r="H604" s="317"/>
      <c r="I604" s="288"/>
      <c r="J604" s="317"/>
      <c r="K604" s="288"/>
      <c r="L604" s="317"/>
      <c r="M604" s="288"/>
      <c r="N604" s="339"/>
      <c r="O604" s="317"/>
      <c r="P604" s="288"/>
      <c r="Q604" s="317"/>
      <c r="R604" s="288"/>
      <c r="S604" s="317"/>
      <c r="T604" s="288"/>
      <c r="U604" s="317"/>
      <c r="V604" s="288"/>
      <c r="W604" s="288"/>
      <c r="X604" s="288"/>
      <c r="Y604" s="288"/>
      <c r="Z604" s="288"/>
      <c r="AA604" s="288"/>
      <c r="AB604" s="288"/>
      <c r="AC604" s="288"/>
      <c r="AD604" s="288"/>
      <c r="AE604" s="288"/>
      <c r="AF604" s="288"/>
      <c r="AG604" s="288"/>
      <c r="AH604" s="288"/>
      <c r="AI604" s="288"/>
      <c r="AJ604" s="288"/>
      <c r="AK604" s="288"/>
      <c r="AL604" s="288"/>
      <c r="AM604" s="288"/>
      <c r="AN604" s="288"/>
      <c r="AO604" s="288"/>
      <c r="AP604" s="288"/>
    </row>
    <row r="605" spans="1:42" ht="15.75" customHeight="1">
      <c r="A605" s="288"/>
      <c r="B605" s="317"/>
      <c r="C605" s="317"/>
      <c r="D605" s="317"/>
      <c r="E605" s="288"/>
      <c r="F605" s="317"/>
      <c r="G605" s="288"/>
      <c r="H605" s="317"/>
      <c r="I605" s="288"/>
      <c r="J605" s="317"/>
      <c r="K605" s="288"/>
      <c r="L605" s="317"/>
      <c r="M605" s="288"/>
      <c r="N605" s="339"/>
      <c r="O605" s="317"/>
      <c r="P605" s="288"/>
      <c r="Q605" s="317"/>
      <c r="R605" s="288"/>
      <c r="S605" s="317"/>
      <c r="T605" s="288"/>
      <c r="U605" s="317"/>
      <c r="V605" s="288"/>
      <c r="W605" s="288"/>
      <c r="X605" s="288"/>
      <c r="Y605" s="288"/>
      <c r="Z605" s="288"/>
      <c r="AA605" s="288"/>
      <c r="AB605" s="288"/>
      <c r="AC605" s="288"/>
      <c r="AD605" s="288"/>
      <c r="AE605" s="288"/>
      <c r="AF605" s="288"/>
      <c r="AG605" s="288"/>
      <c r="AH605" s="288"/>
      <c r="AI605" s="288"/>
      <c r="AJ605" s="288"/>
      <c r="AK605" s="288"/>
      <c r="AL605" s="288"/>
      <c r="AM605" s="288"/>
      <c r="AN605" s="288"/>
      <c r="AO605" s="288"/>
      <c r="AP605" s="288"/>
    </row>
    <row r="606" spans="1:42" ht="15.75" customHeight="1">
      <c r="A606" s="288"/>
      <c r="B606" s="317"/>
      <c r="C606" s="317"/>
      <c r="D606" s="317"/>
      <c r="E606" s="288"/>
      <c r="F606" s="317"/>
      <c r="G606" s="288"/>
      <c r="H606" s="317"/>
      <c r="I606" s="288"/>
      <c r="J606" s="317"/>
      <c r="K606" s="288"/>
      <c r="L606" s="317"/>
      <c r="M606" s="288"/>
      <c r="N606" s="339"/>
      <c r="O606" s="317"/>
      <c r="P606" s="288"/>
      <c r="Q606" s="317"/>
      <c r="R606" s="288"/>
      <c r="S606" s="317"/>
      <c r="T606" s="288"/>
      <c r="U606" s="317"/>
      <c r="V606" s="288"/>
      <c r="W606" s="288"/>
      <c r="X606" s="288"/>
      <c r="Y606" s="288"/>
      <c r="Z606" s="288"/>
      <c r="AA606" s="288"/>
      <c r="AB606" s="288"/>
      <c r="AC606" s="288"/>
      <c r="AD606" s="288"/>
      <c r="AE606" s="288"/>
      <c r="AF606" s="288"/>
      <c r="AG606" s="288"/>
      <c r="AH606" s="288"/>
      <c r="AI606" s="288"/>
      <c r="AJ606" s="288"/>
      <c r="AK606" s="288"/>
      <c r="AL606" s="288"/>
      <c r="AM606" s="288"/>
      <c r="AN606" s="288"/>
      <c r="AO606" s="288"/>
      <c r="AP606" s="288"/>
    </row>
    <row r="607" spans="1:42" ht="15.75" customHeight="1">
      <c r="A607" s="288"/>
      <c r="B607" s="317"/>
      <c r="C607" s="317"/>
      <c r="D607" s="317"/>
      <c r="E607" s="288"/>
      <c r="F607" s="317"/>
      <c r="G607" s="288"/>
      <c r="H607" s="317"/>
      <c r="I607" s="288"/>
      <c r="J607" s="317"/>
      <c r="K607" s="288"/>
      <c r="L607" s="317"/>
      <c r="M607" s="288"/>
      <c r="N607" s="339"/>
      <c r="O607" s="317"/>
      <c r="P607" s="288"/>
      <c r="Q607" s="317"/>
      <c r="R607" s="288"/>
      <c r="S607" s="317"/>
      <c r="T607" s="288"/>
      <c r="U607" s="317"/>
      <c r="V607" s="288"/>
      <c r="W607" s="288"/>
      <c r="X607" s="288"/>
      <c r="Y607" s="288"/>
      <c r="Z607" s="288"/>
      <c r="AA607" s="288"/>
      <c r="AB607" s="288"/>
      <c r="AC607" s="288"/>
      <c r="AD607" s="288"/>
      <c r="AE607" s="288"/>
      <c r="AF607" s="288"/>
      <c r="AG607" s="288"/>
      <c r="AH607" s="288"/>
      <c r="AI607" s="288"/>
      <c r="AJ607" s="288"/>
      <c r="AK607" s="288"/>
      <c r="AL607" s="288"/>
      <c r="AM607" s="288"/>
      <c r="AN607" s="288"/>
      <c r="AO607" s="288"/>
      <c r="AP607" s="288"/>
    </row>
    <row r="608" spans="1:42" ht="15.75" customHeight="1">
      <c r="A608" s="288"/>
      <c r="B608" s="317"/>
      <c r="C608" s="317"/>
      <c r="D608" s="317"/>
      <c r="E608" s="288"/>
      <c r="F608" s="317"/>
      <c r="G608" s="288"/>
      <c r="H608" s="317"/>
      <c r="I608" s="288"/>
      <c r="J608" s="317"/>
      <c r="K608" s="288"/>
      <c r="L608" s="317"/>
      <c r="M608" s="288"/>
      <c r="N608" s="339"/>
      <c r="O608" s="317"/>
      <c r="P608" s="288"/>
      <c r="Q608" s="317"/>
      <c r="R608" s="288"/>
      <c r="S608" s="317"/>
      <c r="T608" s="288"/>
      <c r="U608" s="317"/>
      <c r="V608" s="288"/>
      <c r="W608" s="288"/>
      <c r="X608" s="288"/>
      <c r="Y608" s="288"/>
      <c r="Z608" s="288"/>
      <c r="AA608" s="288"/>
      <c r="AB608" s="288"/>
      <c r="AC608" s="288"/>
      <c r="AD608" s="288"/>
      <c r="AE608" s="288"/>
      <c r="AF608" s="288"/>
      <c r="AG608" s="288"/>
      <c r="AH608" s="288"/>
      <c r="AI608" s="288"/>
      <c r="AJ608" s="288"/>
      <c r="AK608" s="288"/>
      <c r="AL608" s="288"/>
      <c r="AM608" s="288"/>
      <c r="AN608" s="288"/>
      <c r="AO608" s="288"/>
      <c r="AP608" s="288"/>
    </row>
    <row r="609" spans="1:42" ht="15.75" customHeight="1">
      <c r="A609" s="288"/>
      <c r="B609" s="317"/>
      <c r="C609" s="317"/>
      <c r="D609" s="317"/>
      <c r="E609" s="288"/>
      <c r="F609" s="317"/>
      <c r="G609" s="288"/>
      <c r="H609" s="317"/>
      <c r="I609" s="288"/>
      <c r="J609" s="317"/>
      <c r="K609" s="288"/>
      <c r="L609" s="317"/>
      <c r="M609" s="288"/>
      <c r="N609" s="339"/>
      <c r="O609" s="317"/>
      <c r="P609" s="288"/>
      <c r="Q609" s="317"/>
      <c r="R609" s="288"/>
      <c r="S609" s="317"/>
      <c r="T609" s="288"/>
      <c r="U609" s="317"/>
      <c r="V609" s="288"/>
      <c r="W609" s="288"/>
      <c r="X609" s="288"/>
      <c r="Y609" s="288"/>
      <c r="Z609" s="288"/>
      <c r="AA609" s="288"/>
      <c r="AB609" s="288"/>
      <c r="AC609" s="288"/>
      <c r="AD609" s="288"/>
      <c r="AE609" s="288"/>
      <c r="AF609" s="288"/>
      <c r="AG609" s="288"/>
      <c r="AH609" s="288"/>
      <c r="AI609" s="288"/>
      <c r="AJ609" s="288"/>
      <c r="AK609" s="288"/>
      <c r="AL609" s="288"/>
      <c r="AM609" s="288"/>
      <c r="AN609" s="288"/>
      <c r="AO609" s="288"/>
      <c r="AP609" s="288"/>
    </row>
    <row r="610" spans="1:42" ht="15.75" customHeight="1">
      <c r="A610" s="288"/>
      <c r="B610" s="317"/>
      <c r="C610" s="317"/>
      <c r="D610" s="317"/>
      <c r="E610" s="288"/>
      <c r="F610" s="317"/>
      <c r="G610" s="288"/>
      <c r="H610" s="317"/>
      <c r="I610" s="288"/>
      <c r="J610" s="317"/>
      <c r="K610" s="288"/>
      <c r="L610" s="317"/>
      <c r="M610" s="288"/>
      <c r="N610" s="339"/>
      <c r="O610" s="317"/>
      <c r="P610" s="288"/>
      <c r="Q610" s="317"/>
      <c r="R610" s="288"/>
      <c r="S610" s="317"/>
      <c r="T610" s="288"/>
      <c r="U610" s="317"/>
      <c r="V610" s="288"/>
      <c r="W610" s="288"/>
      <c r="X610" s="288"/>
      <c r="Y610" s="288"/>
      <c r="Z610" s="288"/>
      <c r="AA610" s="288"/>
      <c r="AB610" s="288"/>
      <c r="AC610" s="288"/>
      <c r="AD610" s="288"/>
      <c r="AE610" s="288"/>
      <c r="AF610" s="288"/>
      <c r="AG610" s="288"/>
      <c r="AH610" s="288"/>
      <c r="AI610" s="288"/>
      <c r="AJ610" s="288"/>
      <c r="AK610" s="288"/>
      <c r="AL610" s="288"/>
      <c r="AM610" s="288"/>
      <c r="AN610" s="288"/>
      <c r="AO610" s="288"/>
      <c r="AP610" s="288"/>
    </row>
    <row r="611" spans="1:42" ht="15.75" customHeight="1">
      <c r="A611" s="288"/>
      <c r="B611" s="317"/>
      <c r="C611" s="317"/>
      <c r="D611" s="317"/>
      <c r="E611" s="288"/>
      <c r="F611" s="317"/>
      <c r="G611" s="288"/>
      <c r="H611" s="317"/>
      <c r="I611" s="288"/>
      <c r="J611" s="317"/>
      <c r="K611" s="288"/>
      <c r="L611" s="317"/>
      <c r="M611" s="288"/>
      <c r="N611" s="339"/>
      <c r="O611" s="317"/>
      <c r="P611" s="288"/>
      <c r="Q611" s="317"/>
      <c r="R611" s="288"/>
      <c r="S611" s="317"/>
      <c r="T611" s="288"/>
      <c r="U611" s="317"/>
      <c r="V611" s="288"/>
      <c r="W611" s="288"/>
      <c r="X611" s="288"/>
      <c r="Y611" s="288"/>
      <c r="Z611" s="288"/>
      <c r="AA611" s="288"/>
      <c r="AB611" s="288"/>
      <c r="AC611" s="288"/>
      <c r="AD611" s="288"/>
      <c r="AE611" s="288"/>
      <c r="AF611" s="288"/>
      <c r="AG611" s="288"/>
      <c r="AH611" s="288"/>
      <c r="AI611" s="288"/>
      <c r="AJ611" s="288"/>
      <c r="AK611" s="288"/>
      <c r="AL611" s="288"/>
      <c r="AM611" s="288"/>
      <c r="AN611" s="288"/>
      <c r="AO611" s="288"/>
      <c r="AP611" s="288"/>
    </row>
    <row r="612" spans="1:42" ht="15.75" customHeight="1">
      <c r="A612" s="288"/>
      <c r="B612" s="317"/>
      <c r="C612" s="317"/>
      <c r="D612" s="317"/>
      <c r="E612" s="288"/>
      <c r="F612" s="317"/>
      <c r="G612" s="288"/>
      <c r="H612" s="317"/>
      <c r="I612" s="288"/>
      <c r="J612" s="317"/>
      <c r="K612" s="288"/>
      <c r="L612" s="317"/>
      <c r="M612" s="288"/>
      <c r="N612" s="339"/>
      <c r="O612" s="317"/>
      <c r="P612" s="288"/>
      <c r="Q612" s="317"/>
      <c r="R612" s="288"/>
      <c r="S612" s="317"/>
      <c r="T612" s="288"/>
      <c r="U612" s="317"/>
      <c r="V612" s="288"/>
      <c r="W612" s="288"/>
      <c r="X612" s="288"/>
      <c r="Y612" s="288"/>
      <c r="Z612" s="288"/>
      <c r="AA612" s="288"/>
      <c r="AB612" s="288"/>
      <c r="AC612" s="288"/>
      <c r="AD612" s="288"/>
      <c r="AE612" s="288"/>
      <c r="AF612" s="288"/>
      <c r="AG612" s="288"/>
      <c r="AH612" s="288"/>
      <c r="AI612" s="288"/>
      <c r="AJ612" s="288"/>
      <c r="AK612" s="288"/>
      <c r="AL612" s="288"/>
      <c r="AM612" s="288"/>
      <c r="AN612" s="288"/>
      <c r="AO612" s="288"/>
      <c r="AP612" s="288"/>
    </row>
    <row r="613" spans="1:42" ht="15.75" customHeight="1">
      <c r="A613" s="288"/>
      <c r="B613" s="317"/>
      <c r="C613" s="317"/>
      <c r="D613" s="317"/>
      <c r="E613" s="288"/>
      <c r="F613" s="317"/>
      <c r="G613" s="288"/>
      <c r="H613" s="317"/>
      <c r="I613" s="288"/>
      <c r="J613" s="317"/>
      <c r="K613" s="288"/>
      <c r="L613" s="317"/>
      <c r="M613" s="288"/>
      <c r="N613" s="339"/>
      <c r="O613" s="317"/>
      <c r="P613" s="288"/>
      <c r="Q613" s="317"/>
      <c r="R613" s="288"/>
      <c r="S613" s="317"/>
      <c r="T613" s="288"/>
      <c r="U613" s="317"/>
      <c r="V613" s="288"/>
      <c r="W613" s="288"/>
      <c r="X613" s="288"/>
      <c r="Y613" s="288"/>
      <c r="Z613" s="288"/>
      <c r="AA613" s="288"/>
      <c r="AB613" s="288"/>
      <c r="AC613" s="288"/>
      <c r="AD613" s="288"/>
      <c r="AE613" s="288"/>
      <c r="AF613" s="288"/>
      <c r="AG613" s="288"/>
      <c r="AH613" s="288"/>
      <c r="AI613" s="288"/>
      <c r="AJ613" s="288"/>
      <c r="AK613" s="288"/>
      <c r="AL613" s="288"/>
      <c r="AM613" s="288"/>
      <c r="AN613" s="288"/>
      <c r="AO613" s="288"/>
      <c r="AP613" s="288"/>
    </row>
    <row r="614" spans="1:42" ht="15.75" customHeight="1">
      <c r="A614" s="288"/>
      <c r="B614" s="317"/>
      <c r="C614" s="317"/>
      <c r="D614" s="317"/>
      <c r="E614" s="288"/>
      <c r="F614" s="317"/>
      <c r="G614" s="288"/>
      <c r="H614" s="317"/>
      <c r="I614" s="288"/>
      <c r="J614" s="317"/>
      <c r="K614" s="288"/>
      <c r="L614" s="317"/>
      <c r="M614" s="288"/>
      <c r="N614" s="339"/>
      <c r="O614" s="317"/>
      <c r="P614" s="288"/>
      <c r="Q614" s="317"/>
      <c r="R614" s="288"/>
      <c r="S614" s="317"/>
      <c r="T614" s="288"/>
      <c r="U614" s="317"/>
      <c r="V614" s="288"/>
      <c r="W614" s="288"/>
      <c r="X614" s="288"/>
      <c r="Y614" s="288"/>
      <c r="Z614" s="288"/>
      <c r="AA614" s="288"/>
      <c r="AB614" s="288"/>
      <c r="AC614" s="288"/>
      <c r="AD614" s="288"/>
      <c r="AE614" s="288"/>
      <c r="AF614" s="288"/>
      <c r="AG614" s="288"/>
      <c r="AH614" s="288"/>
      <c r="AI614" s="288"/>
      <c r="AJ614" s="288"/>
      <c r="AK614" s="288"/>
      <c r="AL614" s="288"/>
      <c r="AM614" s="288"/>
      <c r="AN614" s="288"/>
      <c r="AO614" s="288"/>
      <c r="AP614" s="288"/>
    </row>
    <row r="615" spans="1:42" ht="15.75" customHeight="1">
      <c r="A615" s="288"/>
      <c r="B615" s="317"/>
      <c r="C615" s="317"/>
      <c r="D615" s="317"/>
      <c r="E615" s="288"/>
      <c r="F615" s="317"/>
      <c r="G615" s="288"/>
      <c r="H615" s="317"/>
      <c r="I615" s="288"/>
      <c r="J615" s="317"/>
      <c r="K615" s="288"/>
      <c r="L615" s="317"/>
      <c r="M615" s="288"/>
      <c r="N615" s="339"/>
      <c r="O615" s="317"/>
      <c r="P615" s="288"/>
      <c r="Q615" s="317"/>
      <c r="R615" s="288"/>
      <c r="S615" s="317"/>
      <c r="T615" s="288"/>
      <c r="U615" s="317"/>
      <c r="V615" s="288"/>
      <c r="W615" s="288"/>
      <c r="X615" s="288"/>
      <c r="Y615" s="288"/>
      <c r="Z615" s="288"/>
      <c r="AA615" s="288"/>
      <c r="AB615" s="288"/>
      <c r="AC615" s="288"/>
      <c r="AD615" s="288"/>
      <c r="AE615" s="288"/>
      <c r="AF615" s="288"/>
      <c r="AG615" s="288"/>
      <c r="AH615" s="288"/>
      <c r="AI615" s="288"/>
      <c r="AJ615" s="288"/>
      <c r="AK615" s="288"/>
      <c r="AL615" s="288"/>
      <c r="AM615" s="288"/>
      <c r="AN615" s="288"/>
      <c r="AO615" s="288"/>
      <c r="AP615" s="288"/>
    </row>
    <row r="616" spans="1:42" ht="15.75" customHeight="1">
      <c r="A616" s="288"/>
      <c r="B616" s="317"/>
      <c r="C616" s="317"/>
      <c r="D616" s="317"/>
      <c r="E616" s="288"/>
      <c r="F616" s="317"/>
      <c r="G616" s="288"/>
      <c r="H616" s="317"/>
      <c r="I616" s="288"/>
      <c r="J616" s="317"/>
      <c r="K616" s="288"/>
      <c r="L616" s="317"/>
      <c r="M616" s="288"/>
      <c r="N616" s="339"/>
      <c r="O616" s="317"/>
      <c r="P616" s="288"/>
      <c r="Q616" s="317"/>
      <c r="R616" s="288"/>
      <c r="S616" s="317"/>
      <c r="T616" s="288"/>
      <c r="U616" s="317"/>
      <c r="V616" s="288"/>
      <c r="W616" s="288"/>
      <c r="X616" s="288"/>
      <c r="Y616" s="288"/>
      <c r="Z616" s="288"/>
      <c r="AA616" s="288"/>
      <c r="AB616" s="288"/>
      <c r="AC616" s="288"/>
      <c r="AD616" s="288"/>
      <c r="AE616" s="288"/>
      <c r="AF616" s="288"/>
      <c r="AG616" s="288"/>
      <c r="AH616" s="288"/>
      <c r="AI616" s="288"/>
      <c r="AJ616" s="288"/>
      <c r="AK616" s="288"/>
      <c r="AL616" s="288"/>
      <c r="AM616" s="288"/>
      <c r="AN616" s="288"/>
      <c r="AO616" s="288"/>
      <c r="AP616" s="288"/>
    </row>
    <row r="617" spans="1:42" ht="15.75" customHeight="1">
      <c r="A617" s="288"/>
      <c r="B617" s="317"/>
      <c r="C617" s="317"/>
      <c r="D617" s="317"/>
      <c r="E617" s="288"/>
      <c r="F617" s="317"/>
      <c r="G617" s="288"/>
      <c r="H617" s="317"/>
      <c r="I617" s="288"/>
      <c r="J617" s="317"/>
      <c r="K617" s="288"/>
      <c r="L617" s="317"/>
      <c r="M617" s="288"/>
      <c r="N617" s="339"/>
      <c r="O617" s="317"/>
      <c r="P617" s="288"/>
      <c r="Q617" s="317"/>
      <c r="R617" s="288"/>
      <c r="S617" s="317"/>
      <c r="T617" s="288"/>
      <c r="U617" s="317"/>
      <c r="V617" s="288"/>
      <c r="W617" s="288"/>
      <c r="X617" s="288"/>
      <c r="Y617" s="288"/>
      <c r="Z617" s="288"/>
      <c r="AA617" s="288"/>
      <c r="AB617" s="288"/>
      <c r="AC617" s="288"/>
      <c r="AD617" s="288"/>
      <c r="AE617" s="288"/>
      <c r="AF617" s="288"/>
      <c r="AG617" s="288"/>
      <c r="AH617" s="288"/>
      <c r="AI617" s="288"/>
      <c r="AJ617" s="288"/>
      <c r="AK617" s="288"/>
      <c r="AL617" s="288"/>
      <c r="AM617" s="288"/>
      <c r="AN617" s="288"/>
      <c r="AO617" s="288"/>
      <c r="AP617" s="288"/>
    </row>
    <row r="618" spans="1:42" ht="15.75" customHeight="1">
      <c r="A618" s="288"/>
      <c r="B618" s="317"/>
      <c r="C618" s="317"/>
      <c r="D618" s="317"/>
      <c r="E618" s="288"/>
      <c r="F618" s="317"/>
      <c r="G618" s="288"/>
      <c r="H618" s="317"/>
      <c r="I618" s="288"/>
      <c r="J618" s="317"/>
      <c r="K618" s="288"/>
      <c r="L618" s="317"/>
      <c r="M618" s="288"/>
      <c r="N618" s="339"/>
      <c r="O618" s="317"/>
      <c r="P618" s="288"/>
      <c r="Q618" s="317"/>
      <c r="R618" s="288"/>
      <c r="S618" s="317"/>
      <c r="T618" s="288"/>
      <c r="U618" s="317"/>
      <c r="V618" s="288"/>
      <c r="W618" s="288"/>
      <c r="X618" s="288"/>
      <c r="Y618" s="288"/>
      <c r="Z618" s="288"/>
      <c r="AA618" s="288"/>
      <c r="AB618" s="288"/>
      <c r="AC618" s="288"/>
      <c r="AD618" s="288"/>
      <c r="AE618" s="288"/>
      <c r="AF618" s="288"/>
      <c r="AG618" s="288"/>
      <c r="AH618" s="288"/>
      <c r="AI618" s="288"/>
      <c r="AJ618" s="288"/>
      <c r="AK618" s="288"/>
      <c r="AL618" s="288"/>
      <c r="AM618" s="288"/>
      <c r="AN618" s="288"/>
      <c r="AO618" s="288"/>
      <c r="AP618" s="288"/>
    </row>
    <row r="619" spans="1:42" ht="15.75" customHeight="1">
      <c r="A619" s="288"/>
      <c r="B619" s="317"/>
      <c r="C619" s="317"/>
      <c r="D619" s="317"/>
      <c r="E619" s="288"/>
      <c r="F619" s="317"/>
      <c r="G619" s="288"/>
      <c r="H619" s="317"/>
      <c r="I619" s="288"/>
      <c r="J619" s="317"/>
      <c r="K619" s="288"/>
      <c r="L619" s="317"/>
      <c r="M619" s="288"/>
      <c r="N619" s="339"/>
      <c r="O619" s="317"/>
      <c r="P619" s="288"/>
      <c r="Q619" s="317"/>
      <c r="R619" s="288"/>
      <c r="S619" s="317"/>
      <c r="T619" s="288"/>
      <c r="U619" s="317"/>
      <c r="V619" s="288"/>
      <c r="W619" s="288"/>
      <c r="X619" s="288"/>
      <c r="Y619" s="288"/>
      <c r="Z619" s="288"/>
      <c r="AA619" s="288"/>
      <c r="AB619" s="288"/>
      <c r="AC619" s="288"/>
      <c r="AD619" s="288"/>
      <c r="AE619" s="288"/>
      <c r="AF619" s="288"/>
      <c r="AG619" s="288"/>
      <c r="AH619" s="288"/>
      <c r="AI619" s="288"/>
      <c r="AJ619" s="288"/>
      <c r="AK619" s="288"/>
      <c r="AL619" s="288"/>
      <c r="AM619" s="288"/>
      <c r="AN619" s="288"/>
      <c r="AO619" s="288"/>
      <c r="AP619" s="288"/>
    </row>
    <row r="620" spans="1:42" ht="15.75" customHeight="1">
      <c r="A620" s="288"/>
      <c r="B620" s="317"/>
      <c r="C620" s="317"/>
      <c r="D620" s="317"/>
      <c r="E620" s="288"/>
      <c r="F620" s="317"/>
      <c r="G620" s="288"/>
      <c r="H620" s="317"/>
      <c r="I620" s="288"/>
      <c r="J620" s="317"/>
      <c r="K620" s="288"/>
      <c r="L620" s="317"/>
      <c r="M620" s="288"/>
      <c r="N620" s="339"/>
      <c r="O620" s="317"/>
      <c r="P620" s="288"/>
      <c r="Q620" s="317"/>
      <c r="R620" s="288"/>
      <c r="S620" s="317"/>
      <c r="T620" s="288"/>
      <c r="U620" s="317"/>
      <c r="V620" s="288"/>
      <c r="W620" s="288"/>
      <c r="X620" s="288"/>
      <c r="Y620" s="288"/>
      <c r="Z620" s="288"/>
      <c r="AA620" s="288"/>
      <c r="AB620" s="288"/>
      <c r="AC620" s="288"/>
      <c r="AD620" s="288"/>
      <c r="AE620" s="288"/>
      <c r="AF620" s="288"/>
      <c r="AG620" s="288"/>
      <c r="AH620" s="288"/>
      <c r="AI620" s="288"/>
      <c r="AJ620" s="288"/>
      <c r="AK620" s="288"/>
      <c r="AL620" s="288"/>
      <c r="AM620" s="288"/>
      <c r="AN620" s="288"/>
      <c r="AO620" s="288"/>
      <c r="AP620" s="288"/>
    </row>
    <row r="621" spans="1:42" ht="15.75" customHeight="1">
      <c r="A621" s="288"/>
      <c r="B621" s="317"/>
      <c r="C621" s="317"/>
      <c r="D621" s="317"/>
      <c r="E621" s="288"/>
      <c r="F621" s="317"/>
      <c r="G621" s="288"/>
      <c r="H621" s="317"/>
      <c r="I621" s="288"/>
      <c r="J621" s="317"/>
      <c r="K621" s="288"/>
      <c r="L621" s="317"/>
      <c r="M621" s="288"/>
      <c r="N621" s="339"/>
      <c r="O621" s="317"/>
      <c r="P621" s="288"/>
      <c r="Q621" s="317"/>
      <c r="R621" s="288"/>
      <c r="S621" s="317"/>
      <c r="T621" s="288"/>
      <c r="U621" s="317"/>
      <c r="V621" s="288"/>
      <c r="W621" s="288"/>
      <c r="X621" s="288"/>
      <c r="Y621" s="288"/>
      <c r="Z621" s="288"/>
      <c r="AA621" s="288"/>
      <c r="AB621" s="288"/>
      <c r="AC621" s="288"/>
      <c r="AD621" s="288"/>
      <c r="AE621" s="288"/>
      <c r="AF621" s="288"/>
      <c r="AG621" s="288"/>
      <c r="AH621" s="288"/>
      <c r="AI621" s="288"/>
      <c r="AJ621" s="288"/>
      <c r="AK621" s="288"/>
      <c r="AL621" s="288"/>
      <c r="AM621" s="288"/>
      <c r="AN621" s="288"/>
      <c r="AO621" s="288"/>
      <c r="AP621" s="288"/>
    </row>
    <row r="622" spans="1:42" ht="15.75" customHeight="1">
      <c r="A622" s="288"/>
      <c r="B622" s="317"/>
      <c r="C622" s="317"/>
      <c r="D622" s="317"/>
      <c r="E622" s="288"/>
      <c r="F622" s="317"/>
      <c r="G622" s="288"/>
      <c r="H622" s="317"/>
      <c r="I622" s="288"/>
      <c r="J622" s="317"/>
      <c r="K622" s="288"/>
      <c r="L622" s="317"/>
      <c r="M622" s="288"/>
      <c r="N622" s="339"/>
      <c r="O622" s="317"/>
      <c r="P622" s="288"/>
      <c r="Q622" s="317"/>
      <c r="R622" s="288"/>
      <c r="S622" s="317"/>
      <c r="T622" s="288"/>
      <c r="U622" s="317"/>
      <c r="V622" s="288"/>
      <c r="W622" s="288"/>
      <c r="X622" s="288"/>
      <c r="Y622" s="288"/>
      <c r="Z622" s="288"/>
      <c r="AA622" s="288"/>
      <c r="AB622" s="288"/>
      <c r="AC622" s="288"/>
      <c r="AD622" s="288"/>
      <c r="AE622" s="288"/>
      <c r="AF622" s="288"/>
      <c r="AG622" s="288"/>
      <c r="AH622" s="288"/>
      <c r="AI622" s="288"/>
      <c r="AJ622" s="288"/>
      <c r="AK622" s="288"/>
      <c r="AL622" s="288"/>
      <c r="AM622" s="288"/>
      <c r="AN622" s="288"/>
      <c r="AO622" s="288"/>
      <c r="AP622" s="288"/>
    </row>
    <row r="623" spans="1:42" ht="15.75" customHeight="1">
      <c r="A623" s="288"/>
      <c r="B623" s="317"/>
      <c r="C623" s="317"/>
      <c r="D623" s="317"/>
      <c r="E623" s="288"/>
      <c r="F623" s="317"/>
      <c r="G623" s="288"/>
      <c r="H623" s="317"/>
      <c r="I623" s="288"/>
      <c r="J623" s="317"/>
      <c r="K623" s="288"/>
      <c r="L623" s="317"/>
      <c r="M623" s="288"/>
      <c r="N623" s="339"/>
      <c r="O623" s="317"/>
      <c r="P623" s="288"/>
      <c r="Q623" s="317"/>
      <c r="R623" s="288"/>
      <c r="S623" s="317"/>
      <c r="T623" s="288"/>
      <c r="U623" s="317"/>
      <c r="V623" s="288"/>
      <c r="W623" s="288"/>
      <c r="X623" s="288"/>
      <c r="Y623" s="288"/>
      <c r="Z623" s="288"/>
      <c r="AA623" s="288"/>
      <c r="AB623" s="288"/>
      <c r="AC623" s="288"/>
      <c r="AD623" s="288"/>
      <c r="AE623" s="288"/>
      <c r="AF623" s="288"/>
      <c r="AG623" s="288"/>
      <c r="AH623" s="288"/>
      <c r="AI623" s="288"/>
      <c r="AJ623" s="288"/>
      <c r="AK623" s="288"/>
      <c r="AL623" s="288"/>
      <c r="AM623" s="288"/>
      <c r="AN623" s="288"/>
      <c r="AO623" s="288"/>
      <c r="AP623" s="288"/>
    </row>
    <row r="624" spans="1:42" ht="15.75" customHeight="1">
      <c r="A624" s="288"/>
      <c r="B624" s="317"/>
      <c r="C624" s="317"/>
      <c r="D624" s="317"/>
      <c r="E624" s="288"/>
      <c r="F624" s="317"/>
      <c r="G624" s="288"/>
      <c r="H624" s="317"/>
      <c r="I624" s="288"/>
      <c r="J624" s="317"/>
      <c r="K624" s="288"/>
      <c r="L624" s="317"/>
      <c r="M624" s="288"/>
      <c r="N624" s="339"/>
      <c r="O624" s="317"/>
      <c r="P624" s="288"/>
      <c r="Q624" s="317"/>
      <c r="R624" s="288"/>
      <c r="S624" s="317"/>
      <c r="T624" s="288"/>
      <c r="U624" s="317"/>
      <c r="V624" s="288"/>
      <c r="W624" s="288"/>
      <c r="X624" s="288"/>
      <c r="Y624" s="288"/>
      <c r="Z624" s="288"/>
      <c r="AA624" s="288"/>
      <c r="AB624" s="288"/>
      <c r="AC624" s="288"/>
      <c r="AD624" s="288"/>
      <c r="AE624" s="288"/>
      <c r="AF624" s="288"/>
      <c r="AG624" s="288"/>
      <c r="AH624" s="288"/>
      <c r="AI624" s="288"/>
      <c r="AJ624" s="288"/>
      <c r="AK624" s="288"/>
      <c r="AL624" s="288"/>
      <c r="AM624" s="288"/>
      <c r="AN624" s="288"/>
      <c r="AO624" s="288"/>
      <c r="AP624" s="288"/>
    </row>
    <row r="625" spans="1:42" ht="15.75" customHeight="1">
      <c r="A625" s="288"/>
      <c r="B625" s="317"/>
      <c r="C625" s="317"/>
      <c r="D625" s="317"/>
      <c r="E625" s="288"/>
      <c r="F625" s="317"/>
      <c r="G625" s="288"/>
      <c r="H625" s="317"/>
      <c r="I625" s="288"/>
      <c r="J625" s="317"/>
      <c r="K625" s="288"/>
      <c r="L625" s="317"/>
      <c r="M625" s="288"/>
      <c r="N625" s="339"/>
      <c r="O625" s="317"/>
      <c r="P625" s="288"/>
      <c r="Q625" s="317"/>
      <c r="R625" s="288"/>
      <c r="S625" s="317"/>
      <c r="T625" s="288"/>
      <c r="U625" s="317"/>
      <c r="V625" s="288"/>
      <c r="W625" s="288"/>
      <c r="X625" s="288"/>
      <c r="Y625" s="288"/>
      <c r="Z625" s="288"/>
      <c r="AA625" s="288"/>
      <c r="AB625" s="288"/>
      <c r="AC625" s="288"/>
      <c r="AD625" s="288"/>
      <c r="AE625" s="288"/>
      <c r="AF625" s="288"/>
      <c r="AG625" s="288"/>
      <c r="AH625" s="288"/>
      <c r="AI625" s="288"/>
      <c r="AJ625" s="288"/>
      <c r="AK625" s="288"/>
      <c r="AL625" s="288"/>
      <c r="AM625" s="288"/>
      <c r="AN625" s="288"/>
      <c r="AO625" s="288"/>
      <c r="AP625" s="288"/>
    </row>
    <row r="626" spans="1:42" ht="15.75" customHeight="1">
      <c r="A626" s="288"/>
      <c r="B626" s="317"/>
      <c r="C626" s="317"/>
      <c r="D626" s="317"/>
      <c r="E626" s="288"/>
      <c r="F626" s="317"/>
      <c r="G626" s="288"/>
      <c r="H626" s="317"/>
      <c r="I626" s="288"/>
      <c r="J626" s="317"/>
      <c r="K626" s="288"/>
      <c r="L626" s="317"/>
      <c r="M626" s="288"/>
      <c r="N626" s="339"/>
      <c r="O626" s="317"/>
      <c r="P626" s="288"/>
      <c r="Q626" s="317"/>
      <c r="R626" s="288"/>
      <c r="S626" s="317"/>
      <c r="T626" s="288"/>
      <c r="U626" s="317"/>
      <c r="V626" s="288"/>
      <c r="W626" s="288"/>
      <c r="X626" s="288"/>
      <c r="Y626" s="288"/>
      <c r="Z626" s="288"/>
      <c r="AA626" s="288"/>
      <c r="AB626" s="288"/>
      <c r="AC626" s="288"/>
      <c r="AD626" s="288"/>
      <c r="AE626" s="288"/>
      <c r="AF626" s="288"/>
      <c r="AG626" s="288"/>
      <c r="AH626" s="288"/>
      <c r="AI626" s="288"/>
      <c r="AJ626" s="288"/>
      <c r="AK626" s="288"/>
      <c r="AL626" s="288"/>
      <c r="AM626" s="288"/>
      <c r="AN626" s="288"/>
      <c r="AO626" s="288"/>
      <c r="AP626" s="288"/>
    </row>
    <row r="627" spans="1:42" ht="15.75" customHeight="1">
      <c r="A627" s="288"/>
      <c r="B627" s="317"/>
      <c r="C627" s="317"/>
      <c r="D627" s="317"/>
      <c r="E627" s="288"/>
      <c r="F627" s="317"/>
      <c r="G627" s="288"/>
      <c r="H627" s="317"/>
      <c r="I627" s="288"/>
      <c r="J627" s="317"/>
      <c r="K627" s="288"/>
      <c r="L627" s="317"/>
      <c r="M627" s="288"/>
      <c r="N627" s="339"/>
      <c r="O627" s="317"/>
      <c r="P627" s="288"/>
      <c r="Q627" s="317"/>
      <c r="R627" s="288"/>
      <c r="S627" s="317"/>
      <c r="T627" s="288"/>
      <c r="U627" s="317"/>
      <c r="V627" s="288"/>
      <c r="W627" s="288"/>
      <c r="X627" s="288"/>
      <c r="Y627" s="288"/>
      <c r="Z627" s="288"/>
      <c r="AA627" s="288"/>
      <c r="AB627" s="288"/>
      <c r="AC627" s="288"/>
      <c r="AD627" s="288"/>
      <c r="AE627" s="288"/>
      <c r="AF627" s="288"/>
      <c r="AG627" s="288"/>
      <c r="AH627" s="288"/>
      <c r="AI627" s="288"/>
      <c r="AJ627" s="288"/>
      <c r="AK627" s="288"/>
      <c r="AL627" s="288"/>
      <c r="AM627" s="288"/>
      <c r="AN627" s="288"/>
      <c r="AO627" s="288"/>
      <c r="AP627" s="288"/>
    </row>
    <row r="628" spans="1:42" ht="15.75" customHeight="1">
      <c r="A628" s="288"/>
      <c r="B628" s="317"/>
      <c r="C628" s="317"/>
      <c r="D628" s="317"/>
      <c r="E628" s="288"/>
      <c r="F628" s="317"/>
      <c r="G628" s="288"/>
      <c r="H628" s="317"/>
      <c r="I628" s="288"/>
      <c r="J628" s="317"/>
      <c r="K628" s="288"/>
      <c r="L628" s="317"/>
      <c r="M628" s="288"/>
      <c r="N628" s="339"/>
      <c r="O628" s="317"/>
      <c r="P628" s="288"/>
      <c r="Q628" s="317"/>
      <c r="R628" s="288"/>
      <c r="S628" s="317"/>
      <c r="T628" s="288"/>
      <c r="U628" s="317"/>
      <c r="V628" s="288"/>
      <c r="W628" s="288"/>
      <c r="X628" s="288"/>
      <c r="Y628" s="288"/>
      <c r="Z628" s="288"/>
      <c r="AA628" s="288"/>
      <c r="AB628" s="288"/>
      <c r="AC628" s="288"/>
      <c r="AD628" s="288"/>
      <c r="AE628" s="288"/>
      <c r="AF628" s="288"/>
      <c r="AG628" s="288"/>
      <c r="AH628" s="288"/>
      <c r="AI628" s="288"/>
      <c r="AJ628" s="288"/>
      <c r="AK628" s="288"/>
      <c r="AL628" s="288"/>
      <c r="AM628" s="288"/>
      <c r="AN628" s="288"/>
      <c r="AO628" s="288"/>
      <c r="AP628" s="288"/>
    </row>
    <row r="629" spans="1:42" ht="15.75" customHeight="1">
      <c r="A629" s="288"/>
      <c r="B629" s="317"/>
      <c r="C629" s="317"/>
      <c r="D629" s="317"/>
      <c r="E629" s="288"/>
      <c r="F629" s="317"/>
      <c r="G629" s="288"/>
      <c r="H629" s="317"/>
      <c r="I629" s="288"/>
      <c r="J629" s="317"/>
      <c r="K629" s="288"/>
      <c r="L629" s="317"/>
      <c r="M629" s="288"/>
      <c r="N629" s="339"/>
      <c r="O629" s="317"/>
      <c r="P629" s="288"/>
      <c r="Q629" s="317"/>
      <c r="R629" s="288"/>
      <c r="S629" s="317"/>
      <c r="T629" s="288"/>
      <c r="U629" s="317"/>
      <c r="V629" s="288"/>
      <c r="W629" s="288"/>
      <c r="X629" s="288"/>
      <c r="Y629" s="288"/>
      <c r="Z629" s="288"/>
      <c r="AA629" s="288"/>
      <c r="AB629" s="288"/>
      <c r="AC629" s="288"/>
      <c r="AD629" s="288"/>
      <c r="AE629" s="288"/>
      <c r="AF629" s="288"/>
      <c r="AG629" s="288"/>
      <c r="AH629" s="288"/>
      <c r="AI629" s="288"/>
      <c r="AJ629" s="288"/>
      <c r="AK629" s="288"/>
      <c r="AL629" s="288"/>
      <c r="AM629" s="288"/>
      <c r="AN629" s="288"/>
      <c r="AO629" s="288"/>
      <c r="AP629" s="288"/>
    </row>
    <row r="630" spans="1:42" ht="15.75" customHeight="1">
      <c r="A630" s="288"/>
      <c r="B630" s="317"/>
      <c r="C630" s="317"/>
      <c r="D630" s="317"/>
      <c r="E630" s="288"/>
      <c r="F630" s="317"/>
      <c r="G630" s="288"/>
      <c r="H630" s="317"/>
      <c r="I630" s="288"/>
      <c r="J630" s="317"/>
      <c r="K630" s="288"/>
      <c r="L630" s="317"/>
      <c r="M630" s="288"/>
      <c r="N630" s="339"/>
      <c r="O630" s="317"/>
      <c r="P630" s="288"/>
      <c r="Q630" s="317"/>
      <c r="R630" s="288"/>
      <c r="S630" s="317"/>
      <c r="T630" s="288"/>
      <c r="U630" s="317"/>
      <c r="V630" s="288"/>
      <c r="W630" s="288"/>
      <c r="X630" s="288"/>
      <c r="Y630" s="288"/>
      <c r="Z630" s="288"/>
      <c r="AA630" s="288"/>
      <c r="AB630" s="288"/>
      <c r="AC630" s="288"/>
      <c r="AD630" s="288"/>
      <c r="AE630" s="288"/>
      <c r="AF630" s="288"/>
      <c r="AG630" s="288"/>
      <c r="AH630" s="288"/>
      <c r="AI630" s="288"/>
      <c r="AJ630" s="288"/>
      <c r="AK630" s="288"/>
      <c r="AL630" s="288"/>
      <c r="AM630" s="288"/>
      <c r="AN630" s="288"/>
      <c r="AO630" s="288"/>
      <c r="AP630" s="288"/>
    </row>
    <row r="631" spans="1:42" ht="15.75" customHeight="1">
      <c r="A631" s="288"/>
      <c r="B631" s="317"/>
      <c r="C631" s="317"/>
      <c r="D631" s="317"/>
      <c r="E631" s="288"/>
      <c r="F631" s="317"/>
      <c r="G631" s="288"/>
      <c r="H631" s="317"/>
      <c r="I631" s="288"/>
      <c r="J631" s="317"/>
      <c r="K631" s="288"/>
      <c r="L631" s="317"/>
      <c r="M631" s="288"/>
      <c r="N631" s="339"/>
      <c r="O631" s="317"/>
      <c r="P631" s="288"/>
      <c r="Q631" s="317"/>
      <c r="R631" s="288"/>
      <c r="S631" s="317"/>
      <c r="T631" s="288"/>
      <c r="U631" s="317"/>
      <c r="V631" s="288"/>
      <c r="W631" s="288"/>
      <c r="X631" s="288"/>
      <c r="Y631" s="288"/>
      <c r="Z631" s="288"/>
      <c r="AA631" s="288"/>
      <c r="AB631" s="288"/>
      <c r="AC631" s="288"/>
      <c r="AD631" s="288"/>
      <c r="AE631" s="288"/>
      <c r="AF631" s="288"/>
      <c r="AG631" s="288"/>
      <c r="AH631" s="288"/>
      <c r="AI631" s="288"/>
      <c r="AJ631" s="288"/>
      <c r="AK631" s="288"/>
      <c r="AL631" s="288"/>
      <c r="AM631" s="288"/>
      <c r="AN631" s="288"/>
      <c r="AO631" s="288"/>
      <c r="AP631" s="288"/>
    </row>
    <row r="632" spans="1:42" ht="15.75" customHeight="1">
      <c r="A632" s="288"/>
      <c r="B632" s="317"/>
      <c r="C632" s="317"/>
      <c r="D632" s="317"/>
      <c r="E632" s="288"/>
      <c r="F632" s="317"/>
      <c r="G632" s="288"/>
      <c r="H632" s="317"/>
      <c r="I632" s="288"/>
      <c r="J632" s="317"/>
      <c r="K632" s="288"/>
      <c r="L632" s="317"/>
      <c r="M632" s="288"/>
      <c r="N632" s="339"/>
      <c r="O632" s="317"/>
      <c r="P632" s="288"/>
      <c r="Q632" s="317"/>
      <c r="R632" s="288"/>
      <c r="S632" s="317"/>
      <c r="T632" s="288"/>
      <c r="U632" s="317"/>
      <c r="V632" s="288"/>
      <c r="W632" s="288"/>
      <c r="X632" s="288"/>
      <c r="Y632" s="288"/>
      <c r="Z632" s="288"/>
      <c r="AA632" s="288"/>
      <c r="AB632" s="288"/>
      <c r="AC632" s="288"/>
      <c r="AD632" s="288"/>
      <c r="AE632" s="288"/>
      <c r="AF632" s="288"/>
      <c r="AG632" s="288"/>
      <c r="AH632" s="288"/>
      <c r="AI632" s="288"/>
      <c r="AJ632" s="288"/>
      <c r="AK632" s="288"/>
      <c r="AL632" s="288"/>
      <c r="AM632" s="288"/>
      <c r="AN632" s="288"/>
      <c r="AO632" s="288"/>
      <c r="AP632" s="288"/>
    </row>
    <row r="633" spans="1:42" ht="15.75" customHeight="1">
      <c r="A633" s="288"/>
      <c r="B633" s="317"/>
      <c r="C633" s="317"/>
      <c r="D633" s="317"/>
      <c r="E633" s="288"/>
      <c r="F633" s="317"/>
      <c r="G633" s="288"/>
      <c r="H633" s="317"/>
      <c r="I633" s="288"/>
      <c r="J633" s="317"/>
      <c r="K633" s="288"/>
      <c r="L633" s="317"/>
      <c r="M633" s="288"/>
      <c r="N633" s="339"/>
      <c r="O633" s="317"/>
      <c r="P633" s="288"/>
      <c r="Q633" s="317"/>
      <c r="R633" s="288"/>
      <c r="S633" s="317"/>
      <c r="T633" s="288"/>
      <c r="U633" s="317"/>
      <c r="V633" s="288"/>
      <c r="W633" s="288"/>
      <c r="X633" s="288"/>
      <c r="Y633" s="288"/>
      <c r="Z633" s="288"/>
      <c r="AA633" s="288"/>
      <c r="AB633" s="288"/>
      <c r="AC633" s="288"/>
      <c r="AD633" s="288"/>
      <c r="AE633" s="288"/>
      <c r="AF633" s="288"/>
      <c r="AG633" s="288"/>
      <c r="AH633" s="288"/>
      <c r="AI633" s="288"/>
      <c r="AJ633" s="288"/>
      <c r="AK633" s="288"/>
      <c r="AL633" s="288"/>
      <c r="AM633" s="288"/>
      <c r="AN633" s="288"/>
      <c r="AO633" s="288"/>
      <c r="AP633" s="288"/>
    </row>
    <row r="634" spans="1:42" ht="15.75" customHeight="1">
      <c r="A634" s="288"/>
      <c r="B634" s="317"/>
      <c r="C634" s="317"/>
      <c r="D634" s="317"/>
      <c r="E634" s="288"/>
      <c r="F634" s="317"/>
      <c r="G634" s="288"/>
      <c r="H634" s="317"/>
      <c r="I634" s="288"/>
      <c r="J634" s="317"/>
      <c r="K634" s="288"/>
      <c r="L634" s="317"/>
      <c r="M634" s="288"/>
      <c r="N634" s="339"/>
      <c r="O634" s="317"/>
      <c r="P634" s="288"/>
      <c r="Q634" s="317"/>
      <c r="R634" s="288"/>
      <c r="S634" s="317"/>
      <c r="T634" s="288"/>
      <c r="U634" s="317"/>
      <c r="V634" s="288"/>
      <c r="W634" s="288"/>
      <c r="X634" s="288"/>
      <c r="Y634" s="288"/>
      <c r="Z634" s="288"/>
      <c r="AA634" s="288"/>
      <c r="AB634" s="288"/>
      <c r="AC634" s="288"/>
      <c r="AD634" s="288"/>
      <c r="AE634" s="288"/>
      <c r="AF634" s="288"/>
      <c r="AG634" s="288"/>
      <c r="AH634" s="288"/>
      <c r="AI634" s="288"/>
      <c r="AJ634" s="288"/>
      <c r="AK634" s="288"/>
      <c r="AL634" s="288"/>
      <c r="AM634" s="288"/>
      <c r="AN634" s="288"/>
      <c r="AO634" s="288"/>
      <c r="AP634" s="288"/>
    </row>
    <row r="635" spans="1:42" ht="15.75" customHeight="1">
      <c r="A635" s="288"/>
      <c r="B635" s="317"/>
      <c r="C635" s="317"/>
      <c r="D635" s="317"/>
      <c r="E635" s="288"/>
      <c r="F635" s="317"/>
      <c r="G635" s="288"/>
      <c r="H635" s="317"/>
      <c r="I635" s="288"/>
      <c r="J635" s="317"/>
      <c r="K635" s="288"/>
      <c r="L635" s="317"/>
      <c r="M635" s="288"/>
      <c r="N635" s="339"/>
      <c r="O635" s="317"/>
      <c r="P635" s="288"/>
      <c r="Q635" s="317"/>
      <c r="R635" s="288"/>
      <c r="S635" s="317"/>
      <c r="T635" s="288"/>
      <c r="U635" s="317"/>
      <c r="V635" s="288"/>
      <c r="W635" s="288"/>
      <c r="X635" s="288"/>
      <c r="Y635" s="288"/>
      <c r="Z635" s="288"/>
      <c r="AA635" s="288"/>
      <c r="AB635" s="288"/>
      <c r="AC635" s="288"/>
      <c r="AD635" s="288"/>
      <c r="AE635" s="288"/>
      <c r="AF635" s="288"/>
      <c r="AG635" s="288"/>
      <c r="AH635" s="288"/>
      <c r="AI635" s="288"/>
      <c r="AJ635" s="288"/>
      <c r="AK635" s="288"/>
      <c r="AL635" s="288"/>
      <c r="AM635" s="288"/>
      <c r="AN635" s="288"/>
      <c r="AO635" s="288"/>
      <c r="AP635" s="288"/>
    </row>
    <row r="636" spans="1:42" ht="15.75" customHeight="1">
      <c r="A636" s="288"/>
      <c r="B636" s="317"/>
      <c r="C636" s="317"/>
      <c r="D636" s="317"/>
      <c r="E636" s="288"/>
      <c r="F636" s="317"/>
      <c r="G636" s="288"/>
      <c r="H636" s="317"/>
      <c r="I636" s="288"/>
      <c r="J636" s="317"/>
      <c r="K636" s="288"/>
      <c r="L636" s="317"/>
      <c r="M636" s="288"/>
      <c r="N636" s="339"/>
      <c r="O636" s="317"/>
      <c r="P636" s="288"/>
      <c r="Q636" s="317"/>
      <c r="R636" s="288"/>
      <c r="S636" s="317"/>
      <c r="T636" s="288"/>
      <c r="U636" s="317"/>
      <c r="V636" s="288"/>
      <c r="W636" s="288"/>
      <c r="X636" s="288"/>
      <c r="Y636" s="288"/>
      <c r="Z636" s="288"/>
      <c r="AA636" s="288"/>
      <c r="AB636" s="288"/>
      <c r="AC636" s="288"/>
      <c r="AD636" s="288"/>
      <c r="AE636" s="288"/>
      <c r="AF636" s="288"/>
      <c r="AG636" s="288"/>
      <c r="AH636" s="288"/>
      <c r="AI636" s="288"/>
      <c r="AJ636" s="288"/>
      <c r="AK636" s="288"/>
      <c r="AL636" s="288"/>
      <c r="AM636" s="288"/>
      <c r="AN636" s="288"/>
      <c r="AO636" s="288"/>
      <c r="AP636" s="288"/>
    </row>
    <row r="637" spans="1:42" ht="15.75" customHeight="1">
      <c r="A637" s="288"/>
      <c r="B637" s="317"/>
      <c r="C637" s="317"/>
      <c r="D637" s="317"/>
      <c r="E637" s="288"/>
      <c r="F637" s="317"/>
      <c r="G637" s="288"/>
      <c r="H637" s="317"/>
      <c r="I637" s="288"/>
      <c r="J637" s="317"/>
      <c r="K637" s="288"/>
      <c r="L637" s="317"/>
      <c r="M637" s="288"/>
      <c r="N637" s="339"/>
      <c r="O637" s="317"/>
      <c r="P637" s="288"/>
      <c r="Q637" s="317"/>
      <c r="R637" s="288"/>
      <c r="S637" s="317"/>
      <c r="T637" s="288"/>
      <c r="U637" s="317"/>
      <c r="V637" s="288"/>
      <c r="W637" s="288"/>
      <c r="X637" s="288"/>
      <c r="Y637" s="288"/>
      <c r="Z637" s="288"/>
      <c r="AA637" s="288"/>
      <c r="AB637" s="288"/>
      <c r="AC637" s="288"/>
      <c r="AD637" s="288"/>
      <c r="AE637" s="288"/>
      <c r="AF637" s="288"/>
      <c r="AG637" s="288"/>
      <c r="AH637" s="288"/>
      <c r="AI637" s="288"/>
      <c r="AJ637" s="288"/>
      <c r="AK637" s="288"/>
      <c r="AL637" s="288"/>
      <c r="AM637" s="288"/>
      <c r="AN637" s="288"/>
      <c r="AO637" s="288"/>
      <c r="AP637" s="288"/>
    </row>
    <row r="638" spans="1:42" ht="15.75" customHeight="1">
      <c r="A638" s="288"/>
      <c r="B638" s="317"/>
      <c r="C638" s="317"/>
      <c r="D638" s="317"/>
      <c r="E638" s="288"/>
      <c r="F638" s="317"/>
      <c r="G638" s="288"/>
      <c r="H638" s="317"/>
      <c r="I638" s="288"/>
      <c r="J638" s="317"/>
      <c r="K638" s="288"/>
      <c r="L638" s="317"/>
      <c r="M638" s="288"/>
      <c r="N638" s="339"/>
      <c r="O638" s="317"/>
      <c r="P638" s="288"/>
      <c r="Q638" s="317"/>
      <c r="R638" s="288"/>
      <c r="S638" s="317"/>
      <c r="T638" s="288"/>
      <c r="U638" s="317"/>
      <c r="V638" s="288"/>
      <c r="W638" s="288"/>
      <c r="X638" s="288"/>
      <c r="Y638" s="288"/>
      <c r="Z638" s="288"/>
      <c r="AA638" s="288"/>
      <c r="AB638" s="288"/>
      <c r="AC638" s="288"/>
      <c r="AD638" s="288"/>
      <c r="AE638" s="288"/>
      <c r="AF638" s="288"/>
      <c r="AG638" s="288"/>
      <c r="AH638" s="288"/>
      <c r="AI638" s="288"/>
      <c r="AJ638" s="288"/>
      <c r="AK638" s="288"/>
      <c r="AL638" s="288"/>
      <c r="AM638" s="288"/>
      <c r="AN638" s="288"/>
      <c r="AO638" s="288"/>
      <c r="AP638" s="288"/>
    </row>
    <row r="639" spans="1:42" ht="15.75" customHeight="1">
      <c r="A639" s="288"/>
      <c r="B639" s="317"/>
      <c r="C639" s="317"/>
      <c r="D639" s="317"/>
      <c r="E639" s="288"/>
      <c r="F639" s="317"/>
      <c r="G639" s="288"/>
      <c r="H639" s="317"/>
      <c r="I639" s="288"/>
      <c r="J639" s="317"/>
      <c r="K639" s="288"/>
      <c r="L639" s="317"/>
      <c r="M639" s="288"/>
      <c r="N639" s="339"/>
      <c r="O639" s="317"/>
      <c r="P639" s="288"/>
      <c r="Q639" s="317"/>
      <c r="R639" s="288"/>
      <c r="S639" s="317"/>
      <c r="T639" s="288"/>
      <c r="U639" s="317"/>
      <c r="V639" s="288"/>
      <c r="W639" s="288"/>
      <c r="X639" s="288"/>
      <c r="Y639" s="288"/>
      <c r="Z639" s="288"/>
      <c r="AA639" s="288"/>
      <c r="AB639" s="288"/>
      <c r="AC639" s="288"/>
      <c r="AD639" s="288"/>
      <c r="AE639" s="288"/>
      <c r="AF639" s="288"/>
      <c r="AG639" s="288"/>
      <c r="AH639" s="288"/>
      <c r="AI639" s="288"/>
      <c r="AJ639" s="288"/>
      <c r="AK639" s="288"/>
      <c r="AL639" s="288"/>
      <c r="AM639" s="288"/>
      <c r="AN639" s="288"/>
      <c r="AO639" s="288"/>
      <c r="AP639" s="288"/>
    </row>
    <row r="640" spans="1:42" ht="15.75" customHeight="1">
      <c r="A640" s="288"/>
      <c r="B640" s="317"/>
      <c r="C640" s="317"/>
      <c r="D640" s="317"/>
      <c r="E640" s="288"/>
      <c r="F640" s="317"/>
      <c r="G640" s="288"/>
      <c r="H640" s="317"/>
      <c r="I640" s="288"/>
      <c r="J640" s="317"/>
      <c r="K640" s="288"/>
      <c r="L640" s="317"/>
      <c r="M640" s="288"/>
      <c r="N640" s="339"/>
      <c r="O640" s="317"/>
      <c r="P640" s="288"/>
      <c r="Q640" s="317"/>
      <c r="R640" s="288"/>
      <c r="S640" s="317"/>
      <c r="T640" s="288"/>
      <c r="U640" s="317"/>
      <c r="V640" s="288"/>
      <c r="W640" s="288"/>
      <c r="X640" s="288"/>
      <c r="Y640" s="288"/>
      <c r="Z640" s="288"/>
      <c r="AA640" s="288"/>
      <c r="AB640" s="288"/>
      <c r="AC640" s="288"/>
      <c r="AD640" s="288"/>
      <c r="AE640" s="288"/>
      <c r="AF640" s="288"/>
      <c r="AG640" s="288"/>
      <c r="AH640" s="288"/>
      <c r="AI640" s="288"/>
      <c r="AJ640" s="288"/>
      <c r="AK640" s="288"/>
      <c r="AL640" s="288"/>
      <c r="AM640" s="288"/>
      <c r="AN640" s="288"/>
      <c r="AO640" s="288"/>
      <c r="AP640" s="288"/>
    </row>
    <row r="641" spans="1:42" ht="15.75" customHeight="1">
      <c r="A641" s="288"/>
      <c r="B641" s="317"/>
      <c r="C641" s="317"/>
      <c r="D641" s="317"/>
      <c r="E641" s="288"/>
      <c r="F641" s="317"/>
      <c r="G641" s="288"/>
      <c r="H641" s="317"/>
      <c r="I641" s="288"/>
      <c r="J641" s="317"/>
      <c r="K641" s="288"/>
      <c r="L641" s="317"/>
      <c r="M641" s="288"/>
      <c r="N641" s="339"/>
      <c r="O641" s="317"/>
      <c r="P641" s="288"/>
      <c r="Q641" s="317"/>
      <c r="R641" s="288"/>
      <c r="S641" s="317"/>
      <c r="T641" s="288"/>
      <c r="U641" s="317"/>
      <c r="V641" s="288"/>
      <c r="W641" s="288"/>
      <c r="X641" s="288"/>
      <c r="Y641" s="288"/>
      <c r="Z641" s="288"/>
      <c r="AA641" s="288"/>
      <c r="AB641" s="288"/>
      <c r="AC641" s="288"/>
      <c r="AD641" s="288"/>
      <c r="AE641" s="288"/>
      <c r="AF641" s="288"/>
      <c r="AG641" s="288"/>
      <c r="AH641" s="288"/>
      <c r="AI641" s="288"/>
      <c r="AJ641" s="288"/>
      <c r="AK641" s="288"/>
      <c r="AL641" s="288"/>
      <c r="AM641" s="288"/>
      <c r="AN641" s="288"/>
      <c r="AO641" s="288"/>
      <c r="AP641" s="288"/>
    </row>
    <row r="642" spans="1:42" ht="15.75" customHeight="1">
      <c r="A642" s="288"/>
      <c r="B642" s="317"/>
      <c r="C642" s="317"/>
      <c r="D642" s="317"/>
      <c r="E642" s="288"/>
      <c r="F642" s="317"/>
      <c r="G642" s="288"/>
      <c r="H642" s="317"/>
      <c r="I642" s="288"/>
      <c r="J642" s="317"/>
      <c r="K642" s="288"/>
      <c r="L642" s="317"/>
      <c r="M642" s="288"/>
      <c r="N642" s="339"/>
      <c r="O642" s="317"/>
      <c r="P642" s="288"/>
      <c r="Q642" s="317"/>
      <c r="R642" s="288"/>
      <c r="S642" s="317"/>
      <c r="T642" s="288"/>
      <c r="U642" s="317"/>
      <c r="V642" s="288"/>
      <c r="W642" s="288"/>
      <c r="X642" s="288"/>
      <c r="Y642" s="288"/>
      <c r="Z642" s="288"/>
      <c r="AA642" s="288"/>
      <c r="AB642" s="288"/>
      <c r="AC642" s="288"/>
      <c r="AD642" s="288"/>
      <c r="AE642" s="288"/>
      <c r="AF642" s="288"/>
      <c r="AG642" s="288"/>
      <c r="AH642" s="288"/>
      <c r="AI642" s="288"/>
      <c r="AJ642" s="288"/>
      <c r="AK642" s="288"/>
      <c r="AL642" s="288"/>
      <c r="AM642" s="288"/>
      <c r="AN642" s="288"/>
      <c r="AO642" s="288"/>
      <c r="AP642" s="288"/>
    </row>
    <row r="643" spans="1:42" ht="15.75" customHeight="1">
      <c r="A643" s="288"/>
      <c r="B643" s="317"/>
      <c r="C643" s="317"/>
      <c r="D643" s="317"/>
      <c r="E643" s="288"/>
      <c r="F643" s="317"/>
      <c r="G643" s="288"/>
      <c r="H643" s="317"/>
      <c r="I643" s="288"/>
      <c r="J643" s="317"/>
      <c r="K643" s="288"/>
      <c r="L643" s="317"/>
      <c r="M643" s="288"/>
      <c r="N643" s="339"/>
      <c r="O643" s="317"/>
      <c r="P643" s="288"/>
      <c r="Q643" s="317"/>
      <c r="R643" s="288"/>
      <c r="S643" s="317"/>
      <c r="T643" s="288"/>
      <c r="U643" s="317"/>
      <c r="V643" s="288"/>
      <c r="W643" s="288"/>
      <c r="X643" s="288"/>
      <c r="Y643" s="288"/>
      <c r="Z643" s="288"/>
      <c r="AA643" s="288"/>
      <c r="AB643" s="288"/>
      <c r="AC643" s="288"/>
      <c r="AD643" s="288"/>
      <c r="AE643" s="288"/>
      <c r="AF643" s="288"/>
      <c r="AG643" s="288"/>
      <c r="AH643" s="288"/>
      <c r="AI643" s="288"/>
      <c r="AJ643" s="288"/>
      <c r="AK643" s="288"/>
      <c r="AL643" s="288"/>
      <c r="AM643" s="288"/>
      <c r="AN643" s="288"/>
      <c r="AO643" s="288"/>
      <c r="AP643" s="288"/>
    </row>
    <row r="644" spans="1:42" ht="15.75" customHeight="1">
      <c r="A644" s="288"/>
      <c r="B644" s="317"/>
      <c r="C644" s="317"/>
      <c r="D644" s="317"/>
      <c r="E644" s="288"/>
      <c r="F644" s="317"/>
      <c r="G644" s="288"/>
      <c r="H644" s="317"/>
      <c r="I644" s="288"/>
      <c r="J644" s="317"/>
      <c r="K644" s="288"/>
      <c r="L644" s="317"/>
      <c r="M644" s="288"/>
      <c r="N644" s="339"/>
      <c r="O644" s="317"/>
      <c r="P644" s="288"/>
      <c r="Q644" s="317"/>
      <c r="R644" s="288"/>
      <c r="S644" s="317"/>
      <c r="T644" s="288"/>
      <c r="U644" s="317"/>
      <c r="V644" s="288"/>
      <c r="W644" s="288"/>
      <c r="X644" s="288"/>
      <c r="Y644" s="288"/>
      <c r="Z644" s="288"/>
      <c r="AA644" s="288"/>
      <c r="AB644" s="288"/>
      <c r="AC644" s="288"/>
      <c r="AD644" s="288"/>
      <c r="AE644" s="288"/>
      <c r="AF644" s="288"/>
      <c r="AG644" s="288"/>
      <c r="AH644" s="288"/>
      <c r="AI644" s="288"/>
      <c r="AJ644" s="288"/>
      <c r="AK644" s="288"/>
      <c r="AL644" s="288"/>
      <c r="AM644" s="288"/>
      <c r="AN644" s="288"/>
      <c r="AO644" s="288"/>
      <c r="AP644" s="288"/>
    </row>
    <row r="645" spans="1:42" ht="15.75" customHeight="1">
      <c r="A645" s="288"/>
      <c r="B645" s="317"/>
      <c r="C645" s="317"/>
      <c r="D645" s="317"/>
      <c r="E645" s="288"/>
      <c r="F645" s="317"/>
      <c r="G645" s="288"/>
      <c r="H645" s="317"/>
      <c r="I645" s="288"/>
      <c r="J645" s="317"/>
      <c r="K645" s="288"/>
      <c r="L645" s="317"/>
      <c r="M645" s="288"/>
      <c r="N645" s="339"/>
      <c r="O645" s="317"/>
      <c r="P645" s="288"/>
      <c r="Q645" s="317"/>
      <c r="R645" s="288"/>
      <c r="S645" s="317"/>
      <c r="T645" s="288"/>
      <c r="U645" s="317"/>
      <c r="V645" s="288"/>
      <c r="W645" s="288"/>
      <c r="X645" s="288"/>
      <c r="Y645" s="288"/>
      <c r="Z645" s="288"/>
      <c r="AA645" s="288"/>
      <c r="AB645" s="288"/>
      <c r="AC645" s="288"/>
      <c r="AD645" s="288"/>
      <c r="AE645" s="288"/>
      <c r="AF645" s="288"/>
      <c r="AG645" s="288"/>
      <c r="AH645" s="288"/>
      <c r="AI645" s="288"/>
      <c r="AJ645" s="288"/>
      <c r="AK645" s="288"/>
      <c r="AL645" s="288"/>
      <c r="AM645" s="288"/>
      <c r="AN645" s="288"/>
      <c r="AO645" s="288"/>
      <c r="AP645" s="288"/>
    </row>
    <row r="646" spans="1:42" ht="15.75" customHeight="1">
      <c r="A646" s="288"/>
      <c r="B646" s="317"/>
      <c r="C646" s="317"/>
      <c r="D646" s="317"/>
      <c r="E646" s="288"/>
      <c r="F646" s="317"/>
      <c r="G646" s="288"/>
      <c r="H646" s="317"/>
      <c r="I646" s="288"/>
      <c r="J646" s="317"/>
      <c r="K646" s="288"/>
      <c r="L646" s="317"/>
      <c r="M646" s="288"/>
      <c r="N646" s="339"/>
      <c r="O646" s="317"/>
      <c r="P646" s="288"/>
      <c r="Q646" s="317"/>
      <c r="R646" s="288"/>
      <c r="S646" s="317"/>
      <c r="T646" s="288"/>
      <c r="U646" s="317"/>
      <c r="V646" s="288"/>
      <c r="W646" s="288"/>
      <c r="X646" s="288"/>
      <c r="Y646" s="288"/>
      <c r="Z646" s="288"/>
      <c r="AA646" s="288"/>
      <c r="AB646" s="288"/>
      <c r="AC646" s="288"/>
      <c r="AD646" s="288"/>
      <c r="AE646" s="288"/>
      <c r="AF646" s="288"/>
      <c r="AG646" s="288"/>
      <c r="AH646" s="288"/>
      <c r="AI646" s="288"/>
      <c r="AJ646" s="288"/>
      <c r="AK646" s="288"/>
      <c r="AL646" s="288"/>
      <c r="AM646" s="288"/>
      <c r="AN646" s="288"/>
      <c r="AO646" s="288"/>
      <c r="AP646" s="288"/>
    </row>
    <row r="647" spans="1:42" ht="15.75" customHeight="1">
      <c r="A647" s="288"/>
      <c r="B647" s="317"/>
      <c r="C647" s="317"/>
      <c r="D647" s="317"/>
      <c r="E647" s="288"/>
      <c r="F647" s="317"/>
      <c r="G647" s="288"/>
      <c r="H647" s="317"/>
      <c r="I647" s="288"/>
      <c r="J647" s="317"/>
      <c r="K647" s="288"/>
      <c r="L647" s="317"/>
      <c r="M647" s="288"/>
      <c r="N647" s="339"/>
      <c r="O647" s="317"/>
      <c r="P647" s="288"/>
      <c r="Q647" s="317"/>
      <c r="R647" s="288"/>
      <c r="S647" s="317"/>
      <c r="T647" s="288"/>
      <c r="U647" s="317"/>
      <c r="V647" s="288"/>
      <c r="W647" s="288"/>
      <c r="X647" s="288"/>
      <c r="Y647" s="288"/>
      <c r="Z647" s="288"/>
      <c r="AA647" s="288"/>
      <c r="AB647" s="288"/>
      <c r="AC647" s="288"/>
      <c r="AD647" s="288"/>
      <c r="AE647" s="288"/>
      <c r="AF647" s="288"/>
      <c r="AG647" s="288"/>
      <c r="AH647" s="288"/>
      <c r="AI647" s="288"/>
      <c r="AJ647" s="288"/>
      <c r="AK647" s="288"/>
      <c r="AL647" s="288"/>
      <c r="AM647" s="288"/>
      <c r="AN647" s="288"/>
      <c r="AO647" s="288"/>
      <c r="AP647" s="288"/>
    </row>
    <row r="648" spans="1:42" ht="15.75" customHeight="1">
      <c r="A648" s="288"/>
      <c r="B648" s="317"/>
      <c r="C648" s="317"/>
      <c r="D648" s="317"/>
      <c r="E648" s="288"/>
      <c r="F648" s="317"/>
      <c r="G648" s="288"/>
      <c r="H648" s="317"/>
      <c r="I648" s="288"/>
      <c r="J648" s="317"/>
      <c r="K648" s="288"/>
      <c r="L648" s="317"/>
      <c r="M648" s="288"/>
      <c r="N648" s="339"/>
      <c r="O648" s="317"/>
      <c r="P648" s="288"/>
      <c r="Q648" s="317"/>
      <c r="R648" s="288"/>
      <c r="S648" s="317"/>
      <c r="T648" s="288"/>
      <c r="U648" s="317"/>
      <c r="V648" s="288"/>
      <c r="W648" s="288"/>
      <c r="X648" s="288"/>
      <c r="Y648" s="288"/>
      <c r="Z648" s="288"/>
      <c r="AA648" s="288"/>
      <c r="AB648" s="288"/>
      <c r="AC648" s="288"/>
      <c r="AD648" s="288"/>
      <c r="AE648" s="288"/>
      <c r="AF648" s="288"/>
      <c r="AG648" s="288"/>
      <c r="AH648" s="288"/>
      <c r="AI648" s="288"/>
      <c r="AJ648" s="288"/>
      <c r="AK648" s="288"/>
      <c r="AL648" s="288"/>
      <c r="AM648" s="288"/>
      <c r="AN648" s="288"/>
      <c r="AO648" s="288"/>
      <c r="AP648" s="288"/>
    </row>
    <row r="649" spans="1:42" ht="15.75" customHeight="1">
      <c r="A649" s="288"/>
      <c r="B649" s="317"/>
      <c r="C649" s="317"/>
      <c r="D649" s="317"/>
      <c r="E649" s="288"/>
      <c r="F649" s="317"/>
      <c r="G649" s="288"/>
      <c r="H649" s="317"/>
      <c r="I649" s="288"/>
      <c r="J649" s="317"/>
      <c r="K649" s="288"/>
      <c r="L649" s="317"/>
      <c r="M649" s="288"/>
      <c r="N649" s="339"/>
      <c r="O649" s="317"/>
      <c r="P649" s="288"/>
      <c r="Q649" s="317"/>
      <c r="R649" s="288"/>
      <c r="S649" s="317"/>
      <c r="T649" s="288"/>
      <c r="U649" s="317"/>
      <c r="V649" s="288"/>
      <c r="W649" s="288"/>
      <c r="X649" s="288"/>
      <c r="Y649" s="288"/>
      <c r="Z649" s="288"/>
      <c r="AA649" s="288"/>
      <c r="AB649" s="288"/>
      <c r="AC649" s="288"/>
      <c r="AD649" s="288"/>
      <c r="AE649" s="288"/>
      <c r="AF649" s="288"/>
      <c r="AG649" s="288"/>
      <c r="AH649" s="288"/>
      <c r="AI649" s="288"/>
      <c r="AJ649" s="288"/>
      <c r="AK649" s="288"/>
      <c r="AL649" s="288"/>
      <c r="AM649" s="288"/>
      <c r="AN649" s="288"/>
      <c r="AO649" s="288"/>
      <c r="AP649" s="288"/>
    </row>
    <row r="650" spans="1:42" ht="15.75" customHeight="1">
      <c r="A650" s="288"/>
      <c r="B650" s="317"/>
      <c r="C650" s="317"/>
      <c r="D650" s="317"/>
      <c r="E650" s="288"/>
      <c r="F650" s="317"/>
      <c r="G650" s="288"/>
      <c r="H650" s="317"/>
      <c r="I650" s="288"/>
      <c r="J650" s="317"/>
      <c r="K650" s="288"/>
      <c r="L650" s="317"/>
      <c r="M650" s="288"/>
      <c r="N650" s="339"/>
      <c r="O650" s="317"/>
      <c r="P650" s="288"/>
      <c r="Q650" s="317"/>
      <c r="R650" s="288"/>
      <c r="S650" s="317"/>
      <c r="T650" s="288"/>
      <c r="U650" s="317"/>
      <c r="V650" s="288"/>
      <c r="W650" s="288"/>
      <c r="X650" s="288"/>
      <c r="Y650" s="288"/>
      <c r="Z650" s="288"/>
      <c r="AA650" s="288"/>
      <c r="AB650" s="288"/>
      <c r="AC650" s="288"/>
      <c r="AD650" s="288"/>
      <c r="AE650" s="288"/>
      <c r="AF650" s="288"/>
      <c r="AG650" s="288"/>
      <c r="AH650" s="288"/>
      <c r="AI650" s="288"/>
      <c r="AJ650" s="288"/>
      <c r="AK650" s="288"/>
      <c r="AL650" s="288"/>
      <c r="AM650" s="288"/>
      <c r="AN650" s="288"/>
      <c r="AO650" s="288"/>
      <c r="AP650" s="288"/>
    </row>
    <row r="651" spans="1:42" ht="15.75" customHeight="1">
      <c r="A651" s="288"/>
      <c r="B651" s="317"/>
      <c r="C651" s="317"/>
      <c r="D651" s="317"/>
      <c r="E651" s="288"/>
      <c r="F651" s="317"/>
      <c r="G651" s="288"/>
      <c r="H651" s="317"/>
      <c r="I651" s="288"/>
      <c r="J651" s="317"/>
      <c r="K651" s="288"/>
      <c r="L651" s="317"/>
      <c r="M651" s="288"/>
      <c r="N651" s="339"/>
      <c r="O651" s="317"/>
      <c r="P651" s="288"/>
      <c r="Q651" s="317"/>
      <c r="R651" s="288"/>
      <c r="S651" s="317"/>
      <c r="T651" s="288"/>
      <c r="U651" s="317"/>
      <c r="V651" s="288"/>
      <c r="W651" s="288"/>
      <c r="X651" s="288"/>
      <c r="Y651" s="288"/>
      <c r="Z651" s="288"/>
      <c r="AA651" s="288"/>
      <c r="AB651" s="288"/>
      <c r="AC651" s="288"/>
      <c r="AD651" s="288"/>
      <c r="AE651" s="288"/>
      <c r="AF651" s="288"/>
      <c r="AG651" s="288"/>
      <c r="AH651" s="288"/>
      <c r="AI651" s="288"/>
      <c r="AJ651" s="288"/>
      <c r="AK651" s="288"/>
      <c r="AL651" s="288"/>
      <c r="AM651" s="288"/>
      <c r="AN651" s="288"/>
      <c r="AO651" s="288"/>
      <c r="AP651" s="288"/>
    </row>
    <row r="652" spans="1:42" ht="15.75" customHeight="1">
      <c r="A652" s="288"/>
      <c r="B652" s="317"/>
      <c r="C652" s="317"/>
      <c r="D652" s="317"/>
      <c r="E652" s="288"/>
      <c r="F652" s="317"/>
      <c r="G652" s="288"/>
      <c r="H652" s="317"/>
      <c r="I652" s="288"/>
      <c r="J652" s="317"/>
      <c r="K652" s="288"/>
      <c r="L652" s="317"/>
      <c r="M652" s="288"/>
      <c r="N652" s="339"/>
      <c r="O652" s="317"/>
      <c r="P652" s="288"/>
      <c r="Q652" s="317"/>
      <c r="R652" s="288"/>
      <c r="S652" s="317"/>
      <c r="T652" s="288"/>
      <c r="U652" s="317"/>
      <c r="V652" s="288"/>
      <c r="W652" s="288"/>
      <c r="X652" s="288"/>
      <c r="Y652" s="288"/>
      <c r="Z652" s="288"/>
      <c r="AA652" s="288"/>
      <c r="AB652" s="288"/>
      <c r="AC652" s="288"/>
      <c r="AD652" s="288"/>
      <c r="AE652" s="288"/>
      <c r="AF652" s="288"/>
      <c r="AG652" s="288"/>
      <c r="AH652" s="288"/>
      <c r="AI652" s="288"/>
      <c r="AJ652" s="288"/>
      <c r="AK652" s="288"/>
      <c r="AL652" s="288"/>
      <c r="AM652" s="288"/>
      <c r="AN652" s="288"/>
      <c r="AO652" s="288"/>
      <c r="AP652" s="288"/>
    </row>
    <row r="653" spans="1:42" ht="15.75" customHeight="1">
      <c r="A653" s="288"/>
      <c r="B653" s="317"/>
      <c r="C653" s="317"/>
      <c r="D653" s="317"/>
      <c r="E653" s="288"/>
      <c r="F653" s="317"/>
      <c r="G653" s="288"/>
      <c r="H653" s="317"/>
      <c r="I653" s="288"/>
      <c r="J653" s="317"/>
      <c r="K653" s="288"/>
      <c r="L653" s="317"/>
      <c r="M653" s="288"/>
      <c r="N653" s="339"/>
      <c r="O653" s="317"/>
      <c r="P653" s="288"/>
      <c r="Q653" s="317"/>
      <c r="R653" s="288"/>
      <c r="S653" s="317"/>
      <c r="T653" s="288"/>
      <c r="U653" s="317"/>
      <c r="V653" s="288"/>
      <c r="W653" s="288"/>
      <c r="X653" s="288"/>
      <c r="Y653" s="288"/>
      <c r="Z653" s="288"/>
      <c r="AA653" s="288"/>
      <c r="AB653" s="288"/>
      <c r="AC653" s="288"/>
      <c r="AD653" s="288"/>
      <c r="AE653" s="288"/>
      <c r="AF653" s="288"/>
      <c r="AG653" s="288"/>
      <c r="AH653" s="288"/>
      <c r="AI653" s="288"/>
      <c r="AJ653" s="288"/>
      <c r="AK653" s="288"/>
      <c r="AL653" s="288"/>
      <c r="AM653" s="288"/>
      <c r="AN653" s="288"/>
      <c r="AO653" s="288"/>
      <c r="AP653" s="288"/>
    </row>
    <row r="654" spans="1:42" ht="15.75" customHeight="1">
      <c r="A654" s="288"/>
      <c r="B654" s="317"/>
      <c r="C654" s="317"/>
      <c r="D654" s="317"/>
      <c r="E654" s="288"/>
      <c r="F654" s="317"/>
      <c r="G654" s="288"/>
      <c r="H654" s="317"/>
      <c r="I654" s="288"/>
      <c r="J654" s="317"/>
      <c r="K654" s="288"/>
      <c r="L654" s="317"/>
      <c r="M654" s="288"/>
      <c r="N654" s="339"/>
      <c r="O654" s="317"/>
      <c r="P654" s="288"/>
      <c r="Q654" s="317"/>
      <c r="R654" s="288"/>
      <c r="S654" s="317"/>
      <c r="T654" s="288"/>
      <c r="U654" s="317"/>
      <c r="V654" s="288"/>
      <c r="W654" s="288"/>
      <c r="X654" s="288"/>
      <c r="Y654" s="288"/>
      <c r="Z654" s="288"/>
      <c r="AA654" s="288"/>
      <c r="AB654" s="288"/>
      <c r="AC654" s="288"/>
      <c r="AD654" s="288"/>
      <c r="AE654" s="288"/>
      <c r="AF654" s="288"/>
      <c r="AG654" s="288"/>
      <c r="AH654" s="288"/>
      <c r="AI654" s="288"/>
      <c r="AJ654" s="288"/>
      <c r="AK654" s="288"/>
      <c r="AL654" s="288"/>
      <c r="AM654" s="288"/>
      <c r="AN654" s="288"/>
      <c r="AO654" s="288"/>
      <c r="AP654" s="288"/>
    </row>
    <row r="655" spans="1:42" ht="15.75" customHeight="1">
      <c r="A655" s="288"/>
      <c r="B655" s="317"/>
      <c r="C655" s="317"/>
      <c r="D655" s="317"/>
      <c r="E655" s="288"/>
      <c r="F655" s="317"/>
      <c r="G655" s="288"/>
      <c r="H655" s="317"/>
      <c r="I655" s="288"/>
      <c r="J655" s="317"/>
      <c r="K655" s="288"/>
      <c r="L655" s="317"/>
      <c r="M655" s="288"/>
      <c r="N655" s="339"/>
      <c r="O655" s="317"/>
      <c r="P655" s="288"/>
      <c r="Q655" s="317"/>
      <c r="R655" s="288"/>
      <c r="S655" s="317"/>
      <c r="T655" s="288"/>
      <c r="U655" s="317"/>
      <c r="V655" s="288"/>
      <c r="W655" s="288"/>
      <c r="X655" s="288"/>
      <c r="Y655" s="288"/>
      <c r="Z655" s="288"/>
      <c r="AA655" s="288"/>
      <c r="AB655" s="288"/>
      <c r="AC655" s="288"/>
      <c r="AD655" s="288"/>
      <c r="AE655" s="288"/>
      <c r="AF655" s="288"/>
      <c r="AG655" s="288"/>
      <c r="AH655" s="288"/>
      <c r="AI655" s="288"/>
      <c r="AJ655" s="288"/>
      <c r="AK655" s="288"/>
      <c r="AL655" s="288"/>
      <c r="AM655" s="288"/>
      <c r="AN655" s="288"/>
      <c r="AO655" s="288"/>
      <c r="AP655" s="288"/>
    </row>
    <row r="656" spans="1:42" ht="15.75" customHeight="1">
      <c r="A656" s="288"/>
      <c r="B656" s="317"/>
      <c r="C656" s="317"/>
      <c r="D656" s="317"/>
      <c r="E656" s="288"/>
      <c r="F656" s="317"/>
      <c r="G656" s="288"/>
      <c r="H656" s="317"/>
      <c r="I656" s="288"/>
      <c r="J656" s="317"/>
      <c r="K656" s="288"/>
      <c r="L656" s="317"/>
      <c r="M656" s="288"/>
      <c r="N656" s="339"/>
      <c r="O656" s="317"/>
      <c r="P656" s="288"/>
      <c r="Q656" s="317"/>
      <c r="R656" s="288"/>
      <c r="S656" s="317"/>
      <c r="T656" s="288"/>
      <c r="U656" s="317"/>
      <c r="V656" s="288"/>
      <c r="W656" s="288"/>
      <c r="X656" s="288"/>
      <c r="Y656" s="288"/>
      <c r="Z656" s="288"/>
      <c r="AA656" s="288"/>
      <c r="AB656" s="288"/>
      <c r="AC656" s="288"/>
      <c r="AD656" s="288"/>
      <c r="AE656" s="288"/>
      <c r="AF656" s="288"/>
      <c r="AG656" s="288"/>
      <c r="AH656" s="288"/>
      <c r="AI656" s="288"/>
      <c r="AJ656" s="288"/>
      <c r="AK656" s="288"/>
      <c r="AL656" s="288"/>
      <c r="AM656" s="288"/>
      <c r="AN656" s="288"/>
      <c r="AO656" s="288"/>
      <c r="AP656" s="288"/>
    </row>
    <row r="657" spans="1:42" ht="15.75" customHeight="1">
      <c r="A657" s="288"/>
      <c r="B657" s="317"/>
      <c r="C657" s="317"/>
      <c r="D657" s="317"/>
      <c r="E657" s="288"/>
      <c r="F657" s="317"/>
      <c r="G657" s="288"/>
      <c r="H657" s="317"/>
      <c r="I657" s="288"/>
      <c r="J657" s="317"/>
      <c r="K657" s="288"/>
      <c r="L657" s="317"/>
      <c r="M657" s="288"/>
      <c r="N657" s="339"/>
      <c r="O657" s="317"/>
      <c r="P657" s="288"/>
      <c r="Q657" s="317"/>
      <c r="R657" s="288"/>
      <c r="S657" s="317"/>
      <c r="T657" s="288"/>
      <c r="U657" s="317"/>
      <c r="V657" s="288"/>
      <c r="W657" s="288"/>
      <c r="X657" s="288"/>
      <c r="Y657" s="288"/>
      <c r="Z657" s="288"/>
      <c r="AA657" s="288"/>
      <c r="AB657" s="288"/>
      <c r="AC657" s="288"/>
      <c r="AD657" s="288"/>
      <c r="AE657" s="288"/>
      <c r="AF657" s="288"/>
      <c r="AG657" s="288"/>
      <c r="AH657" s="288"/>
      <c r="AI657" s="288"/>
      <c r="AJ657" s="288"/>
      <c r="AK657" s="288"/>
      <c r="AL657" s="288"/>
      <c r="AM657" s="288"/>
      <c r="AN657" s="288"/>
      <c r="AO657" s="288"/>
      <c r="AP657" s="288"/>
    </row>
    <row r="658" spans="1:42" ht="15.75" customHeight="1">
      <c r="A658" s="288"/>
      <c r="B658" s="317"/>
      <c r="C658" s="317"/>
      <c r="D658" s="317"/>
      <c r="E658" s="288"/>
      <c r="F658" s="317"/>
      <c r="G658" s="288"/>
      <c r="H658" s="317"/>
      <c r="I658" s="288"/>
      <c r="J658" s="317"/>
      <c r="K658" s="288"/>
      <c r="L658" s="317"/>
      <c r="M658" s="288"/>
      <c r="N658" s="339"/>
      <c r="O658" s="317"/>
      <c r="P658" s="288"/>
      <c r="Q658" s="317"/>
      <c r="R658" s="288"/>
      <c r="S658" s="317"/>
      <c r="T658" s="288"/>
      <c r="U658" s="317"/>
      <c r="V658" s="288"/>
      <c r="W658" s="288"/>
      <c r="X658" s="288"/>
      <c r="Y658" s="288"/>
      <c r="Z658" s="288"/>
      <c r="AA658" s="288"/>
      <c r="AB658" s="288"/>
      <c r="AC658" s="288"/>
      <c r="AD658" s="288"/>
      <c r="AE658" s="288"/>
      <c r="AF658" s="288"/>
      <c r="AG658" s="288"/>
      <c r="AH658" s="288"/>
      <c r="AI658" s="288"/>
      <c r="AJ658" s="288"/>
      <c r="AK658" s="288"/>
      <c r="AL658" s="288"/>
      <c r="AM658" s="288"/>
      <c r="AN658" s="288"/>
      <c r="AO658" s="288"/>
      <c r="AP658" s="288"/>
    </row>
    <row r="659" spans="1:42" ht="15.75" customHeight="1">
      <c r="A659" s="288"/>
      <c r="B659" s="317"/>
      <c r="C659" s="317"/>
      <c r="D659" s="317"/>
      <c r="E659" s="288"/>
      <c r="F659" s="317"/>
      <c r="G659" s="288"/>
      <c r="H659" s="317"/>
      <c r="I659" s="288"/>
      <c r="J659" s="317"/>
      <c r="K659" s="288"/>
      <c r="L659" s="317"/>
      <c r="M659" s="288"/>
      <c r="N659" s="339"/>
      <c r="O659" s="317"/>
      <c r="P659" s="288"/>
      <c r="Q659" s="317"/>
      <c r="R659" s="288"/>
      <c r="S659" s="317"/>
      <c r="T659" s="288"/>
      <c r="U659" s="317"/>
      <c r="V659" s="288"/>
      <c r="W659" s="288"/>
      <c r="X659" s="288"/>
      <c r="Y659" s="288"/>
      <c r="Z659" s="288"/>
      <c r="AA659" s="288"/>
      <c r="AB659" s="288"/>
      <c r="AC659" s="288"/>
      <c r="AD659" s="288"/>
      <c r="AE659" s="288"/>
      <c r="AF659" s="288"/>
      <c r="AG659" s="288"/>
      <c r="AH659" s="288"/>
      <c r="AI659" s="288"/>
      <c r="AJ659" s="288"/>
      <c r="AK659" s="288"/>
      <c r="AL659" s="288"/>
      <c r="AM659" s="288"/>
      <c r="AN659" s="288"/>
      <c r="AO659" s="288"/>
      <c r="AP659" s="288"/>
    </row>
    <row r="660" spans="1:42" ht="15.75" customHeight="1">
      <c r="A660" s="288"/>
      <c r="B660" s="317"/>
      <c r="C660" s="317"/>
      <c r="D660" s="317"/>
      <c r="E660" s="288"/>
      <c r="F660" s="317"/>
      <c r="G660" s="288"/>
      <c r="H660" s="317"/>
      <c r="I660" s="288"/>
      <c r="J660" s="317"/>
      <c r="K660" s="288"/>
      <c r="L660" s="317"/>
      <c r="M660" s="288"/>
      <c r="N660" s="339"/>
      <c r="O660" s="317"/>
      <c r="P660" s="288"/>
      <c r="Q660" s="317"/>
      <c r="R660" s="288"/>
      <c r="S660" s="317"/>
      <c r="T660" s="288"/>
      <c r="U660" s="317"/>
      <c r="V660" s="288"/>
      <c r="W660" s="288"/>
      <c r="X660" s="288"/>
      <c r="Y660" s="288"/>
      <c r="Z660" s="288"/>
      <c r="AA660" s="288"/>
      <c r="AB660" s="288"/>
      <c r="AC660" s="288"/>
      <c r="AD660" s="288"/>
      <c r="AE660" s="288"/>
      <c r="AF660" s="288"/>
      <c r="AG660" s="288"/>
      <c r="AH660" s="288"/>
      <c r="AI660" s="288"/>
      <c r="AJ660" s="288"/>
      <c r="AK660" s="288"/>
      <c r="AL660" s="288"/>
      <c r="AM660" s="288"/>
      <c r="AN660" s="288"/>
      <c r="AO660" s="288"/>
      <c r="AP660" s="288"/>
    </row>
    <row r="661" spans="1:42" ht="15.75" customHeight="1">
      <c r="A661" s="288"/>
      <c r="B661" s="317"/>
      <c r="C661" s="317"/>
      <c r="D661" s="317"/>
      <c r="E661" s="288"/>
      <c r="F661" s="317"/>
      <c r="G661" s="288"/>
      <c r="H661" s="317"/>
      <c r="I661" s="288"/>
      <c r="J661" s="317"/>
      <c r="K661" s="288"/>
      <c r="L661" s="317"/>
      <c r="M661" s="288"/>
      <c r="N661" s="339"/>
      <c r="O661" s="317"/>
      <c r="P661" s="288"/>
      <c r="Q661" s="317"/>
      <c r="R661" s="288"/>
      <c r="S661" s="317"/>
      <c r="T661" s="288"/>
      <c r="U661" s="317"/>
      <c r="V661" s="288"/>
      <c r="W661" s="288"/>
      <c r="X661" s="288"/>
      <c r="Y661" s="288"/>
      <c r="Z661" s="288"/>
      <c r="AA661" s="288"/>
      <c r="AB661" s="288"/>
      <c r="AC661" s="288"/>
      <c r="AD661" s="288"/>
      <c r="AE661" s="288"/>
      <c r="AF661" s="288"/>
      <c r="AG661" s="288"/>
      <c r="AH661" s="288"/>
      <c r="AI661" s="288"/>
      <c r="AJ661" s="288"/>
      <c r="AK661" s="288"/>
      <c r="AL661" s="288"/>
      <c r="AM661" s="288"/>
      <c r="AN661" s="288"/>
      <c r="AO661" s="288"/>
      <c r="AP661" s="288"/>
    </row>
    <row r="662" spans="1:42" ht="15.75" customHeight="1">
      <c r="A662" s="288"/>
      <c r="B662" s="317"/>
      <c r="C662" s="317"/>
      <c r="D662" s="317"/>
      <c r="E662" s="288"/>
      <c r="F662" s="317"/>
      <c r="G662" s="288"/>
      <c r="H662" s="317"/>
      <c r="I662" s="288"/>
      <c r="J662" s="317"/>
      <c r="K662" s="288"/>
      <c r="L662" s="317"/>
      <c r="M662" s="288"/>
      <c r="N662" s="339"/>
      <c r="O662" s="317"/>
      <c r="P662" s="288"/>
      <c r="Q662" s="317"/>
      <c r="R662" s="288"/>
      <c r="S662" s="317"/>
      <c r="T662" s="288"/>
      <c r="U662" s="317"/>
      <c r="V662" s="288"/>
      <c r="W662" s="288"/>
      <c r="X662" s="288"/>
      <c r="Y662" s="288"/>
      <c r="Z662" s="288"/>
      <c r="AA662" s="288"/>
      <c r="AB662" s="288"/>
      <c r="AC662" s="288"/>
      <c r="AD662" s="288"/>
      <c r="AE662" s="288"/>
      <c r="AF662" s="288"/>
      <c r="AG662" s="288"/>
      <c r="AH662" s="288"/>
      <c r="AI662" s="288"/>
      <c r="AJ662" s="288"/>
      <c r="AK662" s="288"/>
      <c r="AL662" s="288"/>
      <c r="AM662" s="288"/>
      <c r="AN662" s="288"/>
      <c r="AO662" s="288"/>
      <c r="AP662" s="288"/>
    </row>
    <row r="663" spans="1:42" ht="15.75" customHeight="1">
      <c r="A663" s="288"/>
      <c r="B663" s="317"/>
      <c r="C663" s="317"/>
      <c r="D663" s="317"/>
      <c r="E663" s="288"/>
      <c r="F663" s="317"/>
      <c r="G663" s="288"/>
      <c r="H663" s="317"/>
      <c r="I663" s="288"/>
      <c r="J663" s="317"/>
      <c r="K663" s="288"/>
      <c r="L663" s="317"/>
      <c r="M663" s="288"/>
      <c r="N663" s="339"/>
      <c r="O663" s="317"/>
      <c r="P663" s="288"/>
      <c r="Q663" s="317"/>
      <c r="R663" s="288"/>
      <c r="S663" s="317"/>
      <c r="T663" s="288"/>
      <c r="U663" s="317"/>
      <c r="V663" s="288"/>
      <c r="W663" s="288"/>
      <c r="X663" s="288"/>
      <c r="Y663" s="288"/>
      <c r="Z663" s="288"/>
      <c r="AA663" s="288"/>
      <c r="AB663" s="288"/>
      <c r="AC663" s="288"/>
      <c r="AD663" s="288"/>
      <c r="AE663" s="288"/>
      <c r="AF663" s="288"/>
      <c r="AG663" s="288"/>
      <c r="AH663" s="288"/>
      <c r="AI663" s="288"/>
      <c r="AJ663" s="288"/>
      <c r="AK663" s="288"/>
      <c r="AL663" s="288"/>
      <c r="AM663" s="288"/>
      <c r="AN663" s="288"/>
      <c r="AO663" s="288"/>
      <c r="AP663" s="288"/>
    </row>
    <row r="664" spans="1:42" ht="15.75" customHeight="1">
      <c r="A664" s="288"/>
      <c r="B664" s="317"/>
      <c r="C664" s="317"/>
      <c r="D664" s="317"/>
      <c r="E664" s="288"/>
      <c r="F664" s="317"/>
      <c r="G664" s="288"/>
      <c r="H664" s="317"/>
      <c r="I664" s="288"/>
      <c r="J664" s="317"/>
      <c r="K664" s="288"/>
      <c r="L664" s="317"/>
      <c r="M664" s="288"/>
      <c r="N664" s="339"/>
      <c r="O664" s="317"/>
      <c r="P664" s="288"/>
      <c r="Q664" s="317"/>
      <c r="R664" s="288"/>
      <c r="S664" s="317"/>
      <c r="T664" s="288"/>
      <c r="U664" s="317"/>
      <c r="V664" s="288"/>
      <c r="W664" s="288"/>
      <c r="X664" s="288"/>
      <c r="Y664" s="288"/>
      <c r="Z664" s="288"/>
      <c r="AA664" s="288"/>
      <c r="AB664" s="288"/>
      <c r="AC664" s="288"/>
      <c r="AD664" s="288"/>
      <c r="AE664" s="288"/>
      <c r="AF664" s="288"/>
      <c r="AG664" s="288"/>
      <c r="AH664" s="288"/>
      <c r="AI664" s="288"/>
      <c r="AJ664" s="288"/>
      <c r="AK664" s="288"/>
      <c r="AL664" s="288"/>
      <c r="AM664" s="288"/>
      <c r="AN664" s="288"/>
      <c r="AO664" s="288"/>
      <c r="AP664" s="288"/>
    </row>
    <row r="665" spans="1:42" ht="15.75" customHeight="1">
      <c r="A665" s="288"/>
      <c r="B665" s="317"/>
      <c r="C665" s="317"/>
      <c r="D665" s="317"/>
      <c r="E665" s="288"/>
      <c r="F665" s="317"/>
      <c r="G665" s="288"/>
      <c r="H665" s="317"/>
      <c r="I665" s="288"/>
      <c r="J665" s="317"/>
      <c r="K665" s="288"/>
      <c r="L665" s="317"/>
      <c r="M665" s="288"/>
      <c r="N665" s="339"/>
      <c r="O665" s="317"/>
      <c r="P665" s="288"/>
      <c r="Q665" s="317"/>
      <c r="R665" s="288"/>
      <c r="S665" s="317"/>
      <c r="T665" s="288"/>
      <c r="U665" s="317"/>
      <c r="V665" s="288"/>
      <c r="W665" s="288"/>
      <c r="X665" s="288"/>
      <c r="Y665" s="288"/>
      <c r="Z665" s="288"/>
      <c r="AA665" s="288"/>
      <c r="AB665" s="288"/>
      <c r="AC665" s="288"/>
      <c r="AD665" s="288"/>
      <c r="AE665" s="288"/>
      <c r="AF665" s="288"/>
      <c r="AG665" s="288"/>
      <c r="AH665" s="288"/>
      <c r="AI665" s="288"/>
      <c r="AJ665" s="288"/>
      <c r="AK665" s="288"/>
      <c r="AL665" s="288"/>
      <c r="AM665" s="288"/>
      <c r="AN665" s="288"/>
      <c r="AO665" s="288"/>
      <c r="AP665" s="288"/>
    </row>
    <row r="666" spans="1:42" ht="15.75" customHeight="1">
      <c r="A666" s="288"/>
      <c r="B666" s="317"/>
      <c r="C666" s="317"/>
      <c r="D666" s="317"/>
      <c r="E666" s="288"/>
      <c r="F666" s="317"/>
      <c r="G666" s="288"/>
      <c r="H666" s="317"/>
      <c r="I666" s="288"/>
      <c r="J666" s="317"/>
      <c r="K666" s="288"/>
      <c r="L666" s="317"/>
      <c r="M666" s="288"/>
      <c r="N666" s="339"/>
      <c r="O666" s="317"/>
      <c r="P666" s="288"/>
      <c r="Q666" s="317"/>
      <c r="R666" s="288"/>
      <c r="S666" s="317"/>
      <c r="T666" s="288"/>
      <c r="U666" s="317"/>
      <c r="V666" s="288"/>
      <c r="W666" s="288"/>
      <c r="X666" s="288"/>
      <c r="Y666" s="288"/>
      <c r="Z666" s="288"/>
      <c r="AA666" s="288"/>
      <c r="AB666" s="288"/>
      <c r="AC666" s="288"/>
      <c r="AD666" s="288"/>
      <c r="AE666" s="288"/>
      <c r="AF666" s="288"/>
      <c r="AG666" s="288"/>
      <c r="AH666" s="288"/>
      <c r="AI666" s="288"/>
      <c r="AJ666" s="288"/>
      <c r="AK666" s="288"/>
      <c r="AL666" s="288"/>
      <c r="AM666" s="288"/>
      <c r="AN666" s="288"/>
      <c r="AO666" s="288"/>
      <c r="AP666" s="288"/>
    </row>
    <row r="667" spans="1:42" ht="15.75" customHeight="1">
      <c r="A667" s="288"/>
      <c r="B667" s="317"/>
      <c r="C667" s="317"/>
      <c r="D667" s="317"/>
      <c r="E667" s="288"/>
      <c r="F667" s="317"/>
      <c r="G667" s="288"/>
      <c r="H667" s="317"/>
      <c r="I667" s="288"/>
      <c r="J667" s="317"/>
      <c r="K667" s="288"/>
      <c r="L667" s="317"/>
      <c r="M667" s="288"/>
      <c r="N667" s="339"/>
      <c r="O667" s="317"/>
      <c r="P667" s="288"/>
      <c r="Q667" s="317"/>
      <c r="R667" s="288"/>
      <c r="S667" s="317"/>
      <c r="T667" s="288"/>
      <c r="U667" s="317"/>
      <c r="V667" s="288"/>
      <c r="W667" s="288"/>
      <c r="X667" s="288"/>
      <c r="Y667" s="288"/>
      <c r="Z667" s="288"/>
      <c r="AA667" s="288"/>
      <c r="AB667" s="288"/>
      <c r="AC667" s="288"/>
      <c r="AD667" s="288"/>
      <c r="AE667" s="288"/>
      <c r="AF667" s="288"/>
      <c r="AG667" s="288"/>
      <c r="AH667" s="288"/>
      <c r="AI667" s="288"/>
      <c r="AJ667" s="288"/>
      <c r="AK667" s="288"/>
      <c r="AL667" s="288"/>
      <c r="AM667" s="288"/>
      <c r="AN667" s="288"/>
      <c r="AO667" s="288"/>
      <c r="AP667" s="288"/>
    </row>
    <row r="668" spans="1:42" ht="15.75" customHeight="1">
      <c r="A668" s="288"/>
      <c r="B668" s="317"/>
      <c r="C668" s="317"/>
      <c r="D668" s="317"/>
      <c r="E668" s="288"/>
      <c r="F668" s="317"/>
      <c r="G668" s="288"/>
      <c r="H668" s="317"/>
      <c r="I668" s="288"/>
      <c r="J668" s="317"/>
      <c r="K668" s="288"/>
      <c r="L668" s="317"/>
      <c r="M668" s="288"/>
      <c r="N668" s="339"/>
      <c r="O668" s="317"/>
      <c r="P668" s="288"/>
      <c r="Q668" s="317"/>
      <c r="R668" s="288"/>
      <c r="S668" s="317"/>
      <c r="T668" s="288"/>
      <c r="U668" s="317"/>
      <c r="V668" s="288"/>
      <c r="W668" s="288"/>
      <c r="X668" s="288"/>
      <c r="Y668" s="288"/>
      <c r="Z668" s="288"/>
      <c r="AA668" s="288"/>
      <c r="AB668" s="288"/>
      <c r="AC668" s="288"/>
      <c r="AD668" s="288"/>
      <c r="AE668" s="288"/>
      <c r="AF668" s="288"/>
      <c r="AG668" s="288"/>
      <c r="AH668" s="288"/>
      <c r="AI668" s="288"/>
      <c r="AJ668" s="288"/>
      <c r="AK668" s="288"/>
      <c r="AL668" s="288"/>
      <c r="AM668" s="288"/>
      <c r="AN668" s="288"/>
      <c r="AO668" s="288"/>
      <c r="AP668" s="288"/>
    </row>
    <row r="669" spans="1:42" ht="15.75" customHeight="1">
      <c r="A669" s="288"/>
      <c r="B669" s="317"/>
      <c r="C669" s="317"/>
      <c r="D669" s="317"/>
      <c r="E669" s="288"/>
      <c r="F669" s="317"/>
      <c r="G669" s="288"/>
      <c r="H669" s="317"/>
      <c r="I669" s="288"/>
      <c r="J669" s="317"/>
      <c r="K669" s="288"/>
      <c r="L669" s="317"/>
      <c r="M669" s="288"/>
      <c r="N669" s="339"/>
      <c r="O669" s="317"/>
      <c r="P669" s="288"/>
      <c r="Q669" s="317"/>
      <c r="R669" s="288"/>
      <c r="S669" s="317"/>
      <c r="T669" s="288"/>
      <c r="U669" s="317"/>
      <c r="V669" s="288"/>
      <c r="W669" s="288"/>
      <c r="X669" s="288"/>
      <c r="Y669" s="288"/>
      <c r="Z669" s="288"/>
      <c r="AA669" s="288"/>
      <c r="AB669" s="288"/>
      <c r="AC669" s="288"/>
      <c r="AD669" s="288"/>
      <c r="AE669" s="288"/>
      <c r="AF669" s="288"/>
      <c r="AG669" s="288"/>
      <c r="AH669" s="288"/>
      <c r="AI669" s="288"/>
      <c r="AJ669" s="288"/>
      <c r="AK669" s="288"/>
      <c r="AL669" s="288"/>
      <c r="AM669" s="288"/>
      <c r="AN669" s="288"/>
      <c r="AO669" s="288"/>
      <c r="AP669" s="288"/>
    </row>
    <row r="670" spans="1:42" ht="15.75" customHeight="1">
      <c r="A670" s="288"/>
      <c r="B670" s="317"/>
      <c r="C670" s="317"/>
      <c r="D670" s="317"/>
      <c r="E670" s="288"/>
      <c r="F670" s="317"/>
      <c r="G670" s="288"/>
      <c r="H670" s="317"/>
      <c r="I670" s="288"/>
      <c r="J670" s="317"/>
      <c r="K670" s="288"/>
      <c r="L670" s="317"/>
      <c r="M670" s="288"/>
      <c r="N670" s="339"/>
      <c r="O670" s="317"/>
      <c r="P670" s="288"/>
      <c r="Q670" s="317"/>
      <c r="R670" s="288"/>
      <c r="S670" s="317"/>
      <c r="T670" s="288"/>
      <c r="U670" s="317"/>
      <c r="V670" s="288"/>
      <c r="W670" s="288"/>
      <c r="X670" s="288"/>
      <c r="Y670" s="288"/>
      <c r="Z670" s="288"/>
      <c r="AA670" s="288"/>
      <c r="AB670" s="288"/>
      <c r="AC670" s="288"/>
      <c r="AD670" s="288"/>
      <c r="AE670" s="288"/>
      <c r="AF670" s="288"/>
      <c r="AG670" s="288"/>
      <c r="AH670" s="288"/>
      <c r="AI670" s="288"/>
      <c r="AJ670" s="288"/>
      <c r="AK670" s="288"/>
      <c r="AL670" s="288"/>
      <c r="AM670" s="288"/>
      <c r="AN670" s="288"/>
      <c r="AO670" s="288"/>
      <c r="AP670" s="288"/>
    </row>
    <row r="671" spans="1:42" ht="15.75" customHeight="1">
      <c r="A671" s="288"/>
      <c r="B671" s="317"/>
      <c r="C671" s="317"/>
      <c r="D671" s="317"/>
      <c r="E671" s="288"/>
      <c r="F671" s="317"/>
      <c r="G671" s="288"/>
      <c r="H671" s="317"/>
      <c r="I671" s="288"/>
      <c r="J671" s="317"/>
      <c r="K671" s="288"/>
      <c r="L671" s="317"/>
      <c r="M671" s="288"/>
      <c r="N671" s="339"/>
      <c r="O671" s="317"/>
      <c r="P671" s="288"/>
      <c r="Q671" s="317"/>
      <c r="R671" s="288"/>
      <c r="S671" s="317"/>
      <c r="T671" s="288"/>
      <c r="U671" s="317"/>
      <c r="V671" s="288"/>
      <c r="W671" s="288"/>
      <c r="X671" s="288"/>
      <c r="Y671" s="288"/>
      <c r="Z671" s="288"/>
      <c r="AA671" s="288"/>
      <c r="AB671" s="288"/>
      <c r="AC671" s="288"/>
      <c r="AD671" s="288"/>
      <c r="AE671" s="288"/>
      <c r="AF671" s="288"/>
      <c r="AG671" s="288"/>
      <c r="AH671" s="288"/>
      <c r="AI671" s="288"/>
      <c r="AJ671" s="288"/>
      <c r="AK671" s="288"/>
      <c r="AL671" s="288"/>
      <c r="AM671" s="288"/>
      <c r="AN671" s="288"/>
      <c r="AO671" s="288"/>
      <c r="AP671" s="288"/>
    </row>
    <row r="672" spans="1:42" ht="15.75" customHeight="1">
      <c r="A672" s="288"/>
      <c r="B672" s="317"/>
      <c r="C672" s="317"/>
      <c r="D672" s="317"/>
      <c r="E672" s="288"/>
      <c r="F672" s="317"/>
      <c r="G672" s="288"/>
      <c r="H672" s="317"/>
      <c r="I672" s="288"/>
      <c r="J672" s="317"/>
      <c r="K672" s="288"/>
      <c r="L672" s="317"/>
      <c r="M672" s="288"/>
      <c r="N672" s="339"/>
      <c r="O672" s="317"/>
      <c r="P672" s="288"/>
      <c r="Q672" s="317"/>
      <c r="R672" s="288"/>
      <c r="S672" s="317"/>
      <c r="T672" s="288"/>
      <c r="U672" s="317"/>
      <c r="V672" s="288"/>
      <c r="W672" s="288"/>
      <c r="X672" s="288"/>
      <c r="Y672" s="288"/>
      <c r="Z672" s="288"/>
      <c r="AA672" s="288"/>
      <c r="AB672" s="288"/>
      <c r="AC672" s="288"/>
      <c r="AD672" s="288"/>
      <c r="AE672" s="288"/>
      <c r="AF672" s="288"/>
      <c r="AG672" s="288"/>
      <c r="AH672" s="288"/>
      <c r="AI672" s="288"/>
      <c r="AJ672" s="288"/>
      <c r="AK672" s="288"/>
      <c r="AL672" s="288"/>
      <c r="AM672" s="288"/>
      <c r="AN672" s="288"/>
      <c r="AO672" s="288"/>
      <c r="AP672" s="288"/>
    </row>
    <row r="673" spans="1:42" ht="15.75" customHeight="1">
      <c r="A673" s="288"/>
      <c r="B673" s="317"/>
      <c r="C673" s="317"/>
      <c r="D673" s="317"/>
      <c r="E673" s="288"/>
      <c r="F673" s="317"/>
      <c r="G673" s="288"/>
      <c r="H673" s="317"/>
      <c r="I673" s="288"/>
      <c r="J673" s="317"/>
      <c r="K673" s="288"/>
      <c r="L673" s="317"/>
      <c r="M673" s="288"/>
      <c r="N673" s="339"/>
      <c r="O673" s="317"/>
      <c r="P673" s="288"/>
      <c r="Q673" s="317"/>
      <c r="R673" s="288"/>
      <c r="S673" s="317"/>
      <c r="T673" s="288"/>
      <c r="U673" s="317"/>
      <c r="V673" s="288"/>
      <c r="W673" s="288"/>
      <c r="X673" s="288"/>
      <c r="Y673" s="288"/>
      <c r="Z673" s="288"/>
      <c r="AA673" s="288"/>
      <c r="AB673" s="288"/>
      <c r="AC673" s="288"/>
      <c r="AD673" s="288"/>
      <c r="AE673" s="288"/>
      <c r="AF673" s="288"/>
      <c r="AG673" s="288"/>
      <c r="AH673" s="288"/>
      <c r="AI673" s="288"/>
      <c r="AJ673" s="288"/>
      <c r="AK673" s="288"/>
      <c r="AL673" s="288"/>
      <c r="AM673" s="288"/>
      <c r="AN673" s="288"/>
      <c r="AO673" s="288"/>
      <c r="AP673" s="288"/>
    </row>
    <row r="674" spans="1:42" ht="15.75" customHeight="1">
      <c r="A674" s="288"/>
      <c r="B674" s="317"/>
      <c r="C674" s="317"/>
      <c r="D674" s="317"/>
      <c r="E674" s="288"/>
      <c r="F674" s="317"/>
      <c r="G674" s="288"/>
      <c r="H674" s="317"/>
      <c r="I674" s="288"/>
      <c r="J674" s="317"/>
      <c r="K674" s="288"/>
      <c r="L674" s="317"/>
      <c r="M674" s="288"/>
      <c r="N674" s="339"/>
      <c r="O674" s="317"/>
      <c r="P674" s="288"/>
      <c r="Q674" s="317"/>
      <c r="R674" s="288"/>
      <c r="S674" s="317"/>
      <c r="T674" s="288"/>
      <c r="U674" s="317"/>
      <c r="V674" s="288"/>
      <c r="W674" s="288"/>
      <c r="X674" s="288"/>
      <c r="Y674" s="288"/>
      <c r="Z674" s="288"/>
      <c r="AA674" s="288"/>
      <c r="AB674" s="288"/>
      <c r="AC674" s="288"/>
      <c r="AD674" s="288"/>
      <c r="AE674" s="288"/>
      <c r="AF674" s="288"/>
      <c r="AG674" s="288"/>
      <c r="AH674" s="288"/>
      <c r="AI674" s="288"/>
      <c r="AJ674" s="288"/>
      <c r="AK674" s="288"/>
      <c r="AL674" s="288"/>
      <c r="AM674" s="288"/>
      <c r="AN674" s="288"/>
      <c r="AO674" s="288"/>
      <c r="AP674" s="288"/>
    </row>
    <row r="675" spans="1:42" ht="15.75" customHeight="1">
      <c r="A675" s="288"/>
      <c r="B675" s="317"/>
      <c r="C675" s="317"/>
      <c r="D675" s="317"/>
      <c r="E675" s="288"/>
      <c r="F675" s="317"/>
      <c r="G675" s="288"/>
      <c r="H675" s="317"/>
      <c r="I675" s="288"/>
      <c r="J675" s="317"/>
      <c r="K675" s="288"/>
      <c r="L675" s="317"/>
      <c r="M675" s="288"/>
      <c r="N675" s="339"/>
      <c r="O675" s="317"/>
      <c r="P675" s="288"/>
      <c r="Q675" s="317"/>
      <c r="R675" s="288"/>
      <c r="S675" s="317"/>
      <c r="T675" s="288"/>
      <c r="U675" s="317"/>
      <c r="V675" s="288"/>
      <c r="W675" s="288"/>
      <c r="X675" s="288"/>
      <c r="Y675" s="288"/>
      <c r="Z675" s="288"/>
      <c r="AA675" s="288"/>
      <c r="AB675" s="288"/>
      <c r="AC675" s="288"/>
      <c r="AD675" s="288"/>
      <c r="AE675" s="288"/>
      <c r="AF675" s="288"/>
      <c r="AG675" s="288"/>
      <c r="AH675" s="288"/>
      <c r="AI675" s="288"/>
      <c r="AJ675" s="288"/>
      <c r="AK675" s="288"/>
      <c r="AL675" s="288"/>
      <c r="AM675" s="288"/>
      <c r="AN675" s="288"/>
      <c r="AO675" s="288"/>
      <c r="AP675" s="288"/>
    </row>
    <row r="676" spans="1:42" ht="15.75" customHeight="1">
      <c r="A676" s="288"/>
      <c r="B676" s="317"/>
      <c r="C676" s="317"/>
      <c r="D676" s="317"/>
      <c r="E676" s="288"/>
      <c r="F676" s="317"/>
      <c r="G676" s="288"/>
      <c r="H676" s="317"/>
      <c r="I676" s="288"/>
      <c r="J676" s="317"/>
      <c r="K676" s="288"/>
      <c r="L676" s="317"/>
      <c r="M676" s="288"/>
      <c r="N676" s="339"/>
      <c r="O676" s="317"/>
      <c r="P676" s="288"/>
      <c r="Q676" s="317"/>
      <c r="R676" s="288"/>
      <c r="S676" s="317"/>
      <c r="T676" s="288"/>
      <c r="U676" s="317"/>
      <c r="V676" s="288"/>
      <c r="W676" s="288"/>
      <c r="X676" s="288"/>
      <c r="Y676" s="288"/>
      <c r="Z676" s="288"/>
      <c r="AA676" s="288"/>
      <c r="AB676" s="288"/>
      <c r="AC676" s="288"/>
      <c r="AD676" s="288"/>
      <c r="AE676" s="288"/>
      <c r="AF676" s="288"/>
      <c r="AG676" s="288"/>
      <c r="AH676" s="288"/>
      <c r="AI676" s="288"/>
      <c r="AJ676" s="288"/>
      <c r="AK676" s="288"/>
      <c r="AL676" s="288"/>
      <c r="AM676" s="288"/>
      <c r="AN676" s="288"/>
      <c r="AO676" s="288"/>
      <c r="AP676" s="288"/>
    </row>
    <row r="677" spans="1:42" ht="15.75" customHeight="1">
      <c r="A677" s="288"/>
      <c r="B677" s="317"/>
      <c r="C677" s="317"/>
      <c r="D677" s="317"/>
      <c r="E677" s="288"/>
      <c r="F677" s="317"/>
      <c r="G677" s="288"/>
      <c r="H677" s="317"/>
      <c r="I677" s="288"/>
      <c r="J677" s="317"/>
      <c r="K677" s="288"/>
      <c r="L677" s="317"/>
      <c r="M677" s="288"/>
      <c r="N677" s="339"/>
      <c r="O677" s="317"/>
      <c r="P677" s="288"/>
      <c r="Q677" s="317"/>
      <c r="R677" s="288"/>
      <c r="S677" s="317"/>
      <c r="T677" s="288"/>
      <c r="U677" s="317"/>
      <c r="V677" s="288"/>
      <c r="W677" s="288"/>
      <c r="X677" s="288"/>
      <c r="Y677" s="288"/>
      <c r="Z677" s="288"/>
      <c r="AA677" s="288"/>
      <c r="AB677" s="288"/>
      <c r="AC677" s="288"/>
      <c r="AD677" s="288"/>
      <c r="AE677" s="288"/>
      <c r="AF677" s="288"/>
      <c r="AG677" s="288"/>
      <c r="AH677" s="288"/>
      <c r="AI677" s="288"/>
      <c r="AJ677" s="288"/>
      <c r="AK677" s="288"/>
      <c r="AL677" s="288"/>
      <c r="AM677" s="288"/>
      <c r="AN677" s="288"/>
      <c r="AO677" s="288"/>
      <c r="AP677" s="288"/>
    </row>
    <row r="678" spans="1:42" ht="15.75" customHeight="1">
      <c r="A678" s="288"/>
      <c r="B678" s="317"/>
      <c r="C678" s="317"/>
      <c r="D678" s="317"/>
      <c r="E678" s="288"/>
      <c r="F678" s="317"/>
      <c r="G678" s="288"/>
      <c r="H678" s="317"/>
      <c r="I678" s="288"/>
      <c r="J678" s="317"/>
      <c r="K678" s="288"/>
      <c r="L678" s="317"/>
      <c r="M678" s="288"/>
      <c r="N678" s="339"/>
      <c r="O678" s="317"/>
      <c r="P678" s="288"/>
      <c r="Q678" s="317"/>
      <c r="R678" s="288"/>
      <c r="S678" s="317"/>
      <c r="T678" s="288"/>
      <c r="U678" s="317"/>
      <c r="V678" s="288"/>
      <c r="W678" s="288"/>
      <c r="X678" s="288"/>
      <c r="Y678" s="288"/>
      <c r="Z678" s="288"/>
      <c r="AA678" s="288"/>
      <c r="AB678" s="288"/>
      <c r="AC678" s="288"/>
      <c r="AD678" s="288"/>
      <c r="AE678" s="288"/>
      <c r="AF678" s="288"/>
      <c r="AG678" s="288"/>
      <c r="AH678" s="288"/>
      <c r="AI678" s="288"/>
      <c r="AJ678" s="288"/>
      <c r="AK678" s="288"/>
      <c r="AL678" s="288"/>
      <c r="AM678" s="288"/>
      <c r="AN678" s="288"/>
      <c r="AO678" s="288"/>
      <c r="AP678" s="288"/>
    </row>
    <row r="679" spans="1:42" ht="15.75" customHeight="1">
      <c r="A679" s="288"/>
      <c r="B679" s="317"/>
      <c r="C679" s="317"/>
      <c r="D679" s="317"/>
      <c r="E679" s="288"/>
      <c r="F679" s="317"/>
      <c r="G679" s="288"/>
      <c r="H679" s="317"/>
      <c r="I679" s="288"/>
      <c r="J679" s="317"/>
      <c r="K679" s="288"/>
      <c r="L679" s="317"/>
      <c r="M679" s="288"/>
      <c r="N679" s="339"/>
      <c r="O679" s="317"/>
      <c r="P679" s="288"/>
      <c r="Q679" s="317"/>
      <c r="R679" s="288"/>
      <c r="S679" s="317"/>
      <c r="T679" s="288"/>
      <c r="U679" s="317"/>
      <c r="V679" s="288"/>
      <c r="W679" s="288"/>
      <c r="X679" s="288"/>
      <c r="Y679" s="288"/>
      <c r="Z679" s="288"/>
      <c r="AA679" s="288"/>
      <c r="AB679" s="288"/>
      <c r="AC679" s="288"/>
      <c r="AD679" s="288"/>
      <c r="AE679" s="288"/>
      <c r="AF679" s="288"/>
      <c r="AG679" s="288"/>
      <c r="AH679" s="288"/>
      <c r="AI679" s="288"/>
      <c r="AJ679" s="288"/>
      <c r="AK679" s="288"/>
      <c r="AL679" s="288"/>
      <c r="AM679" s="288"/>
      <c r="AN679" s="288"/>
      <c r="AO679" s="288"/>
      <c r="AP679" s="288"/>
    </row>
    <row r="680" spans="1:42" ht="15.75" customHeight="1">
      <c r="A680" s="288"/>
      <c r="B680" s="317"/>
      <c r="C680" s="317"/>
      <c r="D680" s="317"/>
      <c r="E680" s="288"/>
      <c r="F680" s="317"/>
      <c r="G680" s="288"/>
      <c r="H680" s="317"/>
      <c r="I680" s="288"/>
      <c r="J680" s="317"/>
      <c r="K680" s="288"/>
      <c r="L680" s="317"/>
      <c r="M680" s="288"/>
      <c r="N680" s="339"/>
      <c r="O680" s="317"/>
      <c r="P680" s="288"/>
      <c r="Q680" s="317"/>
      <c r="R680" s="288"/>
      <c r="S680" s="317"/>
      <c r="T680" s="288"/>
      <c r="U680" s="317"/>
      <c r="V680" s="288"/>
      <c r="W680" s="288"/>
      <c r="X680" s="288"/>
      <c r="Y680" s="288"/>
      <c r="Z680" s="288"/>
      <c r="AA680" s="288"/>
      <c r="AB680" s="288"/>
      <c r="AC680" s="288"/>
      <c r="AD680" s="288"/>
      <c r="AE680" s="288"/>
      <c r="AF680" s="288"/>
      <c r="AG680" s="288"/>
      <c r="AH680" s="288"/>
      <c r="AI680" s="288"/>
      <c r="AJ680" s="288"/>
      <c r="AK680" s="288"/>
      <c r="AL680" s="288"/>
      <c r="AM680" s="288"/>
      <c r="AN680" s="288"/>
      <c r="AO680" s="288"/>
      <c r="AP680" s="288"/>
    </row>
    <row r="681" spans="1:42" ht="15.75" customHeight="1">
      <c r="A681" s="288"/>
      <c r="B681" s="317"/>
      <c r="C681" s="317"/>
      <c r="D681" s="317"/>
      <c r="E681" s="288"/>
      <c r="F681" s="317"/>
      <c r="G681" s="288"/>
      <c r="H681" s="317"/>
      <c r="I681" s="288"/>
      <c r="J681" s="317"/>
      <c r="K681" s="288"/>
      <c r="L681" s="317"/>
      <c r="M681" s="288"/>
      <c r="N681" s="339"/>
      <c r="O681" s="317"/>
      <c r="P681" s="288"/>
      <c r="Q681" s="317"/>
      <c r="R681" s="288"/>
      <c r="S681" s="317"/>
      <c r="T681" s="288"/>
      <c r="U681" s="317"/>
      <c r="V681" s="288"/>
      <c r="W681" s="288"/>
      <c r="X681" s="288"/>
      <c r="Y681" s="288"/>
      <c r="Z681" s="288"/>
      <c r="AA681" s="288"/>
      <c r="AB681" s="288"/>
      <c r="AC681" s="288"/>
      <c r="AD681" s="288"/>
      <c r="AE681" s="288"/>
      <c r="AF681" s="288"/>
      <c r="AG681" s="288"/>
      <c r="AH681" s="288"/>
      <c r="AI681" s="288"/>
      <c r="AJ681" s="288"/>
      <c r="AK681" s="288"/>
      <c r="AL681" s="288"/>
      <c r="AM681" s="288"/>
      <c r="AN681" s="288"/>
      <c r="AO681" s="288"/>
      <c r="AP681" s="288"/>
    </row>
    <row r="682" spans="1:42" ht="15.75" customHeight="1">
      <c r="A682" s="288"/>
      <c r="B682" s="317"/>
      <c r="C682" s="317"/>
      <c r="D682" s="317"/>
      <c r="E682" s="288"/>
      <c r="F682" s="317"/>
      <c r="G682" s="288"/>
      <c r="H682" s="317"/>
      <c r="I682" s="288"/>
      <c r="J682" s="317"/>
      <c r="K682" s="288"/>
      <c r="L682" s="317"/>
      <c r="M682" s="288"/>
      <c r="N682" s="339"/>
      <c r="O682" s="317"/>
      <c r="P682" s="288"/>
      <c r="Q682" s="317"/>
      <c r="R682" s="288"/>
      <c r="S682" s="317"/>
      <c r="T682" s="288"/>
      <c r="U682" s="317"/>
      <c r="V682" s="288"/>
      <c r="W682" s="288"/>
      <c r="X682" s="288"/>
      <c r="Y682" s="288"/>
      <c r="Z682" s="288"/>
      <c r="AA682" s="288"/>
      <c r="AB682" s="288"/>
      <c r="AC682" s="288"/>
      <c r="AD682" s="288"/>
      <c r="AE682" s="288"/>
      <c r="AF682" s="288"/>
      <c r="AG682" s="288"/>
      <c r="AH682" s="288"/>
      <c r="AI682" s="288"/>
      <c r="AJ682" s="288"/>
      <c r="AK682" s="288"/>
      <c r="AL682" s="288"/>
      <c r="AM682" s="288"/>
      <c r="AN682" s="288"/>
      <c r="AO682" s="288"/>
      <c r="AP682" s="288"/>
    </row>
    <row r="683" spans="1:42" ht="15.75" customHeight="1">
      <c r="A683" s="288"/>
      <c r="B683" s="317"/>
      <c r="C683" s="317"/>
      <c r="D683" s="317"/>
      <c r="E683" s="288"/>
      <c r="F683" s="317"/>
      <c r="G683" s="288"/>
      <c r="H683" s="317"/>
      <c r="I683" s="288"/>
      <c r="J683" s="317"/>
      <c r="K683" s="288"/>
      <c r="L683" s="317"/>
      <c r="M683" s="288"/>
      <c r="N683" s="339"/>
      <c r="O683" s="317"/>
      <c r="P683" s="288"/>
      <c r="Q683" s="317"/>
      <c r="R683" s="288"/>
      <c r="S683" s="317"/>
      <c r="T683" s="288"/>
      <c r="U683" s="317"/>
      <c r="V683" s="288"/>
      <c r="W683" s="288"/>
      <c r="X683" s="288"/>
      <c r="Y683" s="288"/>
      <c r="Z683" s="288"/>
      <c r="AA683" s="288"/>
      <c r="AB683" s="288"/>
      <c r="AC683" s="288"/>
      <c r="AD683" s="288"/>
      <c r="AE683" s="288"/>
      <c r="AF683" s="288"/>
      <c r="AG683" s="288"/>
      <c r="AH683" s="288"/>
      <c r="AI683" s="288"/>
      <c r="AJ683" s="288"/>
      <c r="AK683" s="288"/>
      <c r="AL683" s="288"/>
      <c r="AM683" s="288"/>
      <c r="AN683" s="288"/>
      <c r="AO683" s="288"/>
      <c r="AP683" s="288"/>
    </row>
    <row r="684" spans="1:42" ht="15.75" customHeight="1">
      <c r="A684" s="288"/>
      <c r="B684" s="317"/>
      <c r="C684" s="317"/>
      <c r="D684" s="317"/>
      <c r="E684" s="288"/>
      <c r="F684" s="317"/>
      <c r="G684" s="288"/>
      <c r="H684" s="317"/>
      <c r="I684" s="288"/>
      <c r="J684" s="317"/>
      <c r="K684" s="288"/>
      <c r="L684" s="317"/>
      <c r="M684" s="288"/>
      <c r="N684" s="339"/>
      <c r="O684" s="317"/>
      <c r="P684" s="288"/>
      <c r="Q684" s="317"/>
      <c r="R684" s="288"/>
      <c r="S684" s="317"/>
      <c r="T684" s="288"/>
      <c r="U684" s="317"/>
      <c r="V684" s="288"/>
      <c r="W684" s="288"/>
      <c r="X684" s="288"/>
      <c r="Y684" s="288"/>
      <c r="Z684" s="288"/>
      <c r="AA684" s="288"/>
      <c r="AB684" s="288"/>
      <c r="AC684" s="288"/>
      <c r="AD684" s="288"/>
      <c r="AE684" s="288"/>
      <c r="AF684" s="288"/>
      <c r="AG684" s="288"/>
      <c r="AH684" s="288"/>
      <c r="AI684" s="288"/>
      <c r="AJ684" s="288"/>
      <c r="AK684" s="288"/>
      <c r="AL684" s="288"/>
      <c r="AM684" s="288"/>
      <c r="AN684" s="288"/>
      <c r="AO684" s="288"/>
      <c r="AP684" s="288"/>
    </row>
    <row r="685" spans="1:42" ht="15.75" customHeight="1">
      <c r="A685" s="288"/>
      <c r="B685" s="317"/>
      <c r="C685" s="317"/>
      <c r="D685" s="317"/>
      <c r="E685" s="288"/>
      <c r="F685" s="317"/>
      <c r="G685" s="288"/>
      <c r="H685" s="317"/>
      <c r="I685" s="288"/>
      <c r="J685" s="317"/>
      <c r="K685" s="288"/>
      <c r="L685" s="317"/>
      <c r="M685" s="288"/>
      <c r="N685" s="339"/>
      <c r="O685" s="317"/>
      <c r="P685" s="288"/>
      <c r="Q685" s="317"/>
      <c r="R685" s="288"/>
      <c r="S685" s="317"/>
      <c r="T685" s="288"/>
      <c r="U685" s="317"/>
      <c r="V685" s="288"/>
      <c r="W685" s="288"/>
      <c r="X685" s="288"/>
      <c r="Y685" s="288"/>
      <c r="Z685" s="288"/>
      <c r="AA685" s="288"/>
      <c r="AB685" s="288"/>
      <c r="AC685" s="288"/>
      <c r="AD685" s="288"/>
      <c r="AE685" s="288"/>
      <c r="AF685" s="288"/>
      <c r="AG685" s="288"/>
      <c r="AH685" s="288"/>
      <c r="AI685" s="288"/>
      <c r="AJ685" s="288"/>
      <c r="AK685" s="288"/>
      <c r="AL685" s="288"/>
      <c r="AM685" s="288"/>
      <c r="AN685" s="288"/>
      <c r="AO685" s="288"/>
      <c r="AP685" s="288"/>
    </row>
    <row r="686" spans="1:42" ht="15.75" customHeight="1">
      <c r="A686" s="288"/>
      <c r="B686" s="317"/>
      <c r="C686" s="317"/>
      <c r="D686" s="317"/>
      <c r="E686" s="288"/>
      <c r="F686" s="317"/>
      <c r="G686" s="288"/>
      <c r="H686" s="317"/>
      <c r="I686" s="288"/>
      <c r="J686" s="317"/>
      <c r="K686" s="288"/>
      <c r="L686" s="317"/>
      <c r="M686" s="288"/>
      <c r="N686" s="339"/>
      <c r="O686" s="317"/>
      <c r="P686" s="288"/>
      <c r="Q686" s="317"/>
      <c r="R686" s="288"/>
      <c r="S686" s="317"/>
      <c r="T686" s="288"/>
      <c r="U686" s="317"/>
      <c r="V686" s="288"/>
      <c r="W686" s="288"/>
      <c r="X686" s="288"/>
      <c r="Y686" s="288"/>
      <c r="Z686" s="288"/>
      <c r="AA686" s="288"/>
      <c r="AB686" s="288"/>
      <c r="AC686" s="288"/>
      <c r="AD686" s="288"/>
      <c r="AE686" s="288"/>
      <c r="AF686" s="288"/>
      <c r="AG686" s="288"/>
      <c r="AH686" s="288"/>
      <c r="AI686" s="288"/>
      <c r="AJ686" s="288"/>
      <c r="AK686" s="288"/>
      <c r="AL686" s="288"/>
      <c r="AM686" s="288"/>
      <c r="AN686" s="288"/>
      <c r="AO686" s="288"/>
      <c r="AP686" s="288"/>
    </row>
    <row r="687" spans="1:42" ht="15.75" customHeight="1">
      <c r="A687" s="288"/>
      <c r="B687" s="317"/>
      <c r="C687" s="317"/>
      <c r="D687" s="317"/>
      <c r="E687" s="288"/>
      <c r="F687" s="317"/>
      <c r="G687" s="288"/>
      <c r="H687" s="317"/>
      <c r="I687" s="288"/>
      <c r="J687" s="317"/>
      <c r="K687" s="288"/>
      <c r="L687" s="317"/>
      <c r="M687" s="288"/>
      <c r="N687" s="339"/>
      <c r="O687" s="317"/>
      <c r="P687" s="288"/>
      <c r="Q687" s="317"/>
      <c r="R687" s="288"/>
      <c r="S687" s="317"/>
      <c r="T687" s="288"/>
      <c r="U687" s="317"/>
      <c r="V687" s="288"/>
      <c r="W687" s="288"/>
      <c r="X687" s="288"/>
      <c r="Y687" s="288"/>
      <c r="Z687" s="288"/>
      <c r="AA687" s="288"/>
      <c r="AB687" s="288"/>
      <c r="AC687" s="288"/>
      <c r="AD687" s="288"/>
      <c r="AE687" s="288"/>
      <c r="AF687" s="288"/>
      <c r="AG687" s="288"/>
      <c r="AH687" s="288"/>
      <c r="AI687" s="288"/>
      <c r="AJ687" s="288"/>
      <c r="AK687" s="288"/>
      <c r="AL687" s="288"/>
      <c r="AM687" s="288"/>
      <c r="AN687" s="288"/>
      <c r="AO687" s="288"/>
      <c r="AP687" s="288"/>
    </row>
    <row r="688" spans="1:42" ht="15.75" customHeight="1">
      <c r="A688" s="288"/>
      <c r="B688" s="317"/>
      <c r="C688" s="317"/>
      <c r="D688" s="317"/>
      <c r="E688" s="288"/>
      <c r="F688" s="317"/>
      <c r="G688" s="288"/>
      <c r="H688" s="317"/>
      <c r="I688" s="288"/>
      <c r="J688" s="317"/>
      <c r="K688" s="288"/>
      <c r="L688" s="317"/>
      <c r="M688" s="288"/>
      <c r="N688" s="339"/>
      <c r="O688" s="317"/>
      <c r="P688" s="288"/>
      <c r="Q688" s="317"/>
      <c r="R688" s="288"/>
      <c r="S688" s="317"/>
      <c r="T688" s="288"/>
      <c r="U688" s="317"/>
      <c r="V688" s="288"/>
      <c r="W688" s="288"/>
      <c r="X688" s="288"/>
      <c r="Y688" s="288"/>
      <c r="Z688" s="288"/>
      <c r="AA688" s="288"/>
      <c r="AB688" s="288"/>
      <c r="AC688" s="288"/>
      <c r="AD688" s="288"/>
      <c r="AE688" s="288"/>
      <c r="AF688" s="288"/>
      <c r="AG688" s="288"/>
      <c r="AH688" s="288"/>
      <c r="AI688" s="288"/>
      <c r="AJ688" s="288"/>
      <c r="AK688" s="288"/>
      <c r="AL688" s="288"/>
      <c r="AM688" s="288"/>
      <c r="AN688" s="288"/>
      <c r="AO688" s="288"/>
      <c r="AP688" s="288"/>
    </row>
    <row r="689" spans="1:42" ht="15.75" customHeight="1">
      <c r="A689" s="288"/>
      <c r="B689" s="317"/>
      <c r="C689" s="317"/>
      <c r="D689" s="317"/>
      <c r="E689" s="288"/>
      <c r="F689" s="317"/>
      <c r="G689" s="288"/>
      <c r="H689" s="317"/>
      <c r="I689" s="288"/>
      <c r="J689" s="317"/>
      <c r="K689" s="288"/>
      <c r="L689" s="317"/>
      <c r="M689" s="288"/>
      <c r="N689" s="339"/>
      <c r="O689" s="317"/>
      <c r="P689" s="288"/>
      <c r="Q689" s="317"/>
      <c r="R689" s="288"/>
      <c r="S689" s="317"/>
      <c r="T689" s="288"/>
      <c r="U689" s="317"/>
      <c r="V689" s="288"/>
      <c r="W689" s="288"/>
      <c r="X689" s="288"/>
      <c r="Y689" s="288"/>
      <c r="Z689" s="288"/>
      <c r="AA689" s="288"/>
      <c r="AB689" s="288"/>
      <c r="AC689" s="288"/>
      <c r="AD689" s="288"/>
      <c r="AE689" s="288"/>
      <c r="AF689" s="288"/>
      <c r="AG689" s="288"/>
      <c r="AH689" s="288"/>
      <c r="AI689" s="288"/>
      <c r="AJ689" s="288"/>
      <c r="AK689" s="288"/>
      <c r="AL689" s="288"/>
      <c r="AM689" s="288"/>
      <c r="AN689" s="288"/>
      <c r="AO689" s="288"/>
      <c r="AP689" s="288"/>
    </row>
    <row r="690" spans="1:42" ht="15.75" customHeight="1">
      <c r="A690" s="288"/>
      <c r="B690" s="317"/>
      <c r="C690" s="317"/>
      <c r="D690" s="317"/>
      <c r="E690" s="288"/>
      <c r="F690" s="317"/>
      <c r="G690" s="288"/>
      <c r="H690" s="317"/>
      <c r="I690" s="288"/>
      <c r="J690" s="317"/>
      <c r="K690" s="288"/>
      <c r="L690" s="317"/>
      <c r="M690" s="288"/>
      <c r="N690" s="339"/>
      <c r="O690" s="317"/>
      <c r="P690" s="288"/>
      <c r="Q690" s="317"/>
      <c r="R690" s="288"/>
      <c r="S690" s="317"/>
      <c r="T690" s="288"/>
      <c r="U690" s="317"/>
      <c r="V690" s="288"/>
      <c r="W690" s="288"/>
      <c r="X690" s="288"/>
      <c r="Y690" s="288"/>
      <c r="Z690" s="288"/>
      <c r="AA690" s="288"/>
      <c r="AB690" s="288"/>
      <c r="AC690" s="288"/>
      <c r="AD690" s="288"/>
      <c r="AE690" s="288"/>
      <c r="AF690" s="288"/>
      <c r="AG690" s="288"/>
      <c r="AH690" s="288"/>
      <c r="AI690" s="288"/>
      <c r="AJ690" s="288"/>
      <c r="AK690" s="288"/>
      <c r="AL690" s="288"/>
      <c r="AM690" s="288"/>
      <c r="AN690" s="288"/>
      <c r="AO690" s="288"/>
      <c r="AP690" s="288"/>
    </row>
    <row r="691" spans="1:42" ht="15.75" customHeight="1">
      <c r="A691" s="288"/>
      <c r="B691" s="317"/>
      <c r="C691" s="317"/>
      <c r="D691" s="317"/>
      <c r="E691" s="288"/>
      <c r="F691" s="317"/>
      <c r="G691" s="288"/>
      <c r="H691" s="317"/>
      <c r="I691" s="288"/>
      <c r="J691" s="317"/>
      <c r="K691" s="288"/>
      <c r="L691" s="317"/>
      <c r="M691" s="288"/>
      <c r="N691" s="339"/>
      <c r="O691" s="317"/>
      <c r="P691" s="288"/>
      <c r="Q691" s="317"/>
      <c r="R691" s="288"/>
      <c r="S691" s="317"/>
      <c r="T691" s="288"/>
      <c r="U691" s="317"/>
      <c r="V691" s="288"/>
      <c r="W691" s="288"/>
      <c r="X691" s="288"/>
      <c r="Y691" s="288"/>
      <c r="Z691" s="288"/>
      <c r="AA691" s="288"/>
      <c r="AB691" s="288"/>
      <c r="AC691" s="288"/>
      <c r="AD691" s="288"/>
      <c r="AE691" s="288"/>
      <c r="AF691" s="288"/>
      <c r="AG691" s="288"/>
      <c r="AH691" s="288"/>
      <c r="AI691" s="288"/>
      <c r="AJ691" s="288"/>
      <c r="AK691" s="288"/>
      <c r="AL691" s="288"/>
      <c r="AM691" s="288"/>
      <c r="AN691" s="288"/>
      <c r="AO691" s="288"/>
      <c r="AP691" s="288"/>
    </row>
    <row r="692" spans="1:42" ht="15.75" customHeight="1">
      <c r="A692" s="288"/>
      <c r="B692" s="317"/>
      <c r="C692" s="317"/>
      <c r="D692" s="317"/>
      <c r="E692" s="288"/>
      <c r="F692" s="317"/>
      <c r="G692" s="288"/>
      <c r="H692" s="317"/>
      <c r="I692" s="288"/>
      <c r="J692" s="317"/>
      <c r="K692" s="288"/>
      <c r="L692" s="317"/>
      <c r="M692" s="288"/>
      <c r="N692" s="339"/>
      <c r="O692" s="317"/>
      <c r="P692" s="288"/>
      <c r="Q692" s="317"/>
      <c r="R692" s="288"/>
      <c r="S692" s="317"/>
      <c r="T692" s="288"/>
      <c r="U692" s="317"/>
      <c r="V692" s="288"/>
      <c r="W692" s="288"/>
      <c r="X692" s="288"/>
      <c r="Y692" s="288"/>
      <c r="Z692" s="288"/>
      <c r="AA692" s="288"/>
      <c r="AB692" s="288"/>
      <c r="AC692" s="288"/>
      <c r="AD692" s="288"/>
      <c r="AE692" s="288"/>
      <c r="AF692" s="288"/>
      <c r="AG692" s="288"/>
      <c r="AH692" s="288"/>
      <c r="AI692" s="288"/>
      <c r="AJ692" s="288"/>
      <c r="AK692" s="288"/>
      <c r="AL692" s="288"/>
      <c r="AM692" s="288"/>
      <c r="AN692" s="288"/>
      <c r="AO692" s="288"/>
      <c r="AP692" s="288"/>
    </row>
    <row r="693" spans="1:42" ht="15.75" customHeight="1">
      <c r="A693" s="288"/>
      <c r="B693" s="317"/>
      <c r="C693" s="317"/>
      <c r="D693" s="317"/>
      <c r="E693" s="288"/>
      <c r="F693" s="317"/>
      <c r="G693" s="288"/>
      <c r="H693" s="317"/>
      <c r="I693" s="288"/>
      <c r="J693" s="317"/>
      <c r="K693" s="288"/>
      <c r="L693" s="317"/>
      <c r="M693" s="288"/>
      <c r="N693" s="339"/>
      <c r="O693" s="317"/>
      <c r="P693" s="288"/>
      <c r="Q693" s="317"/>
      <c r="R693" s="288"/>
      <c r="S693" s="317"/>
      <c r="T693" s="288"/>
      <c r="U693" s="317"/>
      <c r="V693" s="288"/>
      <c r="W693" s="288"/>
      <c r="X693" s="288"/>
      <c r="Y693" s="288"/>
      <c r="Z693" s="288"/>
      <c r="AA693" s="288"/>
      <c r="AB693" s="288"/>
      <c r="AC693" s="288"/>
      <c r="AD693" s="288"/>
      <c r="AE693" s="288"/>
      <c r="AF693" s="288"/>
      <c r="AG693" s="288"/>
      <c r="AH693" s="288"/>
      <c r="AI693" s="288"/>
      <c r="AJ693" s="288"/>
      <c r="AK693" s="288"/>
      <c r="AL693" s="288"/>
      <c r="AM693" s="288"/>
      <c r="AN693" s="288"/>
      <c r="AO693" s="288"/>
      <c r="AP693" s="288"/>
    </row>
    <row r="694" spans="1:42" ht="15.75" customHeight="1">
      <c r="A694" s="288"/>
      <c r="B694" s="317"/>
      <c r="C694" s="317"/>
      <c r="D694" s="317"/>
      <c r="E694" s="288"/>
      <c r="F694" s="317"/>
      <c r="G694" s="288"/>
      <c r="H694" s="317"/>
      <c r="I694" s="288"/>
      <c r="J694" s="317"/>
      <c r="K694" s="288"/>
      <c r="L694" s="317"/>
      <c r="M694" s="288"/>
      <c r="N694" s="339"/>
      <c r="O694" s="317"/>
      <c r="P694" s="288"/>
      <c r="Q694" s="317"/>
      <c r="R694" s="288"/>
      <c r="S694" s="317"/>
      <c r="T694" s="288"/>
      <c r="U694" s="317"/>
      <c r="V694" s="288"/>
      <c r="W694" s="288"/>
      <c r="X694" s="288"/>
      <c r="Y694" s="288"/>
      <c r="Z694" s="288"/>
      <c r="AA694" s="288"/>
      <c r="AB694" s="288"/>
      <c r="AC694" s="288"/>
      <c r="AD694" s="288"/>
      <c r="AE694" s="288"/>
      <c r="AF694" s="288"/>
      <c r="AG694" s="288"/>
      <c r="AH694" s="288"/>
      <c r="AI694" s="288"/>
      <c r="AJ694" s="288"/>
      <c r="AK694" s="288"/>
      <c r="AL694" s="288"/>
      <c r="AM694" s="288"/>
      <c r="AN694" s="288"/>
      <c r="AO694" s="288"/>
      <c r="AP694" s="288"/>
    </row>
    <row r="695" spans="1:42" ht="15.75" customHeight="1">
      <c r="A695" s="288"/>
      <c r="B695" s="317"/>
      <c r="C695" s="317"/>
      <c r="D695" s="317"/>
      <c r="E695" s="288"/>
      <c r="F695" s="317"/>
      <c r="G695" s="288"/>
      <c r="H695" s="317"/>
      <c r="I695" s="288"/>
      <c r="J695" s="317"/>
      <c r="K695" s="288"/>
      <c r="L695" s="317"/>
      <c r="M695" s="288"/>
      <c r="N695" s="339"/>
      <c r="O695" s="317"/>
      <c r="P695" s="288"/>
      <c r="Q695" s="317"/>
      <c r="R695" s="288"/>
      <c r="S695" s="317"/>
      <c r="T695" s="288"/>
      <c r="U695" s="317"/>
      <c r="V695" s="288"/>
      <c r="W695" s="288"/>
      <c r="X695" s="288"/>
      <c r="Y695" s="288"/>
      <c r="Z695" s="288"/>
      <c r="AA695" s="288"/>
      <c r="AB695" s="288"/>
      <c r="AC695" s="288"/>
      <c r="AD695" s="288"/>
      <c r="AE695" s="288"/>
      <c r="AF695" s="288"/>
      <c r="AG695" s="288"/>
      <c r="AH695" s="288"/>
      <c r="AI695" s="288"/>
      <c r="AJ695" s="288"/>
      <c r="AK695" s="288"/>
      <c r="AL695" s="288"/>
      <c r="AM695" s="288"/>
      <c r="AN695" s="288"/>
      <c r="AO695" s="288"/>
      <c r="AP695" s="288"/>
    </row>
    <row r="696" spans="1:42" ht="15.75" customHeight="1">
      <c r="A696" s="288"/>
      <c r="B696" s="317"/>
      <c r="C696" s="317"/>
      <c r="D696" s="317"/>
      <c r="E696" s="288"/>
      <c r="F696" s="317"/>
      <c r="G696" s="288"/>
      <c r="H696" s="317"/>
      <c r="I696" s="288"/>
      <c r="J696" s="317"/>
      <c r="K696" s="288"/>
      <c r="L696" s="317"/>
      <c r="M696" s="288"/>
      <c r="N696" s="339"/>
      <c r="O696" s="317"/>
      <c r="P696" s="288"/>
      <c r="Q696" s="317"/>
      <c r="R696" s="288"/>
      <c r="S696" s="317"/>
      <c r="T696" s="288"/>
      <c r="U696" s="317"/>
      <c r="V696" s="288"/>
      <c r="W696" s="288"/>
      <c r="X696" s="288"/>
      <c r="Y696" s="288"/>
      <c r="Z696" s="288"/>
      <c r="AA696" s="288"/>
      <c r="AB696" s="288"/>
      <c r="AC696" s="288"/>
      <c r="AD696" s="288"/>
      <c r="AE696" s="288"/>
      <c r="AF696" s="288"/>
      <c r="AG696" s="288"/>
      <c r="AH696" s="288"/>
      <c r="AI696" s="288"/>
      <c r="AJ696" s="288"/>
      <c r="AK696" s="288"/>
      <c r="AL696" s="288"/>
      <c r="AM696" s="288"/>
      <c r="AN696" s="288"/>
      <c r="AO696" s="288"/>
      <c r="AP696" s="288"/>
    </row>
    <row r="697" spans="1:42" ht="15.75" customHeight="1">
      <c r="A697" s="288"/>
      <c r="B697" s="317"/>
      <c r="C697" s="317"/>
      <c r="D697" s="317"/>
      <c r="E697" s="288"/>
      <c r="F697" s="317"/>
      <c r="G697" s="288"/>
      <c r="H697" s="317"/>
      <c r="I697" s="288"/>
      <c r="J697" s="317"/>
      <c r="K697" s="288"/>
      <c r="L697" s="317"/>
      <c r="M697" s="288"/>
      <c r="N697" s="339"/>
      <c r="O697" s="317"/>
      <c r="P697" s="288"/>
      <c r="Q697" s="317"/>
      <c r="R697" s="288"/>
      <c r="S697" s="317"/>
      <c r="T697" s="288"/>
      <c r="U697" s="317"/>
      <c r="V697" s="288"/>
      <c r="W697" s="288"/>
      <c r="X697" s="288"/>
      <c r="Y697" s="288"/>
      <c r="Z697" s="288"/>
      <c r="AA697" s="288"/>
      <c r="AB697" s="288"/>
      <c r="AC697" s="288"/>
      <c r="AD697" s="288"/>
      <c r="AE697" s="288"/>
      <c r="AF697" s="288"/>
      <c r="AG697" s="288"/>
      <c r="AH697" s="288"/>
      <c r="AI697" s="288"/>
      <c r="AJ697" s="288"/>
      <c r="AK697" s="288"/>
      <c r="AL697" s="288"/>
      <c r="AM697" s="288"/>
      <c r="AN697" s="288"/>
      <c r="AO697" s="288"/>
      <c r="AP697" s="288"/>
    </row>
    <row r="698" spans="1:42" ht="15.75" customHeight="1">
      <c r="A698" s="288"/>
      <c r="B698" s="317"/>
      <c r="C698" s="317"/>
      <c r="D698" s="317"/>
      <c r="E698" s="288"/>
      <c r="F698" s="317"/>
      <c r="G698" s="288"/>
      <c r="H698" s="317"/>
      <c r="I698" s="288"/>
      <c r="J698" s="317"/>
      <c r="K698" s="288"/>
      <c r="L698" s="317"/>
      <c r="M698" s="288"/>
      <c r="N698" s="339"/>
      <c r="O698" s="317"/>
      <c r="P698" s="288"/>
      <c r="Q698" s="317"/>
      <c r="R698" s="288"/>
      <c r="S698" s="317"/>
      <c r="T698" s="288"/>
      <c r="U698" s="317"/>
      <c r="V698" s="288"/>
      <c r="W698" s="288"/>
      <c r="X698" s="288"/>
      <c r="Y698" s="288"/>
      <c r="Z698" s="288"/>
      <c r="AA698" s="288"/>
      <c r="AB698" s="288"/>
      <c r="AC698" s="288"/>
      <c r="AD698" s="288"/>
      <c r="AE698" s="288"/>
      <c r="AF698" s="288"/>
      <c r="AG698" s="288"/>
      <c r="AH698" s="288"/>
      <c r="AI698" s="288"/>
      <c r="AJ698" s="288"/>
      <c r="AK698" s="288"/>
      <c r="AL698" s="288"/>
      <c r="AM698" s="288"/>
      <c r="AN698" s="288"/>
      <c r="AO698" s="288"/>
      <c r="AP698" s="288"/>
    </row>
    <row r="699" spans="1:42" ht="15.75" customHeight="1">
      <c r="A699" s="288"/>
      <c r="B699" s="317"/>
      <c r="C699" s="317"/>
      <c r="D699" s="317"/>
      <c r="E699" s="288"/>
      <c r="F699" s="317"/>
      <c r="G699" s="288"/>
      <c r="H699" s="317"/>
      <c r="I699" s="288"/>
      <c r="J699" s="317"/>
      <c r="K699" s="288"/>
      <c r="L699" s="317"/>
      <c r="M699" s="288"/>
      <c r="N699" s="339"/>
      <c r="O699" s="317"/>
      <c r="P699" s="288"/>
      <c r="Q699" s="317"/>
      <c r="R699" s="288"/>
      <c r="S699" s="317"/>
      <c r="T699" s="288"/>
      <c r="U699" s="317"/>
      <c r="V699" s="288"/>
      <c r="W699" s="288"/>
      <c r="X699" s="288"/>
      <c r="Y699" s="288"/>
      <c r="Z699" s="288"/>
      <c r="AA699" s="288"/>
      <c r="AB699" s="288"/>
      <c r="AC699" s="288"/>
      <c r="AD699" s="288"/>
      <c r="AE699" s="288"/>
      <c r="AF699" s="288"/>
      <c r="AG699" s="288"/>
      <c r="AH699" s="288"/>
      <c r="AI699" s="288"/>
      <c r="AJ699" s="288"/>
      <c r="AK699" s="288"/>
      <c r="AL699" s="288"/>
      <c r="AM699" s="288"/>
      <c r="AN699" s="288"/>
      <c r="AO699" s="288"/>
      <c r="AP699" s="288"/>
    </row>
    <row r="700" spans="1:42" ht="15.75" customHeight="1">
      <c r="A700" s="288"/>
      <c r="B700" s="317"/>
      <c r="C700" s="317"/>
      <c r="D700" s="317"/>
      <c r="E700" s="288"/>
      <c r="F700" s="317"/>
      <c r="G700" s="288"/>
      <c r="H700" s="317"/>
      <c r="I700" s="288"/>
      <c r="J700" s="317"/>
      <c r="K700" s="288"/>
      <c r="L700" s="317"/>
      <c r="M700" s="288"/>
      <c r="N700" s="339"/>
      <c r="O700" s="317"/>
      <c r="P700" s="288"/>
      <c r="Q700" s="317"/>
      <c r="R700" s="288"/>
      <c r="S700" s="317"/>
      <c r="T700" s="288"/>
      <c r="U700" s="317"/>
      <c r="V700" s="288"/>
      <c r="W700" s="288"/>
      <c r="X700" s="288"/>
      <c r="Y700" s="288"/>
      <c r="Z700" s="288"/>
      <c r="AA700" s="288"/>
      <c r="AB700" s="288"/>
      <c r="AC700" s="288"/>
      <c r="AD700" s="288"/>
      <c r="AE700" s="288"/>
      <c r="AF700" s="288"/>
      <c r="AG700" s="288"/>
      <c r="AH700" s="288"/>
      <c r="AI700" s="288"/>
      <c r="AJ700" s="288"/>
      <c r="AK700" s="288"/>
      <c r="AL700" s="288"/>
      <c r="AM700" s="288"/>
      <c r="AN700" s="288"/>
      <c r="AO700" s="288"/>
      <c r="AP700" s="288"/>
    </row>
    <row r="701" spans="1:42" ht="15.75" customHeight="1">
      <c r="A701" s="288"/>
      <c r="B701" s="317"/>
      <c r="C701" s="317"/>
      <c r="D701" s="317"/>
      <c r="E701" s="288"/>
      <c r="F701" s="317"/>
      <c r="G701" s="288"/>
      <c r="H701" s="317"/>
      <c r="I701" s="288"/>
      <c r="J701" s="317"/>
      <c r="K701" s="288"/>
      <c r="L701" s="317"/>
      <c r="M701" s="288"/>
      <c r="N701" s="339"/>
      <c r="O701" s="317"/>
      <c r="P701" s="288"/>
      <c r="Q701" s="317"/>
      <c r="R701" s="288"/>
      <c r="S701" s="317"/>
      <c r="T701" s="288"/>
      <c r="U701" s="317"/>
      <c r="V701" s="288"/>
      <c r="W701" s="288"/>
      <c r="X701" s="288"/>
      <c r="Y701" s="288"/>
      <c r="Z701" s="288"/>
      <c r="AA701" s="288"/>
      <c r="AB701" s="288"/>
      <c r="AC701" s="288"/>
      <c r="AD701" s="288"/>
      <c r="AE701" s="288"/>
      <c r="AF701" s="288"/>
      <c r="AG701" s="288"/>
      <c r="AH701" s="288"/>
      <c r="AI701" s="288"/>
      <c r="AJ701" s="288"/>
      <c r="AK701" s="288"/>
      <c r="AL701" s="288"/>
      <c r="AM701" s="288"/>
      <c r="AN701" s="288"/>
      <c r="AO701" s="288"/>
      <c r="AP701" s="288"/>
    </row>
    <row r="702" spans="1:42" ht="15.75" customHeight="1">
      <c r="A702" s="288"/>
      <c r="B702" s="317"/>
      <c r="C702" s="317"/>
      <c r="D702" s="317"/>
      <c r="E702" s="288"/>
      <c r="F702" s="317"/>
      <c r="G702" s="288"/>
      <c r="H702" s="317"/>
      <c r="I702" s="288"/>
      <c r="J702" s="317"/>
      <c r="K702" s="288"/>
      <c r="L702" s="317"/>
      <c r="M702" s="288"/>
      <c r="N702" s="339"/>
      <c r="O702" s="317"/>
      <c r="P702" s="288"/>
      <c r="Q702" s="317"/>
      <c r="R702" s="288"/>
      <c r="S702" s="317"/>
      <c r="T702" s="288"/>
      <c r="U702" s="317"/>
      <c r="V702" s="288"/>
      <c r="W702" s="288"/>
      <c r="X702" s="288"/>
      <c r="Y702" s="288"/>
      <c r="Z702" s="288"/>
      <c r="AA702" s="288"/>
      <c r="AB702" s="288"/>
      <c r="AC702" s="288"/>
      <c r="AD702" s="288"/>
      <c r="AE702" s="288"/>
      <c r="AF702" s="288"/>
      <c r="AG702" s="288"/>
      <c r="AH702" s="288"/>
      <c r="AI702" s="288"/>
      <c r="AJ702" s="288"/>
      <c r="AK702" s="288"/>
      <c r="AL702" s="288"/>
      <c r="AM702" s="288"/>
      <c r="AN702" s="288"/>
      <c r="AO702" s="288"/>
      <c r="AP702" s="288"/>
    </row>
    <row r="703" spans="1:42" ht="15.75" customHeight="1">
      <c r="A703" s="288"/>
      <c r="B703" s="317"/>
      <c r="C703" s="317"/>
      <c r="D703" s="317"/>
      <c r="E703" s="288"/>
      <c r="F703" s="317"/>
      <c r="G703" s="288"/>
      <c r="H703" s="317"/>
      <c r="I703" s="288"/>
      <c r="J703" s="317"/>
      <c r="K703" s="288"/>
      <c r="L703" s="317"/>
      <c r="M703" s="288"/>
      <c r="N703" s="339"/>
      <c r="O703" s="317"/>
      <c r="P703" s="288"/>
      <c r="Q703" s="317"/>
      <c r="R703" s="288"/>
      <c r="S703" s="317"/>
      <c r="T703" s="288"/>
      <c r="U703" s="317"/>
      <c r="V703" s="288"/>
      <c r="W703" s="288"/>
      <c r="X703" s="288"/>
      <c r="Y703" s="288"/>
      <c r="Z703" s="288"/>
      <c r="AA703" s="288"/>
      <c r="AB703" s="288"/>
      <c r="AC703" s="288"/>
      <c r="AD703" s="288"/>
      <c r="AE703" s="288"/>
      <c r="AF703" s="288"/>
      <c r="AG703" s="288"/>
      <c r="AH703" s="288"/>
      <c r="AI703" s="288"/>
      <c r="AJ703" s="288"/>
      <c r="AK703" s="288"/>
      <c r="AL703" s="288"/>
      <c r="AM703" s="288"/>
      <c r="AN703" s="288"/>
      <c r="AO703" s="288"/>
      <c r="AP703" s="288"/>
    </row>
    <row r="704" spans="1:42" ht="15.75" customHeight="1">
      <c r="A704" s="288"/>
      <c r="B704" s="317"/>
      <c r="C704" s="317"/>
      <c r="D704" s="317"/>
      <c r="E704" s="288"/>
      <c r="F704" s="317"/>
      <c r="G704" s="288"/>
      <c r="H704" s="317"/>
      <c r="I704" s="288"/>
      <c r="J704" s="317"/>
      <c r="K704" s="288"/>
      <c r="L704" s="317"/>
      <c r="M704" s="288"/>
      <c r="N704" s="339"/>
      <c r="O704" s="317"/>
      <c r="P704" s="288"/>
      <c r="Q704" s="317"/>
      <c r="R704" s="288"/>
      <c r="S704" s="317"/>
      <c r="T704" s="288"/>
      <c r="U704" s="317"/>
      <c r="V704" s="288"/>
      <c r="W704" s="288"/>
      <c r="X704" s="288"/>
      <c r="Y704" s="288"/>
      <c r="Z704" s="288"/>
      <c r="AA704" s="288"/>
      <c r="AB704" s="288"/>
      <c r="AC704" s="288"/>
      <c r="AD704" s="288"/>
      <c r="AE704" s="288"/>
      <c r="AF704" s="288"/>
      <c r="AG704" s="288"/>
      <c r="AH704" s="288"/>
      <c r="AI704" s="288"/>
      <c r="AJ704" s="288"/>
      <c r="AK704" s="288"/>
      <c r="AL704" s="288"/>
      <c r="AM704" s="288"/>
      <c r="AN704" s="288"/>
      <c r="AO704" s="288"/>
      <c r="AP704" s="288"/>
    </row>
    <row r="705" spans="1:42" ht="15.75" customHeight="1">
      <c r="A705" s="288"/>
      <c r="B705" s="317"/>
      <c r="C705" s="317"/>
      <c r="D705" s="317"/>
      <c r="E705" s="288"/>
      <c r="F705" s="317"/>
      <c r="G705" s="288"/>
      <c r="H705" s="317"/>
      <c r="I705" s="288"/>
      <c r="J705" s="317"/>
      <c r="K705" s="288"/>
      <c r="L705" s="317"/>
      <c r="M705" s="288"/>
      <c r="N705" s="339"/>
      <c r="O705" s="317"/>
      <c r="P705" s="288"/>
      <c r="Q705" s="317"/>
      <c r="R705" s="288"/>
      <c r="S705" s="317"/>
      <c r="T705" s="288"/>
      <c r="U705" s="317"/>
      <c r="V705" s="288"/>
      <c r="W705" s="288"/>
      <c r="X705" s="288"/>
      <c r="Y705" s="288"/>
      <c r="Z705" s="288"/>
      <c r="AA705" s="288"/>
      <c r="AB705" s="288"/>
      <c r="AC705" s="288"/>
      <c r="AD705" s="288"/>
      <c r="AE705" s="288"/>
      <c r="AF705" s="288"/>
      <c r="AG705" s="288"/>
      <c r="AH705" s="288"/>
      <c r="AI705" s="288"/>
      <c r="AJ705" s="288"/>
      <c r="AK705" s="288"/>
      <c r="AL705" s="288"/>
      <c r="AM705" s="288"/>
      <c r="AN705" s="288"/>
      <c r="AO705" s="288"/>
      <c r="AP705" s="288"/>
    </row>
    <row r="706" spans="1:42" ht="15.75" customHeight="1">
      <c r="A706" s="288"/>
      <c r="B706" s="317"/>
      <c r="C706" s="317"/>
      <c r="D706" s="317"/>
      <c r="E706" s="288"/>
      <c r="F706" s="317"/>
      <c r="G706" s="288"/>
      <c r="H706" s="317"/>
      <c r="I706" s="288"/>
      <c r="J706" s="317"/>
      <c r="K706" s="288"/>
      <c r="L706" s="317"/>
      <c r="M706" s="288"/>
      <c r="N706" s="339"/>
      <c r="O706" s="317"/>
      <c r="P706" s="288"/>
      <c r="Q706" s="317"/>
      <c r="R706" s="288"/>
      <c r="S706" s="317"/>
      <c r="T706" s="288"/>
      <c r="U706" s="317"/>
      <c r="V706" s="288"/>
      <c r="W706" s="288"/>
      <c r="X706" s="288"/>
      <c r="Y706" s="288"/>
      <c r="Z706" s="288"/>
      <c r="AA706" s="288"/>
      <c r="AB706" s="288"/>
      <c r="AC706" s="288"/>
      <c r="AD706" s="288"/>
      <c r="AE706" s="288"/>
      <c r="AF706" s="288"/>
      <c r="AG706" s="288"/>
      <c r="AH706" s="288"/>
      <c r="AI706" s="288"/>
      <c r="AJ706" s="288"/>
      <c r="AK706" s="288"/>
      <c r="AL706" s="288"/>
      <c r="AM706" s="288"/>
      <c r="AN706" s="288"/>
      <c r="AO706" s="288"/>
      <c r="AP706" s="288"/>
    </row>
    <row r="707" spans="1:42" ht="15.75" customHeight="1">
      <c r="A707" s="288"/>
      <c r="B707" s="317"/>
      <c r="C707" s="317"/>
      <c r="D707" s="317"/>
      <c r="E707" s="288"/>
      <c r="F707" s="317"/>
      <c r="G707" s="288"/>
      <c r="H707" s="317"/>
      <c r="I707" s="288"/>
      <c r="J707" s="317"/>
      <c r="K707" s="288"/>
      <c r="L707" s="317"/>
      <c r="M707" s="288"/>
      <c r="N707" s="339"/>
      <c r="O707" s="317"/>
      <c r="P707" s="288"/>
      <c r="Q707" s="317"/>
      <c r="R707" s="288"/>
      <c r="S707" s="317"/>
      <c r="T707" s="288"/>
      <c r="U707" s="317"/>
      <c r="V707" s="288"/>
      <c r="W707" s="288"/>
      <c r="X707" s="288"/>
      <c r="Y707" s="288"/>
      <c r="Z707" s="288"/>
      <c r="AA707" s="288"/>
      <c r="AB707" s="288"/>
      <c r="AC707" s="288"/>
      <c r="AD707" s="288"/>
      <c r="AE707" s="288"/>
      <c r="AF707" s="288"/>
      <c r="AG707" s="288"/>
      <c r="AH707" s="288"/>
      <c r="AI707" s="288"/>
      <c r="AJ707" s="288"/>
      <c r="AK707" s="288"/>
      <c r="AL707" s="288"/>
      <c r="AM707" s="288"/>
      <c r="AN707" s="288"/>
      <c r="AO707" s="288"/>
      <c r="AP707" s="288"/>
    </row>
    <row r="708" spans="1:42" ht="15.75" customHeight="1">
      <c r="A708" s="288"/>
      <c r="B708" s="317"/>
      <c r="C708" s="317"/>
      <c r="D708" s="317"/>
      <c r="E708" s="288"/>
      <c r="F708" s="317"/>
      <c r="G708" s="288"/>
      <c r="H708" s="317"/>
      <c r="I708" s="288"/>
      <c r="J708" s="317"/>
      <c r="K708" s="288"/>
      <c r="L708" s="317"/>
      <c r="M708" s="288"/>
      <c r="N708" s="339"/>
      <c r="O708" s="317"/>
      <c r="P708" s="288"/>
      <c r="Q708" s="317"/>
      <c r="R708" s="288"/>
      <c r="S708" s="317"/>
      <c r="T708" s="288"/>
      <c r="U708" s="317"/>
      <c r="V708" s="288"/>
      <c r="W708" s="288"/>
      <c r="X708" s="288"/>
      <c r="Y708" s="288"/>
      <c r="Z708" s="288"/>
      <c r="AA708" s="288"/>
      <c r="AB708" s="288"/>
      <c r="AC708" s="288"/>
      <c r="AD708" s="288"/>
      <c r="AE708" s="288"/>
      <c r="AF708" s="288"/>
      <c r="AG708" s="288"/>
      <c r="AH708" s="288"/>
      <c r="AI708" s="288"/>
      <c r="AJ708" s="288"/>
      <c r="AK708" s="288"/>
      <c r="AL708" s="288"/>
      <c r="AM708" s="288"/>
      <c r="AN708" s="288"/>
      <c r="AO708" s="288"/>
      <c r="AP708" s="288"/>
    </row>
    <row r="709" spans="1:42" ht="15.75" customHeight="1">
      <c r="A709" s="288"/>
      <c r="B709" s="317"/>
      <c r="C709" s="317"/>
      <c r="D709" s="317"/>
      <c r="E709" s="288"/>
      <c r="F709" s="317"/>
      <c r="G709" s="288"/>
      <c r="H709" s="317"/>
      <c r="I709" s="288"/>
      <c r="J709" s="317"/>
      <c r="K709" s="288"/>
      <c r="L709" s="317"/>
      <c r="M709" s="288"/>
      <c r="N709" s="339"/>
      <c r="O709" s="317"/>
      <c r="P709" s="288"/>
      <c r="Q709" s="317"/>
      <c r="R709" s="288"/>
      <c r="S709" s="317"/>
      <c r="T709" s="288"/>
      <c r="U709" s="317"/>
      <c r="V709" s="288"/>
      <c r="W709" s="288"/>
      <c r="X709" s="288"/>
      <c r="Y709" s="288"/>
      <c r="Z709" s="288"/>
      <c r="AA709" s="288"/>
      <c r="AB709" s="288"/>
      <c r="AC709" s="288"/>
      <c r="AD709" s="288"/>
      <c r="AE709" s="288"/>
      <c r="AF709" s="288"/>
      <c r="AG709" s="288"/>
      <c r="AH709" s="288"/>
      <c r="AI709" s="288"/>
      <c r="AJ709" s="288"/>
      <c r="AK709" s="288"/>
      <c r="AL709" s="288"/>
      <c r="AM709" s="288"/>
      <c r="AN709" s="288"/>
      <c r="AO709" s="288"/>
      <c r="AP709" s="288"/>
    </row>
    <row r="710" spans="1:42" ht="15.75" customHeight="1">
      <c r="A710" s="288"/>
      <c r="B710" s="317"/>
      <c r="C710" s="317"/>
      <c r="D710" s="317"/>
      <c r="E710" s="288"/>
      <c r="F710" s="317"/>
      <c r="G710" s="288"/>
      <c r="H710" s="317"/>
      <c r="I710" s="288"/>
      <c r="J710" s="317"/>
      <c r="K710" s="288"/>
      <c r="L710" s="317"/>
      <c r="M710" s="288"/>
      <c r="N710" s="339"/>
      <c r="O710" s="317"/>
      <c r="P710" s="288"/>
      <c r="Q710" s="317"/>
      <c r="R710" s="288"/>
      <c r="S710" s="317"/>
      <c r="T710" s="288"/>
      <c r="U710" s="317"/>
      <c r="V710" s="288"/>
      <c r="W710" s="288"/>
      <c r="X710" s="288"/>
      <c r="Y710" s="288"/>
      <c r="Z710" s="288"/>
      <c r="AA710" s="288"/>
      <c r="AB710" s="288"/>
      <c r="AC710" s="288"/>
      <c r="AD710" s="288"/>
      <c r="AE710" s="288"/>
      <c r="AF710" s="288"/>
      <c r="AG710" s="288"/>
      <c r="AH710" s="288"/>
      <c r="AI710" s="288"/>
      <c r="AJ710" s="288"/>
      <c r="AK710" s="288"/>
      <c r="AL710" s="288"/>
      <c r="AM710" s="288"/>
      <c r="AN710" s="288"/>
      <c r="AO710" s="288"/>
      <c r="AP710" s="288"/>
    </row>
    <row r="711" spans="1:42" ht="15.75" customHeight="1">
      <c r="A711" s="288"/>
      <c r="B711" s="317"/>
      <c r="C711" s="317"/>
      <c r="D711" s="317"/>
      <c r="E711" s="288"/>
      <c r="F711" s="317"/>
      <c r="G711" s="288"/>
      <c r="H711" s="317"/>
      <c r="I711" s="288"/>
      <c r="J711" s="317"/>
      <c r="K711" s="288"/>
      <c r="L711" s="317"/>
      <c r="M711" s="288"/>
      <c r="N711" s="339"/>
      <c r="O711" s="317"/>
      <c r="P711" s="288"/>
      <c r="Q711" s="317"/>
      <c r="R711" s="288"/>
      <c r="S711" s="317"/>
      <c r="T711" s="288"/>
      <c r="U711" s="317"/>
      <c r="V711" s="288"/>
      <c r="W711" s="288"/>
      <c r="X711" s="288"/>
      <c r="Y711" s="288"/>
      <c r="Z711" s="288"/>
      <c r="AA711" s="288"/>
      <c r="AB711" s="288"/>
      <c r="AC711" s="288"/>
      <c r="AD711" s="288"/>
      <c r="AE711" s="288"/>
      <c r="AF711" s="288"/>
      <c r="AG711" s="288"/>
      <c r="AH711" s="288"/>
      <c r="AI711" s="288"/>
      <c r="AJ711" s="288"/>
      <c r="AK711" s="288"/>
      <c r="AL711" s="288"/>
      <c r="AM711" s="288"/>
      <c r="AN711" s="288"/>
      <c r="AO711" s="288"/>
      <c r="AP711" s="288"/>
    </row>
    <row r="712" spans="1:42" ht="15.75" customHeight="1">
      <c r="A712" s="288"/>
      <c r="B712" s="317"/>
      <c r="C712" s="317"/>
      <c r="D712" s="317"/>
      <c r="E712" s="288"/>
      <c r="F712" s="317"/>
      <c r="G712" s="288"/>
      <c r="H712" s="317"/>
      <c r="I712" s="288"/>
      <c r="J712" s="317"/>
      <c r="K712" s="288"/>
      <c r="L712" s="317"/>
      <c r="M712" s="288"/>
      <c r="N712" s="339"/>
      <c r="O712" s="317"/>
      <c r="P712" s="288"/>
      <c r="Q712" s="317"/>
      <c r="R712" s="288"/>
      <c r="S712" s="317"/>
      <c r="T712" s="288"/>
      <c r="U712" s="317"/>
      <c r="V712" s="288"/>
      <c r="W712" s="288"/>
      <c r="X712" s="288"/>
      <c r="Y712" s="288"/>
      <c r="Z712" s="288"/>
      <c r="AA712" s="288"/>
      <c r="AB712" s="288"/>
      <c r="AC712" s="288"/>
      <c r="AD712" s="288"/>
      <c r="AE712" s="288"/>
      <c r="AF712" s="288"/>
      <c r="AG712" s="288"/>
      <c r="AH712" s="288"/>
      <c r="AI712" s="288"/>
      <c r="AJ712" s="288"/>
      <c r="AK712" s="288"/>
      <c r="AL712" s="288"/>
      <c r="AM712" s="288"/>
      <c r="AN712" s="288"/>
      <c r="AO712" s="288"/>
      <c r="AP712" s="288"/>
    </row>
    <row r="713" spans="1:42" ht="15.75" customHeight="1">
      <c r="A713" s="288"/>
      <c r="B713" s="317"/>
      <c r="C713" s="317"/>
      <c r="D713" s="317"/>
      <c r="E713" s="288"/>
      <c r="F713" s="317"/>
      <c r="G713" s="288"/>
      <c r="H713" s="317"/>
      <c r="I713" s="288"/>
      <c r="J713" s="317"/>
      <c r="K713" s="288"/>
      <c r="L713" s="317"/>
      <c r="M713" s="288"/>
      <c r="N713" s="339"/>
      <c r="O713" s="317"/>
      <c r="P713" s="288"/>
      <c r="Q713" s="317"/>
      <c r="R713" s="288"/>
      <c r="S713" s="317"/>
      <c r="T713" s="288"/>
      <c r="U713" s="317"/>
      <c r="V713" s="288"/>
      <c r="W713" s="288"/>
      <c r="X713" s="288"/>
      <c r="Y713" s="288"/>
      <c r="Z713" s="288"/>
      <c r="AA713" s="288"/>
      <c r="AB713" s="288"/>
      <c r="AC713" s="288"/>
      <c r="AD713" s="288"/>
      <c r="AE713" s="288"/>
      <c r="AF713" s="288"/>
      <c r="AG713" s="288"/>
      <c r="AH713" s="288"/>
      <c r="AI713" s="288"/>
      <c r="AJ713" s="288"/>
      <c r="AK713" s="288"/>
      <c r="AL713" s="288"/>
      <c r="AM713" s="288"/>
      <c r="AN713" s="288"/>
      <c r="AO713" s="288"/>
      <c r="AP713" s="288"/>
    </row>
    <row r="714" spans="1:42" ht="15.75" customHeight="1">
      <c r="A714" s="288"/>
      <c r="B714" s="317"/>
      <c r="C714" s="317"/>
      <c r="D714" s="317"/>
      <c r="E714" s="288"/>
      <c r="F714" s="317"/>
      <c r="G714" s="288"/>
      <c r="H714" s="317"/>
      <c r="I714" s="288"/>
      <c r="J714" s="317"/>
      <c r="K714" s="288"/>
      <c r="L714" s="317"/>
      <c r="M714" s="288"/>
      <c r="N714" s="339"/>
      <c r="O714" s="317"/>
      <c r="P714" s="288"/>
      <c r="Q714" s="317"/>
      <c r="R714" s="288"/>
      <c r="S714" s="317"/>
      <c r="T714" s="288"/>
      <c r="U714" s="317"/>
      <c r="V714" s="288"/>
      <c r="W714" s="288"/>
      <c r="X714" s="288"/>
      <c r="Y714" s="288"/>
      <c r="Z714" s="288"/>
      <c r="AA714" s="288"/>
      <c r="AB714" s="288"/>
      <c r="AC714" s="288"/>
      <c r="AD714" s="288"/>
      <c r="AE714" s="288"/>
      <c r="AF714" s="288"/>
      <c r="AG714" s="288"/>
      <c r="AH714" s="288"/>
      <c r="AI714" s="288"/>
      <c r="AJ714" s="288"/>
      <c r="AK714" s="288"/>
      <c r="AL714" s="288"/>
      <c r="AM714" s="288"/>
      <c r="AN714" s="288"/>
      <c r="AO714" s="288"/>
      <c r="AP714" s="288"/>
    </row>
    <row r="715" spans="1:42" ht="15.75" customHeight="1">
      <c r="A715" s="288"/>
      <c r="B715" s="317"/>
      <c r="C715" s="317"/>
      <c r="D715" s="317"/>
      <c r="E715" s="288"/>
      <c r="F715" s="317"/>
      <c r="G715" s="288"/>
      <c r="H715" s="317"/>
      <c r="I715" s="288"/>
      <c r="J715" s="317"/>
      <c r="K715" s="288"/>
      <c r="L715" s="317"/>
      <c r="M715" s="288"/>
      <c r="N715" s="339"/>
      <c r="O715" s="317"/>
      <c r="P715" s="288"/>
      <c r="Q715" s="317"/>
      <c r="R715" s="288"/>
      <c r="S715" s="317"/>
      <c r="T715" s="288"/>
      <c r="U715" s="317"/>
      <c r="V715" s="288"/>
      <c r="W715" s="288"/>
      <c r="X715" s="288"/>
      <c r="Y715" s="288"/>
      <c r="Z715" s="288"/>
      <c r="AA715" s="288"/>
      <c r="AB715" s="288"/>
      <c r="AC715" s="288"/>
      <c r="AD715" s="288"/>
      <c r="AE715" s="288"/>
      <c r="AF715" s="288"/>
      <c r="AG715" s="288"/>
      <c r="AH715" s="288"/>
      <c r="AI715" s="288"/>
      <c r="AJ715" s="288"/>
      <c r="AK715" s="288"/>
      <c r="AL715" s="288"/>
      <c r="AM715" s="288"/>
      <c r="AN715" s="288"/>
      <c r="AO715" s="288"/>
      <c r="AP715" s="288"/>
    </row>
    <row r="716" spans="1:42" ht="15.75" customHeight="1">
      <c r="A716" s="288"/>
      <c r="B716" s="317"/>
      <c r="C716" s="317"/>
      <c r="D716" s="317"/>
      <c r="E716" s="288"/>
      <c r="F716" s="317"/>
      <c r="G716" s="288"/>
      <c r="H716" s="317"/>
      <c r="I716" s="288"/>
      <c r="J716" s="317"/>
      <c r="K716" s="288"/>
      <c r="L716" s="317"/>
      <c r="M716" s="288"/>
      <c r="N716" s="339"/>
      <c r="O716" s="317"/>
      <c r="P716" s="288"/>
      <c r="Q716" s="317"/>
      <c r="R716" s="288"/>
      <c r="S716" s="317"/>
      <c r="T716" s="288"/>
      <c r="U716" s="317"/>
      <c r="V716" s="288"/>
      <c r="W716" s="288"/>
      <c r="X716" s="288"/>
      <c r="Y716" s="288"/>
      <c r="Z716" s="288"/>
      <c r="AA716" s="288"/>
      <c r="AB716" s="288"/>
      <c r="AC716" s="288"/>
      <c r="AD716" s="288"/>
      <c r="AE716" s="288"/>
      <c r="AF716" s="288"/>
      <c r="AG716" s="288"/>
      <c r="AH716" s="288"/>
      <c r="AI716" s="288"/>
      <c r="AJ716" s="288"/>
      <c r="AK716" s="288"/>
      <c r="AL716" s="288"/>
      <c r="AM716" s="288"/>
      <c r="AN716" s="288"/>
      <c r="AO716" s="288"/>
      <c r="AP716" s="288"/>
    </row>
    <row r="717" spans="1:42" ht="15.75" customHeight="1">
      <c r="A717" s="288"/>
      <c r="B717" s="317"/>
      <c r="C717" s="317"/>
      <c r="D717" s="317"/>
      <c r="E717" s="288"/>
      <c r="F717" s="317"/>
      <c r="G717" s="288"/>
      <c r="H717" s="317"/>
      <c r="I717" s="288"/>
      <c r="J717" s="317"/>
      <c r="K717" s="288"/>
      <c r="L717" s="317"/>
      <c r="M717" s="288"/>
      <c r="N717" s="339"/>
      <c r="O717" s="317"/>
      <c r="P717" s="288"/>
      <c r="Q717" s="317"/>
      <c r="R717" s="288"/>
      <c r="S717" s="317"/>
      <c r="T717" s="288"/>
      <c r="U717" s="317"/>
      <c r="V717" s="288"/>
      <c r="W717" s="288"/>
      <c r="X717" s="288"/>
      <c r="Y717" s="288"/>
      <c r="Z717" s="288"/>
      <c r="AA717" s="288"/>
      <c r="AB717" s="288"/>
      <c r="AC717" s="288"/>
      <c r="AD717" s="288"/>
      <c r="AE717" s="288"/>
      <c r="AF717" s="288"/>
      <c r="AG717" s="288"/>
      <c r="AH717" s="288"/>
      <c r="AI717" s="288"/>
      <c r="AJ717" s="288"/>
      <c r="AK717" s="288"/>
      <c r="AL717" s="288"/>
      <c r="AM717" s="288"/>
      <c r="AN717" s="288"/>
      <c r="AO717" s="288"/>
      <c r="AP717" s="288"/>
    </row>
    <row r="718" spans="1:42" ht="15.75" customHeight="1">
      <c r="A718" s="288"/>
      <c r="B718" s="317"/>
      <c r="C718" s="317"/>
      <c r="D718" s="317"/>
      <c r="E718" s="288"/>
      <c r="F718" s="317"/>
      <c r="G718" s="288"/>
      <c r="H718" s="317"/>
      <c r="I718" s="288"/>
      <c r="J718" s="317"/>
      <c r="K718" s="288"/>
      <c r="L718" s="317"/>
      <c r="M718" s="288"/>
      <c r="N718" s="339"/>
      <c r="O718" s="317"/>
      <c r="P718" s="288"/>
      <c r="Q718" s="317"/>
      <c r="R718" s="288"/>
      <c r="S718" s="317"/>
      <c r="T718" s="288"/>
      <c r="U718" s="317"/>
      <c r="V718" s="288"/>
      <c r="W718" s="288"/>
      <c r="X718" s="288"/>
      <c r="Y718" s="288"/>
      <c r="Z718" s="288"/>
      <c r="AA718" s="288"/>
      <c r="AB718" s="288"/>
      <c r="AC718" s="288"/>
      <c r="AD718" s="288"/>
      <c r="AE718" s="288"/>
      <c r="AF718" s="288"/>
      <c r="AG718" s="288"/>
      <c r="AH718" s="288"/>
      <c r="AI718" s="288"/>
      <c r="AJ718" s="288"/>
      <c r="AK718" s="288"/>
      <c r="AL718" s="288"/>
      <c r="AM718" s="288"/>
      <c r="AN718" s="288"/>
      <c r="AO718" s="288"/>
      <c r="AP718" s="288"/>
    </row>
    <row r="719" spans="1:42" ht="15.75" customHeight="1">
      <c r="A719" s="288"/>
      <c r="B719" s="317"/>
      <c r="C719" s="317"/>
      <c r="D719" s="317"/>
      <c r="E719" s="288"/>
      <c r="F719" s="317"/>
      <c r="G719" s="288"/>
      <c r="H719" s="317"/>
      <c r="I719" s="288"/>
      <c r="J719" s="317"/>
      <c r="K719" s="288"/>
      <c r="L719" s="317"/>
      <c r="M719" s="288"/>
      <c r="N719" s="339"/>
      <c r="O719" s="317"/>
      <c r="P719" s="288"/>
      <c r="Q719" s="317"/>
      <c r="R719" s="288"/>
      <c r="S719" s="317"/>
      <c r="T719" s="288"/>
      <c r="U719" s="317"/>
      <c r="V719" s="288"/>
      <c r="W719" s="288"/>
      <c r="X719" s="288"/>
      <c r="Y719" s="288"/>
      <c r="Z719" s="288"/>
      <c r="AA719" s="288"/>
      <c r="AB719" s="288"/>
      <c r="AC719" s="288"/>
      <c r="AD719" s="288"/>
      <c r="AE719" s="288"/>
      <c r="AF719" s="288"/>
      <c r="AG719" s="288"/>
      <c r="AH719" s="288"/>
      <c r="AI719" s="288"/>
      <c r="AJ719" s="288"/>
      <c r="AK719" s="288"/>
      <c r="AL719" s="288"/>
      <c r="AM719" s="288"/>
      <c r="AN719" s="288"/>
      <c r="AO719" s="288"/>
      <c r="AP719" s="288"/>
    </row>
    <row r="720" spans="1:42" ht="15.75" customHeight="1">
      <c r="A720" s="288"/>
      <c r="B720" s="317"/>
      <c r="C720" s="317"/>
      <c r="D720" s="317"/>
      <c r="E720" s="288"/>
      <c r="F720" s="317"/>
      <c r="G720" s="288"/>
      <c r="H720" s="317"/>
      <c r="I720" s="288"/>
      <c r="J720" s="317"/>
      <c r="K720" s="288"/>
      <c r="L720" s="317"/>
      <c r="M720" s="288"/>
      <c r="N720" s="339"/>
      <c r="O720" s="317"/>
      <c r="P720" s="288"/>
      <c r="Q720" s="317"/>
      <c r="R720" s="288"/>
      <c r="S720" s="317"/>
      <c r="T720" s="288"/>
      <c r="U720" s="317"/>
      <c r="V720" s="288"/>
      <c r="W720" s="288"/>
      <c r="X720" s="288"/>
      <c r="Y720" s="288"/>
      <c r="Z720" s="288"/>
      <c r="AA720" s="288"/>
      <c r="AB720" s="288"/>
      <c r="AC720" s="288"/>
      <c r="AD720" s="288"/>
      <c r="AE720" s="288"/>
      <c r="AF720" s="288"/>
      <c r="AG720" s="288"/>
      <c r="AH720" s="288"/>
      <c r="AI720" s="288"/>
      <c r="AJ720" s="288"/>
      <c r="AK720" s="288"/>
      <c r="AL720" s="288"/>
      <c r="AM720" s="288"/>
      <c r="AN720" s="288"/>
      <c r="AO720" s="288"/>
      <c r="AP720" s="288"/>
    </row>
    <row r="721" spans="1:42" ht="15.75" customHeight="1">
      <c r="A721" s="288"/>
      <c r="B721" s="317"/>
      <c r="C721" s="317"/>
      <c r="D721" s="317"/>
      <c r="E721" s="288"/>
      <c r="F721" s="317"/>
      <c r="G721" s="288"/>
      <c r="H721" s="317"/>
      <c r="I721" s="288"/>
      <c r="J721" s="317"/>
      <c r="K721" s="288"/>
      <c r="L721" s="317"/>
      <c r="M721" s="288"/>
      <c r="N721" s="339"/>
      <c r="O721" s="317"/>
      <c r="P721" s="288"/>
      <c r="Q721" s="317"/>
      <c r="R721" s="288"/>
      <c r="S721" s="317"/>
      <c r="T721" s="288"/>
      <c r="U721" s="317"/>
      <c r="V721" s="288"/>
      <c r="W721" s="288"/>
      <c r="X721" s="288"/>
      <c r="Y721" s="288"/>
      <c r="Z721" s="288"/>
      <c r="AA721" s="288"/>
      <c r="AB721" s="288"/>
      <c r="AC721" s="288"/>
      <c r="AD721" s="288"/>
      <c r="AE721" s="288"/>
      <c r="AF721" s="288"/>
      <c r="AG721" s="288"/>
      <c r="AH721" s="288"/>
      <c r="AI721" s="288"/>
      <c r="AJ721" s="288"/>
      <c r="AK721" s="288"/>
      <c r="AL721" s="288"/>
      <c r="AM721" s="288"/>
      <c r="AN721" s="288"/>
      <c r="AO721" s="288"/>
      <c r="AP721" s="288"/>
    </row>
    <row r="722" spans="1:42" ht="15.75" customHeight="1">
      <c r="A722" s="288"/>
      <c r="B722" s="317"/>
      <c r="C722" s="317"/>
      <c r="D722" s="317"/>
      <c r="E722" s="288"/>
      <c r="F722" s="317"/>
      <c r="G722" s="288"/>
      <c r="H722" s="317"/>
      <c r="I722" s="288"/>
      <c r="J722" s="317"/>
      <c r="K722" s="288"/>
      <c r="L722" s="317"/>
      <c r="M722" s="288"/>
      <c r="N722" s="339"/>
      <c r="O722" s="317"/>
      <c r="P722" s="288"/>
      <c r="Q722" s="317"/>
      <c r="R722" s="288"/>
      <c r="S722" s="317"/>
      <c r="T722" s="288"/>
      <c r="U722" s="317"/>
      <c r="V722" s="288"/>
      <c r="W722" s="288"/>
      <c r="X722" s="288"/>
      <c r="Y722" s="288"/>
      <c r="Z722" s="288"/>
      <c r="AA722" s="288"/>
      <c r="AB722" s="288"/>
      <c r="AC722" s="288"/>
      <c r="AD722" s="288"/>
      <c r="AE722" s="288"/>
      <c r="AF722" s="288"/>
      <c r="AG722" s="288"/>
      <c r="AH722" s="288"/>
      <c r="AI722" s="288"/>
      <c r="AJ722" s="288"/>
      <c r="AK722" s="288"/>
      <c r="AL722" s="288"/>
      <c r="AM722" s="288"/>
      <c r="AN722" s="288"/>
      <c r="AO722" s="288"/>
      <c r="AP722" s="288"/>
    </row>
    <row r="723" spans="1:42" ht="15.75" customHeight="1">
      <c r="A723" s="288"/>
      <c r="B723" s="317"/>
      <c r="C723" s="317"/>
      <c r="D723" s="317"/>
      <c r="E723" s="288"/>
      <c r="F723" s="317"/>
      <c r="G723" s="288"/>
      <c r="H723" s="317"/>
      <c r="I723" s="288"/>
      <c r="J723" s="317"/>
      <c r="K723" s="288"/>
      <c r="L723" s="317"/>
      <c r="M723" s="288"/>
      <c r="N723" s="339"/>
      <c r="O723" s="317"/>
      <c r="P723" s="288"/>
      <c r="Q723" s="317"/>
      <c r="R723" s="288"/>
      <c r="S723" s="317"/>
      <c r="T723" s="288"/>
      <c r="U723" s="317"/>
      <c r="V723" s="288"/>
      <c r="W723" s="288"/>
      <c r="X723" s="288"/>
      <c r="Y723" s="288"/>
      <c r="Z723" s="288"/>
      <c r="AA723" s="288"/>
      <c r="AB723" s="288"/>
      <c r="AC723" s="288"/>
      <c r="AD723" s="288"/>
      <c r="AE723" s="288"/>
      <c r="AF723" s="288"/>
      <c r="AG723" s="288"/>
      <c r="AH723" s="288"/>
      <c r="AI723" s="288"/>
      <c r="AJ723" s="288"/>
      <c r="AK723" s="288"/>
      <c r="AL723" s="288"/>
      <c r="AM723" s="288"/>
      <c r="AN723" s="288"/>
      <c r="AO723" s="288"/>
      <c r="AP723" s="288"/>
    </row>
    <row r="724" spans="1:42" ht="15.75" customHeight="1">
      <c r="A724" s="288"/>
      <c r="B724" s="317"/>
      <c r="C724" s="317"/>
      <c r="D724" s="317"/>
      <c r="E724" s="288"/>
      <c r="F724" s="317"/>
      <c r="G724" s="288"/>
      <c r="H724" s="317"/>
      <c r="I724" s="288"/>
      <c r="J724" s="317"/>
      <c r="K724" s="288"/>
      <c r="L724" s="317"/>
      <c r="M724" s="288"/>
      <c r="N724" s="339"/>
      <c r="O724" s="317"/>
      <c r="P724" s="288"/>
      <c r="Q724" s="317"/>
      <c r="R724" s="288"/>
      <c r="S724" s="317"/>
      <c r="T724" s="288"/>
      <c r="U724" s="317"/>
      <c r="V724" s="288"/>
      <c r="W724" s="288"/>
      <c r="X724" s="288"/>
      <c r="Y724" s="288"/>
      <c r="Z724" s="288"/>
      <c r="AA724" s="288"/>
      <c r="AB724" s="288"/>
      <c r="AC724" s="288"/>
      <c r="AD724" s="288"/>
      <c r="AE724" s="288"/>
      <c r="AF724" s="288"/>
      <c r="AG724" s="288"/>
      <c r="AH724" s="288"/>
      <c r="AI724" s="288"/>
      <c r="AJ724" s="288"/>
      <c r="AK724" s="288"/>
      <c r="AL724" s="288"/>
      <c r="AM724" s="288"/>
      <c r="AN724" s="288"/>
      <c r="AO724" s="288"/>
      <c r="AP724" s="288"/>
    </row>
    <row r="725" spans="1:42" ht="15.75" customHeight="1">
      <c r="A725" s="288"/>
      <c r="B725" s="317"/>
      <c r="C725" s="317"/>
      <c r="D725" s="317"/>
      <c r="E725" s="288"/>
      <c r="F725" s="317"/>
      <c r="G725" s="288"/>
      <c r="H725" s="317"/>
      <c r="I725" s="288"/>
      <c r="J725" s="317"/>
      <c r="K725" s="288"/>
      <c r="L725" s="317"/>
      <c r="M725" s="288"/>
      <c r="N725" s="339"/>
      <c r="O725" s="317"/>
      <c r="P725" s="288"/>
      <c r="Q725" s="317"/>
      <c r="R725" s="288"/>
      <c r="S725" s="317"/>
      <c r="T725" s="288"/>
      <c r="U725" s="317"/>
      <c r="V725" s="288"/>
      <c r="W725" s="288"/>
      <c r="X725" s="288"/>
      <c r="Y725" s="288"/>
      <c r="Z725" s="288"/>
      <c r="AA725" s="288"/>
      <c r="AB725" s="288"/>
      <c r="AC725" s="288"/>
      <c r="AD725" s="288"/>
      <c r="AE725" s="288"/>
      <c r="AF725" s="288"/>
      <c r="AG725" s="288"/>
      <c r="AH725" s="288"/>
      <c r="AI725" s="288"/>
      <c r="AJ725" s="288"/>
      <c r="AK725" s="288"/>
      <c r="AL725" s="288"/>
      <c r="AM725" s="288"/>
      <c r="AN725" s="288"/>
      <c r="AO725" s="288"/>
      <c r="AP725" s="288"/>
    </row>
    <row r="726" spans="1:42" ht="15.75" customHeight="1">
      <c r="A726" s="288"/>
      <c r="B726" s="317"/>
      <c r="C726" s="317"/>
      <c r="D726" s="317"/>
      <c r="E726" s="288"/>
      <c r="F726" s="317"/>
      <c r="G726" s="288"/>
      <c r="H726" s="317"/>
      <c r="I726" s="288"/>
      <c r="J726" s="317"/>
      <c r="K726" s="288"/>
      <c r="L726" s="317"/>
      <c r="M726" s="288"/>
      <c r="N726" s="339"/>
      <c r="O726" s="317"/>
      <c r="P726" s="288"/>
      <c r="Q726" s="317"/>
      <c r="R726" s="288"/>
      <c r="S726" s="317"/>
      <c r="T726" s="288"/>
      <c r="U726" s="317"/>
      <c r="V726" s="288"/>
      <c r="W726" s="288"/>
      <c r="X726" s="288"/>
      <c r="Y726" s="288"/>
      <c r="Z726" s="288"/>
      <c r="AA726" s="288"/>
      <c r="AB726" s="288"/>
      <c r="AC726" s="288"/>
      <c r="AD726" s="288"/>
      <c r="AE726" s="288"/>
      <c r="AF726" s="288"/>
      <c r="AG726" s="288"/>
      <c r="AH726" s="288"/>
      <c r="AI726" s="288"/>
      <c r="AJ726" s="288"/>
      <c r="AK726" s="288"/>
      <c r="AL726" s="288"/>
      <c r="AM726" s="288"/>
      <c r="AN726" s="288"/>
      <c r="AO726" s="288"/>
      <c r="AP726" s="288"/>
    </row>
    <row r="727" spans="1:42" ht="15.75" customHeight="1">
      <c r="A727" s="288"/>
      <c r="B727" s="317"/>
      <c r="C727" s="317"/>
      <c r="D727" s="317"/>
      <c r="E727" s="288"/>
      <c r="F727" s="317"/>
      <c r="G727" s="288"/>
      <c r="H727" s="317"/>
      <c r="I727" s="288"/>
      <c r="J727" s="317"/>
      <c r="K727" s="288"/>
      <c r="L727" s="317"/>
      <c r="M727" s="288"/>
      <c r="N727" s="339"/>
      <c r="O727" s="317"/>
      <c r="P727" s="288"/>
      <c r="Q727" s="317"/>
      <c r="R727" s="288"/>
      <c r="S727" s="317"/>
      <c r="T727" s="288"/>
      <c r="U727" s="317"/>
      <c r="V727" s="288"/>
      <c r="W727" s="288"/>
      <c r="X727" s="288"/>
      <c r="Y727" s="288"/>
      <c r="Z727" s="288"/>
      <c r="AA727" s="288"/>
      <c r="AB727" s="288"/>
      <c r="AC727" s="288"/>
      <c r="AD727" s="288"/>
      <c r="AE727" s="288"/>
      <c r="AF727" s="288"/>
      <c r="AG727" s="288"/>
      <c r="AH727" s="288"/>
      <c r="AI727" s="288"/>
      <c r="AJ727" s="288"/>
      <c r="AK727" s="288"/>
      <c r="AL727" s="288"/>
      <c r="AM727" s="288"/>
      <c r="AN727" s="288"/>
      <c r="AO727" s="288"/>
      <c r="AP727" s="288"/>
    </row>
    <row r="728" spans="1:42" ht="15.75" customHeight="1">
      <c r="A728" s="288"/>
      <c r="B728" s="317"/>
      <c r="C728" s="317"/>
      <c r="D728" s="317"/>
      <c r="E728" s="288"/>
      <c r="F728" s="317"/>
      <c r="G728" s="288"/>
      <c r="H728" s="317"/>
      <c r="I728" s="288"/>
      <c r="J728" s="317"/>
      <c r="K728" s="288"/>
      <c r="L728" s="317"/>
      <c r="M728" s="288"/>
      <c r="N728" s="339"/>
      <c r="O728" s="317"/>
      <c r="P728" s="288"/>
      <c r="Q728" s="317"/>
      <c r="R728" s="288"/>
      <c r="S728" s="317"/>
      <c r="T728" s="288"/>
      <c r="U728" s="317"/>
      <c r="V728" s="288"/>
      <c r="W728" s="288"/>
      <c r="X728" s="288"/>
      <c r="Y728" s="288"/>
      <c r="Z728" s="288"/>
      <c r="AA728" s="288"/>
      <c r="AB728" s="288"/>
      <c r="AC728" s="288"/>
      <c r="AD728" s="288"/>
      <c r="AE728" s="288"/>
      <c r="AF728" s="288"/>
      <c r="AG728" s="288"/>
      <c r="AH728" s="288"/>
      <c r="AI728" s="288"/>
      <c r="AJ728" s="288"/>
      <c r="AK728" s="288"/>
      <c r="AL728" s="288"/>
      <c r="AM728" s="288"/>
      <c r="AN728" s="288"/>
      <c r="AO728" s="288"/>
      <c r="AP728" s="288"/>
    </row>
    <row r="729" spans="1:42" ht="15.75" customHeight="1">
      <c r="A729" s="288"/>
      <c r="B729" s="317"/>
      <c r="C729" s="317"/>
      <c r="D729" s="317"/>
      <c r="E729" s="288"/>
      <c r="F729" s="317"/>
      <c r="G729" s="288"/>
      <c r="H729" s="317"/>
      <c r="I729" s="288"/>
      <c r="J729" s="317"/>
      <c r="K729" s="288"/>
      <c r="L729" s="317"/>
      <c r="M729" s="288"/>
      <c r="N729" s="339"/>
      <c r="O729" s="317"/>
      <c r="P729" s="288"/>
      <c r="Q729" s="317"/>
      <c r="R729" s="288"/>
      <c r="S729" s="317"/>
      <c r="T729" s="288"/>
      <c r="U729" s="317"/>
      <c r="V729" s="288"/>
      <c r="W729" s="288"/>
      <c r="X729" s="288"/>
      <c r="Y729" s="288"/>
      <c r="Z729" s="288"/>
      <c r="AA729" s="288"/>
      <c r="AB729" s="288"/>
      <c r="AC729" s="288"/>
      <c r="AD729" s="288"/>
      <c r="AE729" s="288"/>
      <c r="AF729" s="288"/>
      <c r="AG729" s="288"/>
      <c r="AH729" s="288"/>
      <c r="AI729" s="288"/>
      <c r="AJ729" s="288"/>
      <c r="AK729" s="288"/>
      <c r="AL729" s="288"/>
      <c r="AM729" s="288"/>
      <c r="AN729" s="288"/>
      <c r="AO729" s="288"/>
      <c r="AP729" s="288"/>
    </row>
    <row r="730" spans="1:42" ht="15.75" customHeight="1">
      <c r="A730" s="288"/>
      <c r="B730" s="317"/>
      <c r="C730" s="317"/>
      <c r="D730" s="317"/>
      <c r="E730" s="288"/>
      <c r="F730" s="317"/>
      <c r="G730" s="288"/>
      <c r="H730" s="317"/>
      <c r="I730" s="288"/>
      <c r="J730" s="317"/>
      <c r="K730" s="288"/>
      <c r="L730" s="317"/>
      <c r="M730" s="288"/>
      <c r="N730" s="339"/>
      <c r="O730" s="317"/>
      <c r="P730" s="288"/>
      <c r="Q730" s="317"/>
      <c r="R730" s="288"/>
      <c r="S730" s="317"/>
      <c r="T730" s="288"/>
      <c r="U730" s="317"/>
      <c r="V730" s="288"/>
      <c r="W730" s="288"/>
      <c r="X730" s="288"/>
      <c r="Y730" s="288"/>
      <c r="Z730" s="288"/>
      <c r="AA730" s="288"/>
      <c r="AB730" s="288"/>
      <c r="AC730" s="288"/>
      <c r="AD730" s="288"/>
      <c r="AE730" s="288"/>
      <c r="AF730" s="288"/>
      <c r="AG730" s="288"/>
      <c r="AH730" s="288"/>
      <c r="AI730" s="288"/>
      <c r="AJ730" s="288"/>
      <c r="AK730" s="288"/>
      <c r="AL730" s="288"/>
      <c r="AM730" s="288"/>
      <c r="AN730" s="288"/>
      <c r="AO730" s="288"/>
      <c r="AP730" s="288"/>
    </row>
    <row r="731" spans="1:42" ht="15.75" customHeight="1">
      <c r="A731" s="288"/>
      <c r="B731" s="317"/>
      <c r="C731" s="317"/>
      <c r="D731" s="317"/>
      <c r="E731" s="288"/>
      <c r="F731" s="317"/>
      <c r="G731" s="288"/>
      <c r="H731" s="317"/>
      <c r="I731" s="288"/>
      <c r="J731" s="317"/>
      <c r="K731" s="288"/>
      <c r="L731" s="317"/>
      <c r="M731" s="288"/>
      <c r="N731" s="339"/>
      <c r="O731" s="317"/>
      <c r="P731" s="288"/>
      <c r="Q731" s="317"/>
      <c r="R731" s="288"/>
      <c r="S731" s="317"/>
      <c r="T731" s="288"/>
      <c r="U731" s="317"/>
      <c r="V731" s="288"/>
      <c r="W731" s="288"/>
      <c r="X731" s="288"/>
      <c r="Y731" s="288"/>
      <c r="Z731" s="288"/>
      <c r="AA731" s="288"/>
      <c r="AB731" s="288"/>
      <c r="AC731" s="288"/>
      <c r="AD731" s="288"/>
      <c r="AE731" s="288"/>
      <c r="AF731" s="288"/>
      <c r="AG731" s="288"/>
      <c r="AH731" s="288"/>
      <c r="AI731" s="288"/>
      <c r="AJ731" s="288"/>
      <c r="AK731" s="288"/>
      <c r="AL731" s="288"/>
      <c r="AM731" s="288"/>
      <c r="AN731" s="288"/>
      <c r="AO731" s="288"/>
      <c r="AP731" s="288"/>
    </row>
    <row r="732" spans="1:42" ht="15.75" customHeight="1">
      <c r="A732" s="288"/>
      <c r="B732" s="317"/>
      <c r="C732" s="317"/>
      <c r="D732" s="317"/>
      <c r="E732" s="288"/>
      <c r="F732" s="317"/>
      <c r="G732" s="288"/>
      <c r="H732" s="317"/>
      <c r="I732" s="288"/>
      <c r="J732" s="317"/>
      <c r="K732" s="288"/>
      <c r="L732" s="317"/>
      <c r="M732" s="288"/>
      <c r="N732" s="339"/>
      <c r="O732" s="317"/>
      <c r="P732" s="288"/>
      <c r="Q732" s="317"/>
      <c r="R732" s="288"/>
      <c r="S732" s="317"/>
      <c r="T732" s="288"/>
      <c r="U732" s="317"/>
      <c r="V732" s="288"/>
      <c r="W732" s="288"/>
      <c r="X732" s="288"/>
      <c r="Y732" s="288"/>
      <c r="Z732" s="288"/>
      <c r="AA732" s="288"/>
      <c r="AB732" s="288"/>
      <c r="AC732" s="288"/>
      <c r="AD732" s="288"/>
      <c r="AE732" s="288"/>
      <c r="AF732" s="288"/>
      <c r="AG732" s="288"/>
      <c r="AH732" s="288"/>
      <c r="AI732" s="288"/>
      <c r="AJ732" s="288"/>
      <c r="AK732" s="288"/>
      <c r="AL732" s="288"/>
      <c r="AM732" s="288"/>
      <c r="AN732" s="288"/>
      <c r="AO732" s="288"/>
      <c r="AP732" s="288"/>
    </row>
    <row r="733" spans="1:42" ht="15.75" customHeight="1">
      <c r="A733" s="288"/>
      <c r="B733" s="317"/>
      <c r="C733" s="317"/>
      <c r="D733" s="317"/>
      <c r="E733" s="288"/>
      <c r="F733" s="317"/>
      <c r="G733" s="288"/>
      <c r="H733" s="317"/>
      <c r="I733" s="288"/>
      <c r="J733" s="317"/>
      <c r="K733" s="288"/>
      <c r="L733" s="317"/>
      <c r="M733" s="288"/>
      <c r="N733" s="339"/>
      <c r="O733" s="317"/>
      <c r="P733" s="288"/>
      <c r="Q733" s="317"/>
      <c r="R733" s="288"/>
      <c r="S733" s="317"/>
      <c r="T733" s="288"/>
      <c r="U733" s="317"/>
      <c r="V733" s="288"/>
      <c r="W733" s="288"/>
      <c r="X733" s="288"/>
      <c r="Y733" s="288"/>
      <c r="Z733" s="288"/>
      <c r="AA733" s="288"/>
      <c r="AB733" s="288"/>
      <c r="AC733" s="288"/>
      <c r="AD733" s="288"/>
      <c r="AE733" s="288"/>
      <c r="AF733" s="288"/>
      <c r="AG733" s="288"/>
      <c r="AH733" s="288"/>
      <c r="AI733" s="288"/>
      <c r="AJ733" s="288"/>
      <c r="AK733" s="288"/>
      <c r="AL733" s="288"/>
      <c r="AM733" s="288"/>
      <c r="AN733" s="288"/>
      <c r="AO733" s="288"/>
      <c r="AP733" s="288"/>
    </row>
    <row r="734" spans="1:42" ht="15.75" customHeight="1">
      <c r="A734" s="288"/>
      <c r="B734" s="317"/>
      <c r="C734" s="317"/>
      <c r="D734" s="317"/>
      <c r="E734" s="288"/>
      <c r="F734" s="317"/>
      <c r="G734" s="288"/>
      <c r="H734" s="317"/>
      <c r="I734" s="288"/>
      <c r="J734" s="317"/>
      <c r="K734" s="288"/>
      <c r="L734" s="317"/>
      <c r="M734" s="288"/>
      <c r="N734" s="339"/>
      <c r="O734" s="317"/>
      <c r="P734" s="288"/>
      <c r="Q734" s="317"/>
      <c r="R734" s="288"/>
      <c r="S734" s="317"/>
      <c r="T734" s="288"/>
      <c r="U734" s="317"/>
      <c r="V734" s="288"/>
      <c r="W734" s="288"/>
      <c r="X734" s="288"/>
      <c r="Y734" s="288"/>
      <c r="Z734" s="288"/>
      <c r="AA734" s="288"/>
      <c r="AB734" s="288"/>
      <c r="AC734" s="288"/>
      <c r="AD734" s="288"/>
      <c r="AE734" s="288"/>
      <c r="AF734" s="288"/>
      <c r="AG734" s="288"/>
      <c r="AH734" s="288"/>
      <c r="AI734" s="288"/>
      <c r="AJ734" s="288"/>
      <c r="AK734" s="288"/>
      <c r="AL734" s="288"/>
      <c r="AM734" s="288"/>
      <c r="AN734" s="288"/>
      <c r="AO734" s="288"/>
      <c r="AP734" s="288"/>
    </row>
    <row r="735" spans="1:42" ht="15.75" customHeight="1">
      <c r="A735" s="288"/>
      <c r="B735" s="317"/>
      <c r="C735" s="317"/>
      <c r="D735" s="317"/>
      <c r="E735" s="288"/>
      <c r="F735" s="317"/>
      <c r="G735" s="288"/>
      <c r="H735" s="317"/>
      <c r="I735" s="288"/>
      <c r="J735" s="317"/>
      <c r="K735" s="288"/>
      <c r="L735" s="317"/>
      <c r="M735" s="288"/>
      <c r="N735" s="339"/>
      <c r="O735" s="317"/>
      <c r="P735" s="288"/>
      <c r="Q735" s="317"/>
      <c r="R735" s="288"/>
      <c r="S735" s="317"/>
      <c r="T735" s="288"/>
      <c r="U735" s="317"/>
      <c r="V735" s="288"/>
      <c r="W735" s="288"/>
      <c r="X735" s="288"/>
      <c r="Y735" s="288"/>
      <c r="Z735" s="288"/>
      <c r="AA735" s="288"/>
      <c r="AB735" s="288"/>
      <c r="AC735" s="288"/>
      <c r="AD735" s="288"/>
      <c r="AE735" s="288"/>
      <c r="AF735" s="288"/>
      <c r="AG735" s="288"/>
      <c r="AH735" s="288"/>
      <c r="AI735" s="288"/>
      <c r="AJ735" s="288"/>
      <c r="AK735" s="288"/>
      <c r="AL735" s="288"/>
      <c r="AM735" s="288"/>
      <c r="AN735" s="288"/>
      <c r="AO735" s="288"/>
      <c r="AP735" s="288"/>
    </row>
    <row r="736" spans="1:42" ht="15.75" customHeight="1">
      <c r="A736" s="288"/>
      <c r="B736" s="317"/>
      <c r="C736" s="317"/>
      <c r="D736" s="317"/>
      <c r="E736" s="288"/>
      <c r="F736" s="317"/>
      <c r="G736" s="288"/>
      <c r="H736" s="317"/>
      <c r="I736" s="288"/>
      <c r="J736" s="317"/>
      <c r="K736" s="288"/>
      <c r="L736" s="317"/>
      <c r="M736" s="288"/>
      <c r="N736" s="339"/>
      <c r="O736" s="317"/>
      <c r="P736" s="288"/>
      <c r="Q736" s="317"/>
      <c r="R736" s="288"/>
      <c r="S736" s="317"/>
      <c r="T736" s="288"/>
      <c r="U736" s="317"/>
      <c r="V736" s="288"/>
      <c r="W736" s="288"/>
      <c r="X736" s="288"/>
      <c r="Y736" s="288"/>
      <c r="Z736" s="288"/>
      <c r="AA736" s="288"/>
      <c r="AB736" s="288"/>
      <c r="AC736" s="288"/>
      <c r="AD736" s="288"/>
      <c r="AE736" s="288"/>
      <c r="AF736" s="288"/>
      <c r="AG736" s="288"/>
      <c r="AH736" s="288"/>
      <c r="AI736" s="288"/>
      <c r="AJ736" s="288"/>
      <c r="AK736" s="288"/>
      <c r="AL736" s="288"/>
      <c r="AM736" s="288"/>
      <c r="AN736" s="288"/>
      <c r="AO736" s="288"/>
      <c r="AP736" s="288"/>
    </row>
    <row r="737" spans="1:42" ht="15.75" customHeight="1">
      <c r="A737" s="288"/>
      <c r="B737" s="317"/>
      <c r="C737" s="317"/>
      <c r="D737" s="317"/>
      <c r="E737" s="288"/>
      <c r="F737" s="317"/>
      <c r="G737" s="288"/>
      <c r="H737" s="317"/>
      <c r="I737" s="288"/>
      <c r="J737" s="317"/>
      <c r="K737" s="288"/>
      <c r="L737" s="317"/>
      <c r="M737" s="288"/>
      <c r="N737" s="339"/>
      <c r="O737" s="317"/>
      <c r="P737" s="288"/>
      <c r="Q737" s="317"/>
      <c r="R737" s="288"/>
      <c r="S737" s="317"/>
      <c r="T737" s="288"/>
      <c r="U737" s="317"/>
      <c r="V737" s="288"/>
      <c r="W737" s="288"/>
      <c r="X737" s="288"/>
      <c r="Y737" s="288"/>
      <c r="Z737" s="288"/>
      <c r="AA737" s="288"/>
      <c r="AB737" s="288"/>
      <c r="AC737" s="288"/>
      <c r="AD737" s="288"/>
      <c r="AE737" s="288"/>
      <c r="AF737" s="288"/>
      <c r="AG737" s="288"/>
      <c r="AH737" s="288"/>
      <c r="AI737" s="288"/>
      <c r="AJ737" s="288"/>
      <c r="AK737" s="288"/>
      <c r="AL737" s="288"/>
      <c r="AM737" s="288"/>
      <c r="AN737" s="288"/>
      <c r="AO737" s="288"/>
      <c r="AP737" s="288"/>
    </row>
    <row r="738" spans="1:42" ht="15.75" customHeight="1">
      <c r="A738" s="288"/>
      <c r="B738" s="317"/>
      <c r="C738" s="317"/>
      <c r="D738" s="317"/>
      <c r="E738" s="288"/>
      <c r="F738" s="317"/>
      <c r="G738" s="288"/>
      <c r="H738" s="317"/>
      <c r="I738" s="288"/>
      <c r="J738" s="317"/>
      <c r="K738" s="288"/>
      <c r="L738" s="317"/>
      <c r="M738" s="288"/>
      <c r="N738" s="339"/>
      <c r="O738" s="317"/>
      <c r="P738" s="288"/>
      <c r="Q738" s="317"/>
      <c r="R738" s="288"/>
      <c r="S738" s="317"/>
      <c r="T738" s="288"/>
      <c r="U738" s="317"/>
      <c r="V738" s="288"/>
      <c r="W738" s="288"/>
      <c r="X738" s="288"/>
      <c r="Y738" s="288"/>
      <c r="Z738" s="288"/>
      <c r="AA738" s="288"/>
      <c r="AB738" s="288"/>
      <c r="AC738" s="288"/>
      <c r="AD738" s="288"/>
      <c r="AE738" s="288"/>
      <c r="AF738" s="288"/>
      <c r="AG738" s="288"/>
      <c r="AH738" s="288"/>
      <c r="AI738" s="288"/>
      <c r="AJ738" s="288"/>
      <c r="AK738" s="288"/>
      <c r="AL738" s="288"/>
      <c r="AM738" s="288"/>
      <c r="AN738" s="288"/>
      <c r="AO738" s="288"/>
      <c r="AP738" s="288"/>
    </row>
    <row r="739" spans="1:42" ht="15.75" customHeight="1">
      <c r="A739" s="288"/>
      <c r="B739" s="317"/>
      <c r="C739" s="317"/>
      <c r="D739" s="317"/>
      <c r="E739" s="288"/>
      <c r="F739" s="317"/>
      <c r="G739" s="288"/>
      <c r="H739" s="317"/>
      <c r="I739" s="288"/>
      <c r="J739" s="317"/>
      <c r="K739" s="288"/>
      <c r="L739" s="317"/>
      <c r="M739" s="288"/>
      <c r="N739" s="339"/>
      <c r="O739" s="317"/>
      <c r="P739" s="288"/>
      <c r="Q739" s="317"/>
      <c r="R739" s="288"/>
      <c r="S739" s="317"/>
      <c r="T739" s="288"/>
      <c r="U739" s="317"/>
      <c r="V739" s="288"/>
      <c r="W739" s="288"/>
      <c r="X739" s="288"/>
      <c r="Y739" s="288"/>
      <c r="Z739" s="288"/>
      <c r="AA739" s="288"/>
      <c r="AB739" s="288"/>
      <c r="AC739" s="288"/>
      <c r="AD739" s="288"/>
      <c r="AE739" s="288"/>
      <c r="AF739" s="288"/>
      <c r="AG739" s="288"/>
      <c r="AH739" s="288"/>
      <c r="AI739" s="288"/>
      <c r="AJ739" s="288"/>
      <c r="AK739" s="288"/>
      <c r="AL739" s="288"/>
      <c r="AM739" s="288"/>
      <c r="AN739" s="288"/>
      <c r="AO739" s="288"/>
      <c r="AP739" s="288"/>
    </row>
    <row r="740" spans="1:42" ht="15.75" customHeight="1">
      <c r="A740" s="288"/>
      <c r="B740" s="317"/>
      <c r="C740" s="317"/>
      <c r="D740" s="317"/>
      <c r="E740" s="288"/>
      <c r="F740" s="317"/>
      <c r="G740" s="288"/>
      <c r="H740" s="317"/>
      <c r="I740" s="288"/>
      <c r="J740" s="317"/>
      <c r="K740" s="288"/>
      <c r="L740" s="317"/>
      <c r="M740" s="288"/>
      <c r="N740" s="339"/>
      <c r="O740" s="317"/>
      <c r="P740" s="288"/>
      <c r="Q740" s="317"/>
      <c r="R740" s="288"/>
      <c r="S740" s="317"/>
      <c r="T740" s="288"/>
      <c r="U740" s="317"/>
      <c r="V740" s="288"/>
      <c r="W740" s="288"/>
      <c r="X740" s="288"/>
      <c r="Y740" s="288"/>
      <c r="Z740" s="288"/>
      <c r="AA740" s="288"/>
      <c r="AB740" s="288"/>
      <c r="AC740" s="288"/>
      <c r="AD740" s="288"/>
      <c r="AE740" s="288"/>
      <c r="AF740" s="288"/>
      <c r="AG740" s="288"/>
      <c r="AH740" s="288"/>
      <c r="AI740" s="288"/>
      <c r="AJ740" s="288"/>
      <c r="AK740" s="288"/>
      <c r="AL740" s="288"/>
      <c r="AM740" s="288"/>
      <c r="AN740" s="288"/>
      <c r="AO740" s="288"/>
      <c r="AP740" s="288"/>
    </row>
    <row r="741" spans="1:42" ht="15.75" customHeight="1">
      <c r="A741" s="288"/>
      <c r="B741" s="317"/>
      <c r="C741" s="317"/>
      <c r="D741" s="317"/>
      <c r="E741" s="288"/>
      <c r="F741" s="317"/>
      <c r="G741" s="288"/>
      <c r="H741" s="317"/>
      <c r="I741" s="288"/>
      <c r="J741" s="317"/>
      <c r="K741" s="288"/>
      <c r="L741" s="317"/>
      <c r="M741" s="288"/>
      <c r="N741" s="339"/>
      <c r="O741" s="317"/>
      <c r="P741" s="288"/>
      <c r="Q741" s="317"/>
      <c r="R741" s="288"/>
      <c r="S741" s="317"/>
      <c r="T741" s="288"/>
      <c r="U741" s="317"/>
      <c r="V741" s="288"/>
      <c r="W741" s="288"/>
      <c r="X741" s="288"/>
      <c r="Y741" s="288"/>
      <c r="Z741" s="288"/>
      <c r="AA741" s="288"/>
      <c r="AB741" s="288"/>
      <c r="AC741" s="288"/>
      <c r="AD741" s="288"/>
      <c r="AE741" s="288"/>
      <c r="AF741" s="288"/>
      <c r="AG741" s="288"/>
      <c r="AH741" s="288"/>
      <c r="AI741" s="288"/>
      <c r="AJ741" s="288"/>
      <c r="AK741" s="288"/>
      <c r="AL741" s="288"/>
      <c r="AM741" s="288"/>
      <c r="AN741" s="288"/>
      <c r="AO741" s="288"/>
      <c r="AP741" s="288"/>
    </row>
    <row r="742" spans="1:42" ht="15.75" customHeight="1">
      <c r="A742" s="288"/>
      <c r="B742" s="317"/>
      <c r="C742" s="317"/>
      <c r="D742" s="317"/>
      <c r="E742" s="288"/>
      <c r="F742" s="317"/>
      <c r="G742" s="288"/>
      <c r="H742" s="317"/>
      <c r="I742" s="288"/>
      <c r="J742" s="317"/>
      <c r="K742" s="288"/>
      <c r="L742" s="317"/>
      <c r="M742" s="288"/>
      <c r="N742" s="339"/>
      <c r="O742" s="317"/>
      <c r="P742" s="288"/>
      <c r="Q742" s="317"/>
      <c r="R742" s="288"/>
      <c r="S742" s="317"/>
      <c r="T742" s="288"/>
      <c r="U742" s="317"/>
      <c r="V742" s="288"/>
      <c r="W742" s="288"/>
      <c r="X742" s="288"/>
      <c r="Y742" s="288"/>
      <c r="Z742" s="288"/>
      <c r="AA742" s="288"/>
      <c r="AB742" s="288"/>
      <c r="AC742" s="288"/>
      <c r="AD742" s="288"/>
      <c r="AE742" s="288"/>
      <c r="AF742" s="288"/>
      <c r="AG742" s="288"/>
      <c r="AH742" s="288"/>
      <c r="AI742" s="288"/>
      <c r="AJ742" s="288"/>
      <c r="AK742" s="288"/>
      <c r="AL742" s="288"/>
      <c r="AM742" s="288"/>
      <c r="AN742" s="288"/>
      <c r="AO742" s="288"/>
      <c r="AP742" s="288"/>
    </row>
    <row r="743" spans="1:42" ht="15.75" customHeight="1">
      <c r="A743" s="288"/>
      <c r="B743" s="317"/>
      <c r="C743" s="317"/>
      <c r="D743" s="317"/>
      <c r="E743" s="288"/>
      <c r="F743" s="317"/>
      <c r="G743" s="288"/>
      <c r="H743" s="317"/>
      <c r="I743" s="288"/>
      <c r="J743" s="317"/>
      <c r="K743" s="288"/>
      <c r="L743" s="317"/>
      <c r="M743" s="288"/>
      <c r="N743" s="339"/>
      <c r="O743" s="317"/>
      <c r="P743" s="288"/>
      <c r="Q743" s="317"/>
      <c r="R743" s="288"/>
      <c r="S743" s="317"/>
      <c r="T743" s="288"/>
      <c r="U743" s="317"/>
      <c r="V743" s="288"/>
      <c r="W743" s="288"/>
      <c r="X743" s="288"/>
      <c r="Y743" s="288"/>
      <c r="Z743" s="288"/>
      <c r="AA743" s="288"/>
      <c r="AB743" s="288"/>
      <c r="AC743" s="288"/>
      <c r="AD743" s="288"/>
      <c r="AE743" s="288"/>
      <c r="AF743" s="288"/>
      <c r="AG743" s="288"/>
      <c r="AH743" s="288"/>
      <c r="AI743" s="288"/>
      <c r="AJ743" s="288"/>
      <c r="AK743" s="288"/>
      <c r="AL743" s="288"/>
      <c r="AM743" s="288"/>
      <c r="AN743" s="288"/>
      <c r="AO743" s="288"/>
      <c r="AP743" s="288"/>
    </row>
    <row r="744" spans="1:42" ht="15.75" customHeight="1">
      <c r="A744" s="288"/>
      <c r="B744" s="317"/>
      <c r="C744" s="317"/>
      <c r="D744" s="317"/>
      <c r="E744" s="288"/>
      <c r="F744" s="317"/>
      <c r="G744" s="288"/>
      <c r="H744" s="317"/>
      <c r="I744" s="288"/>
      <c r="J744" s="317"/>
      <c r="K744" s="288"/>
      <c r="L744" s="317"/>
      <c r="M744" s="288"/>
      <c r="N744" s="339"/>
      <c r="O744" s="317"/>
      <c r="P744" s="288"/>
      <c r="Q744" s="317"/>
      <c r="R744" s="288"/>
      <c r="S744" s="317"/>
      <c r="T744" s="288"/>
      <c r="U744" s="317"/>
      <c r="V744" s="288"/>
      <c r="W744" s="288"/>
      <c r="X744" s="288"/>
      <c r="Y744" s="288"/>
      <c r="Z744" s="288"/>
      <c r="AA744" s="288"/>
      <c r="AB744" s="288"/>
      <c r="AC744" s="288"/>
      <c r="AD744" s="288"/>
      <c r="AE744" s="288"/>
      <c r="AF744" s="288"/>
      <c r="AG744" s="288"/>
      <c r="AH744" s="288"/>
      <c r="AI744" s="288"/>
      <c r="AJ744" s="288"/>
      <c r="AK744" s="288"/>
      <c r="AL744" s="288"/>
      <c r="AM744" s="288"/>
      <c r="AN744" s="288"/>
      <c r="AO744" s="288"/>
      <c r="AP744" s="288"/>
    </row>
    <row r="745" spans="1:42" ht="15.75" customHeight="1">
      <c r="A745" s="288"/>
      <c r="B745" s="317"/>
      <c r="C745" s="317"/>
      <c r="D745" s="317"/>
      <c r="E745" s="288"/>
      <c r="F745" s="317"/>
      <c r="G745" s="288"/>
      <c r="H745" s="317"/>
      <c r="I745" s="288"/>
      <c r="J745" s="317"/>
      <c r="K745" s="288"/>
      <c r="L745" s="317"/>
      <c r="M745" s="288"/>
      <c r="N745" s="339"/>
      <c r="O745" s="317"/>
      <c r="P745" s="288"/>
      <c r="Q745" s="317"/>
      <c r="R745" s="288"/>
      <c r="S745" s="317"/>
      <c r="T745" s="288"/>
      <c r="U745" s="317"/>
      <c r="V745" s="288"/>
      <c r="W745" s="288"/>
      <c r="X745" s="288"/>
      <c r="Y745" s="288"/>
      <c r="Z745" s="288"/>
      <c r="AA745" s="288"/>
      <c r="AB745" s="288"/>
      <c r="AC745" s="288"/>
      <c r="AD745" s="288"/>
      <c r="AE745" s="288"/>
      <c r="AF745" s="288"/>
      <c r="AG745" s="288"/>
      <c r="AH745" s="288"/>
      <c r="AI745" s="288"/>
      <c r="AJ745" s="288"/>
      <c r="AK745" s="288"/>
      <c r="AL745" s="288"/>
      <c r="AM745" s="288"/>
      <c r="AN745" s="288"/>
      <c r="AO745" s="288"/>
      <c r="AP745" s="288"/>
    </row>
    <row r="746" spans="1:42" ht="15.75" customHeight="1">
      <c r="A746" s="288"/>
      <c r="B746" s="317"/>
      <c r="C746" s="317"/>
      <c r="D746" s="317"/>
      <c r="E746" s="288"/>
      <c r="F746" s="317"/>
      <c r="G746" s="288"/>
      <c r="H746" s="317"/>
      <c r="I746" s="288"/>
      <c r="J746" s="317"/>
      <c r="K746" s="288"/>
      <c r="L746" s="317"/>
      <c r="M746" s="288"/>
      <c r="N746" s="339"/>
      <c r="O746" s="317"/>
      <c r="P746" s="288"/>
      <c r="Q746" s="317"/>
      <c r="R746" s="288"/>
      <c r="S746" s="317"/>
      <c r="T746" s="288"/>
      <c r="U746" s="317"/>
      <c r="V746" s="288"/>
      <c r="W746" s="288"/>
      <c r="X746" s="288"/>
      <c r="Y746" s="288"/>
      <c r="Z746" s="288"/>
      <c r="AA746" s="288"/>
      <c r="AB746" s="288"/>
      <c r="AC746" s="288"/>
      <c r="AD746" s="288"/>
      <c r="AE746" s="288"/>
      <c r="AF746" s="288"/>
      <c r="AG746" s="288"/>
      <c r="AH746" s="288"/>
      <c r="AI746" s="288"/>
      <c r="AJ746" s="288"/>
      <c r="AK746" s="288"/>
      <c r="AL746" s="288"/>
      <c r="AM746" s="288"/>
      <c r="AN746" s="288"/>
      <c r="AO746" s="288"/>
      <c r="AP746" s="288"/>
    </row>
    <row r="747" spans="1:42" ht="15.75" customHeight="1">
      <c r="A747" s="288"/>
      <c r="B747" s="317"/>
      <c r="C747" s="317"/>
      <c r="D747" s="317"/>
      <c r="E747" s="288"/>
      <c r="F747" s="317"/>
      <c r="G747" s="288"/>
      <c r="H747" s="317"/>
      <c r="I747" s="288"/>
      <c r="J747" s="317"/>
      <c r="K747" s="288"/>
      <c r="L747" s="317"/>
      <c r="M747" s="288"/>
      <c r="N747" s="339"/>
      <c r="O747" s="317"/>
      <c r="P747" s="288"/>
      <c r="Q747" s="317"/>
      <c r="R747" s="288"/>
      <c r="S747" s="317"/>
      <c r="T747" s="288"/>
      <c r="U747" s="317"/>
      <c r="V747" s="288"/>
      <c r="W747" s="288"/>
      <c r="X747" s="288"/>
      <c r="Y747" s="288"/>
      <c r="Z747" s="288"/>
      <c r="AA747" s="288"/>
      <c r="AB747" s="288"/>
      <c r="AC747" s="288"/>
      <c r="AD747" s="288"/>
      <c r="AE747" s="288"/>
      <c r="AF747" s="288"/>
      <c r="AG747" s="288"/>
      <c r="AH747" s="288"/>
      <c r="AI747" s="288"/>
      <c r="AJ747" s="288"/>
      <c r="AK747" s="288"/>
      <c r="AL747" s="288"/>
      <c r="AM747" s="288"/>
      <c r="AN747" s="288"/>
      <c r="AO747" s="288"/>
      <c r="AP747" s="288"/>
    </row>
    <row r="748" spans="1:42" ht="15.75" customHeight="1">
      <c r="A748" s="288"/>
      <c r="B748" s="317"/>
      <c r="C748" s="317"/>
      <c r="D748" s="317"/>
      <c r="E748" s="288"/>
      <c r="F748" s="317"/>
      <c r="G748" s="288"/>
      <c r="H748" s="317"/>
      <c r="I748" s="288"/>
      <c r="J748" s="317"/>
      <c r="K748" s="288"/>
      <c r="L748" s="317"/>
      <c r="M748" s="288"/>
      <c r="N748" s="339"/>
      <c r="O748" s="317"/>
      <c r="P748" s="288"/>
      <c r="Q748" s="317"/>
      <c r="R748" s="288"/>
      <c r="S748" s="317"/>
      <c r="T748" s="288"/>
      <c r="U748" s="317"/>
      <c r="V748" s="288"/>
      <c r="W748" s="288"/>
      <c r="X748" s="288"/>
      <c r="Y748" s="288"/>
      <c r="Z748" s="288"/>
      <c r="AA748" s="288"/>
      <c r="AB748" s="288"/>
      <c r="AC748" s="288"/>
      <c r="AD748" s="288"/>
      <c r="AE748" s="288"/>
      <c r="AF748" s="288"/>
      <c r="AG748" s="288"/>
      <c r="AH748" s="288"/>
      <c r="AI748" s="288"/>
      <c r="AJ748" s="288"/>
      <c r="AK748" s="288"/>
      <c r="AL748" s="288"/>
      <c r="AM748" s="288"/>
      <c r="AN748" s="288"/>
      <c r="AO748" s="288"/>
      <c r="AP748" s="288"/>
    </row>
    <row r="749" spans="1:42" ht="15.75" customHeight="1">
      <c r="A749" s="288"/>
      <c r="B749" s="317"/>
      <c r="C749" s="317"/>
      <c r="D749" s="317"/>
      <c r="E749" s="288"/>
      <c r="F749" s="317"/>
      <c r="G749" s="288"/>
      <c r="H749" s="317"/>
      <c r="I749" s="288"/>
      <c r="J749" s="317"/>
      <c r="K749" s="288"/>
      <c r="L749" s="317"/>
      <c r="M749" s="288"/>
      <c r="N749" s="339"/>
      <c r="O749" s="317"/>
      <c r="P749" s="288"/>
      <c r="Q749" s="317"/>
      <c r="R749" s="288"/>
      <c r="S749" s="317"/>
      <c r="T749" s="288"/>
      <c r="U749" s="317"/>
      <c r="V749" s="288"/>
      <c r="W749" s="288"/>
      <c r="X749" s="288"/>
      <c r="Y749" s="288"/>
      <c r="Z749" s="288"/>
      <c r="AA749" s="288"/>
      <c r="AB749" s="288"/>
      <c r="AC749" s="288"/>
      <c r="AD749" s="288"/>
      <c r="AE749" s="288"/>
      <c r="AF749" s="288"/>
      <c r="AG749" s="288"/>
      <c r="AH749" s="288"/>
      <c r="AI749" s="288"/>
      <c r="AJ749" s="288"/>
      <c r="AK749" s="288"/>
      <c r="AL749" s="288"/>
      <c r="AM749" s="288"/>
      <c r="AN749" s="288"/>
      <c r="AO749" s="288"/>
      <c r="AP749" s="288"/>
    </row>
    <row r="750" spans="1:42" ht="15.75" customHeight="1">
      <c r="A750" s="288"/>
      <c r="B750" s="317"/>
      <c r="C750" s="317"/>
      <c r="D750" s="317"/>
      <c r="E750" s="288"/>
      <c r="F750" s="317"/>
      <c r="G750" s="288"/>
      <c r="H750" s="317"/>
      <c r="I750" s="288"/>
      <c r="J750" s="317"/>
      <c r="K750" s="288"/>
      <c r="L750" s="317"/>
      <c r="M750" s="288"/>
      <c r="N750" s="339"/>
      <c r="O750" s="317"/>
      <c r="P750" s="288"/>
      <c r="Q750" s="317"/>
      <c r="R750" s="288"/>
      <c r="S750" s="317"/>
      <c r="T750" s="288"/>
      <c r="U750" s="317"/>
      <c r="V750" s="288"/>
      <c r="W750" s="288"/>
      <c r="X750" s="288"/>
      <c r="Y750" s="288"/>
      <c r="Z750" s="288"/>
      <c r="AA750" s="288"/>
      <c r="AB750" s="288"/>
      <c r="AC750" s="288"/>
      <c r="AD750" s="288"/>
      <c r="AE750" s="288"/>
      <c r="AF750" s="288"/>
      <c r="AG750" s="288"/>
      <c r="AH750" s="288"/>
      <c r="AI750" s="288"/>
      <c r="AJ750" s="288"/>
      <c r="AK750" s="288"/>
      <c r="AL750" s="288"/>
      <c r="AM750" s="288"/>
      <c r="AN750" s="288"/>
      <c r="AO750" s="288"/>
      <c r="AP750" s="288"/>
    </row>
    <row r="751" spans="1:42" ht="15.75" customHeight="1">
      <c r="A751" s="288"/>
      <c r="B751" s="317"/>
      <c r="C751" s="317"/>
      <c r="D751" s="317"/>
      <c r="E751" s="288"/>
      <c r="F751" s="317"/>
      <c r="G751" s="288"/>
      <c r="H751" s="317"/>
      <c r="I751" s="288"/>
      <c r="J751" s="317"/>
      <c r="K751" s="288"/>
      <c r="L751" s="317"/>
      <c r="M751" s="288"/>
      <c r="N751" s="339"/>
      <c r="O751" s="317"/>
      <c r="P751" s="288"/>
      <c r="Q751" s="317"/>
      <c r="R751" s="288"/>
      <c r="S751" s="317"/>
      <c r="T751" s="288"/>
      <c r="U751" s="317"/>
      <c r="V751" s="288"/>
      <c r="W751" s="288"/>
      <c r="X751" s="288"/>
      <c r="Y751" s="288"/>
      <c r="Z751" s="288"/>
      <c r="AA751" s="288"/>
      <c r="AB751" s="288"/>
      <c r="AC751" s="288"/>
      <c r="AD751" s="288"/>
      <c r="AE751" s="288"/>
      <c r="AF751" s="288"/>
      <c r="AG751" s="288"/>
      <c r="AH751" s="288"/>
      <c r="AI751" s="288"/>
      <c r="AJ751" s="288"/>
      <c r="AK751" s="288"/>
      <c r="AL751" s="288"/>
      <c r="AM751" s="288"/>
      <c r="AN751" s="288"/>
      <c r="AO751" s="288"/>
      <c r="AP751" s="288"/>
    </row>
    <row r="752" spans="1:42" ht="15.75" customHeight="1">
      <c r="A752" s="288"/>
      <c r="B752" s="317"/>
      <c r="C752" s="317"/>
      <c r="D752" s="317"/>
      <c r="E752" s="288"/>
      <c r="F752" s="317"/>
      <c r="G752" s="288"/>
      <c r="H752" s="317"/>
      <c r="I752" s="288"/>
      <c r="J752" s="317"/>
      <c r="K752" s="288"/>
      <c r="L752" s="317"/>
      <c r="M752" s="288"/>
      <c r="N752" s="339"/>
      <c r="O752" s="317"/>
      <c r="P752" s="288"/>
      <c r="Q752" s="317"/>
      <c r="R752" s="288"/>
      <c r="S752" s="317"/>
      <c r="T752" s="288"/>
      <c r="U752" s="317"/>
      <c r="V752" s="288"/>
      <c r="W752" s="288"/>
      <c r="X752" s="288"/>
      <c r="Y752" s="288"/>
      <c r="Z752" s="288"/>
      <c r="AA752" s="288"/>
      <c r="AB752" s="288"/>
      <c r="AC752" s="288"/>
      <c r="AD752" s="288"/>
      <c r="AE752" s="288"/>
      <c r="AF752" s="288"/>
      <c r="AG752" s="288"/>
      <c r="AH752" s="288"/>
      <c r="AI752" s="288"/>
      <c r="AJ752" s="288"/>
      <c r="AK752" s="288"/>
      <c r="AL752" s="288"/>
      <c r="AM752" s="288"/>
      <c r="AN752" s="288"/>
      <c r="AO752" s="288"/>
      <c r="AP752" s="288"/>
    </row>
    <row r="753" spans="1:42" ht="15.75" customHeight="1">
      <c r="A753" s="288"/>
      <c r="B753" s="317"/>
      <c r="C753" s="317"/>
      <c r="D753" s="317"/>
      <c r="E753" s="288"/>
      <c r="F753" s="317"/>
      <c r="G753" s="288"/>
      <c r="H753" s="317"/>
      <c r="I753" s="288"/>
      <c r="J753" s="317"/>
      <c r="K753" s="288"/>
      <c r="L753" s="317"/>
      <c r="M753" s="288"/>
      <c r="N753" s="339"/>
      <c r="O753" s="317"/>
      <c r="P753" s="288"/>
      <c r="Q753" s="317"/>
      <c r="R753" s="288"/>
      <c r="S753" s="317"/>
      <c r="T753" s="288"/>
      <c r="U753" s="317"/>
      <c r="V753" s="288"/>
      <c r="W753" s="288"/>
      <c r="X753" s="288"/>
      <c r="Y753" s="288"/>
      <c r="Z753" s="288"/>
      <c r="AA753" s="288"/>
      <c r="AB753" s="288"/>
      <c r="AC753" s="288"/>
      <c r="AD753" s="288"/>
      <c r="AE753" s="288"/>
      <c r="AF753" s="288"/>
      <c r="AG753" s="288"/>
      <c r="AH753" s="288"/>
      <c r="AI753" s="288"/>
      <c r="AJ753" s="288"/>
      <c r="AK753" s="288"/>
      <c r="AL753" s="288"/>
      <c r="AM753" s="288"/>
      <c r="AN753" s="288"/>
      <c r="AO753" s="288"/>
      <c r="AP753" s="288"/>
    </row>
    <row r="754" spans="1:42" ht="15.75" customHeight="1">
      <c r="A754" s="288"/>
      <c r="B754" s="317"/>
      <c r="C754" s="317"/>
      <c r="D754" s="317"/>
      <c r="E754" s="288"/>
      <c r="F754" s="317"/>
      <c r="G754" s="288"/>
      <c r="H754" s="317"/>
      <c r="I754" s="288"/>
      <c r="J754" s="317"/>
      <c r="K754" s="288"/>
      <c r="L754" s="317"/>
      <c r="M754" s="288"/>
      <c r="N754" s="339"/>
      <c r="O754" s="317"/>
      <c r="P754" s="288"/>
      <c r="Q754" s="317"/>
      <c r="R754" s="288"/>
      <c r="S754" s="317"/>
      <c r="T754" s="288"/>
      <c r="U754" s="317"/>
      <c r="V754" s="288"/>
      <c r="W754" s="288"/>
      <c r="X754" s="288"/>
      <c r="Y754" s="288"/>
      <c r="Z754" s="288"/>
      <c r="AA754" s="288"/>
      <c r="AB754" s="288"/>
      <c r="AC754" s="288"/>
      <c r="AD754" s="288"/>
      <c r="AE754" s="288"/>
      <c r="AF754" s="288"/>
      <c r="AG754" s="288"/>
      <c r="AH754" s="288"/>
      <c r="AI754" s="288"/>
      <c r="AJ754" s="288"/>
      <c r="AK754" s="288"/>
      <c r="AL754" s="288"/>
      <c r="AM754" s="288"/>
      <c r="AN754" s="288"/>
      <c r="AO754" s="288"/>
      <c r="AP754" s="288"/>
    </row>
    <row r="755" spans="1:42" ht="15.75" customHeight="1">
      <c r="A755" s="288"/>
      <c r="B755" s="317"/>
      <c r="C755" s="317"/>
      <c r="D755" s="317"/>
      <c r="E755" s="288"/>
      <c r="F755" s="317"/>
      <c r="G755" s="288"/>
      <c r="H755" s="317"/>
      <c r="I755" s="288"/>
      <c r="J755" s="317"/>
      <c r="K755" s="288"/>
      <c r="L755" s="317"/>
      <c r="M755" s="288"/>
      <c r="N755" s="339"/>
      <c r="O755" s="317"/>
      <c r="P755" s="288"/>
      <c r="Q755" s="317"/>
      <c r="R755" s="288"/>
      <c r="S755" s="317"/>
      <c r="T755" s="288"/>
      <c r="U755" s="317"/>
      <c r="V755" s="288"/>
      <c r="W755" s="288"/>
      <c r="X755" s="288"/>
      <c r="Y755" s="288"/>
      <c r="Z755" s="288"/>
      <c r="AA755" s="288"/>
      <c r="AB755" s="288"/>
      <c r="AC755" s="288"/>
      <c r="AD755" s="288"/>
      <c r="AE755" s="288"/>
      <c r="AF755" s="288"/>
      <c r="AG755" s="288"/>
      <c r="AH755" s="288"/>
      <c r="AI755" s="288"/>
      <c r="AJ755" s="288"/>
      <c r="AK755" s="288"/>
      <c r="AL755" s="288"/>
      <c r="AM755" s="288"/>
      <c r="AN755" s="288"/>
      <c r="AO755" s="288"/>
      <c r="AP755" s="288"/>
    </row>
    <row r="756" spans="1:42" ht="15.75" customHeight="1">
      <c r="A756" s="288"/>
      <c r="B756" s="317"/>
      <c r="C756" s="317"/>
      <c r="D756" s="317"/>
      <c r="E756" s="288"/>
      <c r="F756" s="317"/>
      <c r="G756" s="288"/>
      <c r="H756" s="317"/>
      <c r="I756" s="288"/>
      <c r="J756" s="317"/>
      <c r="K756" s="288"/>
      <c r="L756" s="317"/>
      <c r="M756" s="288"/>
      <c r="N756" s="339"/>
      <c r="O756" s="317"/>
      <c r="P756" s="288"/>
      <c r="Q756" s="317"/>
      <c r="R756" s="288"/>
      <c r="S756" s="317"/>
      <c r="T756" s="288"/>
      <c r="U756" s="317"/>
      <c r="V756" s="288"/>
      <c r="W756" s="288"/>
      <c r="X756" s="288"/>
      <c r="Y756" s="288"/>
      <c r="Z756" s="288"/>
      <c r="AA756" s="288"/>
      <c r="AB756" s="288"/>
      <c r="AC756" s="288"/>
      <c r="AD756" s="288"/>
      <c r="AE756" s="288"/>
      <c r="AF756" s="288"/>
      <c r="AG756" s="288"/>
      <c r="AH756" s="288"/>
      <c r="AI756" s="288"/>
      <c r="AJ756" s="288"/>
      <c r="AK756" s="288"/>
      <c r="AL756" s="288"/>
      <c r="AM756" s="288"/>
      <c r="AN756" s="288"/>
      <c r="AO756" s="288"/>
      <c r="AP756" s="288"/>
    </row>
    <row r="757" spans="1:42" ht="15.75" customHeight="1">
      <c r="A757" s="288"/>
      <c r="B757" s="317"/>
      <c r="C757" s="317"/>
      <c r="D757" s="317"/>
      <c r="E757" s="288"/>
      <c r="F757" s="317"/>
      <c r="G757" s="288"/>
      <c r="H757" s="317"/>
      <c r="I757" s="288"/>
      <c r="J757" s="317"/>
      <c r="K757" s="288"/>
      <c r="L757" s="317"/>
      <c r="M757" s="288"/>
      <c r="N757" s="339"/>
      <c r="O757" s="317"/>
      <c r="P757" s="288"/>
      <c r="Q757" s="317"/>
      <c r="R757" s="288"/>
      <c r="S757" s="317"/>
      <c r="T757" s="288"/>
      <c r="U757" s="317"/>
      <c r="V757" s="288"/>
      <c r="W757" s="288"/>
      <c r="X757" s="288"/>
      <c r="Y757" s="288"/>
      <c r="Z757" s="288"/>
      <c r="AA757" s="288"/>
      <c r="AB757" s="288"/>
      <c r="AC757" s="288"/>
      <c r="AD757" s="288"/>
      <c r="AE757" s="288"/>
      <c r="AF757" s="288"/>
      <c r="AG757" s="288"/>
      <c r="AH757" s="288"/>
      <c r="AI757" s="288"/>
      <c r="AJ757" s="288"/>
      <c r="AK757" s="288"/>
      <c r="AL757" s="288"/>
      <c r="AM757" s="288"/>
      <c r="AN757" s="288"/>
      <c r="AO757" s="288"/>
      <c r="AP757" s="288"/>
    </row>
    <row r="758" spans="1:42" ht="15.75" customHeight="1">
      <c r="A758" s="288"/>
      <c r="B758" s="317"/>
      <c r="C758" s="317"/>
      <c r="D758" s="317"/>
      <c r="E758" s="288"/>
      <c r="F758" s="317"/>
      <c r="G758" s="288"/>
      <c r="H758" s="317"/>
      <c r="I758" s="288"/>
      <c r="J758" s="317"/>
      <c r="K758" s="288"/>
      <c r="L758" s="317"/>
      <c r="M758" s="288"/>
      <c r="N758" s="339"/>
      <c r="O758" s="317"/>
      <c r="P758" s="288"/>
      <c r="Q758" s="317"/>
      <c r="R758" s="288"/>
      <c r="S758" s="317"/>
      <c r="T758" s="288"/>
      <c r="U758" s="317"/>
      <c r="V758" s="288"/>
      <c r="W758" s="288"/>
      <c r="X758" s="288"/>
      <c r="Y758" s="288"/>
      <c r="Z758" s="288"/>
      <c r="AA758" s="288"/>
      <c r="AB758" s="288"/>
      <c r="AC758" s="288"/>
      <c r="AD758" s="288"/>
      <c r="AE758" s="288"/>
      <c r="AF758" s="288"/>
      <c r="AG758" s="288"/>
      <c r="AH758" s="288"/>
      <c r="AI758" s="288"/>
      <c r="AJ758" s="288"/>
      <c r="AK758" s="288"/>
      <c r="AL758" s="288"/>
      <c r="AM758" s="288"/>
      <c r="AN758" s="288"/>
      <c r="AO758" s="288"/>
      <c r="AP758" s="288"/>
    </row>
    <row r="759" spans="1:42" ht="15.75" customHeight="1">
      <c r="A759" s="288"/>
      <c r="B759" s="317"/>
      <c r="C759" s="317"/>
      <c r="D759" s="317"/>
      <c r="E759" s="288"/>
      <c r="F759" s="317"/>
      <c r="G759" s="288"/>
      <c r="H759" s="317"/>
      <c r="I759" s="288"/>
      <c r="J759" s="317"/>
      <c r="K759" s="288"/>
      <c r="L759" s="317"/>
      <c r="M759" s="288"/>
      <c r="N759" s="339"/>
      <c r="O759" s="317"/>
      <c r="P759" s="288"/>
      <c r="Q759" s="317"/>
      <c r="R759" s="288"/>
      <c r="S759" s="317"/>
      <c r="T759" s="288"/>
      <c r="U759" s="317"/>
      <c r="V759" s="288"/>
      <c r="W759" s="288"/>
      <c r="X759" s="288"/>
      <c r="Y759" s="288"/>
      <c r="Z759" s="288"/>
      <c r="AA759" s="288"/>
      <c r="AB759" s="288"/>
      <c r="AC759" s="288"/>
      <c r="AD759" s="288"/>
      <c r="AE759" s="288"/>
      <c r="AF759" s="288"/>
      <c r="AG759" s="288"/>
      <c r="AH759" s="288"/>
      <c r="AI759" s="288"/>
      <c r="AJ759" s="288"/>
      <c r="AK759" s="288"/>
      <c r="AL759" s="288"/>
      <c r="AM759" s="288"/>
      <c r="AN759" s="288"/>
      <c r="AO759" s="288"/>
      <c r="AP759" s="288"/>
    </row>
    <row r="760" spans="1:42" ht="15.75" customHeight="1">
      <c r="A760" s="288"/>
      <c r="B760" s="317"/>
      <c r="C760" s="317"/>
      <c r="D760" s="317"/>
      <c r="E760" s="288"/>
      <c r="F760" s="317"/>
      <c r="G760" s="288"/>
      <c r="H760" s="317"/>
      <c r="I760" s="288"/>
      <c r="J760" s="317"/>
      <c r="K760" s="288"/>
      <c r="L760" s="317"/>
      <c r="M760" s="288"/>
      <c r="N760" s="339"/>
      <c r="O760" s="317"/>
      <c r="P760" s="288"/>
      <c r="Q760" s="317"/>
      <c r="R760" s="288"/>
      <c r="S760" s="317"/>
      <c r="T760" s="288"/>
      <c r="U760" s="317"/>
      <c r="V760" s="288"/>
      <c r="W760" s="288"/>
      <c r="X760" s="288"/>
      <c r="Y760" s="288"/>
      <c r="Z760" s="288"/>
      <c r="AA760" s="288"/>
      <c r="AB760" s="288"/>
      <c r="AC760" s="288"/>
      <c r="AD760" s="288"/>
      <c r="AE760" s="288"/>
      <c r="AF760" s="288"/>
      <c r="AG760" s="288"/>
      <c r="AH760" s="288"/>
      <c r="AI760" s="288"/>
      <c r="AJ760" s="288"/>
      <c r="AK760" s="288"/>
      <c r="AL760" s="288"/>
      <c r="AM760" s="288"/>
      <c r="AN760" s="288"/>
      <c r="AO760" s="288"/>
      <c r="AP760" s="288"/>
    </row>
    <row r="761" spans="1:42" ht="15.75" customHeight="1">
      <c r="A761" s="288"/>
      <c r="B761" s="317"/>
      <c r="C761" s="317"/>
      <c r="D761" s="317"/>
      <c r="E761" s="288"/>
      <c r="F761" s="317"/>
      <c r="G761" s="288"/>
      <c r="H761" s="317"/>
      <c r="I761" s="288"/>
      <c r="J761" s="317"/>
      <c r="K761" s="288"/>
      <c r="L761" s="317"/>
      <c r="M761" s="288"/>
      <c r="N761" s="339"/>
      <c r="O761" s="317"/>
      <c r="P761" s="288"/>
      <c r="Q761" s="317"/>
      <c r="R761" s="288"/>
      <c r="S761" s="317"/>
      <c r="T761" s="288"/>
      <c r="U761" s="317"/>
      <c r="V761" s="288"/>
      <c r="W761" s="288"/>
      <c r="X761" s="288"/>
      <c r="Y761" s="288"/>
      <c r="Z761" s="288"/>
      <c r="AA761" s="288"/>
      <c r="AB761" s="288"/>
      <c r="AC761" s="288"/>
      <c r="AD761" s="288"/>
      <c r="AE761" s="288"/>
      <c r="AF761" s="288"/>
      <c r="AG761" s="288"/>
      <c r="AH761" s="288"/>
      <c r="AI761" s="288"/>
      <c r="AJ761" s="288"/>
      <c r="AK761" s="288"/>
      <c r="AL761" s="288"/>
      <c r="AM761" s="288"/>
      <c r="AN761" s="288"/>
      <c r="AO761" s="288"/>
      <c r="AP761" s="288"/>
    </row>
    <row r="762" spans="1:42" ht="15.75" customHeight="1">
      <c r="A762" s="288"/>
      <c r="B762" s="317"/>
      <c r="C762" s="317"/>
      <c r="D762" s="317"/>
      <c r="E762" s="288"/>
      <c r="F762" s="317"/>
      <c r="G762" s="288"/>
      <c r="H762" s="317"/>
      <c r="I762" s="288"/>
      <c r="J762" s="317"/>
      <c r="K762" s="288"/>
      <c r="L762" s="317"/>
      <c r="M762" s="288"/>
      <c r="N762" s="339"/>
      <c r="O762" s="317"/>
      <c r="P762" s="288"/>
      <c r="Q762" s="317"/>
      <c r="R762" s="288"/>
      <c r="S762" s="317"/>
      <c r="T762" s="288"/>
      <c r="U762" s="317"/>
      <c r="V762" s="288"/>
      <c r="W762" s="288"/>
      <c r="X762" s="288"/>
      <c r="Y762" s="288"/>
      <c r="Z762" s="288"/>
      <c r="AA762" s="288"/>
      <c r="AB762" s="288"/>
      <c r="AC762" s="288"/>
      <c r="AD762" s="288"/>
      <c r="AE762" s="288"/>
      <c r="AF762" s="288"/>
      <c r="AG762" s="288"/>
      <c r="AH762" s="288"/>
      <c r="AI762" s="288"/>
      <c r="AJ762" s="288"/>
      <c r="AK762" s="288"/>
      <c r="AL762" s="288"/>
      <c r="AM762" s="288"/>
      <c r="AN762" s="288"/>
      <c r="AO762" s="288"/>
      <c r="AP762" s="288"/>
    </row>
    <row r="763" spans="1:42" ht="15.75" customHeight="1">
      <c r="A763" s="288"/>
      <c r="B763" s="317"/>
      <c r="C763" s="317"/>
      <c r="D763" s="317"/>
      <c r="E763" s="288"/>
      <c r="F763" s="317"/>
      <c r="G763" s="288"/>
      <c r="H763" s="317"/>
      <c r="I763" s="288"/>
      <c r="J763" s="317"/>
      <c r="K763" s="288"/>
      <c r="L763" s="317"/>
      <c r="M763" s="288"/>
      <c r="N763" s="339"/>
      <c r="O763" s="317"/>
      <c r="P763" s="288"/>
      <c r="Q763" s="317"/>
      <c r="R763" s="288"/>
      <c r="S763" s="317"/>
      <c r="T763" s="288"/>
      <c r="U763" s="317"/>
      <c r="V763" s="288"/>
      <c r="W763" s="288"/>
      <c r="X763" s="288"/>
      <c r="Y763" s="288"/>
      <c r="Z763" s="288"/>
      <c r="AA763" s="288"/>
      <c r="AB763" s="288"/>
      <c r="AC763" s="288"/>
      <c r="AD763" s="288"/>
      <c r="AE763" s="288"/>
      <c r="AF763" s="288"/>
      <c r="AG763" s="288"/>
      <c r="AH763" s="288"/>
      <c r="AI763" s="288"/>
      <c r="AJ763" s="288"/>
      <c r="AK763" s="288"/>
      <c r="AL763" s="288"/>
      <c r="AM763" s="288"/>
      <c r="AN763" s="288"/>
      <c r="AO763" s="288"/>
      <c r="AP763" s="288"/>
    </row>
    <row r="764" spans="1:42" ht="15.75" customHeight="1">
      <c r="A764" s="288"/>
      <c r="B764" s="317"/>
      <c r="C764" s="317"/>
      <c r="D764" s="317"/>
      <c r="E764" s="288"/>
      <c r="F764" s="317"/>
      <c r="G764" s="288"/>
      <c r="H764" s="317"/>
      <c r="I764" s="288"/>
      <c r="J764" s="317"/>
      <c r="K764" s="288"/>
      <c r="L764" s="317"/>
      <c r="M764" s="288"/>
      <c r="N764" s="339"/>
      <c r="O764" s="317"/>
      <c r="P764" s="288"/>
      <c r="Q764" s="317"/>
      <c r="R764" s="288"/>
      <c r="S764" s="317"/>
      <c r="T764" s="288"/>
      <c r="U764" s="317"/>
      <c r="V764" s="288"/>
      <c r="W764" s="288"/>
      <c r="X764" s="288"/>
      <c r="Y764" s="288"/>
      <c r="Z764" s="288"/>
      <c r="AA764" s="288"/>
      <c r="AB764" s="288"/>
      <c r="AC764" s="288"/>
      <c r="AD764" s="288"/>
      <c r="AE764" s="288"/>
      <c r="AF764" s="288"/>
      <c r="AG764" s="288"/>
      <c r="AH764" s="288"/>
      <c r="AI764" s="288"/>
      <c r="AJ764" s="288"/>
      <c r="AK764" s="288"/>
      <c r="AL764" s="288"/>
      <c r="AM764" s="288"/>
      <c r="AN764" s="288"/>
      <c r="AO764" s="288"/>
      <c r="AP764" s="288"/>
    </row>
    <row r="765" spans="1:42" ht="15.75" customHeight="1">
      <c r="A765" s="288"/>
      <c r="B765" s="317"/>
      <c r="C765" s="317"/>
      <c r="D765" s="317"/>
      <c r="E765" s="288"/>
      <c r="F765" s="317"/>
      <c r="G765" s="288"/>
      <c r="H765" s="317"/>
      <c r="I765" s="288"/>
      <c r="J765" s="317"/>
      <c r="K765" s="288"/>
      <c r="L765" s="317"/>
      <c r="M765" s="288"/>
      <c r="N765" s="339"/>
      <c r="O765" s="317"/>
      <c r="P765" s="288"/>
      <c r="Q765" s="317"/>
      <c r="R765" s="288"/>
      <c r="S765" s="317"/>
      <c r="T765" s="288"/>
      <c r="U765" s="317"/>
      <c r="V765" s="288"/>
      <c r="W765" s="288"/>
      <c r="X765" s="288"/>
      <c r="Y765" s="288"/>
      <c r="Z765" s="288"/>
      <c r="AA765" s="288"/>
      <c r="AB765" s="288"/>
      <c r="AC765" s="288"/>
      <c r="AD765" s="288"/>
      <c r="AE765" s="288"/>
      <c r="AF765" s="288"/>
      <c r="AG765" s="288"/>
      <c r="AH765" s="288"/>
      <c r="AI765" s="288"/>
      <c r="AJ765" s="288"/>
      <c r="AK765" s="288"/>
      <c r="AL765" s="288"/>
      <c r="AM765" s="288"/>
      <c r="AN765" s="288"/>
      <c r="AO765" s="288"/>
      <c r="AP765" s="288"/>
    </row>
    <row r="766" spans="1:42" ht="15.75" customHeight="1">
      <c r="A766" s="288"/>
      <c r="B766" s="317"/>
      <c r="C766" s="317"/>
      <c r="D766" s="317"/>
      <c r="E766" s="288"/>
      <c r="F766" s="317"/>
      <c r="G766" s="288"/>
      <c r="H766" s="317"/>
      <c r="I766" s="288"/>
      <c r="J766" s="317"/>
      <c r="K766" s="288"/>
      <c r="L766" s="317"/>
      <c r="M766" s="288"/>
      <c r="N766" s="339"/>
      <c r="O766" s="317"/>
      <c r="P766" s="288"/>
      <c r="Q766" s="317"/>
      <c r="R766" s="288"/>
      <c r="S766" s="317"/>
      <c r="T766" s="288"/>
      <c r="U766" s="317"/>
      <c r="V766" s="288"/>
      <c r="W766" s="288"/>
      <c r="X766" s="288"/>
      <c r="Y766" s="288"/>
      <c r="Z766" s="288"/>
      <c r="AA766" s="288"/>
      <c r="AB766" s="288"/>
      <c r="AC766" s="288"/>
      <c r="AD766" s="288"/>
      <c r="AE766" s="288"/>
      <c r="AF766" s="288"/>
      <c r="AG766" s="288"/>
      <c r="AH766" s="288"/>
      <c r="AI766" s="288"/>
      <c r="AJ766" s="288"/>
      <c r="AK766" s="288"/>
      <c r="AL766" s="288"/>
      <c r="AM766" s="288"/>
      <c r="AN766" s="288"/>
      <c r="AO766" s="288"/>
      <c r="AP766" s="288"/>
    </row>
    <row r="767" spans="1:42" ht="15.75" customHeight="1">
      <c r="A767" s="288"/>
      <c r="B767" s="317"/>
      <c r="C767" s="317"/>
      <c r="D767" s="317"/>
      <c r="E767" s="288"/>
      <c r="F767" s="317"/>
      <c r="G767" s="288"/>
      <c r="H767" s="317"/>
      <c r="I767" s="288"/>
      <c r="J767" s="317"/>
      <c r="K767" s="288"/>
      <c r="L767" s="317"/>
      <c r="M767" s="288"/>
      <c r="N767" s="339"/>
      <c r="O767" s="317"/>
      <c r="P767" s="288"/>
      <c r="Q767" s="317"/>
      <c r="R767" s="288"/>
      <c r="S767" s="317"/>
      <c r="T767" s="288"/>
      <c r="U767" s="317"/>
      <c r="V767" s="288"/>
      <c r="W767" s="288"/>
      <c r="X767" s="288"/>
      <c r="Y767" s="288"/>
      <c r="Z767" s="288"/>
      <c r="AA767" s="288"/>
      <c r="AB767" s="288"/>
      <c r="AC767" s="288"/>
      <c r="AD767" s="288"/>
      <c r="AE767" s="288"/>
      <c r="AF767" s="288"/>
      <c r="AG767" s="288"/>
      <c r="AH767" s="288"/>
      <c r="AI767" s="288"/>
      <c r="AJ767" s="288"/>
      <c r="AK767" s="288"/>
      <c r="AL767" s="288"/>
      <c r="AM767" s="288"/>
      <c r="AN767" s="288"/>
      <c r="AO767" s="288"/>
      <c r="AP767" s="288"/>
    </row>
    <row r="768" spans="1:42" ht="15.75" customHeight="1">
      <c r="A768" s="288"/>
      <c r="B768" s="317"/>
      <c r="C768" s="317"/>
      <c r="D768" s="317"/>
      <c r="E768" s="288"/>
      <c r="F768" s="317"/>
      <c r="G768" s="288"/>
      <c r="H768" s="317"/>
      <c r="I768" s="288"/>
      <c r="J768" s="317"/>
      <c r="K768" s="288"/>
      <c r="L768" s="317"/>
      <c r="M768" s="288"/>
      <c r="N768" s="339"/>
      <c r="O768" s="317"/>
      <c r="P768" s="288"/>
      <c r="Q768" s="317"/>
      <c r="R768" s="288"/>
      <c r="S768" s="317"/>
      <c r="T768" s="288"/>
      <c r="U768" s="317"/>
      <c r="V768" s="288"/>
      <c r="W768" s="288"/>
      <c r="X768" s="288"/>
      <c r="Y768" s="288"/>
      <c r="Z768" s="288"/>
      <c r="AA768" s="288"/>
      <c r="AB768" s="288"/>
      <c r="AC768" s="288"/>
      <c r="AD768" s="288"/>
      <c r="AE768" s="288"/>
      <c r="AF768" s="288"/>
      <c r="AG768" s="288"/>
      <c r="AH768" s="288"/>
      <c r="AI768" s="288"/>
      <c r="AJ768" s="288"/>
      <c r="AK768" s="288"/>
      <c r="AL768" s="288"/>
      <c r="AM768" s="288"/>
      <c r="AN768" s="288"/>
      <c r="AO768" s="288"/>
      <c r="AP768" s="288"/>
    </row>
    <row r="769" spans="1:42" ht="15.75" customHeight="1">
      <c r="A769" s="288"/>
      <c r="B769" s="317"/>
      <c r="C769" s="317"/>
      <c r="D769" s="317"/>
      <c r="E769" s="288"/>
      <c r="F769" s="317"/>
      <c r="G769" s="288"/>
      <c r="H769" s="317"/>
      <c r="I769" s="288"/>
      <c r="J769" s="317"/>
      <c r="K769" s="288"/>
      <c r="L769" s="317"/>
      <c r="M769" s="288"/>
      <c r="N769" s="339"/>
      <c r="O769" s="317"/>
      <c r="P769" s="288"/>
      <c r="Q769" s="317"/>
      <c r="R769" s="288"/>
      <c r="S769" s="317"/>
      <c r="T769" s="288"/>
      <c r="U769" s="317"/>
      <c r="V769" s="288"/>
      <c r="W769" s="288"/>
      <c r="X769" s="288"/>
      <c r="Y769" s="288"/>
      <c r="Z769" s="288"/>
      <c r="AA769" s="288"/>
      <c r="AB769" s="288"/>
      <c r="AC769" s="288"/>
      <c r="AD769" s="288"/>
      <c r="AE769" s="288"/>
      <c r="AF769" s="288"/>
      <c r="AG769" s="288"/>
      <c r="AH769" s="288"/>
      <c r="AI769" s="288"/>
      <c r="AJ769" s="288"/>
      <c r="AK769" s="288"/>
      <c r="AL769" s="288"/>
      <c r="AM769" s="288"/>
      <c r="AN769" s="288"/>
      <c r="AO769" s="288"/>
      <c r="AP769" s="288"/>
    </row>
    <row r="770" spans="1:42" ht="15.75" customHeight="1">
      <c r="A770" s="288"/>
      <c r="B770" s="317"/>
      <c r="C770" s="317"/>
      <c r="D770" s="317"/>
      <c r="E770" s="288"/>
      <c r="F770" s="317"/>
      <c r="G770" s="288"/>
      <c r="H770" s="317"/>
      <c r="I770" s="288"/>
      <c r="J770" s="317"/>
      <c r="K770" s="288"/>
      <c r="L770" s="317"/>
      <c r="M770" s="288"/>
      <c r="N770" s="339"/>
      <c r="O770" s="317"/>
      <c r="P770" s="288"/>
      <c r="Q770" s="317"/>
      <c r="R770" s="288"/>
      <c r="S770" s="317"/>
      <c r="T770" s="288"/>
      <c r="U770" s="317"/>
      <c r="V770" s="288"/>
      <c r="W770" s="288"/>
      <c r="X770" s="288"/>
      <c r="Y770" s="288"/>
      <c r="Z770" s="288"/>
      <c r="AA770" s="288"/>
      <c r="AB770" s="288"/>
      <c r="AC770" s="288"/>
      <c r="AD770" s="288"/>
      <c r="AE770" s="288"/>
      <c r="AF770" s="288"/>
      <c r="AG770" s="288"/>
      <c r="AH770" s="288"/>
      <c r="AI770" s="288"/>
      <c r="AJ770" s="288"/>
      <c r="AK770" s="288"/>
      <c r="AL770" s="288"/>
      <c r="AM770" s="288"/>
      <c r="AN770" s="288"/>
      <c r="AO770" s="288"/>
      <c r="AP770" s="288"/>
    </row>
    <row r="771" spans="1:42" ht="15.75" customHeight="1">
      <c r="A771" s="288"/>
      <c r="B771" s="317"/>
      <c r="C771" s="317"/>
      <c r="D771" s="317"/>
      <c r="E771" s="288"/>
      <c r="F771" s="317"/>
      <c r="G771" s="288"/>
      <c r="H771" s="317"/>
      <c r="I771" s="288"/>
      <c r="J771" s="317"/>
      <c r="K771" s="288"/>
      <c r="L771" s="317"/>
      <c r="M771" s="288"/>
      <c r="N771" s="339"/>
      <c r="O771" s="317"/>
      <c r="P771" s="288"/>
      <c r="Q771" s="317"/>
      <c r="R771" s="288"/>
      <c r="S771" s="317"/>
      <c r="T771" s="288"/>
      <c r="U771" s="317"/>
      <c r="V771" s="288"/>
      <c r="W771" s="288"/>
      <c r="X771" s="288"/>
      <c r="Y771" s="288"/>
      <c r="Z771" s="288"/>
      <c r="AA771" s="288"/>
      <c r="AB771" s="288"/>
      <c r="AC771" s="288"/>
      <c r="AD771" s="288"/>
      <c r="AE771" s="288"/>
      <c r="AF771" s="288"/>
      <c r="AG771" s="288"/>
      <c r="AH771" s="288"/>
      <c r="AI771" s="288"/>
      <c r="AJ771" s="288"/>
      <c r="AK771" s="288"/>
      <c r="AL771" s="288"/>
      <c r="AM771" s="288"/>
      <c r="AN771" s="288"/>
      <c r="AO771" s="288"/>
      <c r="AP771" s="288"/>
    </row>
    <row r="772" spans="1:42" ht="15.75" customHeight="1">
      <c r="A772" s="288"/>
      <c r="B772" s="317"/>
      <c r="C772" s="317"/>
      <c r="D772" s="317"/>
      <c r="E772" s="288"/>
      <c r="F772" s="317"/>
      <c r="G772" s="288"/>
      <c r="H772" s="317"/>
      <c r="I772" s="288"/>
      <c r="J772" s="317"/>
      <c r="K772" s="288"/>
      <c r="L772" s="317"/>
      <c r="M772" s="288"/>
      <c r="N772" s="339"/>
      <c r="O772" s="317"/>
      <c r="P772" s="288"/>
      <c r="Q772" s="317"/>
      <c r="R772" s="288"/>
      <c r="S772" s="317"/>
      <c r="T772" s="288"/>
      <c r="U772" s="317"/>
      <c r="V772" s="288"/>
      <c r="W772" s="288"/>
      <c r="X772" s="288"/>
      <c r="Y772" s="288"/>
      <c r="Z772" s="288"/>
      <c r="AA772" s="288"/>
      <c r="AB772" s="288"/>
      <c r="AC772" s="288"/>
      <c r="AD772" s="288"/>
      <c r="AE772" s="288"/>
      <c r="AF772" s="288"/>
      <c r="AG772" s="288"/>
      <c r="AH772" s="288"/>
      <c r="AI772" s="288"/>
      <c r="AJ772" s="288"/>
      <c r="AK772" s="288"/>
      <c r="AL772" s="288"/>
      <c r="AM772" s="288"/>
      <c r="AN772" s="288"/>
      <c r="AO772" s="288"/>
      <c r="AP772" s="288"/>
    </row>
    <row r="773" spans="1:42" ht="15.75" customHeight="1">
      <c r="A773" s="288"/>
      <c r="B773" s="317"/>
      <c r="C773" s="317"/>
      <c r="D773" s="317"/>
      <c r="E773" s="288"/>
      <c r="F773" s="317"/>
      <c r="G773" s="288"/>
      <c r="H773" s="317"/>
      <c r="I773" s="288"/>
      <c r="J773" s="317"/>
      <c r="K773" s="288"/>
      <c r="L773" s="317"/>
      <c r="M773" s="288"/>
      <c r="N773" s="339"/>
      <c r="O773" s="317"/>
      <c r="P773" s="288"/>
      <c r="Q773" s="317"/>
      <c r="R773" s="288"/>
      <c r="S773" s="317"/>
      <c r="T773" s="288"/>
      <c r="U773" s="317"/>
      <c r="V773" s="288"/>
      <c r="W773" s="288"/>
      <c r="X773" s="288"/>
      <c r="Y773" s="288"/>
      <c r="Z773" s="288"/>
      <c r="AA773" s="288"/>
      <c r="AB773" s="288"/>
      <c r="AC773" s="288"/>
      <c r="AD773" s="288"/>
      <c r="AE773" s="288"/>
      <c r="AF773" s="288"/>
      <c r="AG773" s="288"/>
      <c r="AH773" s="288"/>
      <c r="AI773" s="288"/>
      <c r="AJ773" s="288"/>
      <c r="AK773" s="288"/>
      <c r="AL773" s="288"/>
      <c r="AM773" s="288"/>
      <c r="AN773" s="288"/>
      <c r="AO773" s="288"/>
      <c r="AP773" s="288"/>
    </row>
    <row r="774" spans="1:42" ht="15.75" customHeight="1">
      <c r="A774" s="288"/>
      <c r="B774" s="317"/>
      <c r="C774" s="317"/>
      <c r="D774" s="317"/>
      <c r="E774" s="288"/>
      <c r="F774" s="317"/>
      <c r="G774" s="288"/>
      <c r="H774" s="317"/>
      <c r="I774" s="288"/>
      <c r="J774" s="317"/>
      <c r="K774" s="288"/>
      <c r="L774" s="317"/>
      <c r="M774" s="288"/>
      <c r="N774" s="339"/>
      <c r="O774" s="317"/>
      <c r="P774" s="288"/>
      <c r="Q774" s="317"/>
      <c r="R774" s="288"/>
      <c r="S774" s="317"/>
      <c r="T774" s="288"/>
      <c r="U774" s="317"/>
      <c r="V774" s="288"/>
      <c r="W774" s="288"/>
      <c r="X774" s="288"/>
      <c r="Y774" s="288"/>
      <c r="Z774" s="288"/>
      <c r="AA774" s="288"/>
      <c r="AB774" s="288"/>
      <c r="AC774" s="288"/>
      <c r="AD774" s="288"/>
      <c r="AE774" s="288"/>
      <c r="AF774" s="288"/>
      <c r="AG774" s="288"/>
      <c r="AH774" s="288"/>
      <c r="AI774" s="288"/>
      <c r="AJ774" s="288"/>
      <c r="AK774" s="288"/>
      <c r="AL774" s="288"/>
      <c r="AM774" s="288"/>
      <c r="AN774" s="288"/>
      <c r="AO774" s="288"/>
      <c r="AP774" s="288"/>
    </row>
    <row r="775" spans="1:42" ht="15.75" customHeight="1">
      <c r="A775" s="288"/>
      <c r="B775" s="317"/>
      <c r="C775" s="317"/>
      <c r="D775" s="317"/>
      <c r="E775" s="288"/>
      <c r="F775" s="317"/>
      <c r="G775" s="288"/>
      <c r="H775" s="317"/>
      <c r="I775" s="288"/>
      <c r="J775" s="317"/>
      <c r="K775" s="288"/>
      <c r="L775" s="317"/>
      <c r="M775" s="288"/>
      <c r="N775" s="339"/>
      <c r="O775" s="317"/>
      <c r="P775" s="288"/>
      <c r="Q775" s="317"/>
      <c r="R775" s="288"/>
      <c r="S775" s="317"/>
      <c r="T775" s="288"/>
      <c r="U775" s="317"/>
      <c r="V775" s="288"/>
      <c r="W775" s="288"/>
      <c r="X775" s="288"/>
      <c r="Y775" s="288"/>
      <c r="Z775" s="288"/>
      <c r="AA775" s="288"/>
      <c r="AB775" s="288"/>
      <c r="AC775" s="288"/>
      <c r="AD775" s="288"/>
      <c r="AE775" s="288"/>
      <c r="AF775" s="288"/>
      <c r="AG775" s="288"/>
      <c r="AH775" s="288"/>
      <c r="AI775" s="288"/>
      <c r="AJ775" s="288"/>
      <c r="AK775" s="288"/>
      <c r="AL775" s="288"/>
      <c r="AM775" s="288"/>
      <c r="AN775" s="288"/>
      <c r="AO775" s="288"/>
      <c r="AP775" s="288"/>
    </row>
    <row r="776" spans="1:42" ht="15.75" customHeight="1">
      <c r="A776" s="288"/>
      <c r="B776" s="317"/>
      <c r="C776" s="317"/>
      <c r="D776" s="317"/>
      <c r="E776" s="288"/>
      <c r="F776" s="317"/>
      <c r="G776" s="288"/>
      <c r="H776" s="317"/>
      <c r="I776" s="288"/>
      <c r="J776" s="317"/>
      <c r="K776" s="288"/>
      <c r="L776" s="317"/>
      <c r="M776" s="288"/>
      <c r="N776" s="339"/>
      <c r="O776" s="317"/>
      <c r="P776" s="288"/>
      <c r="Q776" s="317"/>
      <c r="R776" s="288"/>
      <c r="S776" s="317"/>
      <c r="T776" s="288"/>
      <c r="U776" s="317"/>
      <c r="V776" s="288"/>
      <c r="W776" s="288"/>
      <c r="X776" s="288"/>
      <c r="Y776" s="288"/>
      <c r="Z776" s="288"/>
      <c r="AA776" s="288"/>
      <c r="AB776" s="288"/>
      <c r="AC776" s="288"/>
      <c r="AD776" s="288"/>
      <c r="AE776" s="288"/>
      <c r="AF776" s="288"/>
      <c r="AG776" s="288"/>
      <c r="AH776" s="288"/>
      <c r="AI776" s="288"/>
      <c r="AJ776" s="288"/>
      <c r="AK776" s="288"/>
      <c r="AL776" s="288"/>
      <c r="AM776" s="288"/>
      <c r="AN776" s="288"/>
      <c r="AO776" s="288"/>
      <c r="AP776" s="288"/>
    </row>
    <row r="777" spans="1:42" ht="15.75" customHeight="1">
      <c r="A777" s="288"/>
      <c r="B777" s="317"/>
      <c r="C777" s="317"/>
      <c r="D777" s="317"/>
      <c r="E777" s="288"/>
      <c r="F777" s="317"/>
      <c r="G777" s="288"/>
      <c r="H777" s="317"/>
      <c r="I777" s="288"/>
      <c r="J777" s="317"/>
      <c r="K777" s="288"/>
      <c r="L777" s="317"/>
      <c r="M777" s="288"/>
      <c r="N777" s="339"/>
      <c r="O777" s="317"/>
      <c r="P777" s="288"/>
      <c r="Q777" s="317"/>
      <c r="R777" s="288"/>
      <c r="S777" s="317"/>
      <c r="T777" s="288"/>
      <c r="U777" s="317"/>
      <c r="V777" s="288"/>
      <c r="W777" s="288"/>
      <c r="X777" s="288"/>
      <c r="Y777" s="288"/>
      <c r="Z777" s="288"/>
      <c r="AA777" s="288"/>
      <c r="AB777" s="288"/>
      <c r="AC777" s="288"/>
      <c r="AD777" s="288"/>
      <c r="AE777" s="288"/>
      <c r="AF777" s="288"/>
      <c r="AG777" s="288"/>
      <c r="AH777" s="288"/>
      <c r="AI777" s="288"/>
      <c r="AJ777" s="288"/>
      <c r="AK777" s="288"/>
      <c r="AL777" s="288"/>
      <c r="AM777" s="288"/>
      <c r="AN777" s="288"/>
      <c r="AO777" s="288"/>
      <c r="AP777" s="288"/>
    </row>
    <row r="778" spans="1:42" ht="15.75" customHeight="1">
      <c r="A778" s="288"/>
      <c r="B778" s="317"/>
      <c r="C778" s="317"/>
      <c r="D778" s="317"/>
      <c r="E778" s="288"/>
      <c r="F778" s="317"/>
      <c r="G778" s="288"/>
      <c r="H778" s="317"/>
      <c r="I778" s="288"/>
      <c r="J778" s="317"/>
      <c r="K778" s="288"/>
      <c r="L778" s="317"/>
      <c r="M778" s="288"/>
      <c r="N778" s="339"/>
      <c r="O778" s="317"/>
      <c r="P778" s="288"/>
      <c r="Q778" s="317"/>
      <c r="R778" s="288"/>
      <c r="S778" s="317"/>
      <c r="T778" s="288"/>
      <c r="U778" s="317"/>
      <c r="V778" s="288"/>
      <c r="W778" s="288"/>
      <c r="X778" s="288"/>
      <c r="Y778" s="288"/>
      <c r="Z778" s="288"/>
      <c r="AA778" s="288"/>
      <c r="AB778" s="288"/>
      <c r="AC778" s="288"/>
      <c r="AD778" s="288"/>
      <c r="AE778" s="288"/>
      <c r="AF778" s="288"/>
      <c r="AG778" s="288"/>
      <c r="AH778" s="288"/>
      <c r="AI778" s="288"/>
      <c r="AJ778" s="288"/>
      <c r="AK778" s="288"/>
      <c r="AL778" s="288"/>
      <c r="AM778" s="288"/>
      <c r="AN778" s="288"/>
      <c r="AO778" s="288"/>
      <c r="AP778" s="288"/>
    </row>
    <row r="779" spans="1:42" ht="15.75" customHeight="1">
      <c r="A779" s="288"/>
      <c r="B779" s="317"/>
      <c r="C779" s="317"/>
      <c r="D779" s="317"/>
      <c r="E779" s="288"/>
      <c r="F779" s="317"/>
      <c r="G779" s="288"/>
      <c r="H779" s="317"/>
      <c r="I779" s="288"/>
      <c r="J779" s="317"/>
      <c r="K779" s="288"/>
      <c r="L779" s="317"/>
      <c r="M779" s="288"/>
      <c r="N779" s="339"/>
      <c r="O779" s="317"/>
      <c r="P779" s="288"/>
      <c r="Q779" s="317"/>
      <c r="R779" s="288"/>
      <c r="S779" s="317"/>
      <c r="T779" s="288"/>
      <c r="U779" s="317"/>
      <c r="V779" s="288"/>
      <c r="W779" s="288"/>
      <c r="X779" s="288"/>
      <c r="Y779" s="288"/>
      <c r="Z779" s="288"/>
      <c r="AA779" s="288"/>
      <c r="AB779" s="288"/>
      <c r="AC779" s="288"/>
      <c r="AD779" s="288"/>
      <c r="AE779" s="288"/>
      <c r="AF779" s="288"/>
      <c r="AG779" s="288"/>
      <c r="AH779" s="288"/>
      <c r="AI779" s="288"/>
      <c r="AJ779" s="288"/>
      <c r="AK779" s="288"/>
      <c r="AL779" s="288"/>
      <c r="AM779" s="288"/>
      <c r="AN779" s="288"/>
      <c r="AO779" s="288"/>
      <c r="AP779" s="288"/>
    </row>
    <row r="780" spans="1:42" ht="15.75" customHeight="1">
      <c r="A780" s="288"/>
      <c r="B780" s="317"/>
      <c r="C780" s="317"/>
      <c r="D780" s="317"/>
      <c r="E780" s="288"/>
      <c r="F780" s="317"/>
      <c r="G780" s="288"/>
      <c r="H780" s="317"/>
      <c r="I780" s="288"/>
      <c r="J780" s="317"/>
      <c r="K780" s="288"/>
      <c r="L780" s="317"/>
      <c r="M780" s="288"/>
      <c r="N780" s="339"/>
      <c r="O780" s="317"/>
      <c r="P780" s="288"/>
      <c r="Q780" s="317"/>
      <c r="R780" s="288"/>
      <c r="S780" s="317"/>
      <c r="T780" s="288"/>
      <c r="U780" s="317"/>
      <c r="V780" s="288"/>
      <c r="W780" s="288"/>
      <c r="X780" s="288"/>
      <c r="Y780" s="288"/>
      <c r="Z780" s="288"/>
      <c r="AA780" s="288"/>
      <c r="AB780" s="288"/>
      <c r="AC780" s="288"/>
      <c r="AD780" s="288"/>
      <c r="AE780" s="288"/>
      <c r="AF780" s="288"/>
      <c r="AG780" s="288"/>
      <c r="AH780" s="288"/>
      <c r="AI780" s="288"/>
      <c r="AJ780" s="288"/>
      <c r="AK780" s="288"/>
      <c r="AL780" s="288"/>
      <c r="AM780" s="288"/>
      <c r="AN780" s="288"/>
      <c r="AO780" s="288"/>
      <c r="AP780" s="288"/>
    </row>
    <row r="781" spans="1:42" ht="15.75" customHeight="1">
      <c r="A781" s="288"/>
      <c r="B781" s="317"/>
      <c r="C781" s="317"/>
      <c r="D781" s="317"/>
      <c r="E781" s="288"/>
      <c r="F781" s="317"/>
      <c r="G781" s="288"/>
      <c r="H781" s="317"/>
      <c r="I781" s="288"/>
      <c r="J781" s="317"/>
      <c r="K781" s="288"/>
      <c r="L781" s="317"/>
      <c r="M781" s="288"/>
      <c r="N781" s="339"/>
      <c r="O781" s="317"/>
      <c r="P781" s="288"/>
      <c r="Q781" s="317"/>
      <c r="R781" s="288"/>
      <c r="S781" s="317"/>
      <c r="T781" s="288"/>
      <c r="U781" s="317"/>
      <c r="V781" s="288"/>
      <c r="W781" s="288"/>
      <c r="X781" s="288"/>
      <c r="Y781" s="288"/>
      <c r="Z781" s="288"/>
      <c r="AA781" s="288"/>
      <c r="AB781" s="288"/>
      <c r="AC781" s="288"/>
      <c r="AD781" s="288"/>
      <c r="AE781" s="288"/>
      <c r="AF781" s="288"/>
      <c r="AG781" s="288"/>
      <c r="AH781" s="288"/>
      <c r="AI781" s="288"/>
      <c r="AJ781" s="288"/>
      <c r="AK781" s="288"/>
      <c r="AL781" s="288"/>
      <c r="AM781" s="288"/>
      <c r="AN781" s="288"/>
      <c r="AO781" s="288"/>
      <c r="AP781" s="288"/>
    </row>
    <row r="782" spans="1:42" ht="15.75" customHeight="1">
      <c r="A782" s="288"/>
      <c r="B782" s="317"/>
      <c r="C782" s="317"/>
      <c r="D782" s="317"/>
      <c r="E782" s="288"/>
      <c r="F782" s="317"/>
      <c r="G782" s="288"/>
      <c r="H782" s="317"/>
      <c r="I782" s="288"/>
      <c r="J782" s="317"/>
      <c r="K782" s="288"/>
      <c r="L782" s="317"/>
      <c r="M782" s="288"/>
      <c r="N782" s="339"/>
      <c r="O782" s="317"/>
      <c r="P782" s="288"/>
      <c r="Q782" s="317"/>
      <c r="R782" s="288"/>
      <c r="S782" s="317"/>
      <c r="T782" s="288"/>
      <c r="U782" s="317"/>
      <c r="V782" s="288"/>
      <c r="W782" s="288"/>
      <c r="X782" s="288"/>
      <c r="Y782" s="288"/>
      <c r="Z782" s="288"/>
      <c r="AA782" s="288"/>
      <c r="AB782" s="288"/>
      <c r="AC782" s="288"/>
      <c r="AD782" s="288"/>
      <c r="AE782" s="288"/>
      <c r="AF782" s="288"/>
      <c r="AG782" s="288"/>
      <c r="AH782" s="288"/>
      <c r="AI782" s="288"/>
      <c r="AJ782" s="288"/>
      <c r="AK782" s="288"/>
      <c r="AL782" s="288"/>
      <c r="AM782" s="288"/>
      <c r="AN782" s="288"/>
      <c r="AO782" s="288"/>
      <c r="AP782" s="288"/>
    </row>
    <row r="783" spans="1:42" ht="15.75" customHeight="1">
      <c r="A783" s="288"/>
      <c r="B783" s="317"/>
      <c r="C783" s="317"/>
      <c r="D783" s="317"/>
      <c r="E783" s="288"/>
      <c r="F783" s="317"/>
      <c r="G783" s="288"/>
      <c r="H783" s="317"/>
      <c r="I783" s="288"/>
      <c r="J783" s="317"/>
      <c r="K783" s="288"/>
      <c r="L783" s="317"/>
      <c r="M783" s="288"/>
      <c r="N783" s="339"/>
      <c r="O783" s="317"/>
      <c r="P783" s="288"/>
      <c r="Q783" s="317"/>
      <c r="R783" s="288"/>
      <c r="S783" s="317"/>
      <c r="T783" s="288"/>
      <c r="U783" s="317"/>
      <c r="V783" s="288"/>
      <c r="W783" s="288"/>
      <c r="X783" s="288"/>
      <c r="Y783" s="288"/>
      <c r="Z783" s="288"/>
      <c r="AA783" s="288"/>
      <c r="AB783" s="288"/>
      <c r="AC783" s="288"/>
      <c r="AD783" s="288"/>
      <c r="AE783" s="288"/>
      <c r="AF783" s="288"/>
      <c r="AG783" s="288"/>
      <c r="AH783" s="288"/>
      <c r="AI783" s="288"/>
      <c r="AJ783" s="288"/>
      <c r="AK783" s="288"/>
      <c r="AL783" s="288"/>
      <c r="AM783" s="288"/>
      <c r="AN783" s="288"/>
      <c r="AO783" s="288"/>
      <c r="AP783" s="288"/>
    </row>
    <row r="784" spans="1:42" ht="15.75" customHeight="1">
      <c r="A784" s="288"/>
      <c r="B784" s="317"/>
      <c r="C784" s="317"/>
      <c r="D784" s="317"/>
      <c r="E784" s="288"/>
      <c r="F784" s="317"/>
      <c r="G784" s="288"/>
      <c r="H784" s="317"/>
      <c r="I784" s="288"/>
      <c r="J784" s="317"/>
      <c r="K784" s="288"/>
      <c r="L784" s="317"/>
      <c r="M784" s="288"/>
      <c r="N784" s="339"/>
      <c r="O784" s="317"/>
      <c r="P784" s="288"/>
      <c r="Q784" s="317"/>
      <c r="R784" s="288"/>
      <c r="S784" s="317"/>
      <c r="T784" s="288"/>
      <c r="U784" s="317"/>
      <c r="V784" s="288"/>
      <c r="W784" s="288"/>
      <c r="X784" s="288"/>
      <c r="Y784" s="288"/>
      <c r="Z784" s="288"/>
      <c r="AA784" s="288"/>
      <c r="AB784" s="288"/>
      <c r="AC784" s="288"/>
      <c r="AD784" s="288"/>
      <c r="AE784" s="288"/>
      <c r="AF784" s="288"/>
      <c r="AG784" s="288"/>
      <c r="AH784" s="288"/>
      <c r="AI784" s="288"/>
      <c r="AJ784" s="288"/>
      <c r="AK784" s="288"/>
      <c r="AL784" s="288"/>
      <c r="AM784" s="288"/>
      <c r="AN784" s="288"/>
      <c r="AO784" s="288"/>
      <c r="AP784" s="288"/>
    </row>
    <row r="785" spans="1:42" ht="15.75" customHeight="1">
      <c r="A785" s="288"/>
      <c r="B785" s="317"/>
      <c r="C785" s="317"/>
      <c r="D785" s="317"/>
      <c r="E785" s="288"/>
      <c r="F785" s="317"/>
      <c r="G785" s="288"/>
      <c r="H785" s="317"/>
      <c r="I785" s="288"/>
      <c r="J785" s="317"/>
      <c r="K785" s="288"/>
      <c r="L785" s="317"/>
      <c r="M785" s="288"/>
      <c r="N785" s="339"/>
      <c r="O785" s="317"/>
      <c r="P785" s="288"/>
      <c r="Q785" s="317"/>
      <c r="R785" s="288"/>
      <c r="S785" s="317"/>
      <c r="T785" s="288"/>
      <c r="U785" s="317"/>
      <c r="V785" s="288"/>
      <c r="W785" s="288"/>
      <c r="X785" s="288"/>
      <c r="Y785" s="288"/>
      <c r="Z785" s="288"/>
      <c r="AA785" s="288"/>
      <c r="AB785" s="288"/>
      <c r="AC785" s="288"/>
      <c r="AD785" s="288"/>
      <c r="AE785" s="288"/>
      <c r="AF785" s="288"/>
      <c r="AG785" s="288"/>
      <c r="AH785" s="288"/>
      <c r="AI785" s="288"/>
      <c r="AJ785" s="288"/>
      <c r="AK785" s="288"/>
      <c r="AL785" s="288"/>
      <c r="AM785" s="288"/>
      <c r="AN785" s="288"/>
      <c r="AO785" s="288"/>
      <c r="AP785" s="288"/>
    </row>
    <row r="786" spans="1:42" ht="15.75" customHeight="1">
      <c r="A786" s="288"/>
      <c r="B786" s="317"/>
      <c r="C786" s="317"/>
      <c r="D786" s="317"/>
      <c r="E786" s="288"/>
      <c r="F786" s="317"/>
      <c r="G786" s="288"/>
      <c r="H786" s="317"/>
      <c r="I786" s="288"/>
      <c r="J786" s="317"/>
      <c r="K786" s="288"/>
      <c r="L786" s="317"/>
      <c r="M786" s="288"/>
      <c r="N786" s="339"/>
      <c r="O786" s="317"/>
      <c r="P786" s="288"/>
      <c r="Q786" s="317"/>
      <c r="R786" s="288"/>
      <c r="S786" s="317"/>
      <c r="T786" s="288"/>
      <c r="U786" s="317"/>
      <c r="V786" s="288"/>
      <c r="W786" s="288"/>
      <c r="X786" s="288"/>
      <c r="Y786" s="288"/>
      <c r="Z786" s="288"/>
      <c r="AA786" s="288"/>
      <c r="AB786" s="288"/>
      <c r="AC786" s="288"/>
      <c r="AD786" s="288"/>
      <c r="AE786" s="288"/>
      <c r="AF786" s="288"/>
      <c r="AG786" s="288"/>
      <c r="AH786" s="288"/>
      <c r="AI786" s="288"/>
      <c r="AJ786" s="288"/>
      <c r="AK786" s="288"/>
      <c r="AL786" s="288"/>
      <c r="AM786" s="288"/>
      <c r="AN786" s="288"/>
      <c r="AO786" s="288"/>
      <c r="AP786" s="288"/>
    </row>
    <row r="787" spans="1:42" ht="15.75" customHeight="1">
      <c r="A787" s="288"/>
      <c r="B787" s="317"/>
      <c r="C787" s="317"/>
      <c r="D787" s="317"/>
      <c r="E787" s="288"/>
      <c r="F787" s="317"/>
      <c r="G787" s="288"/>
      <c r="H787" s="317"/>
      <c r="I787" s="288"/>
      <c r="J787" s="317"/>
      <c r="K787" s="288"/>
      <c r="L787" s="317"/>
      <c r="M787" s="288"/>
      <c r="N787" s="339"/>
      <c r="O787" s="317"/>
      <c r="P787" s="288"/>
      <c r="Q787" s="317"/>
      <c r="R787" s="288"/>
      <c r="S787" s="317"/>
      <c r="T787" s="288"/>
      <c r="U787" s="317"/>
      <c r="V787" s="288"/>
      <c r="W787" s="288"/>
      <c r="X787" s="288"/>
      <c r="Y787" s="288"/>
      <c r="Z787" s="288"/>
      <c r="AA787" s="288"/>
      <c r="AB787" s="288"/>
      <c r="AC787" s="288"/>
      <c r="AD787" s="288"/>
      <c r="AE787" s="288"/>
      <c r="AF787" s="288"/>
      <c r="AG787" s="288"/>
      <c r="AH787" s="288"/>
      <c r="AI787" s="288"/>
      <c r="AJ787" s="288"/>
      <c r="AK787" s="288"/>
      <c r="AL787" s="288"/>
      <c r="AM787" s="288"/>
      <c r="AN787" s="288"/>
      <c r="AO787" s="288"/>
      <c r="AP787" s="288"/>
    </row>
    <row r="788" spans="1:42" ht="15.75" customHeight="1">
      <c r="A788" s="288"/>
      <c r="B788" s="317"/>
      <c r="C788" s="317"/>
      <c r="D788" s="317"/>
      <c r="E788" s="288"/>
      <c r="F788" s="317"/>
      <c r="G788" s="288"/>
      <c r="H788" s="317"/>
      <c r="I788" s="288"/>
      <c r="J788" s="317"/>
      <c r="K788" s="288"/>
      <c r="L788" s="317"/>
      <c r="M788" s="288"/>
      <c r="N788" s="339"/>
      <c r="O788" s="317"/>
      <c r="P788" s="288"/>
      <c r="Q788" s="317"/>
      <c r="R788" s="288"/>
      <c r="S788" s="317"/>
      <c r="T788" s="288"/>
      <c r="U788" s="317"/>
      <c r="V788" s="288"/>
      <c r="W788" s="288"/>
      <c r="X788" s="288"/>
      <c r="Y788" s="288"/>
      <c r="Z788" s="288"/>
      <c r="AA788" s="288"/>
      <c r="AB788" s="288"/>
      <c r="AC788" s="288"/>
      <c r="AD788" s="288"/>
      <c r="AE788" s="288"/>
      <c r="AF788" s="288"/>
      <c r="AG788" s="288"/>
      <c r="AH788" s="288"/>
      <c r="AI788" s="288"/>
      <c r="AJ788" s="288"/>
      <c r="AK788" s="288"/>
      <c r="AL788" s="288"/>
      <c r="AM788" s="288"/>
      <c r="AN788" s="288"/>
      <c r="AO788" s="288"/>
      <c r="AP788" s="288"/>
    </row>
    <row r="789" spans="1:42" ht="15.75" customHeight="1">
      <c r="A789" s="288"/>
      <c r="B789" s="317"/>
      <c r="C789" s="317"/>
      <c r="D789" s="317"/>
      <c r="E789" s="288"/>
      <c r="F789" s="317"/>
      <c r="G789" s="288"/>
      <c r="H789" s="317"/>
      <c r="I789" s="288"/>
      <c r="J789" s="317"/>
      <c r="K789" s="288"/>
      <c r="L789" s="317"/>
      <c r="M789" s="288"/>
      <c r="N789" s="339"/>
      <c r="O789" s="317"/>
      <c r="P789" s="288"/>
      <c r="Q789" s="317"/>
      <c r="R789" s="288"/>
      <c r="S789" s="317"/>
      <c r="T789" s="288"/>
      <c r="U789" s="317"/>
      <c r="V789" s="288"/>
      <c r="W789" s="288"/>
      <c r="X789" s="288"/>
      <c r="Y789" s="288"/>
      <c r="Z789" s="288"/>
      <c r="AA789" s="288"/>
      <c r="AB789" s="288"/>
      <c r="AC789" s="288"/>
      <c r="AD789" s="288"/>
      <c r="AE789" s="288"/>
      <c r="AF789" s="288"/>
      <c r="AG789" s="288"/>
      <c r="AH789" s="288"/>
      <c r="AI789" s="288"/>
      <c r="AJ789" s="288"/>
      <c r="AK789" s="288"/>
      <c r="AL789" s="288"/>
      <c r="AM789" s="288"/>
      <c r="AN789" s="288"/>
      <c r="AO789" s="288"/>
      <c r="AP789" s="288"/>
    </row>
    <row r="790" spans="1:42" ht="15.75" customHeight="1">
      <c r="A790" s="288"/>
      <c r="B790" s="317"/>
      <c r="C790" s="317"/>
      <c r="D790" s="317"/>
      <c r="E790" s="288"/>
      <c r="F790" s="317"/>
      <c r="G790" s="288"/>
      <c r="H790" s="317"/>
      <c r="I790" s="288"/>
      <c r="J790" s="317"/>
      <c r="K790" s="288"/>
      <c r="L790" s="317"/>
      <c r="M790" s="288"/>
      <c r="N790" s="339"/>
      <c r="O790" s="317"/>
      <c r="P790" s="288"/>
      <c r="Q790" s="317"/>
      <c r="R790" s="288"/>
      <c r="S790" s="317"/>
      <c r="T790" s="288"/>
      <c r="U790" s="317"/>
      <c r="V790" s="288"/>
      <c r="W790" s="288"/>
      <c r="X790" s="288"/>
      <c r="Y790" s="288"/>
      <c r="Z790" s="288"/>
      <c r="AA790" s="288"/>
      <c r="AB790" s="288"/>
      <c r="AC790" s="288"/>
      <c r="AD790" s="288"/>
      <c r="AE790" s="288"/>
      <c r="AF790" s="288"/>
      <c r="AG790" s="288"/>
      <c r="AH790" s="288"/>
      <c r="AI790" s="288"/>
      <c r="AJ790" s="288"/>
      <c r="AK790" s="288"/>
      <c r="AL790" s="288"/>
      <c r="AM790" s="288"/>
      <c r="AN790" s="288"/>
      <c r="AO790" s="288"/>
      <c r="AP790" s="288"/>
    </row>
    <row r="791" spans="1:42" ht="15.75" customHeight="1">
      <c r="A791" s="288"/>
      <c r="B791" s="317"/>
      <c r="C791" s="317"/>
      <c r="D791" s="317"/>
      <c r="E791" s="288"/>
      <c r="F791" s="317"/>
      <c r="G791" s="288"/>
      <c r="H791" s="317"/>
      <c r="I791" s="288"/>
      <c r="J791" s="317"/>
      <c r="K791" s="288"/>
      <c r="L791" s="317"/>
      <c r="M791" s="288"/>
      <c r="N791" s="339"/>
      <c r="O791" s="317"/>
      <c r="P791" s="288"/>
      <c r="Q791" s="317"/>
      <c r="R791" s="288"/>
      <c r="S791" s="317"/>
      <c r="T791" s="288"/>
      <c r="U791" s="317"/>
      <c r="V791" s="288"/>
      <c r="W791" s="288"/>
      <c r="X791" s="288"/>
      <c r="Y791" s="288"/>
      <c r="Z791" s="288"/>
      <c r="AA791" s="288"/>
      <c r="AB791" s="288"/>
      <c r="AC791" s="288"/>
      <c r="AD791" s="288"/>
      <c r="AE791" s="288"/>
      <c r="AF791" s="288"/>
      <c r="AG791" s="288"/>
      <c r="AH791" s="288"/>
      <c r="AI791" s="288"/>
      <c r="AJ791" s="288"/>
      <c r="AK791" s="288"/>
      <c r="AL791" s="288"/>
      <c r="AM791" s="288"/>
      <c r="AN791" s="288"/>
      <c r="AO791" s="288"/>
      <c r="AP791" s="288"/>
    </row>
    <row r="792" spans="1:42" ht="15.75" customHeight="1">
      <c r="A792" s="288"/>
      <c r="B792" s="317"/>
      <c r="C792" s="317"/>
      <c r="D792" s="317"/>
      <c r="E792" s="288"/>
      <c r="F792" s="317"/>
      <c r="G792" s="288"/>
      <c r="H792" s="317"/>
      <c r="I792" s="288"/>
      <c r="J792" s="317"/>
      <c r="K792" s="288"/>
      <c r="L792" s="317"/>
      <c r="M792" s="288"/>
      <c r="N792" s="339"/>
      <c r="O792" s="317"/>
      <c r="P792" s="288"/>
      <c r="Q792" s="317"/>
      <c r="R792" s="288"/>
      <c r="S792" s="317"/>
      <c r="T792" s="288"/>
      <c r="U792" s="317"/>
      <c r="V792" s="288"/>
      <c r="W792" s="288"/>
      <c r="X792" s="288"/>
      <c r="Y792" s="288"/>
      <c r="Z792" s="288"/>
      <c r="AA792" s="288"/>
      <c r="AB792" s="288"/>
      <c r="AC792" s="288"/>
      <c r="AD792" s="288"/>
      <c r="AE792" s="288"/>
      <c r="AF792" s="288"/>
      <c r="AG792" s="288"/>
      <c r="AH792" s="288"/>
      <c r="AI792" s="288"/>
      <c r="AJ792" s="288"/>
      <c r="AK792" s="288"/>
      <c r="AL792" s="288"/>
      <c r="AM792" s="288"/>
      <c r="AN792" s="288"/>
      <c r="AO792" s="288"/>
      <c r="AP792" s="288"/>
    </row>
    <row r="793" spans="1:42" ht="15.75" customHeight="1">
      <c r="A793" s="288"/>
      <c r="B793" s="317"/>
      <c r="C793" s="317"/>
      <c r="D793" s="317"/>
      <c r="E793" s="288"/>
      <c r="F793" s="317"/>
      <c r="G793" s="288"/>
      <c r="H793" s="317"/>
      <c r="I793" s="288"/>
      <c r="J793" s="317"/>
      <c r="K793" s="288"/>
      <c r="L793" s="317"/>
      <c r="M793" s="288"/>
      <c r="N793" s="339"/>
      <c r="O793" s="317"/>
      <c r="P793" s="288"/>
      <c r="Q793" s="317"/>
      <c r="R793" s="288"/>
      <c r="S793" s="317"/>
      <c r="T793" s="288"/>
      <c r="U793" s="317"/>
      <c r="V793" s="288"/>
      <c r="W793" s="288"/>
      <c r="X793" s="288"/>
      <c r="Y793" s="288"/>
      <c r="Z793" s="288"/>
      <c r="AA793" s="288"/>
      <c r="AB793" s="288"/>
      <c r="AC793" s="288"/>
      <c r="AD793" s="288"/>
      <c r="AE793" s="288"/>
      <c r="AF793" s="288"/>
      <c r="AG793" s="288"/>
      <c r="AH793" s="288"/>
      <c r="AI793" s="288"/>
      <c r="AJ793" s="288"/>
      <c r="AK793" s="288"/>
      <c r="AL793" s="288"/>
      <c r="AM793" s="288"/>
      <c r="AN793" s="288"/>
      <c r="AO793" s="288"/>
      <c r="AP793" s="288"/>
    </row>
    <row r="794" spans="1:42" ht="15.75" customHeight="1">
      <c r="A794" s="288"/>
      <c r="B794" s="317"/>
      <c r="C794" s="317"/>
      <c r="D794" s="317"/>
      <c r="E794" s="288"/>
      <c r="F794" s="317"/>
      <c r="G794" s="288"/>
      <c r="H794" s="317"/>
      <c r="I794" s="288"/>
      <c r="J794" s="317"/>
      <c r="K794" s="288"/>
      <c r="L794" s="317"/>
      <c r="M794" s="288"/>
      <c r="N794" s="339"/>
      <c r="O794" s="317"/>
      <c r="P794" s="288"/>
      <c r="Q794" s="317"/>
      <c r="R794" s="288"/>
      <c r="S794" s="317"/>
      <c r="T794" s="288"/>
      <c r="U794" s="317"/>
      <c r="V794" s="288"/>
      <c r="W794" s="288"/>
      <c r="X794" s="288"/>
      <c r="Y794" s="288"/>
      <c r="Z794" s="288"/>
      <c r="AA794" s="288"/>
      <c r="AB794" s="288"/>
      <c r="AC794" s="288"/>
      <c r="AD794" s="288"/>
      <c r="AE794" s="288"/>
      <c r="AF794" s="288"/>
      <c r="AG794" s="288"/>
      <c r="AH794" s="288"/>
      <c r="AI794" s="288"/>
      <c r="AJ794" s="288"/>
      <c r="AK794" s="288"/>
      <c r="AL794" s="288"/>
      <c r="AM794" s="288"/>
      <c r="AN794" s="288"/>
      <c r="AO794" s="288"/>
      <c r="AP794" s="288"/>
    </row>
    <row r="795" spans="1:42" ht="15.75" customHeight="1">
      <c r="A795" s="288"/>
      <c r="B795" s="317"/>
      <c r="C795" s="317"/>
      <c r="D795" s="317"/>
      <c r="E795" s="288"/>
      <c r="F795" s="317"/>
      <c r="G795" s="288"/>
      <c r="H795" s="317"/>
      <c r="I795" s="288"/>
      <c r="J795" s="317"/>
      <c r="K795" s="288"/>
      <c r="L795" s="317"/>
      <c r="M795" s="288"/>
      <c r="N795" s="339"/>
      <c r="O795" s="317"/>
      <c r="P795" s="288"/>
      <c r="Q795" s="317"/>
      <c r="R795" s="288"/>
      <c r="S795" s="317"/>
      <c r="T795" s="288"/>
      <c r="U795" s="317"/>
      <c r="V795" s="288"/>
      <c r="W795" s="288"/>
      <c r="X795" s="288"/>
      <c r="Y795" s="288"/>
      <c r="Z795" s="288"/>
      <c r="AA795" s="288"/>
      <c r="AB795" s="288"/>
      <c r="AC795" s="288"/>
      <c r="AD795" s="288"/>
      <c r="AE795" s="288"/>
      <c r="AF795" s="288"/>
      <c r="AG795" s="288"/>
      <c r="AH795" s="288"/>
      <c r="AI795" s="288"/>
      <c r="AJ795" s="288"/>
      <c r="AK795" s="288"/>
      <c r="AL795" s="288"/>
      <c r="AM795" s="288"/>
      <c r="AN795" s="288"/>
      <c r="AO795" s="288"/>
      <c r="AP795" s="288"/>
    </row>
    <row r="796" spans="1:42" ht="15.75" customHeight="1">
      <c r="A796" s="288"/>
      <c r="B796" s="317"/>
      <c r="C796" s="317"/>
      <c r="D796" s="317"/>
      <c r="E796" s="288"/>
      <c r="F796" s="317"/>
      <c r="G796" s="288"/>
      <c r="H796" s="317"/>
      <c r="I796" s="288"/>
      <c r="J796" s="317"/>
      <c r="K796" s="288"/>
      <c r="L796" s="317"/>
      <c r="M796" s="288"/>
      <c r="N796" s="339"/>
      <c r="O796" s="317"/>
      <c r="P796" s="288"/>
      <c r="Q796" s="317"/>
      <c r="R796" s="288"/>
      <c r="S796" s="317"/>
      <c r="T796" s="288"/>
      <c r="U796" s="317"/>
      <c r="V796" s="288"/>
      <c r="W796" s="288"/>
      <c r="X796" s="288"/>
      <c r="Y796" s="288"/>
      <c r="Z796" s="288"/>
      <c r="AA796" s="288"/>
      <c r="AB796" s="288"/>
      <c r="AC796" s="288"/>
      <c r="AD796" s="288"/>
      <c r="AE796" s="288"/>
      <c r="AF796" s="288"/>
      <c r="AG796" s="288"/>
      <c r="AH796" s="288"/>
      <c r="AI796" s="288"/>
      <c r="AJ796" s="288"/>
      <c r="AK796" s="288"/>
      <c r="AL796" s="288"/>
      <c r="AM796" s="288"/>
      <c r="AN796" s="288"/>
      <c r="AO796" s="288"/>
      <c r="AP796" s="288"/>
    </row>
    <row r="797" spans="1:42" ht="15.75" customHeight="1">
      <c r="A797" s="288"/>
      <c r="B797" s="317"/>
      <c r="C797" s="317"/>
      <c r="D797" s="317"/>
      <c r="E797" s="288"/>
      <c r="F797" s="317"/>
      <c r="G797" s="288"/>
      <c r="H797" s="317"/>
      <c r="I797" s="288"/>
      <c r="J797" s="317"/>
      <c r="K797" s="288"/>
      <c r="L797" s="317"/>
      <c r="M797" s="288"/>
      <c r="N797" s="339"/>
      <c r="O797" s="317"/>
      <c r="P797" s="288"/>
      <c r="Q797" s="317"/>
      <c r="R797" s="288"/>
      <c r="S797" s="317"/>
      <c r="T797" s="288"/>
      <c r="U797" s="317"/>
      <c r="V797" s="288"/>
      <c r="W797" s="288"/>
      <c r="X797" s="288"/>
      <c r="Y797" s="288"/>
      <c r="Z797" s="288"/>
      <c r="AA797" s="288"/>
      <c r="AB797" s="288"/>
      <c r="AC797" s="288"/>
      <c r="AD797" s="288"/>
      <c r="AE797" s="288"/>
      <c r="AF797" s="288"/>
      <c r="AG797" s="288"/>
      <c r="AH797" s="288"/>
      <c r="AI797" s="288"/>
      <c r="AJ797" s="288"/>
      <c r="AK797" s="288"/>
      <c r="AL797" s="288"/>
      <c r="AM797" s="288"/>
      <c r="AN797" s="288"/>
      <c r="AO797" s="288"/>
      <c r="AP797" s="288"/>
    </row>
    <row r="798" spans="1:42" ht="15.75" customHeight="1">
      <c r="A798" s="288"/>
      <c r="B798" s="317"/>
      <c r="C798" s="317"/>
      <c r="D798" s="317"/>
      <c r="E798" s="288"/>
      <c r="F798" s="317"/>
      <c r="G798" s="288"/>
      <c r="H798" s="317"/>
      <c r="I798" s="288"/>
      <c r="J798" s="317"/>
      <c r="K798" s="288"/>
      <c r="L798" s="317"/>
      <c r="M798" s="288"/>
      <c r="N798" s="339"/>
      <c r="O798" s="317"/>
      <c r="P798" s="288"/>
      <c r="Q798" s="317"/>
      <c r="R798" s="288"/>
      <c r="S798" s="317"/>
      <c r="T798" s="288"/>
      <c r="U798" s="317"/>
      <c r="V798" s="288"/>
      <c r="W798" s="288"/>
      <c r="X798" s="288"/>
      <c r="Y798" s="288"/>
      <c r="Z798" s="288"/>
      <c r="AA798" s="288"/>
      <c r="AB798" s="288"/>
      <c r="AC798" s="288"/>
      <c r="AD798" s="288"/>
      <c r="AE798" s="288"/>
      <c r="AF798" s="288"/>
      <c r="AG798" s="288"/>
      <c r="AH798" s="288"/>
      <c r="AI798" s="288"/>
      <c r="AJ798" s="288"/>
      <c r="AK798" s="288"/>
      <c r="AL798" s="288"/>
      <c r="AM798" s="288"/>
      <c r="AN798" s="288"/>
      <c r="AO798" s="288"/>
      <c r="AP798" s="288"/>
    </row>
    <row r="799" spans="1:42" ht="15.75" customHeight="1">
      <c r="A799" s="288"/>
      <c r="B799" s="317"/>
      <c r="C799" s="317"/>
      <c r="D799" s="317"/>
      <c r="E799" s="288"/>
      <c r="F799" s="317"/>
      <c r="G799" s="288"/>
      <c r="H799" s="317"/>
      <c r="I799" s="288"/>
      <c r="J799" s="317"/>
      <c r="K799" s="288"/>
      <c r="L799" s="317"/>
      <c r="M799" s="288"/>
      <c r="N799" s="339"/>
      <c r="O799" s="317"/>
      <c r="P799" s="288"/>
      <c r="Q799" s="317"/>
      <c r="R799" s="288"/>
      <c r="S799" s="317"/>
      <c r="T799" s="288"/>
      <c r="U799" s="317"/>
      <c r="V799" s="288"/>
      <c r="W799" s="288"/>
      <c r="X799" s="288"/>
      <c r="Y799" s="288"/>
      <c r="Z799" s="288"/>
      <c r="AA799" s="288"/>
      <c r="AB799" s="288"/>
      <c r="AC799" s="288"/>
      <c r="AD799" s="288"/>
      <c r="AE799" s="288"/>
      <c r="AF799" s="288"/>
      <c r="AG799" s="288"/>
      <c r="AH799" s="288"/>
      <c r="AI799" s="288"/>
      <c r="AJ799" s="288"/>
      <c r="AK799" s="288"/>
      <c r="AL799" s="288"/>
      <c r="AM799" s="288"/>
      <c r="AN799" s="288"/>
      <c r="AO799" s="288"/>
      <c r="AP799" s="288"/>
    </row>
    <row r="800" spans="1:42" ht="15.75" customHeight="1">
      <c r="A800" s="288"/>
      <c r="B800" s="317"/>
      <c r="C800" s="317"/>
      <c r="D800" s="317"/>
      <c r="E800" s="288"/>
      <c r="F800" s="317"/>
      <c r="G800" s="288"/>
      <c r="H800" s="317"/>
      <c r="I800" s="288"/>
      <c r="J800" s="317"/>
      <c r="K800" s="288"/>
      <c r="L800" s="317"/>
      <c r="M800" s="288"/>
      <c r="N800" s="339"/>
      <c r="O800" s="317"/>
      <c r="P800" s="288"/>
      <c r="Q800" s="317"/>
      <c r="R800" s="288"/>
      <c r="S800" s="317"/>
      <c r="T800" s="288"/>
      <c r="U800" s="317"/>
      <c r="V800" s="288"/>
      <c r="W800" s="288"/>
      <c r="X800" s="288"/>
      <c r="Y800" s="288"/>
      <c r="Z800" s="288"/>
      <c r="AA800" s="288"/>
      <c r="AB800" s="288"/>
      <c r="AC800" s="288"/>
      <c r="AD800" s="288"/>
      <c r="AE800" s="288"/>
      <c r="AF800" s="288"/>
      <c r="AG800" s="288"/>
      <c r="AH800" s="288"/>
      <c r="AI800" s="288"/>
      <c r="AJ800" s="288"/>
      <c r="AK800" s="288"/>
      <c r="AL800" s="288"/>
      <c r="AM800" s="288"/>
      <c r="AN800" s="288"/>
      <c r="AO800" s="288"/>
      <c r="AP800" s="288"/>
    </row>
    <row r="801" spans="1:42" ht="15.75" customHeight="1">
      <c r="A801" s="288"/>
      <c r="B801" s="317"/>
      <c r="C801" s="317"/>
      <c r="D801" s="317"/>
      <c r="E801" s="288"/>
      <c r="F801" s="317"/>
      <c r="G801" s="288"/>
      <c r="H801" s="317"/>
      <c r="I801" s="288"/>
      <c r="J801" s="317"/>
      <c r="K801" s="288"/>
      <c r="L801" s="317"/>
      <c r="M801" s="288"/>
      <c r="N801" s="339"/>
      <c r="O801" s="317"/>
      <c r="P801" s="288"/>
      <c r="Q801" s="317"/>
      <c r="R801" s="288"/>
      <c r="S801" s="317"/>
      <c r="T801" s="288"/>
      <c r="U801" s="317"/>
      <c r="V801" s="288"/>
      <c r="W801" s="288"/>
      <c r="X801" s="288"/>
      <c r="Y801" s="288"/>
      <c r="Z801" s="288"/>
      <c r="AA801" s="288"/>
      <c r="AB801" s="288"/>
      <c r="AC801" s="288"/>
      <c r="AD801" s="288"/>
      <c r="AE801" s="288"/>
      <c r="AF801" s="288"/>
      <c r="AG801" s="288"/>
      <c r="AH801" s="288"/>
      <c r="AI801" s="288"/>
      <c r="AJ801" s="288"/>
      <c r="AK801" s="288"/>
      <c r="AL801" s="288"/>
      <c r="AM801" s="288"/>
      <c r="AN801" s="288"/>
      <c r="AO801" s="288"/>
      <c r="AP801" s="288"/>
    </row>
    <row r="802" spans="1:42" ht="15.75" customHeight="1">
      <c r="A802" s="288"/>
      <c r="B802" s="317"/>
      <c r="C802" s="317"/>
      <c r="D802" s="317"/>
      <c r="E802" s="288"/>
      <c r="F802" s="317"/>
      <c r="G802" s="288"/>
      <c r="H802" s="317"/>
      <c r="I802" s="288"/>
      <c r="J802" s="317"/>
      <c r="K802" s="288"/>
      <c r="L802" s="317"/>
      <c r="M802" s="288"/>
      <c r="N802" s="339"/>
      <c r="O802" s="317"/>
      <c r="P802" s="288"/>
      <c r="Q802" s="317"/>
      <c r="R802" s="288"/>
      <c r="S802" s="317"/>
      <c r="T802" s="288"/>
      <c r="U802" s="317"/>
      <c r="V802" s="288"/>
      <c r="W802" s="288"/>
      <c r="X802" s="288"/>
      <c r="Y802" s="288"/>
      <c r="Z802" s="288"/>
      <c r="AA802" s="288"/>
      <c r="AB802" s="288"/>
      <c r="AC802" s="288"/>
      <c r="AD802" s="288"/>
      <c r="AE802" s="288"/>
      <c r="AF802" s="288"/>
      <c r="AG802" s="288"/>
      <c r="AH802" s="288"/>
      <c r="AI802" s="288"/>
      <c r="AJ802" s="288"/>
      <c r="AK802" s="288"/>
      <c r="AL802" s="288"/>
      <c r="AM802" s="288"/>
      <c r="AN802" s="288"/>
      <c r="AO802" s="288"/>
      <c r="AP802" s="288"/>
    </row>
    <row r="803" spans="1:42" ht="15.75" customHeight="1">
      <c r="A803" s="288"/>
      <c r="B803" s="317"/>
      <c r="C803" s="317"/>
      <c r="D803" s="317"/>
      <c r="E803" s="288"/>
      <c r="F803" s="317"/>
      <c r="G803" s="288"/>
      <c r="H803" s="317"/>
      <c r="I803" s="288"/>
      <c r="J803" s="317"/>
      <c r="K803" s="288"/>
      <c r="L803" s="317"/>
      <c r="M803" s="288"/>
      <c r="N803" s="339"/>
      <c r="O803" s="317"/>
      <c r="P803" s="288"/>
      <c r="Q803" s="317"/>
      <c r="R803" s="288"/>
      <c r="S803" s="317"/>
      <c r="T803" s="288"/>
      <c r="U803" s="317"/>
      <c r="V803" s="288"/>
      <c r="W803" s="288"/>
      <c r="X803" s="288"/>
      <c r="Y803" s="288"/>
      <c r="Z803" s="288"/>
      <c r="AA803" s="288"/>
      <c r="AB803" s="288"/>
      <c r="AC803" s="288"/>
      <c r="AD803" s="288"/>
      <c r="AE803" s="288"/>
      <c r="AF803" s="288"/>
      <c r="AG803" s="288"/>
      <c r="AH803" s="288"/>
      <c r="AI803" s="288"/>
      <c r="AJ803" s="288"/>
      <c r="AK803" s="288"/>
      <c r="AL803" s="288"/>
      <c r="AM803" s="288"/>
      <c r="AN803" s="288"/>
      <c r="AO803" s="288"/>
      <c r="AP803" s="288"/>
    </row>
    <row r="804" spans="1:42" ht="15.75" customHeight="1">
      <c r="A804" s="288"/>
      <c r="B804" s="317"/>
      <c r="C804" s="317"/>
      <c r="D804" s="317"/>
      <c r="E804" s="288"/>
      <c r="F804" s="317"/>
      <c r="G804" s="288"/>
      <c r="H804" s="317"/>
      <c r="I804" s="288"/>
      <c r="J804" s="317"/>
      <c r="K804" s="288"/>
      <c r="L804" s="317"/>
      <c r="M804" s="288"/>
      <c r="N804" s="339"/>
      <c r="O804" s="317"/>
      <c r="P804" s="288"/>
      <c r="Q804" s="317"/>
      <c r="R804" s="288"/>
      <c r="S804" s="317"/>
      <c r="T804" s="288"/>
      <c r="U804" s="317"/>
      <c r="V804" s="288"/>
      <c r="W804" s="288"/>
      <c r="X804" s="288"/>
      <c r="Y804" s="288"/>
      <c r="Z804" s="288"/>
      <c r="AA804" s="288"/>
      <c r="AB804" s="288"/>
      <c r="AC804" s="288"/>
      <c r="AD804" s="288"/>
      <c r="AE804" s="288"/>
      <c r="AF804" s="288"/>
      <c r="AG804" s="288"/>
      <c r="AH804" s="288"/>
      <c r="AI804" s="288"/>
      <c r="AJ804" s="288"/>
      <c r="AK804" s="288"/>
      <c r="AL804" s="288"/>
      <c r="AM804" s="288"/>
      <c r="AN804" s="288"/>
      <c r="AO804" s="288"/>
      <c r="AP804" s="288"/>
    </row>
    <row r="805" spans="1:42" ht="15.75" customHeight="1">
      <c r="A805" s="288"/>
      <c r="B805" s="317"/>
      <c r="C805" s="317"/>
      <c r="D805" s="317"/>
      <c r="E805" s="288"/>
      <c r="F805" s="317"/>
      <c r="G805" s="288"/>
      <c r="H805" s="317"/>
      <c r="I805" s="288"/>
      <c r="J805" s="317"/>
      <c r="K805" s="288"/>
      <c r="L805" s="317"/>
      <c r="M805" s="288"/>
      <c r="N805" s="339"/>
      <c r="O805" s="317"/>
      <c r="P805" s="288"/>
      <c r="Q805" s="317"/>
      <c r="R805" s="288"/>
      <c r="S805" s="317"/>
      <c r="T805" s="288"/>
      <c r="U805" s="317"/>
      <c r="V805" s="288"/>
      <c r="W805" s="288"/>
      <c r="X805" s="288"/>
      <c r="Y805" s="288"/>
      <c r="Z805" s="288"/>
      <c r="AA805" s="288"/>
      <c r="AB805" s="288"/>
      <c r="AC805" s="288"/>
      <c r="AD805" s="288"/>
      <c r="AE805" s="288"/>
      <c r="AF805" s="288"/>
      <c r="AG805" s="288"/>
      <c r="AH805" s="288"/>
      <c r="AI805" s="288"/>
      <c r="AJ805" s="288"/>
      <c r="AK805" s="288"/>
      <c r="AL805" s="288"/>
      <c r="AM805" s="288"/>
      <c r="AN805" s="288"/>
      <c r="AO805" s="288"/>
      <c r="AP805" s="288"/>
    </row>
    <row r="806" spans="1:42" ht="15.75" customHeight="1">
      <c r="A806" s="288"/>
      <c r="B806" s="317"/>
      <c r="C806" s="317"/>
      <c r="D806" s="317"/>
      <c r="E806" s="288"/>
      <c r="F806" s="317"/>
      <c r="G806" s="288"/>
      <c r="H806" s="317"/>
      <c r="I806" s="288"/>
      <c r="J806" s="317"/>
      <c r="K806" s="288"/>
      <c r="L806" s="317"/>
      <c r="M806" s="288"/>
      <c r="N806" s="339"/>
      <c r="O806" s="317"/>
      <c r="P806" s="288"/>
      <c r="Q806" s="317"/>
      <c r="R806" s="288"/>
      <c r="S806" s="317"/>
      <c r="T806" s="288"/>
      <c r="U806" s="317"/>
      <c r="V806" s="288"/>
      <c r="W806" s="288"/>
      <c r="X806" s="288"/>
      <c r="Y806" s="288"/>
      <c r="Z806" s="288"/>
      <c r="AA806" s="288"/>
      <c r="AB806" s="288"/>
      <c r="AC806" s="288"/>
      <c r="AD806" s="288"/>
      <c r="AE806" s="288"/>
      <c r="AF806" s="288"/>
      <c r="AG806" s="288"/>
      <c r="AH806" s="288"/>
      <c r="AI806" s="288"/>
      <c r="AJ806" s="288"/>
      <c r="AK806" s="288"/>
      <c r="AL806" s="288"/>
      <c r="AM806" s="288"/>
      <c r="AN806" s="288"/>
      <c r="AO806" s="288"/>
      <c r="AP806" s="288"/>
    </row>
    <row r="807" spans="1:42" ht="15.75" customHeight="1">
      <c r="A807" s="288"/>
      <c r="B807" s="317"/>
      <c r="C807" s="317"/>
      <c r="D807" s="317"/>
      <c r="E807" s="288"/>
      <c r="F807" s="317"/>
      <c r="G807" s="288"/>
      <c r="H807" s="317"/>
      <c r="I807" s="288"/>
      <c r="J807" s="317"/>
      <c r="K807" s="288"/>
      <c r="L807" s="317"/>
      <c r="M807" s="288"/>
      <c r="N807" s="339"/>
      <c r="O807" s="317"/>
      <c r="P807" s="288"/>
      <c r="Q807" s="317"/>
      <c r="R807" s="288"/>
      <c r="S807" s="317"/>
      <c r="T807" s="288"/>
      <c r="U807" s="317"/>
      <c r="V807" s="288"/>
      <c r="W807" s="288"/>
      <c r="X807" s="288"/>
      <c r="Y807" s="288"/>
      <c r="Z807" s="288"/>
      <c r="AA807" s="288"/>
      <c r="AB807" s="288"/>
      <c r="AC807" s="288"/>
      <c r="AD807" s="288"/>
      <c r="AE807" s="288"/>
      <c r="AF807" s="288"/>
      <c r="AG807" s="288"/>
      <c r="AH807" s="288"/>
      <c r="AI807" s="288"/>
      <c r="AJ807" s="288"/>
      <c r="AK807" s="288"/>
      <c r="AL807" s="288"/>
      <c r="AM807" s="288"/>
      <c r="AN807" s="288"/>
      <c r="AO807" s="288"/>
      <c r="AP807" s="288"/>
    </row>
    <row r="808" spans="1:42" ht="15.75" customHeight="1">
      <c r="A808" s="288"/>
      <c r="B808" s="317"/>
      <c r="C808" s="317"/>
      <c r="D808" s="317"/>
      <c r="E808" s="288"/>
      <c r="F808" s="317"/>
      <c r="G808" s="288"/>
      <c r="H808" s="317"/>
      <c r="I808" s="288"/>
      <c r="J808" s="317"/>
      <c r="K808" s="288"/>
      <c r="L808" s="317"/>
      <c r="M808" s="288"/>
      <c r="N808" s="339"/>
      <c r="O808" s="317"/>
      <c r="P808" s="288"/>
      <c r="Q808" s="317"/>
      <c r="R808" s="288"/>
      <c r="S808" s="317"/>
      <c r="T808" s="288"/>
      <c r="U808" s="317"/>
      <c r="V808" s="288"/>
      <c r="W808" s="288"/>
      <c r="X808" s="288"/>
      <c r="Y808" s="288"/>
      <c r="Z808" s="288"/>
      <c r="AA808" s="288"/>
      <c r="AB808" s="288"/>
      <c r="AC808" s="288"/>
      <c r="AD808" s="288"/>
      <c r="AE808" s="288"/>
      <c r="AF808" s="288"/>
      <c r="AG808" s="288"/>
      <c r="AH808" s="288"/>
      <c r="AI808" s="288"/>
      <c r="AJ808" s="288"/>
      <c r="AK808" s="288"/>
      <c r="AL808" s="288"/>
      <c r="AM808" s="288"/>
      <c r="AN808" s="288"/>
      <c r="AO808" s="288"/>
      <c r="AP808" s="288"/>
    </row>
    <row r="809" spans="1:42" ht="15.75" customHeight="1">
      <c r="A809" s="288"/>
      <c r="B809" s="317"/>
      <c r="C809" s="317"/>
      <c r="D809" s="317"/>
      <c r="E809" s="288"/>
      <c r="F809" s="317"/>
      <c r="G809" s="288"/>
      <c r="H809" s="317"/>
      <c r="I809" s="288"/>
      <c r="J809" s="317"/>
      <c r="K809" s="288"/>
      <c r="L809" s="317"/>
      <c r="M809" s="288"/>
      <c r="N809" s="339"/>
      <c r="O809" s="317"/>
      <c r="P809" s="288"/>
      <c r="Q809" s="317"/>
      <c r="R809" s="288"/>
      <c r="S809" s="317"/>
      <c r="T809" s="288"/>
      <c r="U809" s="317"/>
      <c r="V809" s="288"/>
      <c r="W809" s="288"/>
      <c r="X809" s="288"/>
      <c r="Y809" s="288"/>
      <c r="Z809" s="288"/>
      <c r="AA809" s="288"/>
      <c r="AB809" s="288"/>
      <c r="AC809" s="288"/>
      <c r="AD809" s="288"/>
      <c r="AE809" s="288"/>
      <c r="AF809" s="288"/>
      <c r="AG809" s="288"/>
      <c r="AH809" s="288"/>
      <c r="AI809" s="288"/>
      <c r="AJ809" s="288"/>
      <c r="AK809" s="288"/>
      <c r="AL809" s="288"/>
      <c r="AM809" s="288"/>
      <c r="AN809" s="288"/>
      <c r="AO809" s="288"/>
      <c r="AP809" s="288"/>
    </row>
    <row r="810" spans="1:42" ht="15.75" customHeight="1">
      <c r="A810" s="288"/>
      <c r="B810" s="317"/>
      <c r="C810" s="317"/>
      <c r="D810" s="317"/>
      <c r="E810" s="288"/>
      <c r="F810" s="317"/>
      <c r="G810" s="288"/>
      <c r="H810" s="317"/>
      <c r="I810" s="288"/>
      <c r="J810" s="317"/>
      <c r="K810" s="288"/>
      <c r="L810" s="317"/>
      <c r="M810" s="288"/>
      <c r="N810" s="339"/>
      <c r="O810" s="317"/>
      <c r="P810" s="288"/>
      <c r="Q810" s="317"/>
      <c r="R810" s="288"/>
      <c r="S810" s="317"/>
      <c r="T810" s="288"/>
      <c r="U810" s="317"/>
      <c r="V810" s="288"/>
      <c r="W810" s="288"/>
      <c r="X810" s="288"/>
      <c r="Y810" s="288"/>
      <c r="Z810" s="288"/>
      <c r="AA810" s="288"/>
      <c r="AB810" s="288"/>
      <c r="AC810" s="288"/>
      <c r="AD810" s="288"/>
      <c r="AE810" s="288"/>
      <c r="AF810" s="288"/>
      <c r="AG810" s="288"/>
      <c r="AH810" s="288"/>
      <c r="AI810" s="288"/>
      <c r="AJ810" s="288"/>
      <c r="AK810" s="288"/>
      <c r="AL810" s="288"/>
      <c r="AM810" s="288"/>
      <c r="AN810" s="288"/>
      <c r="AO810" s="288"/>
      <c r="AP810" s="288"/>
    </row>
    <row r="811" spans="1:42" ht="15.75" customHeight="1">
      <c r="A811" s="288"/>
      <c r="B811" s="317"/>
      <c r="C811" s="317"/>
      <c r="D811" s="317"/>
      <c r="E811" s="288"/>
      <c r="F811" s="317"/>
      <c r="G811" s="288"/>
      <c r="H811" s="317"/>
      <c r="I811" s="288"/>
      <c r="J811" s="317"/>
      <c r="K811" s="288"/>
      <c r="L811" s="317"/>
      <c r="M811" s="288"/>
      <c r="N811" s="339"/>
      <c r="O811" s="317"/>
      <c r="P811" s="288"/>
      <c r="Q811" s="317"/>
      <c r="R811" s="288"/>
      <c r="S811" s="317"/>
      <c r="T811" s="288"/>
      <c r="U811" s="317"/>
      <c r="V811" s="288"/>
      <c r="W811" s="288"/>
      <c r="X811" s="288"/>
      <c r="Y811" s="288"/>
      <c r="Z811" s="288"/>
      <c r="AA811" s="288"/>
      <c r="AB811" s="288"/>
      <c r="AC811" s="288"/>
      <c r="AD811" s="288"/>
      <c r="AE811" s="288"/>
      <c r="AF811" s="288"/>
      <c r="AG811" s="288"/>
      <c r="AH811" s="288"/>
      <c r="AI811" s="288"/>
      <c r="AJ811" s="288"/>
      <c r="AK811" s="288"/>
      <c r="AL811" s="288"/>
      <c r="AM811" s="288"/>
      <c r="AN811" s="288"/>
      <c r="AO811" s="288"/>
      <c r="AP811" s="288"/>
    </row>
    <row r="812" spans="1:42" ht="15.75" customHeight="1">
      <c r="A812" s="288"/>
      <c r="B812" s="317"/>
      <c r="C812" s="317"/>
      <c r="D812" s="317"/>
      <c r="E812" s="288"/>
      <c r="F812" s="317"/>
      <c r="G812" s="288"/>
      <c r="H812" s="317"/>
      <c r="I812" s="288"/>
      <c r="J812" s="317"/>
      <c r="K812" s="288"/>
      <c r="L812" s="317"/>
      <c r="M812" s="288"/>
      <c r="N812" s="339"/>
      <c r="O812" s="317"/>
      <c r="P812" s="288"/>
      <c r="Q812" s="317"/>
      <c r="R812" s="288"/>
      <c r="S812" s="317"/>
      <c r="T812" s="288"/>
      <c r="U812" s="317"/>
      <c r="V812" s="288"/>
      <c r="W812" s="288"/>
      <c r="X812" s="288"/>
      <c r="Y812" s="288"/>
      <c r="Z812" s="288"/>
      <c r="AA812" s="288"/>
      <c r="AB812" s="288"/>
      <c r="AC812" s="288"/>
      <c r="AD812" s="288"/>
      <c r="AE812" s="288"/>
      <c r="AF812" s="288"/>
      <c r="AG812" s="288"/>
      <c r="AH812" s="288"/>
      <c r="AI812" s="288"/>
      <c r="AJ812" s="288"/>
      <c r="AK812" s="288"/>
      <c r="AL812" s="288"/>
      <c r="AM812" s="288"/>
      <c r="AN812" s="288"/>
      <c r="AO812" s="288"/>
      <c r="AP812" s="288"/>
    </row>
    <row r="813" spans="1:42" ht="15.75" customHeight="1">
      <c r="A813" s="288"/>
      <c r="B813" s="317"/>
      <c r="C813" s="317"/>
      <c r="D813" s="317"/>
      <c r="E813" s="288"/>
      <c r="F813" s="317"/>
      <c r="G813" s="288"/>
      <c r="H813" s="317"/>
      <c r="I813" s="288"/>
      <c r="J813" s="317"/>
      <c r="K813" s="288"/>
      <c r="L813" s="317"/>
      <c r="M813" s="288"/>
      <c r="N813" s="339"/>
      <c r="O813" s="317"/>
      <c r="P813" s="288"/>
      <c r="Q813" s="317"/>
      <c r="R813" s="288"/>
      <c r="S813" s="317"/>
      <c r="T813" s="288"/>
      <c r="U813" s="317"/>
      <c r="V813" s="288"/>
      <c r="W813" s="288"/>
      <c r="X813" s="288"/>
      <c r="Y813" s="288"/>
      <c r="Z813" s="288"/>
      <c r="AA813" s="288"/>
      <c r="AB813" s="288"/>
      <c r="AC813" s="288"/>
      <c r="AD813" s="288"/>
      <c r="AE813" s="288"/>
      <c r="AF813" s="288"/>
      <c r="AG813" s="288"/>
      <c r="AH813" s="288"/>
      <c r="AI813" s="288"/>
      <c r="AJ813" s="288"/>
      <c r="AK813" s="288"/>
      <c r="AL813" s="288"/>
      <c r="AM813" s="288"/>
      <c r="AN813" s="288"/>
      <c r="AO813" s="288"/>
      <c r="AP813" s="288"/>
    </row>
    <row r="814" spans="1:42" ht="15.75" customHeight="1">
      <c r="A814" s="288"/>
      <c r="B814" s="317"/>
      <c r="C814" s="317"/>
      <c r="D814" s="317"/>
      <c r="E814" s="288"/>
      <c r="F814" s="317"/>
      <c r="G814" s="288"/>
      <c r="H814" s="317"/>
      <c r="I814" s="288"/>
      <c r="J814" s="317"/>
      <c r="K814" s="288"/>
      <c r="L814" s="317"/>
      <c r="M814" s="288"/>
      <c r="N814" s="339"/>
      <c r="O814" s="317"/>
      <c r="P814" s="288"/>
      <c r="Q814" s="317"/>
      <c r="R814" s="288"/>
      <c r="S814" s="317"/>
      <c r="T814" s="288"/>
      <c r="U814" s="317"/>
      <c r="V814" s="288"/>
      <c r="W814" s="288"/>
      <c r="X814" s="288"/>
      <c r="Y814" s="288"/>
      <c r="Z814" s="288"/>
      <c r="AA814" s="288"/>
      <c r="AB814" s="288"/>
      <c r="AC814" s="288"/>
      <c r="AD814" s="288"/>
      <c r="AE814" s="288"/>
      <c r="AF814" s="288"/>
      <c r="AG814" s="288"/>
      <c r="AH814" s="288"/>
      <c r="AI814" s="288"/>
      <c r="AJ814" s="288"/>
      <c r="AK814" s="288"/>
      <c r="AL814" s="288"/>
      <c r="AM814" s="288"/>
      <c r="AN814" s="288"/>
      <c r="AO814" s="288"/>
      <c r="AP814" s="288"/>
    </row>
    <row r="815" spans="1:42" ht="15.75" customHeight="1">
      <c r="A815" s="288"/>
      <c r="B815" s="317"/>
      <c r="C815" s="317"/>
      <c r="D815" s="317"/>
      <c r="E815" s="288"/>
      <c r="F815" s="317"/>
      <c r="G815" s="288"/>
      <c r="H815" s="317"/>
      <c r="I815" s="288"/>
      <c r="J815" s="317"/>
      <c r="K815" s="288"/>
      <c r="L815" s="317"/>
      <c r="M815" s="288"/>
      <c r="N815" s="339"/>
      <c r="O815" s="317"/>
      <c r="P815" s="288"/>
      <c r="Q815" s="317"/>
      <c r="R815" s="288"/>
      <c r="S815" s="317"/>
      <c r="T815" s="288"/>
      <c r="U815" s="317"/>
      <c r="V815" s="288"/>
      <c r="W815" s="288"/>
      <c r="X815" s="288"/>
      <c r="Y815" s="288"/>
      <c r="Z815" s="288"/>
      <c r="AA815" s="288"/>
      <c r="AB815" s="288"/>
      <c r="AC815" s="288"/>
      <c r="AD815" s="288"/>
      <c r="AE815" s="288"/>
      <c r="AF815" s="288"/>
      <c r="AG815" s="288"/>
      <c r="AH815" s="288"/>
      <c r="AI815" s="288"/>
      <c r="AJ815" s="288"/>
      <c r="AK815" s="288"/>
      <c r="AL815" s="288"/>
      <c r="AM815" s="288"/>
      <c r="AN815" s="288"/>
      <c r="AO815" s="288"/>
      <c r="AP815" s="288"/>
    </row>
    <row r="816" spans="1:42" ht="15.75" customHeight="1">
      <c r="A816" s="288"/>
      <c r="B816" s="317"/>
      <c r="C816" s="317"/>
      <c r="D816" s="317"/>
      <c r="E816" s="288"/>
      <c r="F816" s="317"/>
      <c r="G816" s="288"/>
      <c r="H816" s="317"/>
      <c r="I816" s="288"/>
      <c r="J816" s="317"/>
      <c r="K816" s="288"/>
      <c r="L816" s="317"/>
      <c r="M816" s="288"/>
      <c r="N816" s="339"/>
      <c r="O816" s="317"/>
      <c r="P816" s="288"/>
      <c r="Q816" s="317"/>
      <c r="R816" s="288"/>
      <c r="S816" s="317"/>
      <c r="T816" s="288"/>
      <c r="U816" s="317"/>
      <c r="V816" s="288"/>
      <c r="W816" s="288"/>
      <c r="X816" s="288"/>
      <c r="Y816" s="288"/>
      <c r="Z816" s="288"/>
      <c r="AA816" s="288"/>
      <c r="AB816" s="288"/>
      <c r="AC816" s="288"/>
      <c r="AD816" s="288"/>
      <c r="AE816" s="288"/>
      <c r="AF816" s="288"/>
      <c r="AG816" s="288"/>
      <c r="AH816" s="288"/>
      <c r="AI816" s="288"/>
      <c r="AJ816" s="288"/>
      <c r="AK816" s="288"/>
      <c r="AL816" s="288"/>
      <c r="AM816" s="288"/>
      <c r="AN816" s="288"/>
      <c r="AO816" s="288"/>
      <c r="AP816" s="288"/>
    </row>
    <row r="817" spans="1:42" ht="15.75" customHeight="1">
      <c r="A817" s="288"/>
      <c r="B817" s="317"/>
      <c r="C817" s="317"/>
      <c r="D817" s="317"/>
      <c r="E817" s="288"/>
      <c r="F817" s="317"/>
      <c r="G817" s="288"/>
      <c r="H817" s="317"/>
      <c r="I817" s="288"/>
      <c r="J817" s="317"/>
      <c r="K817" s="288"/>
      <c r="L817" s="317"/>
      <c r="M817" s="288"/>
      <c r="N817" s="339"/>
      <c r="O817" s="317"/>
      <c r="P817" s="288"/>
      <c r="Q817" s="317"/>
      <c r="R817" s="288"/>
      <c r="S817" s="317"/>
      <c r="T817" s="288"/>
      <c r="U817" s="317"/>
      <c r="V817" s="288"/>
      <c r="W817" s="288"/>
      <c r="X817" s="288"/>
      <c r="Y817" s="288"/>
      <c r="Z817" s="288"/>
      <c r="AA817" s="288"/>
      <c r="AB817" s="288"/>
      <c r="AC817" s="288"/>
      <c r="AD817" s="288"/>
      <c r="AE817" s="288"/>
      <c r="AF817" s="288"/>
      <c r="AG817" s="288"/>
      <c r="AH817" s="288"/>
      <c r="AI817" s="288"/>
      <c r="AJ817" s="288"/>
      <c r="AK817" s="288"/>
      <c r="AL817" s="288"/>
      <c r="AM817" s="288"/>
      <c r="AN817" s="288"/>
      <c r="AO817" s="288"/>
      <c r="AP817" s="288"/>
    </row>
    <row r="818" spans="1:42" ht="15.75" customHeight="1">
      <c r="A818" s="288"/>
      <c r="B818" s="317"/>
      <c r="C818" s="317"/>
      <c r="D818" s="317"/>
      <c r="E818" s="288"/>
      <c r="F818" s="317"/>
      <c r="G818" s="288"/>
      <c r="H818" s="317"/>
      <c r="I818" s="288"/>
      <c r="J818" s="317"/>
      <c r="K818" s="288"/>
      <c r="L818" s="317"/>
      <c r="M818" s="288"/>
      <c r="N818" s="339"/>
      <c r="O818" s="317"/>
      <c r="P818" s="288"/>
      <c r="Q818" s="317"/>
      <c r="R818" s="288"/>
      <c r="S818" s="317"/>
      <c r="T818" s="288"/>
      <c r="U818" s="317"/>
      <c r="V818" s="288"/>
      <c r="W818" s="288"/>
      <c r="X818" s="288"/>
      <c r="Y818" s="288"/>
      <c r="Z818" s="288"/>
      <c r="AA818" s="288"/>
      <c r="AB818" s="288"/>
      <c r="AC818" s="288"/>
      <c r="AD818" s="288"/>
      <c r="AE818" s="288"/>
      <c r="AF818" s="288"/>
      <c r="AG818" s="288"/>
      <c r="AH818" s="288"/>
      <c r="AI818" s="288"/>
      <c r="AJ818" s="288"/>
      <c r="AK818" s="288"/>
      <c r="AL818" s="288"/>
      <c r="AM818" s="288"/>
      <c r="AN818" s="288"/>
      <c r="AO818" s="288"/>
      <c r="AP818" s="288"/>
    </row>
    <row r="819" spans="1:42" ht="15.75" customHeight="1">
      <c r="A819" s="288"/>
      <c r="B819" s="317"/>
      <c r="C819" s="317"/>
      <c r="D819" s="317"/>
      <c r="E819" s="288"/>
      <c r="F819" s="317"/>
      <c r="G819" s="288"/>
      <c r="H819" s="317"/>
      <c r="I819" s="288"/>
      <c r="J819" s="317"/>
      <c r="K819" s="288"/>
      <c r="L819" s="317"/>
      <c r="M819" s="288"/>
      <c r="N819" s="339"/>
      <c r="O819" s="317"/>
      <c r="P819" s="288"/>
      <c r="Q819" s="317"/>
      <c r="R819" s="288"/>
      <c r="S819" s="317"/>
      <c r="T819" s="288"/>
      <c r="U819" s="317"/>
      <c r="V819" s="288"/>
      <c r="W819" s="288"/>
      <c r="X819" s="288"/>
      <c r="Y819" s="288"/>
      <c r="Z819" s="288"/>
      <c r="AA819" s="288"/>
      <c r="AB819" s="288"/>
      <c r="AC819" s="288"/>
      <c r="AD819" s="288"/>
      <c r="AE819" s="288"/>
      <c r="AF819" s="288"/>
      <c r="AG819" s="288"/>
      <c r="AH819" s="288"/>
      <c r="AI819" s="288"/>
      <c r="AJ819" s="288"/>
      <c r="AK819" s="288"/>
      <c r="AL819" s="288"/>
      <c r="AM819" s="288"/>
      <c r="AN819" s="288"/>
      <c r="AO819" s="288"/>
      <c r="AP819" s="288"/>
    </row>
    <row r="820" spans="1:42" ht="15.75" customHeight="1">
      <c r="A820" s="288"/>
      <c r="B820" s="317"/>
      <c r="C820" s="317"/>
      <c r="D820" s="317"/>
      <c r="E820" s="288"/>
      <c r="F820" s="317"/>
      <c r="G820" s="288"/>
      <c r="H820" s="317"/>
      <c r="I820" s="288"/>
      <c r="J820" s="317"/>
      <c r="K820" s="288"/>
      <c r="L820" s="317"/>
      <c r="M820" s="288"/>
      <c r="N820" s="339"/>
      <c r="O820" s="317"/>
      <c r="P820" s="288"/>
      <c r="Q820" s="317"/>
      <c r="R820" s="288"/>
      <c r="S820" s="317"/>
      <c r="T820" s="288"/>
      <c r="U820" s="317"/>
      <c r="V820" s="288"/>
      <c r="W820" s="288"/>
      <c r="X820" s="288"/>
      <c r="Y820" s="288"/>
      <c r="Z820" s="288"/>
      <c r="AA820" s="288"/>
      <c r="AB820" s="288"/>
      <c r="AC820" s="288"/>
      <c r="AD820" s="288"/>
      <c r="AE820" s="288"/>
      <c r="AF820" s="288"/>
      <c r="AG820" s="288"/>
      <c r="AH820" s="288"/>
      <c r="AI820" s="288"/>
      <c r="AJ820" s="288"/>
      <c r="AK820" s="288"/>
      <c r="AL820" s="288"/>
      <c r="AM820" s="288"/>
      <c r="AN820" s="288"/>
      <c r="AO820" s="288"/>
      <c r="AP820" s="288"/>
    </row>
    <row r="821" spans="1:42" ht="15.75" customHeight="1">
      <c r="A821" s="288"/>
      <c r="B821" s="317"/>
      <c r="C821" s="317"/>
      <c r="D821" s="317"/>
      <c r="E821" s="288"/>
      <c r="F821" s="317"/>
      <c r="G821" s="288"/>
      <c r="H821" s="317"/>
      <c r="I821" s="288"/>
      <c r="J821" s="317"/>
      <c r="K821" s="288"/>
      <c r="L821" s="317"/>
      <c r="M821" s="288"/>
      <c r="N821" s="339"/>
      <c r="O821" s="317"/>
      <c r="P821" s="288"/>
      <c r="Q821" s="317"/>
      <c r="R821" s="288"/>
      <c r="S821" s="317"/>
      <c r="T821" s="288"/>
      <c r="U821" s="317"/>
      <c r="V821" s="288"/>
      <c r="W821" s="288"/>
      <c r="X821" s="288"/>
      <c r="Y821" s="288"/>
      <c r="Z821" s="288"/>
      <c r="AA821" s="288"/>
      <c r="AB821" s="288"/>
      <c r="AC821" s="288"/>
      <c r="AD821" s="288"/>
      <c r="AE821" s="288"/>
      <c r="AF821" s="288"/>
      <c r="AG821" s="288"/>
      <c r="AH821" s="288"/>
      <c r="AI821" s="288"/>
      <c r="AJ821" s="288"/>
      <c r="AK821" s="288"/>
      <c r="AL821" s="288"/>
      <c r="AM821" s="288"/>
      <c r="AN821" s="288"/>
      <c r="AO821" s="288"/>
      <c r="AP821" s="288"/>
    </row>
    <row r="822" spans="1:42" ht="15.75" customHeight="1">
      <c r="A822" s="288"/>
      <c r="B822" s="317"/>
      <c r="C822" s="317"/>
      <c r="D822" s="317"/>
      <c r="E822" s="288"/>
      <c r="F822" s="317"/>
      <c r="G822" s="288"/>
      <c r="H822" s="317"/>
      <c r="I822" s="288"/>
      <c r="J822" s="317"/>
      <c r="K822" s="288"/>
      <c r="L822" s="317"/>
      <c r="M822" s="288"/>
      <c r="N822" s="339"/>
      <c r="O822" s="317"/>
      <c r="P822" s="288"/>
      <c r="Q822" s="317"/>
      <c r="R822" s="288"/>
      <c r="S822" s="317"/>
      <c r="T822" s="288"/>
      <c r="U822" s="317"/>
      <c r="V822" s="288"/>
      <c r="W822" s="288"/>
      <c r="X822" s="288"/>
      <c r="Y822" s="288"/>
      <c r="Z822" s="288"/>
      <c r="AA822" s="288"/>
      <c r="AB822" s="288"/>
      <c r="AC822" s="288"/>
      <c r="AD822" s="288"/>
      <c r="AE822" s="288"/>
      <c r="AF822" s="288"/>
      <c r="AG822" s="288"/>
      <c r="AH822" s="288"/>
      <c r="AI822" s="288"/>
      <c r="AJ822" s="288"/>
      <c r="AK822" s="288"/>
      <c r="AL822" s="288"/>
      <c r="AM822" s="288"/>
      <c r="AN822" s="288"/>
      <c r="AO822" s="288"/>
      <c r="AP822" s="288"/>
    </row>
    <row r="823" spans="1:42" ht="15.75" customHeight="1">
      <c r="A823" s="288"/>
      <c r="B823" s="317"/>
      <c r="C823" s="317"/>
      <c r="D823" s="317"/>
      <c r="E823" s="288"/>
      <c r="F823" s="317"/>
      <c r="G823" s="288"/>
      <c r="H823" s="317"/>
      <c r="I823" s="288"/>
      <c r="J823" s="317"/>
      <c r="K823" s="288"/>
      <c r="L823" s="317"/>
      <c r="M823" s="288"/>
      <c r="N823" s="339"/>
      <c r="O823" s="317"/>
      <c r="P823" s="288"/>
      <c r="Q823" s="317"/>
      <c r="R823" s="288"/>
      <c r="S823" s="317"/>
      <c r="T823" s="288"/>
      <c r="U823" s="317"/>
      <c r="V823" s="288"/>
      <c r="W823" s="288"/>
      <c r="X823" s="288"/>
      <c r="Y823" s="288"/>
      <c r="Z823" s="288"/>
      <c r="AA823" s="288"/>
      <c r="AB823" s="288"/>
      <c r="AC823" s="288"/>
      <c r="AD823" s="288"/>
      <c r="AE823" s="288"/>
      <c r="AF823" s="288"/>
      <c r="AG823" s="288"/>
      <c r="AH823" s="288"/>
      <c r="AI823" s="288"/>
      <c r="AJ823" s="288"/>
      <c r="AK823" s="288"/>
      <c r="AL823" s="288"/>
      <c r="AM823" s="288"/>
      <c r="AN823" s="288"/>
      <c r="AO823" s="288"/>
      <c r="AP823" s="288"/>
    </row>
    <row r="824" spans="1:42" ht="15.75" customHeight="1">
      <c r="A824" s="288"/>
      <c r="B824" s="317"/>
      <c r="C824" s="317"/>
      <c r="D824" s="317"/>
      <c r="E824" s="288"/>
      <c r="F824" s="317"/>
      <c r="G824" s="288"/>
      <c r="H824" s="317"/>
      <c r="I824" s="288"/>
      <c r="J824" s="317"/>
      <c r="K824" s="288"/>
      <c r="L824" s="317"/>
      <c r="M824" s="288"/>
      <c r="N824" s="339"/>
      <c r="O824" s="317"/>
      <c r="P824" s="288"/>
      <c r="Q824" s="317"/>
      <c r="R824" s="288"/>
      <c r="S824" s="317"/>
      <c r="T824" s="288"/>
      <c r="U824" s="317"/>
      <c r="V824" s="288"/>
      <c r="W824" s="288"/>
      <c r="X824" s="288"/>
      <c r="Y824" s="288"/>
      <c r="Z824" s="288"/>
      <c r="AA824" s="288"/>
      <c r="AB824" s="288"/>
      <c r="AC824" s="288"/>
      <c r="AD824" s="288"/>
      <c r="AE824" s="288"/>
      <c r="AF824" s="288"/>
      <c r="AG824" s="288"/>
      <c r="AH824" s="288"/>
      <c r="AI824" s="288"/>
      <c r="AJ824" s="288"/>
      <c r="AK824" s="288"/>
      <c r="AL824" s="288"/>
      <c r="AM824" s="288"/>
      <c r="AN824" s="288"/>
      <c r="AO824" s="288"/>
      <c r="AP824" s="288"/>
    </row>
    <row r="825" spans="1:42" ht="15.75" customHeight="1">
      <c r="A825" s="288"/>
      <c r="B825" s="317"/>
      <c r="C825" s="317"/>
      <c r="D825" s="317"/>
      <c r="E825" s="288"/>
      <c r="F825" s="317"/>
      <c r="G825" s="288"/>
      <c r="H825" s="317"/>
      <c r="I825" s="288"/>
      <c r="J825" s="317"/>
      <c r="K825" s="288"/>
      <c r="L825" s="317"/>
      <c r="M825" s="288"/>
      <c r="N825" s="339"/>
      <c r="O825" s="317"/>
      <c r="P825" s="288"/>
      <c r="Q825" s="317"/>
      <c r="R825" s="288"/>
      <c r="S825" s="317"/>
      <c r="T825" s="288"/>
      <c r="U825" s="317"/>
      <c r="V825" s="288"/>
      <c r="W825" s="288"/>
      <c r="X825" s="288"/>
      <c r="Y825" s="288"/>
      <c r="Z825" s="288"/>
      <c r="AA825" s="288"/>
      <c r="AB825" s="288"/>
      <c r="AC825" s="288"/>
      <c r="AD825" s="288"/>
      <c r="AE825" s="288"/>
      <c r="AF825" s="288"/>
      <c r="AG825" s="288"/>
      <c r="AH825" s="288"/>
      <c r="AI825" s="288"/>
      <c r="AJ825" s="288"/>
      <c r="AK825" s="288"/>
      <c r="AL825" s="288"/>
      <c r="AM825" s="288"/>
      <c r="AN825" s="288"/>
      <c r="AO825" s="288"/>
      <c r="AP825" s="288"/>
    </row>
    <row r="826" spans="1:42" ht="15.75" customHeight="1">
      <c r="A826" s="288"/>
      <c r="B826" s="317"/>
      <c r="C826" s="317"/>
      <c r="D826" s="317"/>
      <c r="E826" s="288"/>
      <c r="F826" s="317"/>
      <c r="G826" s="288"/>
      <c r="H826" s="317"/>
      <c r="I826" s="288"/>
      <c r="J826" s="317"/>
      <c r="K826" s="288"/>
      <c r="L826" s="317"/>
      <c r="M826" s="288"/>
      <c r="N826" s="339"/>
      <c r="O826" s="317"/>
      <c r="P826" s="288"/>
      <c r="Q826" s="317"/>
      <c r="R826" s="288"/>
      <c r="S826" s="317"/>
      <c r="T826" s="288"/>
      <c r="U826" s="317"/>
      <c r="V826" s="288"/>
      <c r="W826" s="288"/>
      <c r="X826" s="288"/>
      <c r="Y826" s="288"/>
      <c r="Z826" s="288"/>
      <c r="AA826" s="288"/>
      <c r="AB826" s="288"/>
      <c r="AC826" s="288"/>
      <c r="AD826" s="288"/>
      <c r="AE826" s="288"/>
      <c r="AF826" s="288"/>
      <c r="AG826" s="288"/>
      <c r="AH826" s="288"/>
      <c r="AI826" s="288"/>
      <c r="AJ826" s="288"/>
      <c r="AK826" s="288"/>
      <c r="AL826" s="288"/>
      <c r="AM826" s="288"/>
      <c r="AN826" s="288"/>
      <c r="AO826" s="288"/>
      <c r="AP826" s="288"/>
    </row>
    <row r="827" spans="1:42" ht="15.75" customHeight="1">
      <c r="A827" s="288"/>
      <c r="B827" s="317"/>
      <c r="C827" s="317"/>
      <c r="D827" s="317"/>
      <c r="E827" s="288"/>
      <c r="F827" s="317"/>
      <c r="G827" s="288"/>
      <c r="H827" s="317"/>
      <c r="I827" s="288"/>
      <c r="J827" s="317"/>
      <c r="K827" s="288"/>
      <c r="L827" s="317"/>
      <c r="M827" s="288"/>
      <c r="N827" s="339"/>
      <c r="O827" s="317"/>
      <c r="P827" s="288"/>
      <c r="Q827" s="317"/>
      <c r="R827" s="288"/>
      <c r="S827" s="317"/>
      <c r="T827" s="288"/>
      <c r="U827" s="317"/>
      <c r="V827" s="288"/>
      <c r="W827" s="288"/>
      <c r="X827" s="288"/>
      <c r="Y827" s="288"/>
      <c r="Z827" s="288"/>
      <c r="AA827" s="288"/>
      <c r="AB827" s="288"/>
      <c r="AC827" s="288"/>
      <c r="AD827" s="288"/>
      <c r="AE827" s="288"/>
      <c r="AF827" s="288"/>
      <c r="AG827" s="288"/>
      <c r="AH827" s="288"/>
      <c r="AI827" s="288"/>
      <c r="AJ827" s="288"/>
      <c r="AK827" s="288"/>
      <c r="AL827" s="288"/>
      <c r="AM827" s="288"/>
      <c r="AN827" s="288"/>
      <c r="AO827" s="288"/>
      <c r="AP827" s="288"/>
    </row>
    <row r="828" spans="1:42" ht="15.75" customHeight="1">
      <c r="A828" s="288"/>
      <c r="B828" s="317"/>
      <c r="C828" s="317"/>
      <c r="D828" s="317"/>
      <c r="E828" s="288"/>
      <c r="F828" s="317"/>
      <c r="G828" s="288"/>
      <c r="H828" s="317"/>
      <c r="I828" s="288"/>
      <c r="J828" s="317"/>
      <c r="K828" s="288"/>
      <c r="L828" s="317"/>
      <c r="M828" s="288"/>
      <c r="N828" s="339"/>
      <c r="O828" s="317"/>
      <c r="P828" s="288"/>
      <c r="Q828" s="317"/>
      <c r="R828" s="288"/>
      <c r="S828" s="317"/>
      <c r="T828" s="288"/>
      <c r="U828" s="317"/>
      <c r="V828" s="288"/>
      <c r="W828" s="288"/>
      <c r="X828" s="288"/>
      <c r="Y828" s="288"/>
      <c r="Z828" s="288"/>
      <c r="AA828" s="288"/>
      <c r="AB828" s="288"/>
      <c r="AC828" s="288"/>
      <c r="AD828" s="288"/>
      <c r="AE828" s="288"/>
      <c r="AF828" s="288"/>
      <c r="AG828" s="288"/>
      <c r="AH828" s="288"/>
      <c r="AI828" s="288"/>
      <c r="AJ828" s="288"/>
      <c r="AK828" s="288"/>
      <c r="AL828" s="288"/>
      <c r="AM828" s="288"/>
      <c r="AN828" s="288"/>
      <c r="AO828" s="288"/>
      <c r="AP828" s="288"/>
    </row>
    <row r="829" spans="1:42" ht="15.75" customHeight="1">
      <c r="A829" s="288"/>
      <c r="B829" s="317"/>
      <c r="C829" s="317"/>
      <c r="D829" s="317"/>
      <c r="E829" s="288"/>
      <c r="F829" s="317"/>
      <c r="G829" s="288"/>
      <c r="H829" s="317"/>
      <c r="I829" s="288"/>
      <c r="J829" s="317"/>
      <c r="K829" s="288"/>
      <c r="L829" s="317"/>
      <c r="M829" s="288"/>
      <c r="N829" s="339"/>
      <c r="O829" s="317"/>
      <c r="P829" s="288"/>
      <c r="Q829" s="317"/>
      <c r="R829" s="288"/>
      <c r="S829" s="317"/>
      <c r="T829" s="288"/>
      <c r="U829" s="317"/>
      <c r="V829" s="288"/>
      <c r="W829" s="288"/>
      <c r="X829" s="288"/>
      <c r="Y829" s="288"/>
      <c r="Z829" s="288"/>
      <c r="AA829" s="288"/>
      <c r="AB829" s="288"/>
      <c r="AC829" s="288"/>
      <c r="AD829" s="288"/>
      <c r="AE829" s="288"/>
      <c r="AF829" s="288"/>
      <c r="AG829" s="288"/>
      <c r="AH829" s="288"/>
      <c r="AI829" s="288"/>
      <c r="AJ829" s="288"/>
      <c r="AK829" s="288"/>
      <c r="AL829" s="288"/>
      <c r="AM829" s="288"/>
      <c r="AN829" s="288"/>
      <c r="AO829" s="288"/>
      <c r="AP829" s="288"/>
    </row>
    <row r="830" spans="1:42" ht="15.75" customHeight="1">
      <c r="A830" s="288"/>
      <c r="B830" s="317"/>
      <c r="C830" s="317"/>
      <c r="D830" s="317"/>
      <c r="E830" s="288"/>
      <c r="F830" s="317"/>
      <c r="G830" s="288"/>
      <c r="H830" s="317"/>
      <c r="I830" s="288"/>
      <c r="J830" s="317"/>
      <c r="K830" s="288"/>
      <c r="L830" s="317"/>
      <c r="M830" s="288"/>
      <c r="N830" s="339"/>
      <c r="O830" s="317"/>
      <c r="P830" s="288"/>
      <c r="Q830" s="317"/>
      <c r="R830" s="288"/>
      <c r="S830" s="317"/>
      <c r="T830" s="288"/>
      <c r="U830" s="317"/>
      <c r="V830" s="288"/>
      <c r="W830" s="288"/>
      <c r="X830" s="288"/>
      <c r="Y830" s="288"/>
      <c r="Z830" s="288"/>
      <c r="AA830" s="288"/>
      <c r="AB830" s="288"/>
      <c r="AC830" s="288"/>
      <c r="AD830" s="288"/>
      <c r="AE830" s="288"/>
      <c r="AF830" s="288"/>
      <c r="AG830" s="288"/>
      <c r="AH830" s="288"/>
      <c r="AI830" s="288"/>
      <c r="AJ830" s="288"/>
      <c r="AK830" s="288"/>
      <c r="AL830" s="288"/>
      <c r="AM830" s="288"/>
      <c r="AN830" s="288"/>
      <c r="AO830" s="288"/>
      <c r="AP830" s="288"/>
    </row>
    <row r="831" spans="1:42" ht="15.75" customHeight="1">
      <c r="A831" s="288"/>
      <c r="B831" s="317"/>
      <c r="C831" s="317"/>
      <c r="D831" s="317"/>
      <c r="E831" s="288"/>
      <c r="F831" s="317"/>
      <c r="G831" s="288"/>
      <c r="H831" s="317"/>
      <c r="I831" s="288"/>
      <c r="J831" s="317"/>
      <c r="K831" s="288"/>
      <c r="L831" s="317"/>
      <c r="M831" s="288"/>
      <c r="N831" s="339"/>
      <c r="O831" s="317"/>
      <c r="P831" s="288"/>
      <c r="Q831" s="317"/>
      <c r="R831" s="288"/>
      <c r="S831" s="317"/>
      <c r="T831" s="288"/>
      <c r="U831" s="317"/>
      <c r="V831" s="288"/>
      <c r="W831" s="288"/>
      <c r="X831" s="288"/>
      <c r="Y831" s="288"/>
      <c r="Z831" s="288"/>
      <c r="AA831" s="288"/>
      <c r="AB831" s="288"/>
      <c r="AC831" s="288"/>
      <c r="AD831" s="288"/>
      <c r="AE831" s="288"/>
      <c r="AF831" s="288"/>
      <c r="AG831" s="288"/>
      <c r="AH831" s="288"/>
      <c r="AI831" s="288"/>
      <c r="AJ831" s="288"/>
      <c r="AK831" s="288"/>
      <c r="AL831" s="288"/>
      <c r="AM831" s="288"/>
      <c r="AN831" s="288"/>
      <c r="AO831" s="288"/>
      <c r="AP831" s="288"/>
    </row>
    <row r="832" spans="1:42" ht="15.75" customHeight="1">
      <c r="A832" s="288"/>
      <c r="B832" s="317"/>
      <c r="C832" s="317"/>
      <c r="D832" s="317"/>
      <c r="E832" s="288"/>
      <c r="F832" s="317"/>
      <c r="G832" s="288"/>
      <c r="H832" s="317"/>
      <c r="I832" s="288"/>
      <c r="J832" s="317"/>
      <c r="K832" s="288"/>
      <c r="L832" s="317"/>
      <c r="M832" s="288"/>
      <c r="N832" s="339"/>
      <c r="O832" s="317"/>
      <c r="P832" s="288"/>
      <c r="Q832" s="317"/>
      <c r="R832" s="288"/>
      <c r="S832" s="317"/>
      <c r="T832" s="288"/>
      <c r="U832" s="317"/>
      <c r="V832" s="288"/>
      <c r="W832" s="288"/>
      <c r="X832" s="288"/>
      <c r="Y832" s="288"/>
      <c r="Z832" s="288"/>
      <c r="AA832" s="288"/>
      <c r="AB832" s="288"/>
      <c r="AC832" s="288"/>
      <c r="AD832" s="288"/>
      <c r="AE832" s="288"/>
      <c r="AF832" s="288"/>
      <c r="AG832" s="288"/>
      <c r="AH832" s="288"/>
      <c r="AI832" s="288"/>
      <c r="AJ832" s="288"/>
      <c r="AK832" s="288"/>
      <c r="AL832" s="288"/>
      <c r="AM832" s="288"/>
      <c r="AN832" s="288"/>
      <c r="AO832" s="288"/>
      <c r="AP832" s="288"/>
    </row>
    <row r="833" spans="1:42" ht="15.75" customHeight="1">
      <c r="A833" s="288"/>
      <c r="B833" s="317"/>
      <c r="C833" s="317"/>
      <c r="D833" s="317"/>
      <c r="E833" s="288"/>
      <c r="F833" s="317"/>
      <c r="G833" s="288"/>
      <c r="H833" s="317"/>
      <c r="I833" s="288"/>
      <c r="J833" s="317"/>
      <c r="K833" s="288"/>
      <c r="L833" s="317"/>
      <c r="M833" s="288"/>
      <c r="N833" s="339"/>
      <c r="O833" s="317"/>
      <c r="P833" s="288"/>
      <c r="Q833" s="317"/>
      <c r="R833" s="288"/>
      <c r="S833" s="317"/>
      <c r="T833" s="288"/>
      <c r="U833" s="317"/>
      <c r="V833" s="288"/>
      <c r="W833" s="288"/>
      <c r="X833" s="288"/>
      <c r="Y833" s="288"/>
      <c r="Z833" s="288"/>
      <c r="AA833" s="288"/>
      <c r="AB833" s="288"/>
      <c r="AC833" s="288"/>
      <c r="AD833" s="288"/>
      <c r="AE833" s="288"/>
      <c r="AF833" s="288"/>
      <c r="AG833" s="288"/>
      <c r="AH833" s="288"/>
      <c r="AI833" s="288"/>
      <c r="AJ833" s="288"/>
      <c r="AK833" s="288"/>
      <c r="AL833" s="288"/>
      <c r="AM833" s="288"/>
      <c r="AN833" s="288"/>
      <c r="AO833" s="288"/>
      <c r="AP833" s="288"/>
    </row>
    <row r="834" spans="1:42" ht="15.75" customHeight="1">
      <c r="A834" s="288"/>
      <c r="B834" s="317"/>
      <c r="C834" s="317"/>
      <c r="D834" s="317"/>
      <c r="E834" s="288"/>
      <c r="F834" s="317"/>
      <c r="G834" s="288"/>
      <c r="H834" s="317"/>
      <c r="I834" s="288"/>
      <c r="J834" s="317"/>
      <c r="K834" s="288"/>
      <c r="L834" s="317"/>
      <c r="M834" s="288"/>
      <c r="N834" s="339"/>
      <c r="O834" s="317"/>
      <c r="P834" s="288"/>
      <c r="Q834" s="317"/>
      <c r="R834" s="288"/>
      <c r="S834" s="317"/>
      <c r="T834" s="288"/>
      <c r="U834" s="317"/>
      <c r="V834" s="288"/>
      <c r="W834" s="288"/>
      <c r="X834" s="288"/>
      <c r="Y834" s="288"/>
      <c r="Z834" s="288"/>
      <c r="AA834" s="288"/>
      <c r="AB834" s="288"/>
      <c r="AC834" s="288"/>
      <c r="AD834" s="288"/>
      <c r="AE834" s="288"/>
      <c r="AF834" s="288"/>
      <c r="AG834" s="288"/>
      <c r="AH834" s="288"/>
      <c r="AI834" s="288"/>
      <c r="AJ834" s="288"/>
      <c r="AK834" s="288"/>
      <c r="AL834" s="288"/>
      <c r="AM834" s="288"/>
      <c r="AN834" s="288"/>
      <c r="AO834" s="288"/>
      <c r="AP834" s="288"/>
    </row>
    <row r="835" spans="1:42" ht="15.75" customHeight="1">
      <c r="A835" s="288"/>
      <c r="B835" s="317"/>
      <c r="C835" s="317"/>
      <c r="D835" s="317"/>
      <c r="E835" s="288"/>
      <c r="F835" s="317"/>
      <c r="G835" s="288"/>
      <c r="H835" s="317"/>
      <c r="I835" s="288"/>
      <c r="J835" s="317"/>
      <c r="K835" s="288"/>
      <c r="L835" s="317"/>
      <c r="M835" s="288"/>
      <c r="N835" s="339"/>
      <c r="O835" s="317"/>
      <c r="P835" s="288"/>
      <c r="Q835" s="317"/>
      <c r="R835" s="288"/>
      <c r="S835" s="317"/>
      <c r="T835" s="288"/>
      <c r="U835" s="317"/>
      <c r="V835" s="288"/>
      <c r="W835" s="288"/>
      <c r="X835" s="288"/>
      <c r="Y835" s="288"/>
      <c r="Z835" s="288"/>
      <c r="AA835" s="288"/>
      <c r="AB835" s="288"/>
      <c r="AC835" s="288"/>
      <c r="AD835" s="288"/>
      <c r="AE835" s="288"/>
      <c r="AF835" s="288"/>
      <c r="AG835" s="288"/>
      <c r="AH835" s="288"/>
      <c r="AI835" s="288"/>
      <c r="AJ835" s="288"/>
      <c r="AK835" s="288"/>
      <c r="AL835" s="288"/>
      <c r="AM835" s="288"/>
      <c r="AN835" s="288"/>
      <c r="AO835" s="288"/>
      <c r="AP835" s="288"/>
    </row>
    <row r="836" spans="1:42" ht="15.75" customHeight="1">
      <c r="A836" s="288"/>
      <c r="B836" s="317"/>
      <c r="C836" s="317"/>
      <c r="D836" s="317"/>
      <c r="E836" s="288"/>
      <c r="F836" s="317"/>
      <c r="G836" s="288"/>
      <c r="H836" s="317"/>
      <c r="I836" s="288"/>
      <c r="J836" s="317"/>
      <c r="K836" s="288"/>
      <c r="L836" s="317"/>
      <c r="M836" s="288"/>
      <c r="N836" s="339"/>
      <c r="O836" s="317"/>
      <c r="P836" s="288"/>
      <c r="Q836" s="317"/>
      <c r="R836" s="288"/>
      <c r="S836" s="317"/>
      <c r="T836" s="288"/>
      <c r="U836" s="317"/>
      <c r="V836" s="288"/>
      <c r="W836" s="288"/>
      <c r="X836" s="288"/>
      <c r="Y836" s="288"/>
      <c r="Z836" s="288"/>
      <c r="AA836" s="288"/>
      <c r="AB836" s="288"/>
      <c r="AC836" s="288"/>
      <c r="AD836" s="288"/>
      <c r="AE836" s="288"/>
      <c r="AF836" s="288"/>
      <c r="AG836" s="288"/>
      <c r="AH836" s="288"/>
      <c r="AI836" s="288"/>
      <c r="AJ836" s="288"/>
      <c r="AK836" s="288"/>
      <c r="AL836" s="288"/>
      <c r="AM836" s="288"/>
      <c r="AN836" s="288"/>
      <c r="AO836" s="288"/>
      <c r="AP836" s="288"/>
    </row>
    <row r="837" spans="1:42" ht="15.75" customHeight="1">
      <c r="A837" s="288"/>
      <c r="B837" s="317"/>
      <c r="C837" s="317"/>
      <c r="D837" s="317"/>
      <c r="E837" s="288"/>
      <c r="F837" s="317"/>
      <c r="G837" s="288"/>
      <c r="H837" s="317"/>
      <c r="I837" s="288"/>
      <c r="J837" s="317"/>
      <c r="K837" s="288"/>
      <c r="L837" s="317"/>
      <c r="M837" s="288"/>
      <c r="N837" s="339"/>
      <c r="O837" s="317"/>
      <c r="P837" s="288"/>
      <c r="Q837" s="317"/>
      <c r="R837" s="288"/>
      <c r="S837" s="317"/>
      <c r="T837" s="288"/>
      <c r="U837" s="317"/>
      <c r="V837" s="288"/>
      <c r="W837" s="288"/>
      <c r="X837" s="288"/>
      <c r="Y837" s="288"/>
      <c r="Z837" s="288"/>
      <c r="AA837" s="288"/>
      <c r="AB837" s="288"/>
      <c r="AC837" s="288"/>
      <c r="AD837" s="288"/>
      <c r="AE837" s="288"/>
      <c r="AF837" s="288"/>
      <c r="AG837" s="288"/>
      <c r="AH837" s="288"/>
      <c r="AI837" s="288"/>
      <c r="AJ837" s="288"/>
      <c r="AK837" s="288"/>
      <c r="AL837" s="288"/>
      <c r="AM837" s="288"/>
      <c r="AN837" s="288"/>
      <c r="AO837" s="288"/>
      <c r="AP837" s="288"/>
    </row>
    <row r="838" spans="1:42" ht="15.75" customHeight="1">
      <c r="A838" s="288"/>
      <c r="B838" s="317"/>
      <c r="C838" s="317"/>
      <c r="D838" s="317"/>
      <c r="E838" s="288"/>
      <c r="F838" s="317"/>
      <c r="G838" s="288"/>
      <c r="H838" s="317"/>
      <c r="I838" s="288"/>
      <c r="J838" s="317"/>
      <c r="K838" s="288"/>
      <c r="L838" s="317"/>
      <c r="M838" s="288"/>
      <c r="N838" s="339"/>
      <c r="O838" s="317"/>
      <c r="P838" s="288"/>
      <c r="Q838" s="317"/>
      <c r="R838" s="288"/>
      <c r="S838" s="317"/>
      <c r="T838" s="288"/>
      <c r="U838" s="317"/>
      <c r="V838" s="288"/>
      <c r="W838" s="288"/>
      <c r="X838" s="288"/>
      <c r="Y838" s="288"/>
      <c r="Z838" s="288"/>
      <c r="AA838" s="288"/>
      <c r="AB838" s="288"/>
      <c r="AC838" s="288"/>
      <c r="AD838" s="288"/>
      <c r="AE838" s="288"/>
      <c r="AF838" s="288"/>
      <c r="AG838" s="288"/>
      <c r="AH838" s="288"/>
      <c r="AI838" s="288"/>
      <c r="AJ838" s="288"/>
      <c r="AK838" s="288"/>
      <c r="AL838" s="288"/>
      <c r="AM838" s="288"/>
      <c r="AN838" s="288"/>
      <c r="AO838" s="288"/>
      <c r="AP838" s="288"/>
    </row>
    <row r="839" spans="1:42" ht="15.75" customHeight="1">
      <c r="A839" s="288"/>
      <c r="B839" s="317"/>
      <c r="C839" s="317"/>
      <c r="D839" s="317"/>
      <c r="E839" s="288"/>
      <c r="F839" s="317"/>
      <c r="G839" s="288"/>
      <c r="H839" s="317"/>
      <c r="I839" s="288"/>
      <c r="J839" s="317"/>
      <c r="K839" s="288"/>
      <c r="L839" s="317"/>
      <c r="M839" s="288"/>
      <c r="N839" s="339"/>
      <c r="O839" s="317"/>
      <c r="P839" s="288"/>
      <c r="Q839" s="317"/>
      <c r="R839" s="288"/>
      <c r="S839" s="317"/>
      <c r="T839" s="288"/>
      <c r="U839" s="317"/>
      <c r="V839" s="288"/>
      <c r="W839" s="288"/>
      <c r="X839" s="288"/>
      <c r="Y839" s="288"/>
      <c r="Z839" s="288"/>
      <c r="AA839" s="288"/>
      <c r="AB839" s="288"/>
      <c r="AC839" s="288"/>
      <c r="AD839" s="288"/>
      <c r="AE839" s="288"/>
      <c r="AF839" s="288"/>
      <c r="AG839" s="288"/>
      <c r="AH839" s="288"/>
      <c r="AI839" s="288"/>
      <c r="AJ839" s="288"/>
      <c r="AK839" s="288"/>
      <c r="AL839" s="288"/>
      <c r="AM839" s="288"/>
      <c r="AN839" s="288"/>
      <c r="AO839" s="288"/>
      <c r="AP839" s="288"/>
    </row>
    <row r="840" spans="1:42" ht="15.75" customHeight="1">
      <c r="A840" s="288"/>
      <c r="B840" s="317"/>
      <c r="C840" s="317"/>
      <c r="D840" s="317"/>
      <c r="E840" s="288"/>
      <c r="F840" s="317"/>
      <c r="G840" s="288"/>
      <c r="H840" s="317"/>
      <c r="I840" s="288"/>
      <c r="J840" s="317"/>
      <c r="K840" s="288"/>
      <c r="L840" s="317"/>
      <c r="M840" s="288"/>
      <c r="N840" s="339"/>
      <c r="O840" s="317"/>
      <c r="P840" s="288"/>
      <c r="Q840" s="317"/>
      <c r="R840" s="288"/>
      <c r="S840" s="317"/>
      <c r="T840" s="288"/>
      <c r="U840" s="317"/>
      <c r="V840" s="288"/>
      <c r="W840" s="288"/>
      <c r="X840" s="288"/>
      <c r="Y840" s="288"/>
      <c r="Z840" s="288"/>
      <c r="AA840" s="288"/>
      <c r="AB840" s="288"/>
      <c r="AC840" s="288"/>
      <c r="AD840" s="288"/>
      <c r="AE840" s="288"/>
      <c r="AF840" s="288"/>
      <c r="AG840" s="288"/>
      <c r="AH840" s="288"/>
      <c r="AI840" s="288"/>
      <c r="AJ840" s="288"/>
      <c r="AK840" s="288"/>
      <c r="AL840" s="288"/>
      <c r="AM840" s="288"/>
      <c r="AN840" s="288"/>
      <c r="AO840" s="288"/>
      <c r="AP840" s="288"/>
    </row>
    <row r="841" spans="1:42" ht="15.75" customHeight="1">
      <c r="A841" s="288"/>
      <c r="B841" s="317"/>
      <c r="C841" s="317"/>
      <c r="D841" s="317"/>
      <c r="E841" s="288"/>
      <c r="F841" s="317"/>
      <c r="G841" s="288"/>
      <c r="H841" s="317"/>
      <c r="I841" s="288"/>
      <c r="J841" s="317"/>
      <c r="K841" s="288"/>
      <c r="L841" s="317"/>
      <c r="M841" s="288"/>
      <c r="N841" s="339"/>
      <c r="O841" s="317"/>
      <c r="P841" s="288"/>
      <c r="Q841" s="317"/>
      <c r="R841" s="288"/>
      <c r="S841" s="317"/>
      <c r="T841" s="288"/>
      <c r="U841" s="317"/>
      <c r="V841" s="288"/>
      <c r="W841" s="288"/>
      <c r="X841" s="288"/>
      <c r="Y841" s="288"/>
      <c r="Z841" s="288"/>
      <c r="AA841" s="288"/>
      <c r="AB841" s="288"/>
      <c r="AC841" s="288"/>
      <c r="AD841" s="288"/>
      <c r="AE841" s="288"/>
      <c r="AF841" s="288"/>
      <c r="AG841" s="288"/>
      <c r="AH841" s="288"/>
      <c r="AI841" s="288"/>
      <c r="AJ841" s="288"/>
      <c r="AK841" s="288"/>
      <c r="AL841" s="288"/>
      <c r="AM841" s="288"/>
      <c r="AN841" s="288"/>
      <c r="AO841" s="288"/>
      <c r="AP841" s="288"/>
    </row>
    <row r="842" spans="1:42" ht="15.75" customHeight="1">
      <c r="A842" s="288"/>
      <c r="B842" s="317"/>
      <c r="C842" s="317"/>
      <c r="D842" s="317"/>
      <c r="E842" s="288"/>
      <c r="F842" s="317"/>
      <c r="G842" s="288"/>
      <c r="H842" s="317"/>
      <c r="I842" s="288"/>
      <c r="J842" s="317"/>
      <c r="K842" s="288"/>
      <c r="L842" s="317"/>
      <c r="M842" s="288"/>
      <c r="N842" s="339"/>
      <c r="O842" s="317"/>
      <c r="P842" s="288"/>
      <c r="Q842" s="317"/>
      <c r="R842" s="288"/>
      <c r="S842" s="317"/>
      <c r="T842" s="288"/>
      <c r="U842" s="317"/>
      <c r="V842" s="288"/>
      <c r="W842" s="288"/>
      <c r="X842" s="288"/>
      <c r="Y842" s="288"/>
      <c r="Z842" s="288"/>
      <c r="AA842" s="288"/>
      <c r="AB842" s="288"/>
      <c r="AC842" s="288"/>
      <c r="AD842" s="288"/>
      <c r="AE842" s="288"/>
      <c r="AF842" s="288"/>
      <c r="AG842" s="288"/>
      <c r="AH842" s="288"/>
      <c r="AI842" s="288"/>
      <c r="AJ842" s="288"/>
      <c r="AK842" s="288"/>
      <c r="AL842" s="288"/>
      <c r="AM842" s="288"/>
      <c r="AN842" s="288"/>
      <c r="AO842" s="288"/>
      <c r="AP842" s="288"/>
    </row>
    <row r="843" spans="1:42" ht="15.75" customHeight="1">
      <c r="A843" s="288"/>
      <c r="B843" s="317"/>
      <c r="C843" s="317"/>
      <c r="D843" s="317"/>
      <c r="E843" s="288"/>
      <c r="F843" s="317"/>
      <c r="G843" s="288"/>
      <c r="H843" s="317"/>
      <c r="I843" s="288"/>
      <c r="J843" s="317"/>
      <c r="K843" s="288"/>
      <c r="L843" s="317"/>
      <c r="M843" s="288"/>
      <c r="N843" s="339"/>
      <c r="O843" s="317"/>
      <c r="P843" s="288"/>
      <c r="Q843" s="317"/>
      <c r="R843" s="288"/>
      <c r="S843" s="317"/>
      <c r="T843" s="288"/>
      <c r="U843" s="317"/>
      <c r="V843" s="288"/>
      <c r="W843" s="288"/>
      <c r="X843" s="288"/>
      <c r="Y843" s="288"/>
      <c r="Z843" s="288"/>
      <c r="AA843" s="288"/>
      <c r="AB843" s="288"/>
      <c r="AC843" s="288"/>
      <c r="AD843" s="288"/>
      <c r="AE843" s="288"/>
      <c r="AF843" s="288"/>
      <c r="AG843" s="288"/>
      <c r="AH843" s="288"/>
      <c r="AI843" s="288"/>
      <c r="AJ843" s="288"/>
      <c r="AK843" s="288"/>
      <c r="AL843" s="288"/>
      <c r="AM843" s="288"/>
      <c r="AN843" s="288"/>
      <c r="AO843" s="288"/>
      <c r="AP843" s="288"/>
    </row>
    <row r="844" spans="1:42" ht="15.75" customHeight="1">
      <c r="A844" s="288"/>
      <c r="B844" s="317"/>
      <c r="C844" s="317"/>
      <c r="D844" s="317"/>
      <c r="E844" s="288"/>
      <c r="F844" s="317"/>
      <c r="G844" s="288"/>
      <c r="H844" s="317"/>
      <c r="I844" s="288"/>
      <c r="J844" s="317"/>
      <c r="K844" s="288"/>
      <c r="L844" s="317"/>
      <c r="M844" s="288"/>
      <c r="N844" s="339"/>
      <c r="O844" s="317"/>
      <c r="P844" s="288"/>
      <c r="Q844" s="317"/>
      <c r="R844" s="288"/>
      <c r="S844" s="317"/>
      <c r="T844" s="288"/>
      <c r="U844" s="317"/>
      <c r="V844" s="288"/>
      <c r="W844" s="288"/>
      <c r="X844" s="288"/>
      <c r="Y844" s="288"/>
      <c r="Z844" s="288"/>
      <c r="AA844" s="288"/>
      <c r="AB844" s="288"/>
      <c r="AC844" s="288"/>
      <c r="AD844" s="288"/>
      <c r="AE844" s="288"/>
      <c r="AF844" s="288"/>
      <c r="AG844" s="288"/>
      <c r="AH844" s="288"/>
      <c r="AI844" s="288"/>
      <c r="AJ844" s="288"/>
      <c r="AK844" s="288"/>
      <c r="AL844" s="288"/>
      <c r="AM844" s="288"/>
      <c r="AN844" s="288"/>
      <c r="AO844" s="288"/>
      <c r="AP844" s="288"/>
    </row>
    <row r="845" spans="1:42" ht="15.75" customHeight="1">
      <c r="A845" s="288"/>
      <c r="B845" s="317"/>
      <c r="C845" s="317"/>
      <c r="D845" s="317"/>
      <c r="E845" s="288"/>
      <c r="F845" s="317"/>
      <c r="G845" s="288"/>
      <c r="H845" s="317"/>
      <c r="I845" s="288"/>
      <c r="J845" s="317"/>
      <c r="K845" s="288"/>
      <c r="L845" s="317"/>
      <c r="M845" s="288"/>
      <c r="N845" s="339"/>
      <c r="O845" s="317"/>
      <c r="P845" s="288"/>
      <c r="Q845" s="317"/>
      <c r="R845" s="288"/>
      <c r="S845" s="317"/>
      <c r="T845" s="288"/>
      <c r="U845" s="317"/>
      <c r="V845" s="288"/>
      <c r="W845" s="288"/>
      <c r="X845" s="288"/>
      <c r="Y845" s="288"/>
      <c r="Z845" s="288"/>
      <c r="AA845" s="288"/>
      <c r="AB845" s="288"/>
      <c r="AC845" s="288"/>
      <c r="AD845" s="288"/>
      <c r="AE845" s="288"/>
      <c r="AF845" s="288"/>
      <c r="AG845" s="288"/>
      <c r="AH845" s="288"/>
      <c r="AI845" s="288"/>
      <c r="AJ845" s="288"/>
      <c r="AK845" s="288"/>
      <c r="AL845" s="288"/>
      <c r="AM845" s="288"/>
      <c r="AN845" s="288"/>
      <c r="AO845" s="288"/>
      <c r="AP845" s="288"/>
    </row>
    <row r="846" spans="1:42" ht="15.75" customHeight="1">
      <c r="A846" s="288"/>
      <c r="B846" s="317"/>
      <c r="C846" s="317"/>
      <c r="D846" s="317"/>
      <c r="E846" s="288"/>
      <c r="F846" s="317"/>
      <c r="G846" s="288"/>
      <c r="H846" s="317"/>
      <c r="I846" s="288"/>
      <c r="J846" s="317"/>
      <c r="K846" s="288"/>
      <c r="L846" s="317"/>
      <c r="M846" s="288"/>
      <c r="N846" s="339"/>
      <c r="O846" s="317"/>
      <c r="P846" s="288"/>
      <c r="Q846" s="317"/>
      <c r="R846" s="288"/>
      <c r="S846" s="317"/>
      <c r="T846" s="288"/>
      <c r="U846" s="317"/>
      <c r="V846" s="288"/>
      <c r="W846" s="288"/>
      <c r="X846" s="288"/>
      <c r="Y846" s="288"/>
      <c r="Z846" s="288"/>
      <c r="AA846" s="288"/>
      <c r="AB846" s="288"/>
      <c r="AC846" s="288"/>
      <c r="AD846" s="288"/>
      <c r="AE846" s="288"/>
      <c r="AF846" s="288"/>
      <c r="AG846" s="288"/>
      <c r="AH846" s="288"/>
      <c r="AI846" s="288"/>
      <c r="AJ846" s="288"/>
      <c r="AK846" s="288"/>
      <c r="AL846" s="288"/>
      <c r="AM846" s="288"/>
      <c r="AN846" s="288"/>
      <c r="AO846" s="288"/>
      <c r="AP846" s="288"/>
    </row>
    <row r="847" spans="1:42" ht="15.75" customHeight="1">
      <c r="A847" s="288"/>
      <c r="B847" s="317"/>
      <c r="C847" s="317"/>
      <c r="D847" s="317"/>
      <c r="E847" s="288"/>
      <c r="F847" s="317"/>
      <c r="G847" s="288"/>
      <c r="H847" s="317"/>
      <c r="I847" s="288"/>
      <c r="J847" s="317"/>
      <c r="K847" s="288"/>
      <c r="L847" s="317"/>
      <c r="M847" s="288"/>
      <c r="N847" s="339"/>
      <c r="O847" s="317"/>
      <c r="P847" s="288"/>
      <c r="Q847" s="317"/>
      <c r="R847" s="288"/>
      <c r="S847" s="317"/>
      <c r="T847" s="288"/>
      <c r="U847" s="317"/>
      <c r="V847" s="288"/>
      <c r="W847" s="288"/>
      <c r="X847" s="288"/>
      <c r="Y847" s="288"/>
      <c r="Z847" s="288"/>
      <c r="AA847" s="288"/>
      <c r="AB847" s="288"/>
      <c r="AC847" s="288"/>
      <c r="AD847" s="288"/>
      <c r="AE847" s="288"/>
      <c r="AF847" s="288"/>
      <c r="AG847" s="288"/>
      <c r="AH847" s="288"/>
      <c r="AI847" s="288"/>
      <c r="AJ847" s="288"/>
      <c r="AK847" s="288"/>
      <c r="AL847" s="288"/>
      <c r="AM847" s="288"/>
      <c r="AN847" s="288"/>
      <c r="AO847" s="288"/>
      <c r="AP847" s="288"/>
    </row>
    <row r="848" spans="1:42" ht="15.75" customHeight="1">
      <c r="A848" s="288"/>
      <c r="B848" s="317"/>
      <c r="C848" s="317"/>
      <c r="D848" s="317"/>
      <c r="E848" s="288"/>
      <c r="F848" s="317"/>
      <c r="G848" s="288"/>
      <c r="H848" s="317"/>
      <c r="I848" s="288"/>
      <c r="J848" s="317"/>
      <c r="K848" s="288"/>
      <c r="L848" s="317"/>
      <c r="M848" s="288"/>
      <c r="N848" s="339"/>
      <c r="O848" s="317"/>
      <c r="P848" s="288"/>
      <c r="Q848" s="317"/>
      <c r="R848" s="288"/>
      <c r="S848" s="317"/>
      <c r="T848" s="288"/>
      <c r="U848" s="317"/>
      <c r="V848" s="288"/>
      <c r="W848" s="288"/>
      <c r="X848" s="288"/>
      <c r="Y848" s="288"/>
      <c r="Z848" s="288"/>
      <c r="AA848" s="288"/>
      <c r="AB848" s="288"/>
      <c r="AC848" s="288"/>
      <c r="AD848" s="288"/>
      <c r="AE848" s="288"/>
      <c r="AF848" s="288"/>
      <c r="AG848" s="288"/>
      <c r="AH848" s="288"/>
      <c r="AI848" s="288"/>
      <c r="AJ848" s="288"/>
      <c r="AK848" s="288"/>
      <c r="AL848" s="288"/>
      <c r="AM848" s="288"/>
      <c r="AN848" s="288"/>
      <c r="AO848" s="288"/>
      <c r="AP848" s="288"/>
    </row>
    <row r="849" spans="1:42" ht="15.75" customHeight="1">
      <c r="A849" s="288"/>
      <c r="B849" s="317"/>
      <c r="C849" s="317"/>
      <c r="D849" s="317"/>
      <c r="E849" s="288"/>
      <c r="F849" s="317"/>
      <c r="G849" s="288"/>
      <c r="H849" s="317"/>
      <c r="I849" s="288"/>
      <c r="J849" s="317"/>
      <c r="K849" s="288"/>
      <c r="L849" s="317"/>
      <c r="M849" s="288"/>
      <c r="N849" s="339"/>
      <c r="O849" s="317"/>
      <c r="P849" s="288"/>
      <c r="Q849" s="317"/>
      <c r="R849" s="288"/>
      <c r="S849" s="317"/>
      <c r="T849" s="288"/>
      <c r="U849" s="317"/>
      <c r="V849" s="288"/>
      <c r="W849" s="288"/>
      <c r="X849" s="288"/>
      <c r="Y849" s="288"/>
      <c r="Z849" s="288"/>
      <c r="AA849" s="288"/>
      <c r="AB849" s="288"/>
      <c r="AC849" s="288"/>
      <c r="AD849" s="288"/>
      <c r="AE849" s="288"/>
      <c r="AF849" s="288"/>
      <c r="AG849" s="288"/>
      <c r="AH849" s="288"/>
      <c r="AI849" s="288"/>
      <c r="AJ849" s="288"/>
      <c r="AK849" s="288"/>
      <c r="AL849" s="288"/>
      <c r="AM849" s="288"/>
      <c r="AN849" s="288"/>
      <c r="AO849" s="288"/>
      <c r="AP849" s="288"/>
    </row>
    <row r="850" spans="1:42" ht="15.75" customHeight="1">
      <c r="A850" s="288"/>
      <c r="B850" s="317"/>
      <c r="C850" s="317"/>
      <c r="D850" s="317"/>
      <c r="E850" s="288"/>
      <c r="F850" s="317"/>
      <c r="G850" s="288"/>
      <c r="H850" s="317"/>
      <c r="I850" s="288"/>
      <c r="J850" s="317"/>
      <c r="K850" s="288"/>
      <c r="L850" s="317"/>
      <c r="M850" s="288"/>
      <c r="N850" s="339"/>
      <c r="O850" s="317"/>
      <c r="P850" s="288"/>
      <c r="Q850" s="317"/>
      <c r="R850" s="288"/>
      <c r="S850" s="317"/>
      <c r="T850" s="288"/>
      <c r="U850" s="317"/>
      <c r="V850" s="288"/>
      <c r="W850" s="288"/>
      <c r="X850" s="288"/>
      <c r="Y850" s="288"/>
      <c r="Z850" s="288"/>
      <c r="AA850" s="288"/>
      <c r="AB850" s="288"/>
      <c r="AC850" s="288"/>
      <c r="AD850" s="288"/>
      <c r="AE850" s="288"/>
      <c r="AF850" s="288"/>
      <c r="AG850" s="288"/>
      <c r="AH850" s="288"/>
      <c r="AI850" s="288"/>
      <c r="AJ850" s="288"/>
      <c r="AK850" s="288"/>
      <c r="AL850" s="288"/>
      <c r="AM850" s="288"/>
      <c r="AN850" s="288"/>
      <c r="AO850" s="288"/>
      <c r="AP850" s="288"/>
    </row>
    <row r="851" spans="1:42" ht="15.75" customHeight="1">
      <c r="A851" s="288"/>
      <c r="B851" s="317"/>
      <c r="C851" s="317"/>
      <c r="D851" s="317"/>
      <c r="E851" s="288"/>
      <c r="F851" s="317"/>
      <c r="G851" s="288"/>
      <c r="H851" s="317"/>
      <c r="I851" s="288"/>
      <c r="J851" s="317"/>
      <c r="K851" s="288"/>
      <c r="L851" s="317"/>
      <c r="M851" s="288"/>
      <c r="N851" s="339"/>
      <c r="O851" s="317"/>
      <c r="P851" s="288"/>
      <c r="Q851" s="317"/>
      <c r="R851" s="288"/>
      <c r="S851" s="317"/>
      <c r="T851" s="288"/>
      <c r="U851" s="317"/>
      <c r="V851" s="288"/>
      <c r="W851" s="288"/>
      <c r="X851" s="288"/>
      <c r="Y851" s="288"/>
      <c r="Z851" s="288"/>
      <c r="AA851" s="288"/>
      <c r="AB851" s="288"/>
      <c r="AC851" s="288"/>
      <c r="AD851" s="288"/>
      <c r="AE851" s="288"/>
      <c r="AF851" s="288"/>
      <c r="AG851" s="288"/>
      <c r="AH851" s="288"/>
      <c r="AI851" s="288"/>
      <c r="AJ851" s="288"/>
      <c r="AK851" s="288"/>
      <c r="AL851" s="288"/>
      <c r="AM851" s="288"/>
      <c r="AN851" s="288"/>
      <c r="AO851" s="288"/>
      <c r="AP851" s="288"/>
    </row>
    <row r="852" spans="1:42" ht="15.75" customHeight="1">
      <c r="A852" s="288"/>
      <c r="B852" s="317"/>
      <c r="C852" s="317"/>
      <c r="D852" s="317"/>
      <c r="E852" s="288"/>
      <c r="F852" s="317"/>
      <c r="G852" s="288"/>
      <c r="H852" s="317"/>
      <c r="I852" s="288"/>
      <c r="J852" s="317"/>
      <c r="K852" s="288"/>
      <c r="L852" s="317"/>
      <c r="M852" s="288"/>
      <c r="N852" s="339"/>
      <c r="O852" s="317"/>
      <c r="P852" s="288"/>
      <c r="Q852" s="317"/>
      <c r="R852" s="288"/>
      <c r="S852" s="317"/>
      <c r="T852" s="288"/>
      <c r="U852" s="317"/>
      <c r="V852" s="288"/>
      <c r="W852" s="288"/>
      <c r="X852" s="288"/>
      <c r="Y852" s="288"/>
      <c r="Z852" s="288"/>
      <c r="AA852" s="288"/>
      <c r="AB852" s="288"/>
      <c r="AC852" s="288"/>
      <c r="AD852" s="288"/>
      <c r="AE852" s="288"/>
      <c r="AF852" s="288"/>
      <c r="AG852" s="288"/>
      <c r="AH852" s="288"/>
      <c r="AI852" s="288"/>
      <c r="AJ852" s="288"/>
      <c r="AK852" s="288"/>
      <c r="AL852" s="288"/>
      <c r="AM852" s="288"/>
      <c r="AN852" s="288"/>
      <c r="AO852" s="288"/>
      <c r="AP852" s="288"/>
    </row>
    <row r="853" spans="1:42" ht="15.75" customHeight="1">
      <c r="A853" s="288"/>
      <c r="B853" s="317"/>
      <c r="C853" s="317"/>
      <c r="D853" s="317"/>
      <c r="E853" s="288"/>
      <c r="F853" s="317"/>
      <c r="G853" s="288"/>
      <c r="H853" s="317"/>
      <c r="I853" s="288"/>
      <c r="J853" s="317"/>
      <c r="K853" s="288"/>
      <c r="L853" s="317"/>
      <c r="M853" s="288"/>
      <c r="N853" s="339"/>
      <c r="O853" s="317"/>
      <c r="P853" s="288"/>
      <c r="Q853" s="317"/>
      <c r="R853" s="288"/>
      <c r="S853" s="317"/>
      <c r="T853" s="288"/>
      <c r="U853" s="317"/>
      <c r="V853" s="288"/>
      <c r="W853" s="288"/>
      <c r="X853" s="288"/>
      <c r="Y853" s="288"/>
      <c r="Z853" s="288"/>
      <c r="AA853" s="288"/>
      <c r="AB853" s="288"/>
      <c r="AC853" s="288"/>
      <c r="AD853" s="288"/>
      <c r="AE853" s="288"/>
      <c r="AF853" s="288"/>
      <c r="AG853" s="288"/>
      <c r="AH853" s="288"/>
      <c r="AI853" s="288"/>
      <c r="AJ853" s="288"/>
      <c r="AK853" s="288"/>
      <c r="AL853" s="288"/>
      <c r="AM853" s="288"/>
      <c r="AN853" s="288"/>
      <c r="AO853" s="288"/>
      <c r="AP853" s="288"/>
    </row>
    <row r="854" spans="1:42" ht="15.75" customHeight="1">
      <c r="A854" s="288"/>
      <c r="B854" s="317"/>
      <c r="C854" s="317"/>
      <c r="D854" s="317"/>
      <c r="E854" s="288"/>
      <c r="F854" s="317"/>
      <c r="G854" s="288"/>
      <c r="H854" s="317"/>
      <c r="I854" s="288"/>
      <c r="J854" s="317"/>
      <c r="K854" s="288"/>
      <c r="L854" s="317"/>
      <c r="M854" s="288"/>
      <c r="N854" s="339"/>
      <c r="O854" s="317"/>
      <c r="P854" s="288"/>
      <c r="Q854" s="317"/>
      <c r="R854" s="288"/>
      <c r="S854" s="317"/>
      <c r="T854" s="288"/>
      <c r="U854" s="317"/>
      <c r="V854" s="288"/>
      <c r="W854" s="288"/>
      <c r="X854" s="288"/>
      <c r="Y854" s="288"/>
      <c r="Z854" s="288"/>
      <c r="AA854" s="288"/>
      <c r="AB854" s="288"/>
      <c r="AC854" s="288"/>
      <c r="AD854" s="288"/>
      <c r="AE854" s="288"/>
      <c r="AF854" s="288"/>
      <c r="AG854" s="288"/>
      <c r="AH854" s="288"/>
      <c r="AI854" s="288"/>
      <c r="AJ854" s="288"/>
      <c r="AK854" s="288"/>
      <c r="AL854" s="288"/>
      <c r="AM854" s="288"/>
      <c r="AN854" s="288"/>
      <c r="AO854" s="288"/>
      <c r="AP854" s="288"/>
    </row>
    <row r="855" spans="1:42" ht="15.75" customHeight="1">
      <c r="A855" s="288"/>
      <c r="B855" s="317"/>
      <c r="C855" s="317"/>
      <c r="D855" s="317"/>
      <c r="E855" s="288"/>
      <c r="F855" s="317"/>
      <c r="G855" s="288"/>
      <c r="H855" s="317"/>
      <c r="I855" s="288"/>
      <c r="J855" s="317"/>
      <c r="K855" s="288"/>
      <c r="L855" s="317"/>
      <c r="M855" s="288"/>
      <c r="N855" s="339"/>
      <c r="O855" s="317"/>
      <c r="P855" s="288"/>
      <c r="Q855" s="317"/>
      <c r="R855" s="288"/>
      <c r="S855" s="317"/>
      <c r="T855" s="288"/>
      <c r="U855" s="317"/>
      <c r="V855" s="288"/>
      <c r="W855" s="288"/>
      <c r="X855" s="288"/>
      <c r="Y855" s="288"/>
      <c r="Z855" s="288"/>
      <c r="AA855" s="288"/>
      <c r="AB855" s="288"/>
      <c r="AC855" s="288"/>
      <c r="AD855" s="288"/>
      <c r="AE855" s="288"/>
      <c r="AF855" s="288"/>
      <c r="AG855" s="288"/>
      <c r="AH855" s="288"/>
      <c r="AI855" s="288"/>
      <c r="AJ855" s="288"/>
      <c r="AK855" s="288"/>
      <c r="AL855" s="288"/>
      <c r="AM855" s="288"/>
      <c r="AN855" s="288"/>
      <c r="AO855" s="288"/>
      <c r="AP855" s="288"/>
    </row>
    <row r="856" spans="1:42" ht="15.75" customHeight="1">
      <c r="A856" s="288"/>
      <c r="B856" s="317"/>
      <c r="C856" s="317"/>
      <c r="D856" s="317"/>
      <c r="E856" s="288"/>
      <c r="F856" s="317"/>
      <c r="G856" s="288"/>
      <c r="H856" s="317"/>
      <c r="I856" s="288"/>
      <c r="J856" s="317"/>
      <c r="K856" s="288"/>
      <c r="L856" s="317"/>
      <c r="M856" s="288"/>
      <c r="N856" s="339"/>
      <c r="O856" s="317"/>
      <c r="P856" s="288"/>
      <c r="Q856" s="317"/>
      <c r="R856" s="288"/>
      <c r="S856" s="317"/>
      <c r="T856" s="288"/>
      <c r="U856" s="317"/>
      <c r="V856" s="288"/>
      <c r="W856" s="288"/>
      <c r="X856" s="288"/>
      <c r="Y856" s="288"/>
      <c r="Z856" s="288"/>
      <c r="AA856" s="288"/>
      <c r="AB856" s="288"/>
      <c r="AC856" s="288"/>
      <c r="AD856" s="288"/>
      <c r="AE856" s="288"/>
      <c r="AF856" s="288"/>
      <c r="AG856" s="288"/>
      <c r="AH856" s="288"/>
      <c r="AI856" s="288"/>
      <c r="AJ856" s="288"/>
      <c r="AK856" s="288"/>
      <c r="AL856" s="288"/>
      <c r="AM856" s="288"/>
      <c r="AN856" s="288"/>
      <c r="AO856" s="288"/>
      <c r="AP856" s="288"/>
    </row>
    <row r="857" spans="1:42" ht="15.75" customHeight="1">
      <c r="A857" s="288"/>
      <c r="B857" s="317"/>
      <c r="C857" s="317"/>
      <c r="D857" s="317"/>
      <c r="E857" s="288"/>
      <c r="F857" s="317"/>
      <c r="G857" s="288"/>
      <c r="H857" s="317"/>
      <c r="I857" s="288"/>
      <c r="J857" s="317"/>
      <c r="K857" s="288"/>
      <c r="L857" s="317"/>
      <c r="M857" s="288"/>
      <c r="N857" s="339"/>
      <c r="O857" s="317"/>
      <c r="P857" s="288"/>
      <c r="Q857" s="317"/>
      <c r="R857" s="288"/>
      <c r="S857" s="317"/>
      <c r="T857" s="288"/>
      <c r="U857" s="317"/>
      <c r="V857" s="288"/>
      <c r="W857" s="288"/>
      <c r="X857" s="288"/>
      <c r="Y857" s="288"/>
      <c r="Z857" s="288"/>
      <c r="AA857" s="288"/>
      <c r="AB857" s="288"/>
      <c r="AC857" s="288"/>
      <c r="AD857" s="288"/>
      <c r="AE857" s="288"/>
      <c r="AF857" s="288"/>
      <c r="AG857" s="288"/>
      <c r="AH857" s="288"/>
      <c r="AI857" s="288"/>
      <c r="AJ857" s="288"/>
      <c r="AK857" s="288"/>
      <c r="AL857" s="288"/>
      <c r="AM857" s="288"/>
      <c r="AN857" s="288"/>
      <c r="AO857" s="288"/>
      <c r="AP857" s="288"/>
    </row>
    <row r="858" spans="1:42" ht="15.75" customHeight="1">
      <c r="A858" s="288"/>
      <c r="B858" s="317"/>
      <c r="C858" s="317"/>
      <c r="D858" s="317"/>
      <c r="E858" s="288"/>
      <c r="F858" s="317"/>
      <c r="G858" s="288"/>
      <c r="H858" s="317"/>
      <c r="I858" s="288"/>
      <c r="J858" s="317"/>
      <c r="K858" s="288"/>
      <c r="L858" s="317"/>
      <c r="M858" s="288"/>
      <c r="N858" s="339"/>
      <c r="O858" s="317"/>
      <c r="P858" s="288"/>
      <c r="Q858" s="317"/>
      <c r="R858" s="288"/>
      <c r="S858" s="317"/>
      <c r="T858" s="288"/>
      <c r="U858" s="317"/>
      <c r="V858" s="288"/>
      <c r="W858" s="288"/>
      <c r="X858" s="288"/>
      <c r="Y858" s="288"/>
      <c r="Z858" s="288"/>
      <c r="AA858" s="288"/>
      <c r="AB858" s="288"/>
      <c r="AC858" s="288"/>
      <c r="AD858" s="288"/>
      <c r="AE858" s="288"/>
      <c r="AF858" s="288"/>
      <c r="AG858" s="288"/>
      <c r="AH858" s="288"/>
      <c r="AI858" s="288"/>
      <c r="AJ858" s="288"/>
      <c r="AK858" s="288"/>
      <c r="AL858" s="288"/>
      <c r="AM858" s="288"/>
      <c r="AN858" s="288"/>
      <c r="AO858" s="288"/>
      <c r="AP858" s="288"/>
    </row>
    <row r="859" spans="1:42" ht="15.75" customHeight="1">
      <c r="A859" s="288"/>
      <c r="B859" s="317"/>
      <c r="C859" s="317"/>
      <c r="D859" s="317"/>
      <c r="E859" s="288"/>
      <c r="F859" s="317"/>
      <c r="G859" s="288"/>
      <c r="H859" s="317"/>
      <c r="I859" s="288"/>
      <c r="J859" s="317"/>
      <c r="K859" s="288"/>
      <c r="L859" s="317"/>
      <c r="M859" s="288"/>
      <c r="N859" s="339"/>
      <c r="O859" s="317"/>
      <c r="P859" s="288"/>
      <c r="Q859" s="317"/>
      <c r="R859" s="288"/>
      <c r="S859" s="317"/>
      <c r="T859" s="288"/>
      <c r="U859" s="317"/>
      <c r="V859" s="288"/>
      <c r="W859" s="288"/>
      <c r="X859" s="288"/>
      <c r="Y859" s="288"/>
      <c r="Z859" s="288"/>
      <c r="AA859" s="288"/>
      <c r="AB859" s="288"/>
      <c r="AC859" s="288"/>
      <c r="AD859" s="288"/>
      <c r="AE859" s="288"/>
      <c r="AF859" s="288"/>
      <c r="AG859" s="288"/>
      <c r="AH859" s="288"/>
      <c r="AI859" s="288"/>
      <c r="AJ859" s="288"/>
      <c r="AK859" s="288"/>
      <c r="AL859" s="288"/>
      <c r="AM859" s="288"/>
      <c r="AN859" s="288"/>
      <c r="AO859" s="288"/>
      <c r="AP859" s="288"/>
    </row>
    <row r="860" spans="1:42" ht="15.75" customHeight="1">
      <c r="A860" s="288"/>
      <c r="B860" s="317"/>
      <c r="C860" s="317"/>
      <c r="D860" s="317"/>
      <c r="E860" s="288"/>
      <c r="F860" s="317"/>
      <c r="G860" s="288"/>
      <c r="H860" s="317"/>
      <c r="I860" s="288"/>
      <c r="J860" s="317"/>
      <c r="K860" s="288"/>
      <c r="L860" s="317"/>
      <c r="M860" s="288"/>
      <c r="N860" s="339"/>
      <c r="O860" s="317"/>
      <c r="P860" s="288"/>
      <c r="Q860" s="317"/>
      <c r="R860" s="288"/>
      <c r="S860" s="317"/>
      <c r="T860" s="288"/>
      <c r="U860" s="317"/>
      <c r="V860" s="288"/>
      <c r="W860" s="288"/>
      <c r="X860" s="288"/>
      <c r="Y860" s="288"/>
      <c r="Z860" s="288"/>
      <c r="AA860" s="288"/>
      <c r="AB860" s="288"/>
      <c r="AC860" s="288"/>
      <c r="AD860" s="288"/>
      <c r="AE860" s="288"/>
      <c r="AF860" s="288"/>
      <c r="AG860" s="288"/>
      <c r="AH860" s="288"/>
      <c r="AI860" s="288"/>
      <c r="AJ860" s="288"/>
      <c r="AK860" s="288"/>
      <c r="AL860" s="288"/>
      <c r="AM860" s="288"/>
      <c r="AN860" s="288"/>
      <c r="AO860" s="288"/>
      <c r="AP860" s="288"/>
    </row>
    <row r="861" spans="1:42" ht="15.75" customHeight="1">
      <c r="A861" s="288"/>
      <c r="B861" s="317"/>
      <c r="C861" s="317"/>
      <c r="D861" s="317"/>
      <c r="E861" s="288"/>
      <c r="F861" s="317"/>
      <c r="G861" s="288"/>
      <c r="H861" s="317"/>
      <c r="I861" s="288"/>
      <c r="J861" s="317"/>
      <c r="K861" s="288"/>
      <c r="L861" s="317"/>
      <c r="M861" s="288"/>
      <c r="N861" s="339"/>
      <c r="O861" s="317"/>
      <c r="P861" s="288"/>
      <c r="Q861" s="317"/>
      <c r="R861" s="288"/>
      <c r="S861" s="317"/>
      <c r="T861" s="288"/>
      <c r="U861" s="317"/>
      <c r="V861" s="288"/>
      <c r="W861" s="288"/>
      <c r="X861" s="288"/>
      <c r="Y861" s="288"/>
      <c r="Z861" s="288"/>
      <c r="AA861" s="288"/>
      <c r="AB861" s="288"/>
      <c r="AC861" s="288"/>
      <c r="AD861" s="288"/>
      <c r="AE861" s="288"/>
      <c r="AF861" s="288"/>
      <c r="AG861" s="288"/>
      <c r="AH861" s="288"/>
      <c r="AI861" s="288"/>
      <c r="AJ861" s="288"/>
      <c r="AK861" s="288"/>
      <c r="AL861" s="288"/>
      <c r="AM861" s="288"/>
      <c r="AN861" s="288"/>
      <c r="AO861" s="288"/>
      <c r="AP861" s="288"/>
    </row>
    <row r="862" spans="1:42" ht="15.75" customHeight="1">
      <c r="A862" s="288"/>
      <c r="B862" s="317"/>
      <c r="C862" s="317"/>
      <c r="D862" s="317"/>
      <c r="E862" s="288"/>
      <c r="F862" s="317"/>
      <c r="G862" s="288"/>
      <c r="H862" s="317"/>
      <c r="I862" s="288"/>
      <c r="J862" s="317"/>
      <c r="K862" s="288"/>
      <c r="L862" s="317"/>
      <c r="M862" s="288"/>
      <c r="N862" s="339"/>
      <c r="O862" s="317"/>
      <c r="P862" s="288"/>
      <c r="Q862" s="317"/>
      <c r="R862" s="288"/>
      <c r="S862" s="317"/>
      <c r="T862" s="288"/>
      <c r="U862" s="317"/>
      <c r="V862" s="288"/>
      <c r="W862" s="288"/>
      <c r="X862" s="288"/>
      <c r="Y862" s="288"/>
      <c r="Z862" s="288"/>
      <c r="AA862" s="288"/>
      <c r="AB862" s="288"/>
      <c r="AC862" s="288"/>
      <c r="AD862" s="288"/>
      <c r="AE862" s="288"/>
      <c r="AF862" s="288"/>
      <c r="AG862" s="288"/>
      <c r="AH862" s="288"/>
      <c r="AI862" s="288"/>
      <c r="AJ862" s="288"/>
      <c r="AK862" s="288"/>
      <c r="AL862" s="288"/>
      <c r="AM862" s="288"/>
      <c r="AN862" s="288"/>
      <c r="AO862" s="288"/>
      <c r="AP862" s="288"/>
    </row>
    <row r="863" spans="1:42" ht="15.75" customHeight="1">
      <c r="A863" s="288"/>
      <c r="B863" s="317"/>
      <c r="C863" s="317"/>
      <c r="D863" s="317"/>
      <c r="E863" s="288"/>
      <c r="F863" s="317"/>
      <c r="G863" s="288"/>
      <c r="H863" s="317"/>
      <c r="I863" s="288"/>
      <c r="J863" s="317"/>
      <c r="K863" s="288"/>
      <c r="L863" s="317"/>
      <c r="M863" s="288"/>
      <c r="N863" s="339"/>
      <c r="O863" s="317"/>
      <c r="P863" s="288"/>
      <c r="Q863" s="317"/>
      <c r="R863" s="288"/>
      <c r="S863" s="317"/>
      <c r="T863" s="288"/>
      <c r="U863" s="317"/>
      <c r="V863" s="288"/>
      <c r="W863" s="288"/>
      <c r="X863" s="288"/>
      <c r="Y863" s="288"/>
      <c r="Z863" s="288"/>
      <c r="AA863" s="288"/>
      <c r="AB863" s="288"/>
      <c r="AC863" s="288"/>
      <c r="AD863" s="288"/>
      <c r="AE863" s="288"/>
      <c r="AF863" s="288"/>
      <c r="AG863" s="288"/>
      <c r="AH863" s="288"/>
      <c r="AI863" s="288"/>
      <c r="AJ863" s="288"/>
      <c r="AK863" s="288"/>
      <c r="AL863" s="288"/>
      <c r="AM863" s="288"/>
      <c r="AN863" s="288"/>
      <c r="AO863" s="288"/>
      <c r="AP863" s="288"/>
    </row>
    <row r="864" spans="1:42" ht="15.75" customHeight="1">
      <c r="A864" s="288"/>
      <c r="B864" s="317"/>
      <c r="C864" s="317"/>
      <c r="D864" s="317"/>
      <c r="E864" s="288"/>
      <c r="F864" s="317"/>
      <c r="G864" s="288"/>
      <c r="H864" s="317"/>
      <c r="I864" s="288"/>
      <c r="J864" s="317"/>
      <c r="K864" s="288"/>
      <c r="L864" s="317"/>
      <c r="M864" s="288"/>
      <c r="N864" s="339"/>
      <c r="O864" s="317"/>
      <c r="P864" s="288"/>
      <c r="Q864" s="317"/>
      <c r="R864" s="288"/>
      <c r="S864" s="317"/>
      <c r="T864" s="288"/>
      <c r="U864" s="317"/>
      <c r="V864" s="288"/>
      <c r="W864" s="288"/>
      <c r="X864" s="288"/>
      <c r="Y864" s="288"/>
      <c r="Z864" s="288"/>
      <c r="AA864" s="288"/>
      <c r="AB864" s="288"/>
      <c r="AC864" s="288"/>
      <c r="AD864" s="288"/>
      <c r="AE864" s="288"/>
      <c r="AF864" s="288"/>
      <c r="AG864" s="288"/>
      <c r="AH864" s="288"/>
      <c r="AI864" s="288"/>
      <c r="AJ864" s="288"/>
      <c r="AK864" s="288"/>
      <c r="AL864" s="288"/>
      <c r="AM864" s="288"/>
      <c r="AN864" s="288"/>
      <c r="AO864" s="288"/>
      <c r="AP864" s="288"/>
    </row>
    <row r="865" spans="1:42" ht="15.75" customHeight="1">
      <c r="A865" s="288"/>
      <c r="B865" s="317"/>
      <c r="C865" s="317"/>
      <c r="D865" s="317"/>
      <c r="E865" s="288"/>
      <c r="F865" s="317"/>
      <c r="G865" s="288"/>
      <c r="H865" s="317"/>
      <c r="I865" s="288"/>
      <c r="J865" s="317"/>
      <c r="K865" s="288"/>
      <c r="L865" s="317"/>
      <c r="M865" s="288"/>
      <c r="N865" s="339"/>
      <c r="O865" s="317"/>
      <c r="P865" s="288"/>
      <c r="Q865" s="317"/>
      <c r="R865" s="288"/>
      <c r="S865" s="317"/>
      <c r="T865" s="288"/>
      <c r="U865" s="317"/>
      <c r="V865" s="288"/>
      <c r="W865" s="288"/>
      <c r="X865" s="288"/>
      <c r="Y865" s="288"/>
      <c r="Z865" s="288"/>
      <c r="AA865" s="288"/>
      <c r="AB865" s="288"/>
      <c r="AC865" s="288"/>
      <c r="AD865" s="288"/>
      <c r="AE865" s="288"/>
      <c r="AF865" s="288"/>
      <c r="AG865" s="288"/>
      <c r="AH865" s="288"/>
      <c r="AI865" s="288"/>
      <c r="AJ865" s="288"/>
      <c r="AK865" s="288"/>
      <c r="AL865" s="288"/>
      <c r="AM865" s="288"/>
      <c r="AN865" s="288"/>
      <c r="AO865" s="288"/>
      <c r="AP865" s="288"/>
    </row>
    <row r="866" spans="1:42" ht="15.75" customHeight="1">
      <c r="A866" s="288"/>
      <c r="B866" s="317"/>
      <c r="C866" s="317"/>
      <c r="D866" s="317"/>
      <c r="E866" s="288"/>
      <c r="F866" s="317"/>
      <c r="G866" s="288"/>
      <c r="H866" s="317"/>
      <c r="I866" s="288"/>
      <c r="J866" s="317"/>
      <c r="K866" s="288"/>
      <c r="L866" s="317"/>
      <c r="M866" s="288"/>
      <c r="N866" s="339"/>
      <c r="O866" s="317"/>
      <c r="P866" s="288"/>
      <c r="Q866" s="317"/>
      <c r="R866" s="288"/>
      <c r="S866" s="317"/>
      <c r="T866" s="288"/>
      <c r="U866" s="317"/>
      <c r="V866" s="288"/>
      <c r="W866" s="288"/>
      <c r="X866" s="288"/>
      <c r="Y866" s="288"/>
      <c r="Z866" s="288"/>
      <c r="AA866" s="288"/>
      <c r="AB866" s="288"/>
      <c r="AC866" s="288"/>
      <c r="AD866" s="288"/>
      <c r="AE866" s="288"/>
      <c r="AF866" s="288"/>
      <c r="AG866" s="288"/>
      <c r="AH866" s="288"/>
      <c r="AI866" s="288"/>
      <c r="AJ866" s="288"/>
      <c r="AK866" s="288"/>
      <c r="AL866" s="288"/>
      <c r="AM866" s="288"/>
      <c r="AN866" s="288"/>
      <c r="AO866" s="288"/>
      <c r="AP866" s="288"/>
    </row>
    <row r="867" spans="1:42" ht="15.75" customHeight="1">
      <c r="A867" s="288"/>
      <c r="B867" s="317"/>
      <c r="C867" s="317"/>
      <c r="D867" s="317"/>
      <c r="E867" s="288"/>
      <c r="F867" s="317"/>
      <c r="G867" s="288"/>
      <c r="H867" s="317"/>
      <c r="I867" s="288"/>
      <c r="J867" s="317"/>
      <c r="K867" s="288"/>
      <c r="L867" s="317"/>
      <c r="M867" s="288"/>
      <c r="N867" s="339"/>
      <c r="O867" s="317"/>
      <c r="P867" s="288"/>
      <c r="Q867" s="317"/>
      <c r="R867" s="288"/>
      <c r="S867" s="317"/>
      <c r="T867" s="288"/>
      <c r="U867" s="317"/>
      <c r="V867" s="288"/>
      <c r="W867" s="288"/>
      <c r="X867" s="288"/>
      <c r="Y867" s="288"/>
      <c r="Z867" s="288"/>
      <c r="AA867" s="288"/>
      <c r="AB867" s="288"/>
      <c r="AC867" s="288"/>
      <c r="AD867" s="288"/>
      <c r="AE867" s="288"/>
      <c r="AF867" s="288"/>
      <c r="AG867" s="288"/>
      <c r="AH867" s="288"/>
      <c r="AI867" s="288"/>
      <c r="AJ867" s="288"/>
      <c r="AK867" s="288"/>
      <c r="AL867" s="288"/>
      <c r="AM867" s="288"/>
      <c r="AN867" s="288"/>
      <c r="AO867" s="288"/>
      <c r="AP867" s="288"/>
    </row>
    <row r="868" spans="1:42" ht="15.75" customHeight="1">
      <c r="A868" s="288"/>
      <c r="B868" s="317"/>
      <c r="C868" s="317"/>
      <c r="D868" s="317"/>
      <c r="E868" s="288"/>
      <c r="F868" s="317"/>
      <c r="G868" s="288"/>
      <c r="H868" s="317"/>
      <c r="I868" s="288"/>
      <c r="J868" s="317"/>
      <c r="K868" s="288"/>
      <c r="L868" s="317"/>
      <c r="M868" s="288"/>
      <c r="N868" s="339"/>
      <c r="O868" s="317"/>
      <c r="P868" s="288"/>
      <c r="Q868" s="317"/>
      <c r="R868" s="288"/>
      <c r="S868" s="317"/>
      <c r="T868" s="288"/>
      <c r="U868" s="317"/>
      <c r="V868" s="288"/>
      <c r="W868" s="288"/>
      <c r="X868" s="288"/>
      <c r="Y868" s="288"/>
      <c r="Z868" s="288"/>
      <c r="AA868" s="288"/>
      <c r="AB868" s="288"/>
      <c r="AC868" s="288"/>
      <c r="AD868" s="288"/>
      <c r="AE868" s="288"/>
      <c r="AF868" s="288"/>
      <c r="AG868" s="288"/>
      <c r="AH868" s="288"/>
      <c r="AI868" s="288"/>
      <c r="AJ868" s="288"/>
      <c r="AK868" s="288"/>
      <c r="AL868" s="288"/>
      <c r="AM868" s="288"/>
      <c r="AN868" s="288"/>
      <c r="AO868" s="288"/>
      <c r="AP868" s="288"/>
    </row>
    <row r="869" spans="1:42" ht="15.75" customHeight="1">
      <c r="A869" s="288"/>
      <c r="B869" s="317"/>
      <c r="C869" s="317"/>
      <c r="D869" s="317"/>
      <c r="E869" s="288"/>
      <c r="F869" s="317"/>
      <c r="G869" s="288"/>
      <c r="H869" s="317"/>
      <c r="I869" s="288"/>
      <c r="J869" s="317"/>
      <c r="K869" s="288"/>
      <c r="L869" s="317"/>
      <c r="M869" s="288"/>
      <c r="N869" s="339"/>
      <c r="O869" s="317"/>
      <c r="P869" s="288"/>
      <c r="Q869" s="317"/>
      <c r="R869" s="288"/>
      <c r="S869" s="317"/>
      <c r="T869" s="288"/>
      <c r="U869" s="317"/>
      <c r="V869" s="288"/>
      <c r="W869" s="288"/>
      <c r="X869" s="288"/>
      <c r="Y869" s="288"/>
      <c r="Z869" s="288"/>
      <c r="AA869" s="288"/>
      <c r="AB869" s="288"/>
      <c r="AC869" s="288"/>
      <c r="AD869" s="288"/>
      <c r="AE869" s="288"/>
      <c r="AF869" s="288"/>
      <c r="AG869" s="288"/>
      <c r="AH869" s="288"/>
      <c r="AI869" s="288"/>
      <c r="AJ869" s="288"/>
      <c r="AK869" s="288"/>
      <c r="AL869" s="288"/>
      <c r="AM869" s="288"/>
      <c r="AN869" s="288"/>
      <c r="AO869" s="288"/>
      <c r="AP869" s="288"/>
    </row>
    <row r="870" spans="1:42" ht="15.75" customHeight="1">
      <c r="A870" s="288"/>
      <c r="B870" s="317"/>
      <c r="C870" s="317"/>
      <c r="D870" s="317"/>
      <c r="E870" s="288"/>
      <c r="F870" s="317"/>
      <c r="G870" s="288"/>
      <c r="H870" s="317"/>
      <c r="I870" s="288"/>
      <c r="J870" s="317"/>
      <c r="K870" s="288"/>
      <c r="L870" s="317"/>
      <c r="M870" s="288"/>
      <c r="N870" s="339"/>
      <c r="O870" s="317"/>
      <c r="P870" s="288"/>
      <c r="Q870" s="317"/>
      <c r="R870" s="288"/>
      <c r="S870" s="317"/>
      <c r="T870" s="288"/>
      <c r="U870" s="317"/>
      <c r="V870" s="288"/>
      <c r="W870" s="288"/>
      <c r="X870" s="288"/>
      <c r="Y870" s="288"/>
      <c r="Z870" s="288"/>
      <c r="AA870" s="288"/>
      <c r="AB870" s="288"/>
      <c r="AC870" s="288"/>
      <c r="AD870" s="288"/>
      <c r="AE870" s="288"/>
      <c r="AF870" s="288"/>
      <c r="AG870" s="288"/>
      <c r="AH870" s="288"/>
      <c r="AI870" s="288"/>
      <c r="AJ870" s="288"/>
      <c r="AK870" s="288"/>
      <c r="AL870" s="288"/>
      <c r="AM870" s="288"/>
      <c r="AN870" s="288"/>
      <c r="AO870" s="288"/>
      <c r="AP870" s="288"/>
    </row>
    <row r="871" spans="1:42" ht="15.75" customHeight="1">
      <c r="A871" s="288"/>
      <c r="B871" s="317"/>
      <c r="C871" s="317"/>
      <c r="D871" s="317"/>
      <c r="E871" s="288"/>
      <c r="F871" s="317"/>
      <c r="G871" s="288"/>
      <c r="H871" s="317"/>
      <c r="I871" s="288"/>
      <c r="J871" s="317"/>
      <c r="K871" s="288"/>
      <c r="L871" s="317"/>
      <c r="M871" s="288"/>
      <c r="N871" s="339"/>
      <c r="O871" s="317"/>
      <c r="P871" s="288"/>
      <c r="Q871" s="317"/>
      <c r="R871" s="288"/>
      <c r="S871" s="317"/>
      <c r="T871" s="288"/>
      <c r="U871" s="317"/>
      <c r="V871" s="288"/>
      <c r="W871" s="288"/>
      <c r="X871" s="288"/>
      <c r="Y871" s="288"/>
      <c r="Z871" s="288"/>
      <c r="AA871" s="288"/>
      <c r="AB871" s="288"/>
      <c r="AC871" s="288"/>
      <c r="AD871" s="288"/>
      <c r="AE871" s="288"/>
      <c r="AF871" s="288"/>
      <c r="AG871" s="288"/>
      <c r="AH871" s="288"/>
      <c r="AI871" s="288"/>
      <c r="AJ871" s="288"/>
      <c r="AK871" s="288"/>
      <c r="AL871" s="288"/>
      <c r="AM871" s="288"/>
      <c r="AN871" s="288"/>
      <c r="AO871" s="288"/>
      <c r="AP871" s="288"/>
    </row>
    <row r="872" spans="1:42" ht="15.75" customHeight="1">
      <c r="A872" s="288"/>
      <c r="B872" s="317"/>
      <c r="C872" s="317"/>
      <c r="D872" s="317"/>
      <c r="E872" s="288"/>
      <c r="F872" s="317"/>
      <c r="G872" s="288"/>
      <c r="H872" s="317"/>
      <c r="I872" s="288"/>
      <c r="J872" s="317"/>
      <c r="K872" s="288"/>
      <c r="L872" s="317"/>
      <c r="M872" s="288"/>
      <c r="N872" s="339"/>
      <c r="O872" s="317"/>
      <c r="P872" s="288"/>
      <c r="Q872" s="317"/>
      <c r="R872" s="288"/>
      <c r="S872" s="317"/>
      <c r="T872" s="288"/>
      <c r="U872" s="317"/>
      <c r="V872" s="288"/>
      <c r="W872" s="288"/>
      <c r="X872" s="288"/>
      <c r="Y872" s="288"/>
      <c r="Z872" s="288"/>
      <c r="AA872" s="288"/>
      <c r="AB872" s="288"/>
      <c r="AC872" s="288"/>
      <c r="AD872" s="288"/>
      <c r="AE872" s="288"/>
      <c r="AF872" s="288"/>
      <c r="AG872" s="288"/>
      <c r="AH872" s="288"/>
      <c r="AI872" s="288"/>
      <c r="AJ872" s="288"/>
      <c r="AK872" s="288"/>
      <c r="AL872" s="288"/>
      <c r="AM872" s="288"/>
      <c r="AN872" s="288"/>
      <c r="AO872" s="288"/>
      <c r="AP872" s="288"/>
    </row>
    <row r="873" spans="1:42" ht="15.75" customHeight="1">
      <c r="A873" s="288"/>
      <c r="B873" s="317"/>
      <c r="C873" s="317"/>
      <c r="D873" s="317"/>
      <c r="E873" s="288"/>
      <c r="F873" s="317"/>
      <c r="G873" s="288"/>
      <c r="H873" s="317"/>
      <c r="I873" s="288"/>
      <c r="J873" s="317"/>
      <c r="K873" s="288"/>
      <c r="L873" s="317"/>
      <c r="M873" s="288"/>
      <c r="N873" s="339"/>
      <c r="O873" s="317"/>
      <c r="P873" s="288"/>
      <c r="Q873" s="317"/>
      <c r="R873" s="288"/>
      <c r="S873" s="317"/>
      <c r="T873" s="288"/>
      <c r="U873" s="317"/>
      <c r="V873" s="288"/>
      <c r="W873" s="288"/>
      <c r="X873" s="288"/>
      <c r="Y873" s="288"/>
      <c r="Z873" s="288"/>
      <c r="AA873" s="288"/>
      <c r="AB873" s="288"/>
      <c r="AC873" s="288"/>
      <c r="AD873" s="288"/>
      <c r="AE873" s="288"/>
      <c r="AF873" s="288"/>
      <c r="AG873" s="288"/>
      <c r="AH873" s="288"/>
      <c r="AI873" s="288"/>
      <c r="AJ873" s="288"/>
      <c r="AK873" s="288"/>
      <c r="AL873" s="288"/>
      <c r="AM873" s="288"/>
      <c r="AN873" s="288"/>
      <c r="AO873" s="288"/>
      <c r="AP873" s="288"/>
    </row>
    <row r="874" spans="1:42" ht="15.75" customHeight="1">
      <c r="A874" s="288"/>
      <c r="B874" s="317"/>
      <c r="C874" s="317"/>
      <c r="D874" s="317"/>
      <c r="E874" s="288"/>
      <c r="F874" s="317"/>
      <c r="G874" s="288"/>
      <c r="H874" s="317"/>
      <c r="I874" s="288"/>
      <c r="J874" s="317"/>
      <c r="K874" s="288"/>
      <c r="L874" s="317"/>
      <c r="M874" s="288"/>
      <c r="N874" s="339"/>
      <c r="O874" s="317"/>
      <c r="P874" s="288"/>
      <c r="Q874" s="317"/>
      <c r="R874" s="288"/>
      <c r="S874" s="317"/>
      <c r="T874" s="288"/>
      <c r="U874" s="317"/>
      <c r="V874" s="288"/>
      <c r="W874" s="288"/>
      <c r="X874" s="288"/>
      <c r="Y874" s="288"/>
      <c r="Z874" s="288"/>
      <c r="AA874" s="288"/>
      <c r="AB874" s="288"/>
      <c r="AC874" s="288"/>
      <c r="AD874" s="288"/>
      <c r="AE874" s="288"/>
      <c r="AF874" s="288"/>
      <c r="AG874" s="288"/>
      <c r="AH874" s="288"/>
      <c r="AI874" s="288"/>
      <c r="AJ874" s="288"/>
      <c r="AK874" s="288"/>
      <c r="AL874" s="288"/>
      <c r="AM874" s="288"/>
      <c r="AN874" s="288"/>
      <c r="AO874" s="288"/>
      <c r="AP874" s="288"/>
    </row>
    <row r="875" spans="1:42" ht="15.75" customHeight="1">
      <c r="A875" s="288"/>
      <c r="B875" s="317"/>
      <c r="C875" s="317"/>
      <c r="D875" s="317"/>
      <c r="E875" s="288"/>
      <c r="F875" s="317"/>
      <c r="G875" s="288"/>
      <c r="H875" s="317"/>
      <c r="I875" s="288"/>
      <c r="J875" s="317"/>
      <c r="K875" s="288"/>
      <c r="L875" s="317"/>
      <c r="M875" s="288"/>
      <c r="N875" s="339"/>
      <c r="O875" s="317"/>
      <c r="P875" s="288"/>
      <c r="Q875" s="317"/>
      <c r="R875" s="288"/>
      <c r="S875" s="317"/>
      <c r="T875" s="288"/>
      <c r="U875" s="317"/>
      <c r="V875" s="288"/>
      <c r="W875" s="288"/>
      <c r="X875" s="288"/>
      <c r="Y875" s="288"/>
      <c r="Z875" s="288"/>
      <c r="AA875" s="288"/>
      <c r="AB875" s="288"/>
      <c r="AC875" s="288"/>
      <c r="AD875" s="288"/>
      <c r="AE875" s="288"/>
      <c r="AF875" s="288"/>
      <c r="AG875" s="288"/>
      <c r="AH875" s="288"/>
      <c r="AI875" s="288"/>
      <c r="AJ875" s="288"/>
      <c r="AK875" s="288"/>
      <c r="AL875" s="288"/>
      <c r="AM875" s="288"/>
      <c r="AN875" s="288"/>
      <c r="AO875" s="288"/>
      <c r="AP875" s="288"/>
    </row>
    <row r="876" spans="1:42" ht="15.75" customHeight="1">
      <c r="A876" s="288"/>
      <c r="B876" s="317"/>
      <c r="C876" s="317"/>
      <c r="D876" s="317"/>
      <c r="E876" s="288"/>
      <c r="F876" s="317"/>
      <c r="G876" s="288"/>
      <c r="H876" s="317"/>
      <c r="I876" s="288"/>
      <c r="J876" s="317"/>
      <c r="K876" s="288"/>
      <c r="L876" s="317"/>
      <c r="M876" s="288"/>
      <c r="N876" s="339"/>
      <c r="O876" s="317"/>
      <c r="P876" s="288"/>
      <c r="Q876" s="317"/>
      <c r="R876" s="288"/>
      <c r="S876" s="317"/>
      <c r="T876" s="288"/>
      <c r="U876" s="317"/>
      <c r="V876" s="288"/>
      <c r="W876" s="288"/>
      <c r="X876" s="288"/>
      <c r="Y876" s="288"/>
      <c r="Z876" s="288"/>
      <c r="AA876" s="288"/>
      <c r="AB876" s="288"/>
      <c r="AC876" s="288"/>
      <c r="AD876" s="288"/>
      <c r="AE876" s="288"/>
      <c r="AF876" s="288"/>
      <c r="AG876" s="288"/>
      <c r="AH876" s="288"/>
      <c r="AI876" s="288"/>
      <c r="AJ876" s="288"/>
      <c r="AK876" s="288"/>
      <c r="AL876" s="288"/>
      <c r="AM876" s="288"/>
      <c r="AN876" s="288"/>
      <c r="AO876" s="288"/>
      <c r="AP876" s="288"/>
    </row>
    <row r="877" spans="1:42" ht="15.75" customHeight="1">
      <c r="A877" s="288"/>
      <c r="B877" s="317"/>
      <c r="C877" s="317"/>
      <c r="D877" s="317"/>
      <c r="E877" s="288"/>
      <c r="F877" s="317"/>
      <c r="G877" s="288"/>
      <c r="H877" s="317"/>
      <c r="I877" s="288"/>
      <c r="J877" s="317"/>
      <c r="K877" s="288"/>
      <c r="L877" s="317"/>
      <c r="M877" s="288"/>
      <c r="N877" s="339"/>
      <c r="O877" s="317"/>
      <c r="P877" s="288"/>
      <c r="Q877" s="317"/>
      <c r="R877" s="288"/>
      <c r="S877" s="317"/>
      <c r="T877" s="288"/>
      <c r="U877" s="317"/>
      <c r="V877" s="288"/>
      <c r="W877" s="288"/>
      <c r="X877" s="288"/>
      <c r="Y877" s="288"/>
      <c r="Z877" s="288"/>
      <c r="AA877" s="288"/>
      <c r="AB877" s="288"/>
      <c r="AC877" s="288"/>
      <c r="AD877" s="288"/>
      <c r="AE877" s="288"/>
      <c r="AF877" s="288"/>
      <c r="AG877" s="288"/>
      <c r="AH877" s="288"/>
      <c r="AI877" s="288"/>
      <c r="AJ877" s="288"/>
      <c r="AK877" s="288"/>
      <c r="AL877" s="288"/>
      <c r="AM877" s="288"/>
      <c r="AN877" s="288"/>
      <c r="AO877" s="288"/>
      <c r="AP877" s="288"/>
    </row>
    <row r="878" spans="1:42" ht="15.75" customHeight="1">
      <c r="A878" s="288"/>
      <c r="B878" s="317"/>
      <c r="C878" s="317"/>
      <c r="D878" s="317"/>
      <c r="E878" s="288"/>
      <c r="F878" s="317"/>
      <c r="G878" s="288"/>
      <c r="H878" s="317"/>
      <c r="I878" s="288"/>
      <c r="J878" s="317"/>
      <c r="K878" s="288"/>
      <c r="L878" s="317"/>
      <c r="M878" s="288"/>
      <c r="N878" s="339"/>
      <c r="O878" s="317"/>
      <c r="P878" s="288"/>
      <c r="Q878" s="317"/>
      <c r="R878" s="288"/>
      <c r="S878" s="317"/>
      <c r="T878" s="288"/>
      <c r="U878" s="317"/>
      <c r="V878" s="288"/>
      <c r="W878" s="288"/>
      <c r="X878" s="288"/>
      <c r="Y878" s="288"/>
      <c r="Z878" s="288"/>
      <c r="AA878" s="288"/>
      <c r="AB878" s="288"/>
      <c r="AC878" s="288"/>
      <c r="AD878" s="288"/>
      <c r="AE878" s="288"/>
      <c r="AF878" s="288"/>
      <c r="AG878" s="288"/>
      <c r="AH878" s="288"/>
      <c r="AI878" s="288"/>
      <c r="AJ878" s="288"/>
      <c r="AK878" s="288"/>
      <c r="AL878" s="288"/>
      <c r="AM878" s="288"/>
      <c r="AN878" s="288"/>
      <c r="AO878" s="288"/>
      <c r="AP878" s="288"/>
    </row>
    <row r="879" spans="1:42" ht="15.75" customHeight="1">
      <c r="A879" s="288"/>
      <c r="B879" s="317"/>
      <c r="C879" s="317"/>
      <c r="D879" s="317"/>
      <c r="E879" s="288"/>
      <c r="F879" s="317"/>
      <c r="G879" s="288"/>
      <c r="H879" s="317"/>
      <c r="I879" s="288"/>
      <c r="J879" s="317"/>
      <c r="K879" s="288"/>
      <c r="L879" s="317"/>
      <c r="M879" s="288"/>
      <c r="N879" s="339"/>
      <c r="O879" s="317"/>
      <c r="P879" s="288"/>
      <c r="Q879" s="317"/>
      <c r="R879" s="288"/>
      <c r="S879" s="317"/>
      <c r="T879" s="288"/>
      <c r="U879" s="317"/>
      <c r="V879" s="288"/>
      <c r="W879" s="288"/>
      <c r="X879" s="288"/>
      <c r="Y879" s="288"/>
      <c r="Z879" s="288"/>
      <c r="AA879" s="288"/>
      <c r="AB879" s="288"/>
      <c r="AC879" s="288"/>
      <c r="AD879" s="288"/>
      <c r="AE879" s="288"/>
      <c r="AF879" s="288"/>
      <c r="AG879" s="288"/>
      <c r="AH879" s="288"/>
      <c r="AI879" s="288"/>
      <c r="AJ879" s="288"/>
      <c r="AK879" s="288"/>
      <c r="AL879" s="288"/>
      <c r="AM879" s="288"/>
      <c r="AN879" s="288"/>
      <c r="AO879" s="288"/>
      <c r="AP879" s="288"/>
    </row>
    <row r="880" spans="1:42" ht="15.75" customHeight="1">
      <c r="A880" s="288"/>
      <c r="B880" s="317"/>
      <c r="C880" s="317"/>
      <c r="D880" s="317"/>
      <c r="E880" s="288"/>
      <c r="F880" s="317"/>
      <c r="G880" s="288"/>
      <c r="H880" s="317"/>
      <c r="I880" s="288"/>
      <c r="J880" s="317"/>
      <c r="K880" s="288"/>
      <c r="L880" s="317"/>
      <c r="M880" s="288"/>
      <c r="N880" s="339"/>
      <c r="O880" s="317"/>
      <c r="P880" s="288"/>
      <c r="Q880" s="317"/>
      <c r="R880" s="288"/>
      <c r="S880" s="317"/>
      <c r="T880" s="288"/>
      <c r="U880" s="317"/>
      <c r="V880" s="288"/>
      <c r="W880" s="288"/>
      <c r="X880" s="288"/>
      <c r="Y880" s="288"/>
      <c r="Z880" s="288"/>
      <c r="AA880" s="288"/>
      <c r="AB880" s="288"/>
      <c r="AC880" s="288"/>
      <c r="AD880" s="288"/>
      <c r="AE880" s="288"/>
      <c r="AF880" s="288"/>
      <c r="AG880" s="288"/>
      <c r="AH880" s="288"/>
      <c r="AI880" s="288"/>
      <c r="AJ880" s="288"/>
      <c r="AK880" s="288"/>
      <c r="AL880" s="288"/>
      <c r="AM880" s="288"/>
      <c r="AN880" s="288"/>
      <c r="AO880" s="288"/>
      <c r="AP880" s="288"/>
    </row>
    <row r="881" spans="1:42" ht="15.75" customHeight="1">
      <c r="A881" s="288"/>
      <c r="B881" s="317"/>
      <c r="C881" s="317"/>
      <c r="D881" s="317"/>
      <c r="E881" s="288"/>
      <c r="F881" s="317"/>
      <c r="G881" s="288"/>
      <c r="H881" s="317"/>
      <c r="I881" s="288"/>
      <c r="J881" s="317"/>
      <c r="K881" s="288"/>
      <c r="L881" s="317"/>
      <c r="M881" s="288"/>
      <c r="N881" s="339"/>
      <c r="O881" s="317"/>
      <c r="P881" s="288"/>
      <c r="Q881" s="317"/>
      <c r="R881" s="288"/>
      <c r="S881" s="317"/>
      <c r="T881" s="288"/>
      <c r="U881" s="317"/>
      <c r="V881" s="288"/>
      <c r="W881" s="288"/>
      <c r="X881" s="288"/>
      <c r="Y881" s="288"/>
      <c r="Z881" s="288"/>
      <c r="AA881" s="288"/>
      <c r="AB881" s="288"/>
      <c r="AC881" s="288"/>
      <c r="AD881" s="288"/>
      <c r="AE881" s="288"/>
      <c r="AF881" s="288"/>
      <c r="AG881" s="288"/>
      <c r="AH881" s="288"/>
      <c r="AI881" s="288"/>
      <c r="AJ881" s="288"/>
      <c r="AK881" s="288"/>
      <c r="AL881" s="288"/>
      <c r="AM881" s="288"/>
      <c r="AN881" s="288"/>
      <c r="AO881" s="288"/>
      <c r="AP881" s="288"/>
    </row>
    <row r="882" spans="1:42" ht="15.75" customHeight="1">
      <c r="A882" s="288"/>
      <c r="B882" s="317"/>
      <c r="C882" s="317"/>
      <c r="D882" s="317"/>
      <c r="E882" s="288"/>
      <c r="F882" s="317"/>
      <c r="G882" s="288"/>
      <c r="H882" s="317"/>
      <c r="I882" s="288"/>
      <c r="J882" s="317"/>
      <c r="K882" s="288"/>
      <c r="L882" s="317"/>
      <c r="M882" s="288"/>
      <c r="N882" s="339"/>
      <c r="O882" s="317"/>
      <c r="P882" s="288"/>
      <c r="Q882" s="317"/>
      <c r="R882" s="288"/>
      <c r="S882" s="317"/>
      <c r="T882" s="288"/>
      <c r="U882" s="317"/>
      <c r="V882" s="288"/>
      <c r="W882" s="288"/>
      <c r="X882" s="288"/>
      <c r="Y882" s="288"/>
      <c r="Z882" s="288"/>
      <c r="AA882" s="288"/>
      <c r="AB882" s="288"/>
      <c r="AC882" s="288"/>
      <c r="AD882" s="288"/>
      <c r="AE882" s="288"/>
      <c r="AF882" s="288"/>
      <c r="AG882" s="288"/>
      <c r="AH882" s="288"/>
      <c r="AI882" s="288"/>
      <c r="AJ882" s="288"/>
      <c r="AK882" s="288"/>
      <c r="AL882" s="288"/>
      <c r="AM882" s="288"/>
      <c r="AN882" s="288"/>
      <c r="AO882" s="288"/>
      <c r="AP882" s="288"/>
    </row>
    <row r="883" spans="1:42" ht="15.75" customHeight="1">
      <c r="A883" s="288"/>
      <c r="B883" s="317"/>
      <c r="C883" s="317"/>
      <c r="D883" s="317"/>
      <c r="E883" s="288"/>
      <c r="F883" s="317"/>
      <c r="G883" s="288"/>
      <c r="H883" s="317"/>
      <c r="I883" s="288"/>
      <c r="J883" s="317"/>
      <c r="K883" s="288"/>
      <c r="L883" s="317"/>
      <c r="M883" s="288"/>
      <c r="N883" s="339"/>
      <c r="O883" s="317"/>
      <c r="P883" s="288"/>
      <c r="Q883" s="317"/>
      <c r="R883" s="288"/>
      <c r="S883" s="317"/>
      <c r="T883" s="288"/>
      <c r="U883" s="317"/>
      <c r="V883" s="288"/>
      <c r="W883" s="288"/>
      <c r="X883" s="288"/>
      <c r="Y883" s="288"/>
      <c r="Z883" s="288"/>
      <c r="AA883" s="288"/>
      <c r="AB883" s="288"/>
      <c r="AC883" s="288"/>
      <c r="AD883" s="288"/>
      <c r="AE883" s="288"/>
      <c r="AF883" s="288"/>
      <c r="AG883" s="288"/>
      <c r="AH883" s="288"/>
      <c r="AI883" s="288"/>
      <c r="AJ883" s="288"/>
      <c r="AK883" s="288"/>
      <c r="AL883" s="288"/>
      <c r="AM883" s="288"/>
      <c r="AN883" s="288"/>
      <c r="AO883" s="288"/>
      <c r="AP883" s="288"/>
    </row>
    <row r="884" spans="1:42" ht="15.75" customHeight="1">
      <c r="A884" s="288"/>
      <c r="B884" s="317"/>
      <c r="C884" s="317"/>
      <c r="D884" s="317"/>
      <c r="E884" s="288"/>
      <c r="F884" s="317"/>
      <c r="G884" s="288"/>
      <c r="H884" s="317"/>
      <c r="I884" s="288"/>
      <c r="J884" s="317"/>
      <c r="K884" s="288"/>
      <c r="L884" s="317"/>
      <c r="M884" s="288"/>
      <c r="N884" s="339"/>
      <c r="O884" s="317"/>
      <c r="P884" s="288"/>
      <c r="Q884" s="317"/>
      <c r="R884" s="288"/>
      <c r="S884" s="317"/>
      <c r="T884" s="288"/>
      <c r="U884" s="317"/>
      <c r="V884" s="288"/>
      <c r="W884" s="288"/>
      <c r="X884" s="288"/>
      <c r="Y884" s="288"/>
      <c r="Z884" s="288"/>
      <c r="AA884" s="288"/>
      <c r="AB884" s="288"/>
      <c r="AC884" s="288"/>
      <c r="AD884" s="288"/>
      <c r="AE884" s="288"/>
      <c r="AF884" s="288"/>
      <c r="AG884" s="288"/>
      <c r="AH884" s="288"/>
      <c r="AI884" s="288"/>
      <c r="AJ884" s="288"/>
      <c r="AK884" s="288"/>
      <c r="AL884" s="288"/>
      <c r="AM884" s="288"/>
      <c r="AN884" s="288"/>
      <c r="AO884" s="288"/>
      <c r="AP884" s="288"/>
    </row>
    <row r="885" spans="1:42" ht="15.75" customHeight="1">
      <c r="A885" s="288"/>
      <c r="B885" s="317"/>
      <c r="C885" s="317"/>
      <c r="D885" s="317"/>
      <c r="E885" s="288"/>
      <c r="F885" s="317"/>
      <c r="G885" s="288"/>
      <c r="H885" s="317"/>
      <c r="I885" s="288"/>
      <c r="J885" s="317"/>
      <c r="K885" s="288"/>
      <c r="L885" s="317"/>
      <c r="M885" s="288"/>
      <c r="N885" s="339"/>
      <c r="O885" s="317"/>
      <c r="P885" s="288"/>
      <c r="Q885" s="317"/>
      <c r="R885" s="288"/>
      <c r="S885" s="317"/>
      <c r="T885" s="288"/>
      <c r="U885" s="317"/>
      <c r="V885" s="288"/>
      <c r="W885" s="288"/>
      <c r="X885" s="288"/>
      <c r="Y885" s="288"/>
      <c r="Z885" s="288"/>
      <c r="AA885" s="288"/>
      <c r="AB885" s="288"/>
      <c r="AC885" s="288"/>
      <c r="AD885" s="288"/>
      <c r="AE885" s="288"/>
      <c r="AF885" s="288"/>
      <c r="AG885" s="288"/>
      <c r="AH885" s="288"/>
      <c r="AI885" s="288"/>
      <c r="AJ885" s="288"/>
      <c r="AK885" s="288"/>
      <c r="AL885" s="288"/>
      <c r="AM885" s="288"/>
      <c r="AN885" s="288"/>
      <c r="AO885" s="288"/>
      <c r="AP885" s="288"/>
    </row>
    <row r="886" spans="1:42" ht="15.75" customHeight="1">
      <c r="A886" s="288"/>
      <c r="B886" s="317"/>
      <c r="C886" s="317"/>
      <c r="D886" s="317"/>
      <c r="E886" s="288"/>
      <c r="F886" s="317"/>
      <c r="G886" s="288"/>
      <c r="H886" s="317"/>
      <c r="I886" s="288"/>
      <c r="J886" s="317"/>
      <c r="K886" s="288"/>
      <c r="L886" s="317"/>
      <c r="M886" s="288"/>
      <c r="N886" s="339"/>
      <c r="O886" s="317"/>
      <c r="P886" s="288"/>
      <c r="Q886" s="317"/>
      <c r="R886" s="288"/>
      <c r="S886" s="317"/>
      <c r="T886" s="288"/>
      <c r="U886" s="317"/>
      <c r="V886" s="288"/>
      <c r="W886" s="288"/>
      <c r="X886" s="288"/>
      <c r="Y886" s="288"/>
      <c r="Z886" s="288"/>
      <c r="AA886" s="288"/>
      <c r="AB886" s="288"/>
      <c r="AC886" s="288"/>
      <c r="AD886" s="288"/>
      <c r="AE886" s="288"/>
      <c r="AF886" s="288"/>
      <c r="AG886" s="288"/>
      <c r="AH886" s="288"/>
      <c r="AI886" s="288"/>
      <c r="AJ886" s="288"/>
      <c r="AK886" s="288"/>
      <c r="AL886" s="288"/>
      <c r="AM886" s="288"/>
      <c r="AN886" s="288"/>
      <c r="AO886" s="288"/>
      <c r="AP886" s="288"/>
    </row>
    <row r="887" spans="1:42" ht="15.75" customHeight="1">
      <c r="A887" s="288"/>
      <c r="B887" s="317"/>
      <c r="C887" s="317"/>
      <c r="D887" s="317"/>
      <c r="E887" s="288"/>
      <c r="F887" s="317"/>
      <c r="G887" s="288"/>
      <c r="H887" s="317"/>
      <c r="I887" s="288"/>
      <c r="J887" s="317"/>
      <c r="K887" s="288"/>
      <c r="L887" s="317"/>
      <c r="M887" s="288"/>
      <c r="N887" s="339"/>
      <c r="O887" s="317"/>
      <c r="P887" s="288"/>
      <c r="Q887" s="317"/>
      <c r="R887" s="288"/>
      <c r="S887" s="317"/>
      <c r="T887" s="288"/>
      <c r="U887" s="317"/>
      <c r="V887" s="288"/>
      <c r="W887" s="288"/>
      <c r="X887" s="288"/>
      <c r="Y887" s="288"/>
      <c r="Z887" s="288"/>
      <c r="AA887" s="288"/>
      <c r="AB887" s="288"/>
      <c r="AC887" s="288"/>
      <c r="AD887" s="288"/>
      <c r="AE887" s="288"/>
      <c r="AF887" s="288"/>
      <c r="AG887" s="288"/>
      <c r="AH887" s="288"/>
      <c r="AI887" s="288"/>
      <c r="AJ887" s="288"/>
      <c r="AK887" s="288"/>
      <c r="AL887" s="288"/>
      <c r="AM887" s="288"/>
      <c r="AN887" s="288"/>
      <c r="AO887" s="288"/>
      <c r="AP887" s="288"/>
    </row>
    <row r="888" spans="1:42" ht="15.75" customHeight="1">
      <c r="A888" s="288"/>
      <c r="B888" s="317"/>
      <c r="C888" s="317"/>
      <c r="D888" s="317"/>
      <c r="E888" s="288"/>
      <c r="F888" s="317"/>
      <c r="G888" s="288"/>
      <c r="H888" s="317"/>
      <c r="I888" s="288"/>
      <c r="J888" s="317"/>
      <c r="K888" s="288"/>
      <c r="L888" s="317"/>
      <c r="M888" s="288"/>
      <c r="N888" s="339"/>
      <c r="O888" s="317"/>
      <c r="P888" s="288"/>
      <c r="Q888" s="317"/>
      <c r="R888" s="288"/>
      <c r="S888" s="317"/>
      <c r="T888" s="288"/>
      <c r="U888" s="317"/>
      <c r="V888" s="288"/>
      <c r="W888" s="288"/>
      <c r="X888" s="288"/>
      <c r="Y888" s="288"/>
      <c r="Z888" s="288"/>
      <c r="AA888" s="288"/>
      <c r="AB888" s="288"/>
      <c r="AC888" s="288"/>
      <c r="AD888" s="288"/>
      <c r="AE888" s="288"/>
      <c r="AF888" s="288"/>
      <c r="AG888" s="288"/>
      <c r="AH888" s="288"/>
      <c r="AI888" s="288"/>
      <c r="AJ888" s="288"/>
      <c r="AK888" s="288"/>
      <c r="AL888" s="288"/>
      <c r="AM888" s="288"/>
      <c r="AN888" s="288"/>
      <c r="AO888" s="288"/>
      <c r="AP888" s="288"/>
    </row>
    <row r="889" spans="1:42" ht="15.75" customHeight="1">
      <c r="A889" s="288"/>
      <c r="B889" s="317"/>
      <c r="C889" s="317"/>
      <c r="D889" s="317"/>
      <c r="E889" s="288"/>
      <c r="F889" s="317"/>
      <c r="G889" s="288"/>
      <c r="H889" s="317"/>
      <c r="I889" s="288"/>
      <c r="J889" s="317"/>
      <c r="K889" s="288"/>
      <c r="L889" s="317"/>
      <c r="M889" s="288"/>
      <c r="N889" s="339"/>
      <c r="O889" s="317"/>
      <c r="P889" s="288"/>
      <c r="Q889" s="317"/>
      <c r="R889" s="288"/>
      <c r="S889" s="317"/>
      <c r="T889" s="288"/>
      <c r="U889" s="317"/>
      <c r="V889" s="288"/>
      <c r="W889" s="288"/>
      <c r="X889" s="288"/>
      <c r="Y889" s="288"/>
      <c r="Z889" s="288"/>
      <c r="AA889" s="288"/>
      <c r="AB889" s="288"/>
      <c r="AC889" s="288"/>
      <c r="AD889" s="288"/>
      <c r="AE889" s="288"/>
      <c r="AF889" s="288"/>
      <c r="AG889" s="288"/>
      <c r="AH889" s="288"/>
      <c r="AI889" s="288"/>
      <c r="AJ889" s="288"/>
      <c r="AK889" s="288"/>
      <c r="AL889" s="288"/>
      <c r="AM889" s="288"/>
      <c r="AN889" s="288"/>
      <c r="AO889" s="288"/>
      <c r="AP889" s="288"/>
    </row>
    <row r="890" spans="1:42" ht="15.75" customHeight="1">
      <c r="A890" s="288"/>
      <c r="B890" s="317"/>
      <c r="C890" s="317"/>
      <c r="D890" s="317"/>
      <c r="E890" s="288"/>
      <c r="F890" s="317"/>
      <c r="G890" s="288"/>
      <c r="H890" s="317"/>
      <c r="I890" s="288"/>
      <c r="J890" s="317"/>
      <c r="K890" s="288"/>
      <c r="L890" s="317"/>
      <c r="M890" s="288"/>
      <c r="N890" s="339"/>
      <c r="O890" s="317"/>
      <c r="P890" s="288"/>
      <c r="Q890" s="317"/>
      <c r="R890" s="288"/>
      <c r="S890" s="317"/>
      <c r="T890" s="288"/>
      <c r="U890" s="317"/>
      <c r="V890" s="288"/>
      <c r="W890" s="288"/>
      <c r="X890" s="288"/>
      <c r="Y890" s="288"/>
      <c r="Z890" s="288"/>
      <c r="AA890" s="288"/>
      <c r="AB890" s="288"/>
      <c r="AC890" s="288"/>
      <c r="AD890" s="288"/>
      <c r="AE890" s="288"/>
      <c r="AF890" s="288"/>
      <c r="AG890" s="288"/>
      <c r="AH890" s="288"/>
      <c r="AI890" s="288"/>
      <c r="AJ890" s="288"/>
      <c r="AK890" s="288"/>
      <c r="AL890" s="288"/>
      <c r="AM890" s="288"/>
      <c r="AN890" s="288"/>
      <c r="AO890" s="288"/>
      <c r="AP890" s="288"/>
    </row>
    <row r="891" spans="1:42" ht="15.75" customHeight="1">
      <c r="A891" s="288"/>
      <c r="B891" s="317"/>
      <c r="C891" s="317"/>
      <c r="D891" s="317"/>
      <c r="E891" s="288"/>
      <c r="F891" s="317"/>
      <c r="G891" s="288"/>
      <c r="H891" s="317"/>
      <c r="I891" s="288"/>
      <c r="J891" s="317"/>
      <c r="K891" s="288"/>
      <c r="L891" s="317"/>
      <c r="M891" s="288"/>
      <c r="N891" s="339"/>
      <c r="O891" s="317"/>
      <c r="P891" s="288"/>
      <c r="Q891" s="317"/>
      <c r="R891" s="288"/>
      <c r="S891" s="317"/>
      <c r="T891" s="288"/>
      <c r="U891" s="317"/>
      <c r="V891" s="288"/>
      <c r="W891" s="288"/>
      <c r="X891" s="288"/>
      <c r="Y891" s="288"/>
      <c r="Z891" s="288"/>
      <c r="AA891" s="288"/>
      <c r="AB891" s="288"/>
      <c r="AC891" s="288"/>
      <c r="AD891" s="288"/>
      <c r="AE891" s="288"/>
      <c r="AF891" s="288"/>
      <c r="AG891" s="288"/>
      <c r="AH891" s="288"/>
      <c r="AI891" s="288"/>
      <c r="AJ891" s="288"/>
      <c r="AK891" s="288"/>
      <c r="AL891" s="288"/>
      <c r="AM891" s="288"/>
      <c r="AN891" s="288"/>
      <c r="AO891" s="288"/>
      <c r="AP891" s="288"/>
    </row>
    <row r="892" spans="1:42" ht="15.75" customHeight="1">
      <c r="A892" s="288"/>
      <c r="B892" s="317"/>
      <c r="C892" s="317"/>
      <c r="D892" s="317"/>
      <c r="E892" s="288"/>
      <c r="F892" s="317"/>
      <c r="G892" s="288"/>
      <c r="H892" s="317"/>
      <c r="I892" s="288"/>
      <c r="J892" s="317"/>
      <c r="K892" s="288"/>
      <c r="L892" s="317"/>
      <c r="M892" s="288"/>
      <c r="N892" s="339"/>
      <c r="O892" s="317"/>
      <c r="P892" s="288"/>
      <c r="Q892" s="317"/>
      <c r="R892" s="288"/>
      <c r="S892" s="317"/>
      <c r="T892" s="288"/>
      <c r="U892" s="317"/>
      <c r="V892" s="288"/>
      <c r="W892" s="288"/>
      <c r="X892" s="288"/>
      <c r="Y892" s="288"/>
      <c r="Z892" s="288"/>
      <c r="AA892" s="288"/>
      <c r="AB892" s="288"/>
      <c r="AC892" s="288"/>
      <c r="AD892" s="288"/>
      <c r="AE892" s="288"/>
      <c r="AF892" s="288"/>
      <c r="AG892" s="288"/>
      <c r="AH892" s="288"/>
      <c r="AI892" s="288"/>
      <c r="AJ892" s="288"/>
      <c r="AK892" s="288"/>
      <c r="AL892" s="288"/>
      <c r="AM892" s="288"/>
      <c r="AN892" s="288"/>
      <c r="AO892" s="288"/>
      <c r="AP892" s="288"/>
    </row>
    <row r="893" spans="1:42" ht="15.75" customHeight="1">
      <c r="A893" s="288"/>
      <c r="B893" s="317"/>
      <c r="C893" s="317"/>
      <c r="D893" s="317"/>
      <c r="E893" s="288"/>
      <c r="F893" s="317"/>
      <c r="G893" s="288"/>
      <c r="H893" s="317"/>
      <c r="I893" s="288"/>
      <c r="J893" s="317"/>
      <c r="K893" s="288"/>
      <c r="L893" s="317"/>
      <c r="M893" s="288"/>
      <c r="N893" s="339"/>
      <c r="O893" s="317"/>
      <c r="P893" s="288"/>
      <c r="Q893" s="317"/>
      <c r="R893" s="288"/>
      <c r="S893" s="317"/>
      <c r="T893" s="288"/>
      <c r="U893" s="317"/>
      <c r="V893" s="288"/>
      <c r="W893" s="288"/>
      <c r="X893" s="288"/>
      <c r="Y893" s="288"/>
      <c r="Z893" s="288"/>
      <c r="AA893" s="288"/>
      <c r="AB893" s="288"/>
      <c r="AC893" s="288"/>
      <c r="AD893" s="288"/>
      <c r="AE893" s="288"/>
      <c r="AF893" s="288"/>
      <c r="AG893" s="288"/>
      <c r="AH893" s="288"/>
      <c r="AI893" s="288"/>
      <c r="AJ893" s="288"/>
      <c r="AK893" s="288"/>
      <c r="AL893" s="288"/>
      <c r="AM893" s="288"/>
      <c r="AN893" s="288"/>
      <c r="AO893" s="288"/>
      <c r="AP893" s="288"/>
    </row>
    <row r="894" spans="1:42" ht="15.75" customHeight="1">
      <c r="A894" s="288"/>
      <c r="B894" s="317"/>
      <c r="C894" s="317"/>
      <c r="D894" s="317"/>
      <c r="E894" s="288"/>
      <c r="F894" s="317"/>
      <c r="G894" s="288"/>
      <c r="H894" s="317"/>
      <c r="I894" s="288"/>
      <c r="J894" s="317"/>
      <c r="K894" s="288"/>
      <c r="L894" s="317"/>
      <c r="M894" s="288"/>
      <c r="N894" s="339"/>
      <c r="O894" s="317"/>
      <c r="P894" s="288"/>
      <c r="Q894" s="317"/>
      <c r="R894" s="288"/>
      <c r="S894" s="317"/>
      <c r="T894" s="288"/>
      <c r="U894" s="317"/>
      <c r="V894" s="288"/>
      <c r="W894" s="288"/>
      <c r="X894" s="288"/>
      <c r="Y894" s="288"/>
      <c r="Z894" s="288"/>
      <c r="AA894" s="288"/>
      <c r="AB894" s="288"/>
      <c r="AC894" s="288"/>
      <c r="AD894" s="288"/>
      <c r="AE894" s="288"/>
      <c r="AF894" s="288"/>
      <c r="AG894" s="288"/>
      <c r="AH894" s="288"/>
      <c r="AI894" s="288"/>
      <c r="AJ894" s="288"/>
      <c r="AK894" s="288"/>
      <c r="AL894" s="288"/>
      <c r="AM894" s="288"/>
      <c r="AN894" s="288"/>
      <c r="AO894" s="288"/>
      <c r="AP894" s="288"/>
    </row>
    <row r="895" spans="1:42" ht="15.75" customHeight="1">
      <c r="A895" s="288"/>
      <c r="B895" s="317"/>
      <c r="C895" s="317"/>
      <c r="D895" s="317"/>
      <c r="E895" s="288"/>
      <c r="F895" s="317"/>
      <c r="G895" s="288"/>
      <c r="H895" s="317"/>
      <c r="I895" s="288"/>
      <c r="J895" s="317"/>
      <c r="K895" s="288"/>
      <c r="L895" s="317"/>
      <c r="M895" s="288"/>
      <c r="N895" s="339"/>
      <c r="O895" s="317"/>
      <c r="P895" s="288"/>
      <c r="Q895" s="317"/>
      <c r="R895" s="288"/>
      <c r="S895" s="317"/>
      <c r="T895" s="288"/>
      <c r="U895" s="317"/>
      <c r="V895" s="288"/>
      <c r="W895" s="288"/>
      <c r="X895" s="288"/>
      <c r="Y895" s="288"/>
      <c r="Z895" s="288"/>
      <c r="AA895" s="288"/>
      <c r="AB895" s="288"/>
      <c r="AC895" s="288"/>
      <c r="AD895" s="288"/>
      <c r="AE895" s="288"/>
      <c r="AF895" s="288"/>
      <c r="AG895" s="288"/>
      <c r="AH895" s="288"/>
      <c r="AI895" s="288"/>
      <c r="AJ895" s="288"/>
      <c r="AK895" s="288"/>
      <c r="AL895" s="288"/>
      <c r="AM895" s="288"/>
      <c r="AN895" s="288"/>
      <c r="AO895" s="288"/>
      <c r="AP895" s="288"/>
    </row>
    <row r="896" spans="1:42" ht="15.75" customHeight="1">
      <c r="A896" s="288"/>
      <c r="B896" s="317"/>
      <c r="C896" s="317"/>
      <c r="D896" s="317"/>
      <c r="E896" s="288"/>
      <c r="F896" s="317"/>
      <c r="G896" s="288"/>
      <c r="H896" s="317"/>
      <c r="I896" s="288"/>
      <c r="J896" s="317"/>
      <c r="K896" s="288"/>
      <c r="L896" s="317"/>
      <c r="M896" s="288"/>
      <c r="N896" s="339"/>
      <c r="O896" s="317"/>
      <c r="P896" s="288"/>
      <c r="Q896" s="317"/>
      <c r="R896" s="288"/>
      <c r="S896" s="317"/>
      <c r="T896" s="288"/>
      <c r="U896" s="317"/>
      <c r="V896" s="288"/>
      <c r="W896" s="288"/>
      <c r="X896" s="288"/>
      <c r="Y896" s="288"/>
      <c r="Z896" s="288"/>
      <c r="AA896" s="288"/>
      <c r="AB896" s="288"/>
      <c r="AC896" s="288"/>
      <c r="AD896" s="288"/>
      <c r="AE896" s="288"/>
      <c r="AF896" s="288"/>
      <c r="AG896" s="288"/>
      <c r="AH896" s="288"/>
      <c r="AI896" s="288"/>
      <c r="AJ896" s="288"/>
      <c r="AK896" s="288"/>
      <c r="AL896" s="288"/>
      <c r="AM896" s="288"/>
      <c r="AN896" s="288"/>
      <c r="AO896" s="288"/>
      <c r="AP896" s="288"/>
    </row>
    <row r="897" spans="1:42" ht="15.75" customHeight="1">
      <c r="A897" s="288"/>
      <c r="B897" s="317"/>
      <c r="C897" s="317"/>
      <c r="D897" s="317"/>
      <c r="E897" s="288"/>
      <c r="F897" s="317"/>
      <c r="G897" s="288"/>
      <c r="H897" s="317"/>
      <c r="I897" s="288"/>
      <c r="J897" s="317"/>
      <c r="K897" s="288"/>
      <c r="L897" s="317"/>
      <c r="M897" s="288"/>
      <c r="N897" s="339"/>
      <c r="O897" s="317"/>
      <c r="P897" s="288"/>
      <c r="Q897" s="317"/>
      <c r="R897" s="288"/>
      <c r="S897" s="317"/>
      <c r="T897" s="288"/>
      <c r="U897" s="317"/>
      <c r="V897" s="288"/>
      <c r="W897" s="288"/>
      <c r="X897" s="288"/>
      <c r="Y897" s="288"/>
      <c r="Z897" s="288"/>
      <c r="AA897" s="288"/>
      <c r="AB897" s="288"/>
      <c r="AC897" s="288"/>
      <c r="AD897" s="288"/>
      <c r="AE897" s="288"/>
      <c r="AF897" s="288"/>
      <c r="AG897" s="288"/>
      <c r="AH897" s="288"/>
      <c r="AI897" s="288"/>
      <c r="AJ897" s="288"/>
      <c r="AK897" s="288"/>
      <c r="AL897" s="288"/>
      <c r="AM897" s="288"/>
      <c r="AN897" s="288"/>
      <c r="AO897" s="288"/>
      <c r="AP897" s="288"/>
    </row>
    <row r="898" spans="1:42" ht="15.75" customHeight="1">
      <c r="A898" s="288"/>
      <c r="B898" s="317"/>
      <c r="C898" s="317"/>
      <c r="D898" s="317"/>
      <c r="E898" s="288"/>
      <c r="F898" s="317"/>
      <c r="G898" s="288"/>
      <c r="H898" s="317"/>
      <c r="I898" s="288"/>
      <c r="J898" s="317"/>
      <c r="K898" s="288"/>
      <c r="L898" s="317"/>
      <c r="M898" s="288"/>
      <c r="N898" s="339"/>
      <c r="O898" s="317"/>
      <c r="P898" s="288"/>
      <c r="Q898" s="317"/>
      <c r="R898" s="288"/>
      <c r="S898" s="317"/>
      <c r="T898" s="288"/>
      <c r="U898" s="317"/>
      <c r="V898" s="288"/>
      <c r="W898" s="288"/>
      <c r="X898" s="288"/>
      <c r="Y898" s="288"/>
      <c r="Z898" s="288"/>
      <c r="AA898" s="288"/>
      <c r="AB898" s="288"/>
      <c r="AC898" s="288"/>
      <c r="AD898" s="288"/>
      <c r="AE898" s="288"/>
      <c r="AF898" s="288"/>
      <c r="AG898" s="288"/>
      <c r="AH898" s="288"/>
      <c r="AI898" s="288"/>
      <c r="AJ898" s="288"/>
      <c r="AK898" s="288"/>
      <c r="AL898" s="288"/>
      <c r="AM898" s="288"/>
      <c r="AN898" s="288"/>
      <c r="AO898" s="288"/>
      <c r="AP898" s="288"/>
    </row>
    <row r="899" spans="1:42" ht="15.75" customHeight="1">
      <c r="A899" s="288"/>
      <c r="B899" s="317"/>
      <c r="C899" s="317"/>
      <c r="D899" s="317"/>
      <c r="E899" s="288"/>
      <c r="F899" s="317"/>
      <c r="G899" s="288"/>
      <c r="H899" s="317"/>
      <c r="I899" s="288"/>
      <c r="J899" s="317"/>
      <c r="K899" s="288"/>
      <c r="L899" s="317"/>
      <c r="M899" s="288"/>
      <c r="N899" s="339"/>
      <c r="O899" s="317"/>
      <c r="P899" s="288"/>
      <c r="Q899" s="317"/>
      <c r="R899" s="288"/>
      <c r="S899" s="317"/>
      <c r="T899" s="288"/>
      <c r="U899" s="317"/>
      <c r="V899" s="288"/>
      <c r="W899" s="288"/>
      <c r="X899" s="288"/>
      <c r="Y899" s="288"/>
      <c r="Z899" s="288"/>
      <c r="AA899" s="288"/>
      <c r="AB899" s="288"/>
      <c r="AC899" s="288"/>
      <c r="AD899" s="288"/>
      <c r="AE899" s="288"/>
      <c r="AF899" s="288"/>
      <c r="AG899" s="288"/>
      <c r="AH899" s="288"/>
      <c r="AI899" s="288"/>
      <c r="AJ899" s="288"/>
      <c r="AK899" s="288"/>
      <c r="AL899" s="288"/>
      <c r="AM899" s="288"/>
      <c r="AN899" s="288"/>
      <c r="AO899" s="288"/>
      <c r="AP899" s="288"/>
    </row>
    <row r="900" spans="1:42" ht="15.75" customHeight="1">
      <c r="A900" s="288"/>
      <c r="B900" s="317"/>
      <c r="C900" s="317"/>
      <c r="D900" s="317"/>
      <c r="E900" s="288"/>
      <c r="F900" s="317"/>
      <c r="G900" s="288"/>
      <c r="H900" s="317"/>
      <c r="I900" s="288"/>
      <c r="J900" s="317"/>
      <c r="K900" s="288"/>
      <c r="L900" s="317"/>
      <c r="M900" s="288"/>
      <c r="N900" s="339"/>
      <c r="O900" s="317"/>
      <c r="P900" s="288"/>
      <c r="Q900" s="317"/>
      <c r="R900" s="288"/>
      <c r="S900" s="317"/>
      <c r="T900" s="288"/>
      <c r="U900" s="317"/>
      <c r="V900" s="288"/>
      <c r="W900" s="288"/>
      <c r="X900" s="288"/>
      <c r="Y900" s="288"/>
      <c r="Z900" s="288"/>
      <c r="AA900" s="288"/>
      <c r="AB900" s="288"/>
      <c r="AC900" s="288"/>
      <c r="AD900" s="288"/>
      <c r="AE900" s="288"/>
      <c r="AF900" s="288"/>
      <c r="AG900" s="288"/>
      <c r="AH900" s="288"/>
      <c r="AI900" s="288"/>
      <c r="AJ900" s="288"/>
      <c r="AK900" s="288"/>
      <c r="AL900" s="288"/>
      <c r="AM900" s="288"/>
      <c r="AN900" s="288"/>
      <c r="AO900" s="288"/>
      <c r="AP900" s="288"/>
    </row>
    <row r="901" spans="1:42" ht="15.75" customHeight="1">
      <c r="A901" s="288"/>
      <c r="B901" s="317"/>
      <c r="C901" s="317"/>
      <c r="D901" s="317"/>
      <c r="E901" s="288"/>
      <c r="F901" s="317"/>
      <c r="G901" s="288"/>
      <c r="H901" s="317"/>
      <c r="I901" s="288"/>
      <c r="J901" s="317"/>
      <c r="K901" s="288"/>
      <c r="L901" s="317"/>
      <c r="M901" s="288"/>
      <c r="N901" s="339"/>
      <c r="O901" s="317"/>
      <c r="P901" s="288"/>
      <c r="Q901" s="317"/>
      <c r="R901" s="288"/>
      <c r="S901" s="317"/>
      <c r="T901" s="288"/>
      <c r="U901" s="317"/>
      <c r="V901" s="288"/>
      <c r="W901" s="288"/>
      <c r="X901" s="288"/>
      <c r="Y901" s="288"/>
      <c r="Z901" s="288"/>
      <c r="AA901" s="288"/>
      <c r="AB901" s="288"/>
      <c r="AC901" s="288"/>
      <c r="AD901" s="288"/>
      <c r="AE901" s="288"/>
      <c r="AF901" s="288"/>
      <c r="AG901" s="288"/>
      <c r="AH901" s="288"/>
      <c r="AI901" s="288"/>
      <c r="AJ901" s="288"/>
      <c r="AK901" s="288"/>
      <c r="AL901" s="288"/>
      <c r="AM901" s="288"/>
      <c r="AN901" s="288"/>
      <c r="AO901" s="288"/>
      <c r="AP901" s="288"/>
    </row>
    <row r="902" spans="1:42" ht="15.75" customHeight="1">
      <c r="A902" s="288"/>
      <c r="B902" s="317"/>
      <c r="C902" s="317"/>
      <c r="D902" s="317"/>
      <c r="E902" s="288"/>
      <c r="F902" s="317"/>
      <c r="G902" s="288"/>
      <c r="H902" s="317"/>
      <c r="I902" s="288"/>
      <c r="J902" s="317"/>
      <c r="K902" s="288"/>
      <c r="L902" s="317"/>
      <c r="M902" s="288"/>
      <c r="N902" s="339"/>
      <c r="O902" s="317"/>
      <c r="P902" s="288"/>
      <c r="Q902" s="317"/>
      <c r="R902" s="288"/>
      <c r="S902" s="317"/>
      <c r="T902" s="288"/>
      <c r="U902" s="317"/>
      <c r="V902" s="288"/>
      <c r="W902" s="288"/>
      <c r="X902" s="288"/>
      <c r="Y902" s="288"/>
      <c r="Z902" s="288"/>
      <c r="AA902" s="288"/>
      <c r="AB902" s="288"/>
      <c r="AC902" s="288"/>
      <c r="AD902" s="288"/>
      <c r="AE902" s="288"/>
      <c r="AF902" s="288"/>
      <c r="AG902" s="288"/>
      <c r="AH902" s="288"/>
      <c r="AI902" s="288"/>
      <c r="AJ902" s="288"/>
      <c r="AK902" s="288"/>
      <c r="AL902" s="288"/>
      <c r="AM902" s="288"/>
      <c r="AN902" s="288"/>
      <c r="AO902" s="288"/>
      <c r="AP902" s="288"/>
    </row>
    <row r="903" spans="1:42" ht="15.75" customHeight="1">
      <c r="A903" s="288"/>
      <c r="B903" s="317"/>
      <c r="C903" s="317"/>
      <c r="D903" s="317"/>
      <c r="E903" s="288"/>
      <c r="F903" s="317"/>
      <c r="G903" s="288"/>
      <c r="H903" s="317"/>
      <c r="I903" s="288"/>
      <c r="J903" s="317"/>
      <c r="K903" s="288"/>
      <c r="L903" s="317"/>
      <c r="M903" s="288"/>
      <c r="N903" s="339"/>
      <c r="O903" s="317"/>
      <c r="P903" s="288"/>
      <c r="Q903" s="317"/>
      <c r="R903" s="288"/>
      <c r="S903" s="317"/>
      <c r="T903" s="288"/>
      <c r="U903" s="317"/>
      <c r="V903" s="288"/>
      <c r="W903" s="288"/>
      <c r="X903" s="288"/>
      <c r="Y903" s="288"/>
      <c r="Z903" s="288"/>
      <c r="AA903" s="288"/>
      <c r="AB903" s="288"/>
      <c r="AC903" s="288"/>
      <c r="AD903" s="288"/>
      <c r="AE903" s="288"/>
      <c r="AF903" s="288"/>
      <c r="AG903" s="288"/>
      <c r="AH903" s="288"/>
      <c r="AI903" s="288"/>
      <c r="AJ903" s="288"/>
      <c r="AK903" s="288"/>
      <c r="AL903" s="288"/>
      <c r="AM903" s="288"/>
      <c r="AN903" s="288"/>
      <c r="AO903" s="288"/>
      <c r="AP903" s="288"/>
    </row>
    <row r="904" spans="1:42" ht="15.75" customHeight="1">
      <c r="A904" s="288"/>
      <c r="B904" s="317"/>
      <c r="C904" s="317"/>
      <c r="D904" s="317"/>
      <c r="E904" s="288"/>
      <c r="F904" s="317"/>
      <c r="G904" s="288"/>
      <c r="H904" s="317"/>
      <c r="I904" s="288"/>
      <c r="J904" s="317"/>
      <c r="K904" s="288"/>
      <c r="L904" s="317"/>
      <c r="M904" s="288"/>
      <c r="N904" s="339"/>
      <c r="O904" s="317"/>
      <c r="P904" s="288"/>
      <c r="Q904" s="317"/>
      <c r="R904" s="288"/>
      <c r="S904" s="317"/>
      <c r="T904" s="288"/>
      <c r="U904" s="317"/>
      <c r="V904" s="288"/>
      <c r="W904" s="288"/>
      <c r="X904" s="288"/>
      <c r="Y904" s="288"/>
      <c r="Z904" s="288"/>
      <c r="AA904" s="288"/>
      <c r="AB904" s="288"/>
      <c r="AC904" s="288"/>
      <c r="AD904" s="288"/>
      <c r="AE904" s="288"/>
      <c r="AF904" s="288"/>
      <c r="AG904" s="288"/>
      <c r="AH904" s="288"/>
      <c r="AI904" s="288"/>
      <c r="AJ904" s="288"/>
      <c r="AK904" s="288"/>
      <c r="AL904" s="288"/>
      <c r="AM904" s="288"/>
      <c r="AN904" s="288"/>
      <c r="AO904" s="288"/>
      <c r="AP904" s="288"/>
    </row>
    <row r="905" spans="1:42" ht="15.75" customHeight="1">
      <c r="A905" s="288"/>
      <c r="B905" s="317"/>
      <c r="C905" s="317"/>
      <c r="D905" s="317"/>
      <c r="E905" s="288"/>
      <c r="F905" s="317"/>
      <c r="G905" s="288"/>
      <c r="H905" s="317"/>
      <c r="I905" s="288"/>
      <c r="J905" s="317"/>
      <c r="K905" s="288"/>
      <c r="L905" s="317"/>
      <c r="M905" s="288"/>
      <c r="N905" s="339"/>
      <c r="O905" s="317"/>
      <c r="P905" s="288"/>
      <c r="Q905" s="317"/>
      <c r="R905" s="288"/>
      <c r="S905" s="317"/>
      <c r="T905" s="288"/>
      <c r="U905" s="317"/>
      <c r="V905" s="288"/>
      <c r="W905" s="288"/>
      <c r="X905" s="288"/>
      <c r="Y905" s="288"/>
      <c r="Z905" s="288"/>
      <c r="AA905" s="288"/>
      <c r="AB905" s="288"/>
      <c r="AC905" s="288"/>
      <c r="AD905" s="288"/>
      <c r="AE905" s="288"/>
      <c r="AF905" s="288"/>
      <c r="AG905" s="288"/>
      <c r="AH905" s="288"/>
      <c r="AI905" s="288"/>
      <c r="AJ905" s="288"/>
      <c r="AK905" s="288"/>
      <c r="AL905" s="288"/>
      <c r="AM905" s="288"/>
      <c r="AN905" s="288"/>
      <c r="AO905" s="288"/>
      <c r="AP905" s="288"/>
    </row>
    <row r="906" spans="1:42" ht="15.75" customHeight="1">
      <c r="A906" s="288"/>
      <c r="B906" s="317"/>
      <c r="C906" s="317"/>
      <c r="D906" s="317"/>
      <c r="E906" s="288"/>
      <c r="F906" s="317"/>
      <c r="G906" s="288"/>
      <c r="H906" s="317"/>
      <c r="I906" s="288"/>
      <c r="J906" s="317"/>
      <c r="K906" s="288"/>
      <c r="L906" s="317"/>
      <c r="M906" s="288"/>
      <c r="N906" s="339"/>
      <c r="O906" s="317"/>
      <c r="P906" s="288"/>
      <c r="Q906" s="317"/>
      <c r="R906" s="288"/>
      <c r="S906" s="317"/>
      <c r="T906" s="288"/>
      <c r="U906" s="317"/>
      <c r="V906" s="288"/>
      <c r="W906" s="288"/>
      <c r="X906" s="288"/>
      <c r="Y906" s="288"/>
      <c r="Z906" s="288"/>
      <c r="AA906" s="288"/>
      <c r="AB906" s="288"/>
      <c r="AC906" s="288"/>
      <c r="AD906" s="288"/>
      <c r="AE906" s="288"/>
      <c r="AF906" s="288"/>
      <c r="AG906" s="288"/>
      <c r="AH906" s="288"/>
      <c r="AI906" s="288"/>
      <c r="AJ906" s="288"/>
      <c r="AK906" s="288"/>
      <c r="AL906" s="288"/>
      <c r="AM906" s="288"/>
      <c r="AN906" s="288"/>
      <c r="AO906" s="288"/>
      <c r="AP906" s="288"/>
    </row>
    <row r="907" spans="1:42" ht="15.75" customHeight="1">
      <c r="A907" s="288"/>
      <c r="B907" s="317"/>
      <c r="C907" s="317"/>
      <c r="D907" s="317"/>
      <c r="E907" s="288"/>
      <c r="F907" s="317"/>
      <c r="G907" s="288"/>
      <c r="H907" s="317"/>
      <c r="I907" s="288"/>
      <c r="J907" s="317"/>
      <c r="K907" s="288"/>
      <c r="L907" s="317"/>
      <c r="M907" s="288"/>
      <c r="N907" s="339"/>
      <c r="O907" s="317"/>
      <c r="P907" s="288"/>
      <c r="Q907" s="317"/>
      <c r="R907" s="288"/>
      <c r="S907" s="317"/>
      <c r="T907" s="288"/>
      <c r="U907" s="317"/>
      <c r="V907" s="288"/>
      <c r="W907" s="288"/>
      <c r="X907" s="288"/>
      <c r="Y907" s="288"/>
      <c r="Z907" s="288"/>
      <c r="AA907" s="288"/>
      <c r="AB907" s="288"/>
      <c r="AC907" s="288"/>
      <c r="AD907" s="288"/>
      <c r="AE907" s="288"/>
      <c r="AF907" s="288"/>
      <c r="AG907" s="288"/>
      <c r="AH907" s="288"/>
      <c r="AI907" s="288"/>
      <c r="AJ907" s="288"/>
      <c r="AK907" s="288"/>
      <c r="AL907" s="288"/>
      <c r="AM907" s="288"/>
      <c r="AN907" s="288"/>
      <c r="AO907" s="288"/>
      <c r="AP907" s="288"/>
    </row>
    <row r="908" spans="1:42" ht="15.75" customHeight="1">
      <c r="A908" s="288"/>
      <c r="B908" s="317"/>
      <c r="C908" s="317"/>
      <c r="D908" s="317"/>
      <c r="E908" s="288"/>
      <c r="F908" s="317"/>
      <c r="G908" s="288"/>
      <c r="H908" s="317"/>
      <c r="I908" s="288"/>
      <c r="J908" s="317"/>
      <c r="K908" s="288"/>
      <c r="L908" s="317"/>
      <c r="M908" s="288"/>
      <c r="N908" s="339"/>
      <c r="O908" s="317"/>
      <c r="P908" s="288"/>
      <c r="Q908" s="317"/>
      <c r="R908" s="288"/>
      <c r="S908" s="317"/>
      <c r="T908" s="288"/>
      <c r="U908" s="317"/>
      <c r="V908" s="288"/>
      <c r="W908" s="288"/>
      <c r="X908" s="288"/>
      <c r="Y908" s="288"/>
      <c r="Z908" s="288"/>
      <c r="AA908" s="288"/>
      <c r="AB908" s="288"/>
      <c r="AC908" s="288"/>
      <c r="AD908" s="288"/>
      <c r="AE908" s="288"/>
      <c r="AF908" s="288"/>
      <c r="AG908" s="288"/>
      <c r="AH908" s="288"/>
      <c r="AI908" s="288"/>
      <c r="AJ908" s="288"/>
      <c r="AK908" s="288"/>
      <c r="AL908" s="288"/>
      <c r="AM908" s="288"/>
      <c r="AN908" s="288"/>
      <c r="AO908" s="288"/>
      <c r="AP908" s="288"/>
    </row>
    <row r="909" spans="1:42" ht="15.75" customHeight="1">
      <c r="A909" s="288"/>
      <c r="B909" s="317"/>
      <c r="C909" s="317"/>
      <c r="D909" s="317"/>
      <c r="E909" s="288"/>
      <c r="F909" s="317"/>
      <c r="G909" s="288"/>
      <c r="H909" s="317"/>
      <c r="I909" s="288"/>
      <c r="J909" s="317"/>
      <c r="K909" s="288"/>
      <c r="L909" s="317"/>
      <c r="M909" s="288"/>
      <c r="N909" s="339"/>
      <c r="O909" s="317"/>
      <c r="P909" s="288"/>
      <c r="Q909" s="317"/>
      <c r="R909" s="288"/>
      <c r="S909" s="317"/>
      <c r="T909" s="288"/>
      <c r="U909" s="317"/>
      <c r="V909" s="288"/>
      <c r="W909" s="288"/>
      <c r="X909" s="288"/>
      <c r="Y909" s="288"/>
      <c r="Z909" s="288"/>
      <c r="AA909" s="288"/>
      <c r="AB909" s="288"/>
      <c r="AC909" s="288"/>
      <c r="AD909" s="288"/>
      <c r="AE909" s="288"/>
      <c r="AF909" s="288"/>
      <c r="AG909" s="288"/>
      <c r="AH909" s="288"/>
      <c r="AI909" s="288"/>
      <c r="AJ909" s="288"/>
      <c r="AK909" s="288"/>
      <c r="AL909" s="288"/>
      <c r="AM909" s="288"/>
      <c r="AN909" s="288"/>
      <c r="AO909" s="288"/>
      <c r="AP909" s="288"/>
    </row>
    <row r="910" spans="1:42" ht="15.75" customHeight="1">
      <c r="A910" s="288"/>
      <c r="B910" s="317"/>
      <c r="C910" s="317"/>
      <c r="D910" s="317"/>
      <c r="E910" s="288"/>
      <c r="F910" s="317"/>
      <c r="G910" s="288"/>
      <c r="H910" s="317"/>
      <c r="I910" s="288"/>
      <c r="J910" s="317"/>
      <c r="K910" s="288"/>
      <c r="L910" s="317"/>
      <c r="M910" s="288"/>
      <c r="N910" s="339"/>
      <c r="O910" s="317"/>
      <c r="P910" s="288"/>
      <c r="Q910" s="317"/>
      <c r="R910" s="288"/>
      <c r="S910" s="317"/>
      <c r="T910" s="288"/>
      <c r="U910" s="317"/>
      <c r="V910" s="288"/>
      <c r="W910" s="288"/>
      <c r="X910" s="288"/>
      <c r="Y910" s="288"/>
      <c r="Z910" s="288"/>
      <c r="AA910" s="288"/>
      <c r="AB910" s="288"/>
      <c r="AC910" s="288"/>
      <c r="AD910" s="288"/>
      <c r="AE910" s="288"/>
      <c r="AF910" s="288"/>
      <c r="AG910" s="288"/>
      <c r="AH910" s="288"/>
      <c r="AI910" s="288"/>
      <c r="AJ910" s="288"/>
      <c r="AK910" s="288"/>
      <c r="AL910" s="288"/>
      <c r="AM910" s="288"/>
      <c r="AN910" s="288"/>
      <c r="AO910" s="288"/>
      <c r="AP910" s="288"/>
    </row>
    <row r="911" spans="1:42" ht="15.75" customHeight="1">
      <c r="A911" s="288"/>
      <c r="B911" s="317"/>
      <c r="C911" s="317"/>
      <c r="D911" s="317"/>
      <c r="E911" s="288"/>
      <c r="F911" s="317"/>
      <c r="G911" s="288"/>
      <c r="H911" s="317"/>
      <c r="I911" s="288"/>
      <c r="J911" s="317"/>
      <c r="K911" s="288"/>
      <c r="L911" s="317"/>
      <c r="M911" s="288"/>
      <c r="N911" s="339"/>
      <c r="O911" s="317"/>
      <c r="P911" s="288"/>
      <c r="Q911" s="317"/>
      <c r="R911" s="288"/>
      <c r="S911" s="317"/>
      <c r="T911" s="288"/>
      <c r="U911" s="317"/>
      <c r="V911" s="288"/>
      <c r="W911" s="288"/>
      <c r="X911" s="288"/>
      <c r="Y911" s="288"/>
      <c r="Z911" s="288"/>
      <c r="AA911" s="288"/>
      <c r="AB911" s="288"/>
      <c r="AC911" s="288"/>
      <c r="AD911" s="288"/>
      <c r="AE911" s="288"/>
      <c r="AF911" s="288"/>
      <c r="AG911" s="288"/>
      <c r="AH911" s="288"/>
      <c r="AI911" s="288"/>
      <c r="AJ911" s="288"/>
      <c r="AK911" s="288"/>
      <c r="AL911" s="288"/>
      <c r="AM911" s="288"/>
      <c r="AN911" s="288"/>
      <c r="AO911" s="288"/>
      <c r="AP911" s="288"/>
    </row>
    <row r="912" spans="1:42" ht="15.75" customHeight="1">
      <c r="A912" s="288"/>
      <c r="B912" s="317"/>
      <c r="C912" s="317"/>
      <c r="D912" s="317"/>
      <c r="E912" s="288"/>
      <c r="F912" s="317"/>
      <c r="G912" s="288"/>
      <c r="H912" s="317"/>
      <c r="I912" s="288"/>
      <c r="J912" s="317"/>
      <c r="K912" s="288"/>
      <c r="L912" s="317"/>
      <c r="M912" s="288"/>
      <c r="N912" s="339"/>
      <c r="O912" s="317"/>
      <c r="P912" s="288"/>
      <c r="Q912" s="317"/>
      <c r="R912" s="288"/>
      <c r="S912" s="317"/>
      <c r="T912" s="288"/>
      <c r="U912" s="317"/>
      <c r="V912" s="288"/>
      <c r="W912" s="288"/>
      <c r="X912" s="288"/>
      <c r="Y912" s="288"/>
      <c r="Z912" s="288"/>
      <c r="AA912" s="288"/>
      <c r="AB912" s="288"/>
      <c r="AC912" s="288"/>
      <c r="AD912" s="288"/>
      <c r="AE912" s="288"/>
      <c r="AF912" s="288"/>
      <c r="AG912" s="288"/>
      <c r="AH912" s="288"/>
      <c r="AI912" s="288"/>
      <c r="AJ912" s="288"/>
      <c r="AK912" s="288"/>
      <c r="AL912" s="288"/>
      <c r="AM912" s="288"/>
      <c r="AN912" s="288"/>
      <c r="AO912" s="288"/>
      <c r="AP912" s="288"/>
    </row>
    <row r="913" spans="1:42" ht="15.75" customHeight="1">
      <c r="A913" s="288"/>
      <c r="B913" s="317"/>
      <c r="C913" s="317"/>
      <c r="D913" s="317"/>
      <c r="E913" s="288"/>
      <c r="F913" s="317"/>
      <c r="G913" s="288"/>
      <c r="H913" s="317"/>
      <c r="I913" s="288"/>
      <c r="J913" s="317"/>
      <c r="K913" s="288"/>
      <c r="L913" s="317"/>
      <c r="M913" s="288"/>
      <c r="N913" s="339"/>
      <c r="O913" s="317"/>
      <c r="P913" s="288"/>
      <c r="Q913" s="317"/>
      <c r="R913" s="288"/>
      <c r="S913" s="317"/>
      <c r="T913" s="288"/>
      <c r="U913" s="317"/>
      <c r="V913" s="288"/>
      <c r="W913" s="288"/>
      <c r="X913" s="288"/>
      <c r="Y913" s="288"/>
      <c r="Z913" s="288"/>
      <c r="AA913" s="288"/>
      <c r="AB913" s="288"/>
      <c r="AC913" s="288"/>
      <c r="AD913" s="288"/>
      <c r="AE913" s="288"/>
      <c r="AF913" s="288"/>
      <c r="AG913" s="288"/>
      <c r="AH913" s="288"/>
      <c r="AI913" s="288"/>
      <c r="AJ913" s="288"/>
      <c r="AK913" s="288"/>
      <c r="AL913" s="288"/>
      <c r="AM913" s="288"/>
      <c r="AN913" s="288"/>
      <c r="AO913" s="288"/>
      <c r="AP913" s="288"/>
    </row>
    <row r="914" spans="1:42" ht="15.75" customHeight="1">
      <c r="A914" s="288"/>
      <c r="B914" s="317"/>
      <c r="C914" s="317"/>
      <c r="D914" s="317"/>
      <c r="E914" s="288"/>
      <c r="F914" s="317"/>
      <c r="G914" s="288"/>
      <c r="H914" s="317"/>
      <c r="I914" s="288"/>
      <c r="J914" s="317"/>
      <c r="K914" s="288"/>
      <c r="L914" s="317"/>
      <c r="M914" s="288"/>
      <c r="N914" s="339"/>
      <c r="O914" s="317"/>
      <c r="P914" s="288"/>
      <c r="Q914" s="317"/>
      <c r="R914" s="288"/>
      <c r="S914" s="317"/>
      <c r="T914" s="288"/>
      <c r="U914" s="317"/>
      <c r="V914" s="288"/>
      <c r="W914" s="288"/>
      <c r="X914" s="288"/>
      <c r="Y914" s="288"/>
      <c r="Z914" s="288"/>
      <c r="AA914" s="288"/>
      <c r="AB914" s="288"/>
      <c r="AC914" s="288"/>
      <c r="AD914" s="288"/>
      <c r="AE914" s="288"/>
      <c r="AF914" s="288"/>
      <c r="AG914" s="288"/>
      <c r="AH914" s="288"/>
      <c r="AI914" s="288"/>
      <c r="AJ914" s="288"/>
      <c r="AK914" s="288"/>
      <c r="AL914" s="288"/>
      <c r="AM914" s="288"/>
      <c r="AN914" s="288"/>
      <c r="AO914" s="288"/>
      <c r="AP914" s="288"/>
    </row>
    <row r="915" spans="1:42" ht="15.75" customHeight="1">
      <c r="A915" s="288"/>
      <c r="B915" s="317"/>
      <c r="C915" s="317"/>
      <c r="D915" s="317"/>
      <c r="E915" s="288"/>
      <c r="F915" s="317"/>
      <c r="G915" s="288"/>
      <c r="H915" s="317"/>
      <c r="I915" s="288"/>
      <c r="J915" s="317"/>
      <c r="K915" s="288"/>
      <c r="L915" s="317"/>
      <c r="M915" s="288"/>
      <c r="N915" s="339"/>
      <c r="O915" s="317"/>
      <c r="P915" s="288"/>
      <c r="Q915" s="317"/>
      <c r="R915" s="288"/>
      <c r="S915" s="317"/>
      <c r="T915" s="288"/>
      <c r="U915" s="317"/>
      <c r="V915" s="288"/>
      <c r="W915" s="288"/>
      <c r="X915" s="288"/>
      <c r="Y915" s="288"/>
      <c r="Z915" s="288"/>
      <c r="AA915" s="288"/>
      <c r="AB915" s="288"/>
      <c r="AC915" s="288"/>
      <c r="AD915" s="288"/>
      <c r="AE915" s="288"/>
      <c r="AF915" s="288"/>
      <c r="AG915" s="288"/>
      <c r="AH915" s="288"/>
      <c r="AI915" s="288"/>
      <c r="AJ915" s="288"/>
      <c r="AK915" s="288"/>
      <c r="AL915" s="288"/>
      <c r="AM915" s="288"/>
      <c r="AN915" s="288"/>
      <c r="AO915" s="288"/>
      <c r="AP915" s="288"/>
    </row>
    <row r="916" spans="1:42" ht="15.75" customHeight="1">
      <c r="A916" s="288"/>
      <c r="B916" s="317"/>
      <c r="C916" s="317"/>
      <c r="D916" s="317"/>
      <c r="E916" s="288"/>
      <c r="F916" s="317"/>
      <c r="G916" s="288"/>
      <c r="H916" s="317"/>
      <c r="I916" s="288"/>
      <c r="J916" s="317"/>
      <c r="K916" s="288"/>
      <c r="L916" s="317"/>
      <c r="M916" s="288"/>
      <c r="N916" s="339"/>
      <c r="O916" s="317"/>
      <c r="P916" s="288"/>
      <c r="Q916" s="317"/>
      <c r="R916" s="288"/>
      <c r="S916" s="317"/>
      <c r="T916" s="288"/>
      <c r="U916" s="317"/>
      <c r="V916" s="288"/>
      <c r="W916" s="288"/>
      <c r="X916" s="288"/>
      <c r="Y916" s="288"/>
      <c r="Z916" s="288"/>
      <c r="AA916" s="288"/>
      <c r="AB916" s="288"/>
      <c r="AC916" s="288"/>
      <c r="AD916" s="288"/>
      <c r="AE916" s="288"/>
      <c r="AF916" s="288"/>
      <c r="AG916" s="288"/>
      <c r="AH916" s="288"/>
      <c r="AI916" s="288"/>
      <c r="AJ916" s="288"/>
      <c r="AK916" s="288"/>
      <c r="AL916" s="288"/>
      <c r="AM916" s="288"/>
      <c r="AN916" s="288"/>
      <c r="AO916" s="288"/>
      <c r="AP916" s="288"/>
    </row>
    <row r="917" spans="1:42" ht="15.75" customHeight="1">
      <c r="A917" s="288"/>
      <c r="B917" s="317"/>
      <c r="C917" s="317"/>
      <c r="D917" s="317"/>
      <c r="E917" s="288"/>
      <c r="F917" s="317"/>
      <c r="G917" s="288"/>
      <c r="H917" s="317"/>
      <c r="I917" s="288"/>
      <c r="J917" s="317"/>
      <c r="K917" s="288"/>
      <c r="L917" s="317"/>
      <c r="M917" s="288"/>
      <c r="N917" s="339"/>
      <c r="O917" s="317"/>
      <c r="P917" s="288"/>
      <c r="Q917" s="317"/>
      <c r="R917" s="288"/>
      <c r="S917" s="317"/>
      <c r="T917" s="288"/>
      <c r="U917" s="317"/>
      <c r="V917" s="288"/>
      <c r="W917" s="288"/>
      <c r="X917" s="288"/>
      <c r="Y917" s="288"/>
      <c r="Z917" s="288"/>
      <c r="AA917" s="288"/>
      <c r="AB917" s="288"/>
      <c r="AC917" s="288"/>
      <c r="AD917" s="288"/>
      <c r="AE917" s="288"/>
      <c r="AF917" s="288"/>
      <c r="AG917" s="288"/>
      <c r="AH917" s="288"/>
      <c r="AI917" s="288"/>
      <c r="AJ917" s="288"/>
      <c r="AK917" s="288"/>
      <c r="AL917" s="288"/>
      <c r="AM917" s="288"/>
      <c r="AN917" s="288"/>
      <c r="AO917" s="288"/>
      <c r="AP917" s="288"/>
    </row>
    <row r="918" spans="1:42" ht="15.75" customHeight="1">
      <c r="A918" s="288"/>
      <c r="B918" s="317"/>
      <c r="C918" s="317"/>
      <c r="D918" s="317"/>
      <c r="E918" s="288"/>
      <c r="F918" s="317"/>
      <c r="G918" s="288"/>
      <c r="H918" s="317"/>
      <c r="I918" s="288"/>
      <c r="J918" s="317"/>
      <c r="K918" s="288"/>
      <c r="L918" s="317"/>
      <c r="M918" s="288"/>
      <c r="N918" s="339"/>
      <c r="O918" s="317"/>
      <c r="P918" s="288"/>
      <c r="Q918" s="317"/>
      <c r="R918" s="288"/>
      <c r="S918" s="317"/>
      <c r="T918" s="288"/>
      <c r="U918" s="317"/>
      <c r="V918" s="288"/>
      <c r="W918" s="288"/>
      <c r="X918" s="288"/>
      <c r="Y918" s="288"/>
      <c r="Z918" s="288"/>
      <c r="AA918" s="288"/>
      <c r="AB918" s="288"/>
      <c r="AC918" s="288"/>
      <c r="AD918" s="288"/>
      <c r="AE918" s="288"/>
      <c r="AF918" s="288"/>
      <c r="AG918" s="288"/>
      <c r="AH918" s="288"/>
      <c r="AI918" s="288"/>
      <c r="AJ918" s="288"/>
      <c r="AK918" s="288"/>
      <c r="AL918" s="288"/>
      <c r="AM918" s="288"/>
      <c r="AN918" s="288"/>
      <c r="AO918" s="288"/>
      <c r="AP918" s="288"/>
    </row>
    <row r="919" spans="1:42" ht="15.75" customHeight="1">
      <c r="A919" s="288"/>
      <c r="B919" s="317"/>
      <c r="C919" s="317"/>
      <c r="D919" s="317"/>
      <c r="E919" s="288"/>
      <c r="F919" s="317"/>
      <c r="G919" s="288"/>
      <c r="H919" s="317"/>
      <c r="I919" s="288"/>
      <c r="J919" s="317"/>
      <c r="K919" s="288"/>
      <c r="L919" s="317"/>
      <c r="M919" s="288"/>
      <c r="N919" s="339"/>
      <c r="O919" s="317"/>
      <c r="P919" s="288"/>
      <c r="Q919" s="317"/>
      <c r="R919" s="288"/>
      <c r="S919" s="317"/>
      <c r="T919" s="288"/>
      <c r="U919" s="317"/>
      <c r="V919" s="288"/>
      <c r="W919" s="288"/>
      <c r="X919" s="288"/>
      <c r="Y919" s="288"/>
      <c r="Z919" s="288"/>
      <c r="AA919" s="288"/>
      <c r="AB919" s="288"/>
      <c r="AC919" s="288"/>
      <c r="AD919" s="288"/>
      <c r="AE919" s="288"/>
      <c r="AF919" s="288"/>
      <c r="AG919" s="288"/>
      <c r="AH919" s="288"/>
      <c r="AI919" s="288"/>
      <c r="AJ919" s="288"/>
      <c r="AK919" s="288"/>
      <c r="AL919" s="288"/>
      <c r="AM919" s="288"/>
      <c r="AN919" s="288"/>
      <c r="AO919" s="288"/>
      <c r="AP919" s="288"/>
    </row>
    <row r="920" spans="1:42" ht="15.75" customHeight="1">
      <c r="A920" s="288"/>
      <c r="B920" s="317"/>
      <c r="C920" s="317"/>
      <c r="D920" s="317"/>
      <c r="E920" s="288"/>
      <c r="F920" s="317"/>
      <c r="G920" s="288"/>
      <c r="H920" s="317"/>
      <c r="I920" s="288"/>
      <c r="J920" s="317"/>
      <c r="K920" s="288"/>
      <c r="L920" s="317"/>
      <c r="M920" s="288"/>
      <c r="N920" s="339"/>
      <c r="O920" s="317"/>
      <c r="P920" s="288"/>
      <c r="Q920" s="317"/>
      <c r="R920" s="288"/>
      <c r="S920" s="317"/>
      <c r="T920" s="288"/>
      <c r="U920" s="317"/>
      <c r="V920" s="288"/>
      <c r="W920" s="288"/>
      <c r="X920" s="288"/>
      <c r="Y920" s="288"/>
      <c r="Z920" s="288"/>
      <c r="AA920" s="288"/>
      <c r="AB920" s="288"/>
      <c r="AC920" s="288"/>
      <c r="AD920" s="288"/>
      <c r="AE920" s="288"/>
      <c r="AF920" s="288"/>
      <c r="AG920" s="288"/>
      <c r="AH920" s="288"/>
      <c r="AI920" s="288"/>
      <c r="AJ920" s="288"/>
      <c r="AK920" s="288"/>
      <c r="AL920" s="288"/>
      <c r="AM920" s="288"/>
      <c r="AN920" s="288"/>
      <c r="AO920" s="288"/>
      <c r="AP920" s="288"/>
    </row>
    <row r="921" spans="1:42" ht="15.75" customHeight="1">
      <c r="A921" s="288"/>
      <c r="B921" s="317"/>
      <c r="C921" s="317"/>
      <c r="D921" s="317"/>
      <c r="E921" s="288"/>
      <c r="F921" s="317"/>
      <c r="G921" s="288"/>
      <c r="H921" s="317"/>
      <c r="I921" s="288"/>
      <c r="J921" s="317"/>
      <c r="K921" s="288"/>
      <c r="L921" s="317"/>
      <c r="M921" s="288"/>
      <c r="N921" s="339"/>
      <c r="O921" s="317"/>
      <c r="P921" s="288"/>
      <c r="Q921" s="317"/>
      <c r="R921" s="288"/>
      <c r="S921" s="317"/>
      <c r="T921" s="288"/>
      <c r="U921" s="317"/>
      <c r="V921" s="288"/>
      <c r="W921" s="288"/>
      <c r="X921" s="288"/>
      <c r="Y921" s="288"/>
      <c r="Z921" s="288"/>
      <c r="AA921" s="288"/>
      <c r="AB921" s="288"/>
      <c r="AC921" s="288"/>
      <c r="AD921" s="288"/>
      <c r="AE921" s="288"/>
      <c r="AF921" s="288"/>
      <c r="AG921" s="288"/>
      <c r="AH921" s="288"/>
      <c r="AI921" s="288"/>
      <c r="AJ921" s="288"/>
      <c r="AK921" s="288"/>
      <c r="AL921" s="288"/>
      <c r="AM921" s="288"/>
      <c r="AN921" s="288"/>
      <c r="AO921" s="288"/>
      <c r="AP921" s="288"/>
    </row>
    <row r="922" spans="1:42" ht="15.75" customHeight="1">
      <c r="A922" s="288"/>
      <c r="B922" s="317"/>
      <c r="C922" s="317"/>
      <c r="D922" s="317"/>
      <c r="E922" s="288"/>
      <c r="F922" s="317"/>
      <c r="G922" s="288"/>
      <c r="H922" s="317"/>
      <c r="I922" s="288"/>
      <c r="J922" s="317"/>
      <c r="K922" s="288"/>
      <c r="L922" s="317"/>
      <c r="M922" s="288"/>
      <c r="N922" s="339"/>
      <c r="O922" s="317"/>
      <c r="P922" s="288"/>
      <c r="Q922" s="317"/>
      <c r="R922" s="288"/>
      <c r="S922" s="317"/>
      <c r="T922" s="288"/>
      <c r="U922" s="317"/>
      <c r="V922" s="288"/>
      <c r="W922" s="288"/>
      <c r="X922" s="288"/>
      <c r="Y922" s="288"/>
      <c r="Z922" s="288"/>
      <c r="AA922" s="288"/>
      <c r="AB922" s="288"/>
      <c r="AC922" s="288"/>
      <c r="AD922" s="288"/>
      <c r="AE922" s="288"/>
      <c r="AF922" s="288"/>
      <c r="AG922" s="288"/>
      <c r="AH922" s="288"/>
      <c r="AI922" s="288"/>
      <c r="AJ922" s="288"/>
      <c r="AK922" s="288"/>
      <c r="AL922" s="288"/>
      <c r="AM922" s="288"/>
      <c r="AN922" s="288"/>
      <c r="AO922" s="288"/>
      <c r="AP922" s="288"/>
    </row>
    <row r="923" spans="1:42" ht="15.75" customHeight="1">
      <c r="A923" s="288"/>
      <c r="B923" s="317"/>
      <c r="C923" s="317"/>
      <c r="D923" s="317"/>
      <c r="E923" s="288"/>
      <c r="F923" s="317"/>
      <c r="G923" s="288"/>
      <c r="H923" s="317"/>
      <c r="I923" s="288"/>
      <c r="J923" s="317"/>
      <c r="K923" s="288"/>
      <c r="L923" s="317"/>
      <c r="M923" s="288"/>
      <c r="N923" s="339"/>
      <c r="O923" s="317"/>
      <c r="P923" s="288"/>
      <c r="Q923" s="317"/>
      <c r="R923" s="288"/>
      <c r="S923" s="317"/>
      <c r="T923" s="288"/>
      <c r="U923" s="317"/>
      <c r="V923" s="288"/>
      <c r="W923" s="288"/>
      <c r="X923" s="288"/>
      <c r="Y923" s="288"/>
      <c r="Z923" s="288"/>
      <c r="AA923" s="288"/>
      <c r="AB923" s="288"/>
      <c r="AC923" s="288"/>
      <c r="AD923" s="288"/>
      <c r="AE923" s="288"/>
      <c r="AF923" s="288"/>
      <c r="AG923" s="288"/>
      <c r="AH923" s="288"/>
      <c r="AI923" s="288"/>
      <c r="AJ923" s="288"/>
      <c r="AK923" s="288"/>
      <c r="AL923" s="288"/>
      <c r="AM923" s="288"/>
      <c r="AN923" s="288"/>
      <c r="AO923" s="288"/>
      <c r="AP923" s="288"/>
    </row>
    <row r="924" spans="1:42" ht="15.75" customHeight="1">
      <c r="A924" s="288"/>
      <c r="B924" s="317"/>
      <c r="C924" s="317"/>
      <c r="D924" s="317"/>
      <c r="E924" s="288"/>
      <c r="F924" s="317"/>
      <c r="G924" s="288"/>
      <c r="H924" s="317"/>
      <c r="I924" s="288"/>
      <c r="J924" s="317"/>
      <c r="K924" s="288"/>
      <c r="L924" s="317"/>
      <c r="M924" s="288"/>
      <c r="N924" s="339"/>
      <c r="O924" s="317"/>
      <c r="P924" s="288"/>
      <c r="Q924" s="317"/>
      <c r="R924" s="288"/>
      <c r="S924" s="317"/>
      <c r="T924" s="288"/>
      <c r="U924" s="317"/>
      <c r="V924" s="288"/>
      <c r="W924" s="288"/>
      <c r="X924" s="288"/>
      <c r="Y924" s="288"/>
      <c r="Z924" s="288"/>
      <c r="AA924" s="288"/>
      <c r="AB924" s="288"/>
      <c r="AC924" s="288"/>
      <c r="AD924" s="288"/>
      <c r="AE924" s="288"/>
      <c r="AF924" s="288"/>
      <c r="AG924" s="288"/>
      <c r="AH924" s="288"/>
      <c r="AI924" s="288"/>
      <c r="AJ924" s="288"/>
      <c r="AK924" s="288"/>
      <c r="AL924" s="288"/>
      <c r="AM924" s="288"/>
      <c r="AN924" s="288"/>
      <c r="AO924" s="288"/>
      <c r="AP924" s="288"/>
    </row>
    <row r="925" spans="1:42" ht="15.75" customHeight="1">
      <c r="A925" s="288"/>
      <c r="B925" s="317"/>
      <c r="C925" s="317"/>
      <c r="D925" s="317"/>
      <c r="E925" s="288"/>
      <c r="F925" s="317"/>
      <c r="G925" s="288"/>
      <c r="H925" s="317"/>
      <c r="I925" s="288"/>
      <c r="J925" s="317"/>
      <c r="K925" s="288"/>
      <c r="L925" s="317"/>
      <c r="M925" s="288"/>
      <c r="N925" s="339"/>
      <c r="O925" s="317"/>
      <c r="P925" s="288"/>
      <c r="Q925" s="317"/>
      <c r="R925" s="288"/>
      <c r="S925" s="317"/>
      <c r="T925" s="288"/>
      <c r="U925" s="317"/>
      <c r="V925" s="288"/>
      <c r="W925" s="288"/>
      <c r="X925" s="288"/>
      <c r="Y925" s="288"/>
      <c r="Z925" s="288"/>
      <c r="AA925" s="288"/>
      <c r="AB925" s="288"/>
      <c r="AC925" s="288"/>
      <c r="AD925" s="288"/>
      <c r="AE925" s="288"/>
      <c r="AF925" s="288"/>
      <c r="AG925" s="288"/>
      <c r="AH925" s="288"/>
      <c r="AI925" s="288"/>
      <c r="AJ925" s="288"/>
      <c r="AK925" s="288"/>
      <c r="AL925" s="288"/>
      <c r="AM925" s="288"/>
      <c r="AN925" s="288"/>
      <c r="AO925" s="288"/>
      <c r="AP925" s="288"/>
    </row>
    <row r="926" spans="1:42" ht="15.75" customHeight="1">
      <c r="A926" s="288"/>
      <c r="B926" s="317"/>
      <c r="C926" s="317"/>
      <c r="D926" s="317"/>
      <c r="E926" s="288"/>
      <c r="F926" s="317"/>
      <c r="G926" s="288"/>
      <c r="H926" s="317"/>
      <c r="I926" s="288"/>
      <c r="J926" s="317"/>
      <c r="K926" s="288"/>
      <c r="L926" s="317"/>
      <c r="M926" s="288"/>
      <c r="N926" s="339"/>
      <c r="O926" s="317"/>
      <c r="P926" s="288"/>
      <c r="Q926" s="317"/>
      <c r="R926" s="288"/>
      <c r="S926" s="317"/>
      <c r="T926" s="288"/>
      <c r="U926" s="317"/>
      <c r="V926" s="288"/>
      <c r="W926" s="288"/>
      <c r="X926" s="288"/>
      <c r="Y926" s="288"/>
      <c r="Z926" s="288"/>
      <c r="AA926" s="288"/>
      <c r="AB926" s="288"/>
      <c r="AC926" s="288"/>
      <c r="AD926" s="288"/>
      <c r="AE926" s="288"/>
      <c r="AF926" s="288"/>
      <c r="AG926" s="288"/>
      <c r="AH926" s="288"/>
      <c r="AI926" s="288"/>
      <c r="AJ926" s="288"/>
      <c r="AK926" s="288"/>
      <c r="AL926" s="288"/>
      <c r="AM926" s="288"/>
      <c r="AN926" s="288"/>
      <c r="AO926" s="288"/>
      <c r="AP926" s="288"/>
    </row>
    <row r="927" spans="1:42" ht="15.75" customHeight="1">
      <c r="A927" s="288"/>
      <c r="B927" s="317"/>
      <c r="C927" s="317"/>
      <c r="D927" s="317"/>
      <c r="E927" s="288"/>
      <c r="F927" s="317"/>
      <c r="G927" s="288"/>
      <c r="H927" s="317"/>
      <c r="I927" s="288"/>
      <c r="J927" s="317"/>
      <c r="K927" s="288"/>
      <c r="L927" s="317"/>
      <c r="M927" s="288"/>
      <c r="N927" s="339"/>
      <c r="O927" s="317"/>
      <c r="P927" s="288"/>
      <c r="Q927" s="317"/>
      <c r="R927" s="288"/>
      <c r="S927" s="317"/>
      <c r="T927" s="288"/>
      <c r="U927" s="317"/>
      <c r="V927" s="288"/>
      <c r="W927" s="288"/>
      <c r="X927" s="288"/>
      <c r="Y927" s="288"/>
      <c r="Z927" s="288"/>
      <c r="AA927" s="288"/>
      <c r="AB927" s="288"/>
      <c r="AC927" s="288"/>
      <c r="AD927" s="288"/>
      <c r="AE927" s="288"/>
      <c r="AF927" s="288"/>
      <c r="AG927" s="288"/>
      <c r="AH927" s="288"/>
      <c r="AI927" s="288"/>
      <c r="AJ927" s="288"/>
      <c r="AK927" s="288"/>
      <c r="AL927" s="288"/>
      <c r="AM927" s="288"/>
      <c r="AN927" s="288"/>
      <c r="AO927" s="288"/>
      <c r="AP927" s="288"/>
    </row>
    <row r="928" spans="1:42" ht="15.75" customHeight="1">
      <c r="A928" s="288"/>
      <c r="B928" s="317"/>
      <c r="C928" s="317"/>
      <c r="D928" s="317"/>
      <c r="E928" s="288"/>
      <c r="F928" s="317"/>
      <c r="G928" s="288"/>
      <c r="H928" s="317"/>
      <c r="I928" s="288"/>
      <c r="J928" s="317"/>
      <c r="K928" s="288"/>
      <c r="L928" s="317"/>
      <c r="M928" s="288"/>
      <c r="N928" s="339"/>
      <c r="O928" s="317"/>
      <c r="P928" s="288"/>
      <c r="Q928" s="317"/>
      <c r="R928" s="288"/>
      <c r="S928" s="317"/>
      <c r="T928" s="288"/>
      <c r="U928" s="317"/>
      <c r="V928" s="288"/>
      <c r="W928" s="288"/>
      <c r="X928" s="288"/>
      <c r="Y928" s="288"/>
      <c r="Z928" s="288"/>
      <c r="AA928" s="288"/>
      <c r="AB928" s="288"/>
      <c r="AC928" s="288"/>
      <c r="AD928" s="288"/>
      <c r="AE928" s="288"/>
      <c r="AF928" s="288"/>
      <c r="AG928" s="288"/>
      <c r="AH928" s="288"/>
      <c r="AI928" s="288"/>
      <c r="AJ928" s="288"/>
      <c r="AK928" s="288"/>
      <c r="AL928" s="288"/>
      <c r="AM928" s="288"/>
      <c r="AN928" s="288"/>
      <c r="AO928" s="288"/>
      <c r="AP928" s="288"/>
    </row>
    <row r="929" spans="1:42" ht="15.75" customHeight="1">
      <c r="A929" s="288"/>
      <c r="B929" s="317"/>
      <c r="C929" s="317"/>
      <c r="D929" s="317"/>
      <c r="E929" s="288"/>
      <c r="F929" s="317"/>
      <c r="G929" s="288"/>
      <c r="H929" s="317"/>
      <c r="I929" s="288"/>
      <c r="J929" s="317"/>
      <c r="K929" s="288"/>
      <c r="L929" s="317"/>
      <c r="M929" s="288"/>
      <c r="N929" s="339"/>
      <c r="O929" s="317"/>
      <c r="P929" s="288"/>
      <c r="Q929" s="317"/>
      <c r="R929" s="288"/>
      <c r="S929" s="317"/>
      <c r="T929" s="288"/>
      <c r="U929" s="317"/>
      <c r="V929" s="288"/>
      <c r="W929" s="288"/>
      <c r="X929" s="288"/>
      <c r="Y929" s="288"/>
      <c r="Z929" s="288"/>
      <c r="AA929" s="288"/>
      <c r="AB929" s="288"/>
      <c r="AC929" s="288"/>
      <c r="AD929" s="288"/>
      <c r="AE929" s="288"/>
      <c r="AF929" s="288"/>
      <c r="AG929" s="288"/>
      <c r="AH929" s="288"/>
      <c r="AI929" s="288"/>
      <c r="AJ929" s="288"/>
      <c r="AK929" s="288"/>
      <c r="AL929" s="288"/>
      <c r="AM929" s="288"/>
      <c r="AN929" s="288"/>
      <c r="AO929" s="288"/>
      <c r="AP929" s="288"/>
    </row>
    <row r="930" spans="1:42" ht="15.75" customHeight="1">
      <c r="A930" s="288"/>
      <c r="B930" s="317"/>
      <c r="C930" s="317"/>
      <c r="D930" s="317"/>
      <c r="E930" s="288"/>
      <c r="F930" s="317"/>
      <c r="G930" s="288"/>
      <c r="H930" s="317"/>
      <c r="I930" s="288"/>
      <c r="J930" s="317"/>
      <c r="K930" s="288"/>
      <c r="L930" s="317"/>
      <c r="M930" s="288"/>
      <c r="N930" s="339"/>
      <c r="O930" s="317"/>
      <c r="P930" s="288"/>
      <c r="Q930" s="317"/>
      <c r="R930" s="288"/>
      <c r="S930" s="317"/>
      <c r="T930" s="288"/>
      <c r="U930" s="317"/>
      <c r="V930" s="288"/>
      <c r="W930" s="288"/>
      <c r="X930" s="288"/>
      <c r="Y930" s="288"/>
      <c r="Z930" s="288"/>
      <c r="AA930" s="288"/>
      <c r="AB930" s="288"/>
      <c r="AC930" s="288"/>
      <c r="AD930" s="288"/>
      <c r="AE930" s="288"/>
      <c r="AF930" s="288"/>
      <c r="AG930" s="288"/>
      <c r="AH930" s="288"/>
      <c r="AI930" s="288"/>
      <c r="AJ930" s="288"/>
      <c r="AK930" s="288"/>
      <c r="AL930" s="288"/>
      <c r="AM930" s="288"/>
      <c r="AN930" s="288"/>
      <c r="AO930" s="288"/>
      <c r="AP930" s="288"/>
    </row>
    <row r="931" spans="1:42" ht="15.75" customHeight="1">
      <c r="A931" s="288"/>
      <c r="B931" s="317"/>
      <c r="C931" s="317"/>
      <c r="D931" s="317"/>
      <c r="E931" s="288"/>
      <c r="F931" s="317"/>
      <c r="G931" s="288"/>
      <c r="H931" s="317"/>
      <c r="I931" s="288"/>
      <c r="J931" s="317"/>
      <c r="K931" s="288"/>
      <c r="L931" s="317"/>
      <c r="M931" s="288"/>
      <c r="N931" s="339"/>
      <c r="O931" s="317"/>
      <c r="P931" s="288"/>
      <c r="Q931" s="317"/>
      <c r="R931" s="288"/>
      <c r="S931" s="317"/>
      <c r="T931" s="288"/>
      <c r="U931" s="317"/>
      <c r="V931" s="288"/>
      <c r="W931" s="288"/>
      <c r="X931" s="288"/>
      <c r="Y931" s="288"/>
      <c r="Z931" s="288"/>
      <c r="AA931" s="288"/>
      <c r="AB931" s="288"/>
      <c r="AC931" s="288"/>
      <c r="AD931" s="288"/>
      <c r="AE931" s="288"/>
      <c r="AF931" s="288"/>
      <c r="AG931" s="288"/>
      <c r="AH931" s="288"/>
      <c r="AI931" s="288"/>
      <c r="AJ931" s="288"/>
      <c r="AK931" s="288"/>
      <c r="AL931" s="288"/>
      <c r="AM931" s="288"/>
      <c r="AN931" s="288"/>
      <c r="AO931" s="288"/>
      <c r="AP931" s="288"/>
    </row>
    <row r="932" spans="1:42" ht="15.75" customHeight="1">
      <c r="A932" s="288"/>
      <c r="B932" s="317"/>
      <c r="C932" s="317"/>
      <c r="D932" s="317"/>
      <c r="E932" s="288"/>
      <c r="F932" s="317"/>
      <c r="G932" s="288"/>
      <c r="H932" s="317"/>
      <c r="I932" s="288"/>
      <c r="J932" s="317"/>
      <c r="K932" s="288"/>
      <c r="L932" s="317"/>
      <c r="M932" s="288"/>
      <c r="N932" s="339"/>
      <c r="O932" s="317"/>
      <c r="P932" s="288"/>
      <c r="Q932" s="317"/>
      <c r="R932" s="288"/>
      <c r="S932" s="317"/>
      <c r="T932" s="288"/>
      <c r="U932" s="317"/>
      <c r="V932" s="288"/>
      <c r="W932" s="288"/>
      <c r="X932" s="288"/>
      <c r="Y932" s="288"/>
      <c r="Z932" s="288"/>
      <c r="AA932" s="288"/>
      <c r="AB932" s="288"/>
      <c r="AC932" s="288"/>
      <c r="AD932" s="288"/>
      <c r="AE932" s="288"/>
      <c r="AF932" s="288"/>
      <c r="AG932" s="288"/>
      <c r="AH932" s="288"/>
      <c r="AI932" s="288"/>
      <c r="AJ932" s="288"/>
      <c r="AK932" s="288"/>
      <c r="AL932" s="288"/>
      <c r="AM932" s="288"/>
      <c r="AN932" s="288"/>
      <c r="AO932" s="288"/>
      <c r="AP932" s="288"/>
    </row>
    <row r="933" spans="1:42" ht="15.75" customHeight="1">
      <c r="A933" s="288"/>
      <c r="B933" s="317"/>
      <c r="C933" s="317"/>
      <c r="D933" s="317"/>
      <c r="E933" s="288"/>
      <c r="F933" s="317"/>
      <c r="G933" s="288"/>
      <c r="H933" s="317"/>
      <c r="I933" s="288"/>
      <c r="J933" s="317"/>
      <c r="K933" s="288"/>
      <c r="L933" s="317"/>
      <c r="M933" s="288"/>
      <c r="N933" s="339"/>
      <c r="O933" s="317"/>
      <c r="P933" s="288"/>
      <c r="Q933" s="317"/>
      <c r="R933" s="288"/>
      <c r="S933" s="317"/>
      <c r="T933" s="288"/>
      <c r="U933" s="317"/>
      <c r="V933" s="288"/>
      <c r="W933" s="288"/>
      <c r="X933" s="288"/>
      <c r="Y933" s="288"/>
      <c r="Z933" s="288"/>
      <c r="AA933" s="288"/>
      <c r="AB933" s="288"/>
      <c r="AC933" s="288"/>
      <c r="AD933" s="288"/>
      <c r="AE933" s="288"/>
      <c r="AF933" s="288"/>
      <c r="AG933" s="288"/>
      <c r="AH933" s="288"/>
      <c r="AI933" s="288"/>
      <c r="AJ933" s="288"/>
      <c r="AK933" s="288"/>
      <c r="AL933" s="288"/>
      <c r="AM933" s="288"/>
      <c r="AN933" s="288"/>
      <c r="AO933" s="288"/>
      <c r="AP933" s="288"/>
    </row>
    <row r="934" spans="1:42" ht="15.75" customHeight="1">
      <c r="A934" s="288"/>
      <c r="B934" s="317"/>
      <c r="C934" s="317"/>
      <c r="D934" s="317"/>
      <c r="E934" s="288"/>
      <c r="F934" s="317"/>
      <c r="G934" s="288"/>
      <c r="H934" s="317"/>
      <c r="I934" s="288"/>
      <c r="J934" s="317"/>
      <c r="K934" s="288"/>
      <c r="L934" s="317"/>
      <c r="M934" s="288"/>
      <c r="N934" s="339"/>
      <c r="O934" s="317"/>
      <c r="P934" s="288"/>
      <c r="Q934" s="317"/>
      <c r="R934" s="288"/>
      <c r="S934" s="317"/>
      <c r="T934" s="288"/>
      <c r="U934" s="317"/>
      <c r="V934" s="288"/>
      <c r="W934" s="288"/>
      <c r="X934" s="288"/>
      <c r="Y934" s="288"/>
      <c r="Z934" s="288"/>
      <c r="AA934" s="288"/>
      <c r="AB934" s="288"/>
      <c r="AC934" s="288"/>
      <c r="AD934" s="288"/>
      <c r="AE934" s="288"/>
      <c r="AF934" s="288"/>
      <c r="AG934" s="288"/>
      <c r="AH934" s="288"/>
      <c r="AI934" s="288"/>
      <c r="AJ934" s="288"/>
      <c r="AK934" s="288"/>
      <c r="AL934" s="288"/>
      <c r="AM934" s="288"/>
      <c r="AN934" s="288"/>
      <c r="AO934" s="288"/>
      <c r="AP934" s="288"/>
    </row>
    <row r="935" spans="1:42" ht="15.75" customHeight="1">
      <c r="A935" s="288"/>
      <c r="B935" s="317"/>
      <c r="C935" s="317"/>
      <c r="D935" s="317"/>
      <c r="E935" s="288"/>
      <c r="F935" s="317"/>
      <c r="G935" s="288"/>
      <c r="H935" s="317"/>
      <c r="I935" s="288"/>
      <c r="J935" s="317"/>
      <c r="K935" s="288"/>
      <c r="L935" s="317"/>
      <c r="M935" s="288"/>
      <c r="N935" s="339"/>
      <c r="O935" s="317"/>
      <c r="P935" s="288"/>
      <c r="Q935" s="317"/>
      <c r="R935" s="288"/>
      <c r="S935" s="317"/>
      <c r="T935" s="288"/>
      <c r="U935" s="317"/>
      <c r="V935" s="288"/>
      <c r="W935" s="288"/>
      <c r="X935" s="288"/>
      <c r="Y935" s="288"/>
      <c r="Z935" s="288"/>
      <c r="AA935" s="288"/>
      <c r="AB935" s="288"/>
      <c r="AC935" s="288"/>
      <c r="AD935" s="288"/>
      <c r="AE935" s="288"/>
      <c r="AF935" s="288"/>
      <c r="AG935" s="288"/>
      <c r="AH935" s="288"/>
      <c r="AI935" s="288"/>
      <c r="AJ935" s="288"/>
      <c r="AK935" s="288"/>
      <c r="AL935" s="288"/>
      <c r="AM935" s="288"/>
      <c r="AN935" s="288"/>
      <c r="AO935" s="288"/>
      <c r="AP935" s="288"/>
    </row>
    <row r="936" spans="1:42" ht="15.75" customHeight="1">
      <c r="A936" s="288"/>
      <c r="B936" s="317"/>
      <c r="C936" s="317"/>
      <c r="D936" s="317"/>
      <c r="E936" s="288"/>
      <c r="F936" s="317"/>
      <c r="G936" s="288"/>
      <c r="H936" s="317"/>
      <c r="I936" s="288"/>
      <c r="J936" s="317"/>
      <c r="K936" s="288"/>
      <c r="L936" s="317"/>
      <c r="M936" s="288"/>
      <c r="N936" s="339"/>
      <c r="O936" s="317"/>
      <c r="P936" s="288"/>
      <c r="Q936" s="317"/>
      <c r="R936" s="288"/>
      <c r="S936" s="317"/>
      <c r="T936" s="288"/>
      <c r="U936" s="317"/>
      <c r="V936" s="288"/>
      <c r="W936" s="288"/>
      <c r="X936" s="288"/>
      <c r="Y936" s="288"/>
      <c r="Z936" s="288"/>
      <c r="AA936" s="288"/>
      <c r="AB936" s="288"/>
      <c r="AC936" s="288"/>
      <c r="AD936" s="288"/>
      <c r="AE936" s="288"/>
      <c r="AF936" s="288"/>
      <c r="AG936" s="288"/>
      <c r="AH936" s="288"/>
      <c r="AI936" s="288"/>
      <c r="AJ936" s="288"/>
      <c r="AK936" s="288"/>
      <c r="AL936" s="288"/>
      <c r="AM936" s="288"/>
      <c r="AN936" s="288"/>
      <c r="AO936" s="288"/>
      <c r="AP936" s="288"/>
    </row>
    <row r="937" spans="1:42" ht="15.75" customHeight="1">
      <c r="A937" s="288"/>
      <c r="B937" s="317"/>
      <c r="C937" s="317"/>
      <c r="D937" s="317"/>
      <c r="E937" s="288"/>
      <c r="F937" s="317"/>
      <c r="G937" s="288"/>
      <c r="H937" s="317"/>
      <c r="I937" s="288"/>
      <c r="J937" s="317"/>
      <c r="K937" s="288"/>
      <c r="L937" s="317"/>
      <c r="M937" s="288"/>
      <c r="N937" s="339"/>
      <c r="O937" s="317"/>
      <c r="P937" s="288"/>
      <c r="Q937" s="317"/>
      <c r="R937" s="288"/>
      <c r="S937" s="317"/>
      <c r="T937" s="288"/>
      <c r="U937" s="317"/>
      <c r="V937" s="288"/>
      <c r="W937" s="288"/>
      <c r="X937" s="288"/>
      <c r="Y937" s="288"/>
      <c r="Z937" s="288"/>
      <c r="AA937" s="288"/>
      <c r="AB937" s="288"/>
      <c r="AC937" s="288"/>
      <c r="AD937" s="288"/>
      <c r="AE937" s="288"/>
      <c r="AF937" s="288"/>
      <c r="AG937" s="288"/>
      <c r="AH937" s="288"/>
      <c r="AI937" s="288"/>
      <c r="AJ937" s="288"/>
      <c r="AK937" s="288"/>
      <c r="AL937" s="288"/>
      <c r="AM937" s="288"/>
      <c r="AN937" s="288"/>
      <c r="AO937" s="288"/>
      <c r="AP937" s="288"/>
    </row>
    <row r="938" spans="1:42" ht="15.75" customHeight="1">
      <c r="A938" s="288"/>
      <c r="B938" s="317"/>
      <c r="C938" s="317"/>
      <c r="D938" s="317"/>
      <c r="E938" s="288"/>
      <c r="F938" s="317"/>
      <c r="G938" s="288"/>
      <c r="H938" s="317"/>
      <c r="I938" s="288"/>
      <c r="J938" s="317"/>
      <c r="K938" s="288"/>
      <c r="L938" s="317"/>
      <c r="M938" s="288"/>
      <c r="N938" s="339"/>
      <c r="O938" s="317"/>
      <c r="P938" s="288"/>
      <c r="Q938" s="317"/>
      <c r="R938" s="288"/>
      <c r="S938" s="317"/>
      <c r="T938" s="288"/>
      <c r="U938" s="317"/>
      <c r="V938" s="288"/>
      <c r="W938" s="288"/>
      <c r="X938" s="288"/>
      <c r="Y938" s="288"/>
      <c r="Z938" s="288"/>
      <c r="AA938" s="288"/>
      <c r="AB938" s="288"/>
      <c r="AC938" s="288"/>
      <c r="AD938" s="288"/>
      <c r="AE938" s="288"/>
      <c r="AF938" s="288"/>
      <c r="AG938" s="288"/>
      <c r="AH938" s="288"/>
      <c r="AI938" s="288"/>
      <c r="AJ938" s="288"/>
      <c r="AK938" s="288"/>
      <c r="AL938" s="288"/>
      <c r="AM938" s="288"/>
      <c r="AN938" s="288"/>
      <c r="AO938" s="288"/>
      <c r="AP938" s="288"/>
    </row>
    <row r="939" spans="1:42" ht="15.75" customHeight="1">
      <c r="A939" s="288"/>
      <c r="B939" s="317"/>
      <c r="C939" s="317"/>
      <c r="D939" s="317"/>
      <c r="E939" s="288"/>
      <c r="F939" s="317"/>
      <c r="G939" s="288"/>
      <c r="H939" s="317"/>
      <c r="I939" s="288"/>
      <c r="J939" s="317"/>
      <c r="K939" s="288"/>
      <c r="L939" s="317"/>
      <c r="M939" s="288"/>
      <c r="N939" s="339"/>
      <c r="O939" s="317"/>
      <c r="P939" s="288"/>
      <c r="Q939" s="317"/>
      <c r="R939" s="288"/>
      <c r="S939" s="317"/>
      <c r="T939" s="288"/>
      <c r="U939" s="317"/>
      <c r="V939" s="288"/>
      <c r="W939" s="288"/>
      <c r="X939" s="288"/>
      <c r="Y939" s="288"/>
      <c r="Z939" s="288"/>
      <c r="AA939" s="288"/>
      <c r="AB939" s="288"/>
      <c r="AC939" s="288"/>
      <c r="AD939" s="288"/>
      <c r="AE939" s="288"/>
      <c r="AF939" s="288"/>
      <c r="AG939" s="288"/>
      <c r="AH939" s="288"/>
      <c r="AI939" s="288"/>
      <c r="AJ939" s="288"/>
      <c r="AK939" s="288"/>
      <c r="AL939" s="288"/>
      <c r="AM939" s="288"/>
      <c r="AN939" s="288"/>
      <c r="AO939" s="288"/>
      <c r="AP939" s="288"/>
    </row>
    <row r="940" spans="1:42" ht="15.75" customHeight="1">
      <c r="A940" s="288"/>
      <c r="B940" s="317"/>
      <c r="C940" s="317"/>
      <c r="D940" s="317"/>
      <c r="E940" s="288"/>
      <c r="F940" s="317"/>
      <c r="G940" s="288"/>
      <c r="H940" s="317"/>
      <c r="I940" s="288"/>
      <c r="J940" s="317"/>
      <c r="K940" s="288"/>
      <c r="L940" s="317"/>
      <c r="M940" s="288"/>
      <c r="N940" s="339"/>
      <c r="O940" s="317"/>
      <c r="P940" s="288"/>
      <c r="Q940" s="317"/>
      <c r="R940" s="288"/>
      <c r="S940" s="317"/>
      <c r="T940" s="288"/>
      <c r="U940" s="317"/>
      <c r="V940" s="288"/>
      <c r="W940" s="288"/>
      <c r="X940" s="288"/>
      <c r="Y940" s="288"/>
      <c r="Z940" s="288"/>
      <c r="AA940" s="288"/>
      <c r="AB940" s="288"/>
      <c r="AC940" s="288"/>
      <c r="AD940" s="288"/>
      <c r="AE940" s="288"/>
      <c r="AF940" s="288"/>
      <c r="AG940" s="288"/>
      <c r="AH940" s="288"/>
      <c r="AI940" s="288"/>
      <c r="AJ940" s="288"/>
      <c r="AK940" s="288"/>
      <c r="AL940" s="288"/>
      <c r="AM940" s="288"/>
      <c r="AN940" s="288"/>
      <c r="AO940" s="288"/>
      <c r="AP940" s="288"/>
    </row>
    <row r="941" spans="1:42" ht="15.75" customHeight="1">
      <c r="A941" s="288"/>
      <c r="B941" s="317"/>
      <c r="C941" s="317"/>
      <c r="D941" s="317"/>
      <c r="E941" s="288"/>
      <c r="F941" s="317"/>
      <c r="G941" s="288"/>
      <c r="H941" s="317"/>
      <c r="I941" s="288"/>
      <c r="J941" s="317"/>
      <c r="K941" s="288"/>
      <c r="L941" s="317"/>
      <c r="M941" s="288"/>
      <c r="N941" s="339"/>
      <c r="O941" s="317"/>
      <c r="P941" s="288"/>
      <c r="Q941" s="317"/>
      <c r="R941" s="288"/>
      <c r="S941" s="317"/>
      <c r="T941" s="288"/>
      <c r="U941" s="317"/>
      <c r="V941" s="288"/>
      <c r="W941" s="288"/>
      <c r="X941" s="288"/>
      <c r="Y941" s="288"/>
      <c r="Z941" s="288"/>
      <c r="AA941" s="288"/>
      <c r="AB941" s="288"/>
      <c r="AC941" s="288"/>
      <c r="AD941" s="288"/>
      <c r="AE941" s="288"/>
      <c r="AF941" s="288"/>
      <c r="AG941" s="288"/>
      <c r="AH941" s="288"/>
      <c r="AI941" s="288"/>
      <c r="AJ941" s="288"/>
      <c r="AK941" s="288"/>
      <c r="AL941" s="288"/>
      <c r="AM941" s="288"/>
      <c r="AN941" s="288"/>
      <c r="AO941" s="288"/>
      <c r="AP941" s="288"/>
    </row>
    <row r="942" spans="1:42" ht="15.75" customHeight="1">
      <c r="A942" s="288"/>
      <c r="B942" s="317"/>
      <c r="C942" s="317"/>
      <c r="D942" s="317"/>
      <c r="E942" s="288"/>
      <c r="F942" s="317"/>
      <c r="G942" s="288"/>
      <c r="H942" s="317"/>
      <c r="I942" s="288"/>
      <c r="J942" s="317"/>
      <c r="K942" s="288"/>
      <c r="L942" s="317"/>
      <c r="M942" s="288"/>
      <c r="N942" s="339"/>
      <c r="O942" s="317"/>
      <c r="P942" s="288"/>
      <c r="Q942" s="317"/>
      <c r="R942" s="288"/>
      <c r="S942" s="317"/>
      <c r="T942" s="288"/>
      <c r="U942" s="317"/>
      <c r="V942" s="288"/>
      <c r="W942" s="288"/>
      <c r="X942" s="288"/>
      <c r="Y942" s="288"/>
      <c r="Z942" s="288"/>
      <c r="AA942" s="288"/>
      <c r="AB942" s="288"/>
      <c r="AC942" s="288"/>
      <c r="AD942" s="288"/>
      <c r="AE942" s="288"/>
      <c r="AF942" s="288"/>
      <c r="AG942" s="288"/>
      <c r="AH942" s="288"/>
      <c r="AI942" s="288"/>
      <c r="AJ942" s="288"/>
      <c r="AK942" s="288"/>
      <c r="AL942" s="288"/>
      <c r="AM942" s="288"/>
      <c r="AN942" s="288"/>
      <c r="AO942" s="288"/>
      <c r="AP942" s="288"/>
    </row>
    <row r="943" spans="1:42" ht="15.75" customHeight="1">
      <c r="A943" s="288"/>
      <c r="B943" s="317"/>
      <c r="C943" s="317"/>
      <c r="D943" s="317"/>
      <c r="E943" s="288"/>
      <c r="F943" s="317"/>
      <c r="G943" s="288"/>
      <c r="H943" s="317"/>
      <c r="I943" s="288"/>
      <c r="J943" s="317"/>
      <c r="K943" s="288"/>
      <c r="L943" s="317"/>
      <c r="M943" s="288"/>
      <c r="N943" s="339"/>
      <c r="O943" s="317"/>
      <c r="P943" s="288"/>
      <c r="Q943" s="317"/>
      <c r="R943" s="288"/>
      <c r="S943" s="317"/>
      <c r="T943" s="288"/>
      <c r="U943" s="317"/>
      <c r="V943" s="288"/>
      <c r="W943" s="288"/>
      <c r="X943" s="288"/>
      <c r="Y943" s="288"/>
      <c r="Z943" s="288"/>
      <c r="AA943" s="288"/>
      <c r="AB943" s="288"/>
      <c r="AC943" s="288"/>
      <c r="AD943" s="288"/>
      <c r="AE943" s="288"/>
      <c r="AF943" s="288"/>
      <c r="AG943" s="288"/>
      <c r="AH943" s="288"/>
      <c r="AI943" s="288"/>
      <c r="AJ943" s="288"/>
      <c r="AK943" s="288"/>
      <c r="AL943" s="288"/>
      <c r="AM943" s="288"/>
      <c r="AN943" s="288"/>
      <c r="AO943" s="288"/>
      <c r="AP943" s="288"/>
    </row>
    <row r="944" spans="1:42" ht="15.75" customHeight="1">
      <c r="A944" s="288"/>
      <c r="B944" s="317"/>
      <c r="C944" s="317"/>
      <c r="D944" s="317"/>
      <c r="E944" s="288"/>
      <c r="F944" s="317"/>
      <c r="G944" s="288"/>
      <c r="H944" s="317"/>
      <c r="I944" s="288"/>
      <c r="J944" s="317"/>
      <c r="K944" s="288"/>
      <c r="L944" s="317"/>
      <c r="M944" s="288"/>
      <c r="N944" s="339"/>
      <c r="O944" s="317"/>
      <c r="P944" s="288"/>
      <c r="Q944" s="317"/>
      <c r="R944" s="288"/>
      <c r="S944" s="317"/>
      <c r="T944" s="288"/>
      <c r="U944" s="317"/>
      <c r="V944" s="288"/>
      <c r="W944" s="288"/>
      <c r="X944" s="288"/>
      <c r="Y944" s="288"/>
      <c r="Z944" s="288"/>
      <c r="AA944" s="288"/>
      <c r="AB944" s="288"/>
      <c r="AC944" s="288"/>
      <c r="AD944" s="288"/>
      <c r="AE944" s="288"/>
      <c r="AF944" s="288"/>
      <c r="AG944" s="288"/>
      <c r="AH944" s="288"/>
      <c r="AI944" s="288"/>
      <c r="AJ944" s="288"/>
      <c r="AK944" s="288"/>
      <c r="AL944" s="288"/>
      <c r="AM944" s="288"/>
      <c r="AN944" s="288"/>
      <c r="AO944" s="288"/>
      <c r="AP944" s="288"/>
    </row>
    <row r="945" spans="1:42" ht="15.75" customHeight="1">
      <c r="A945" s="288"/>
      <c r="B945" s="317"/>
      <c r="C945" s="317"/>
      <c r="D945" s="317"/>
      <c r="E945" s="288"/>
      <c r="F945" s="317"/>
      <c r="G945" s="288"/>
      <c r="H945" s="317"/>
      <c r="I945" s="288"/>
      <c r="J945" s="317"/>
      <c r="K945" s="288"/>
      <c r="L945" s="317"/>
      <c r="M945" s="288"/>
      <c r="N945" s="339"/>
      <c r="O945" s="317"/>
      <c r="P945" s="288"/>
      <c r="Q945" s="317"/>
      <c r="R945" s="288"/>
      <c r="S945" s="317"/>
      <c r="T945" s="288"/>
      <c r="U945" s="317"/>
      <c r="V945" s="288"/>
      <c r="W945" s="288"/>
      <c r="X945" s="288"/>
      <c r="Y945" s="288"/>
      <c r="Z945" s="288"/>
      <c r="AA945" s="288"/>
      <c r="AB945" s="288"/>
      <c r="AC945" s="288"/>
      <c r="AD945" s="288"/>
      <c r="AE945" s="288"/>
      <c r="AF945" s="288"/>
      <c r="AG945" s="288"/>
      <c r="AH945" s="288"/>
      <c r="AI945" s="288"/>
      <c r="AJ945" s="288"/>
      <c r="AK945" s="288"/>
      <c r="AL945" s="288"/>
      <c r="AM945" s="288"/>
      <c r="AN945" s="288"/>
      <c r="AO945" s="288"/>
      <c r="AP945" s="288"/>
    </row>
    <row r="946" spans="1:42" ht="15.75" customHeight="1">
      <c r="A946" s="288"/>
      <c r="B946" s="317"/>
      <c r="C946" s="317"/>
      <c r="D946" s="317"/>
      <c r="E946" s="288"/>
      <c r="F946" s="317"/>
      <c r="G946" s="288"/>
      <c r="H946" s="317"/>
      <c r="I946" s="288"/>
      <c r="J946" s="317"/>
      <c r="K946" s="288"/>
      <c r="L946" s="317"/>
      <c r="M946" s="288"/>
      <c r="N946" s="339"/>
      <c r="O946" s="317"/>
      <c r="P946" s="288"/>
      <c r="Q946" s="317"/>
      <c r="R946" s="288"/>
      <c r="S946" s="317"/>
      <c r="T946" s="288"/>
      <c r="U946" s="317"/>
      <c r="V946" s="288"/>
      <c r="W946" s="288"/>
      <c r="X946" s="288"/>
      <c r="Y946" s="288"/>
      <c r="Z946" s="288"/>
      <c r="AA946" s="288"/>
      <c r="AB946" s="288"/>
      <c r="AC946" s="288"/>
      <c r="AD946" s="288"/>
      <c r="AE946" s="288"/>
      <c r="AF946" s="288"/>
      <c r="AG946" s="288"/>
      <c r="AH946" s="288"/>
      <c r="AI946" s="288"/>
      <c r="AJ946" s="288"/>
      <c r="AK946" s="288"/>
      <c r="AL946" s="288"/>
      <c r="AM946" s="288"/>
      <c r="AN946" s="288"/>
      <c r="AO946" s="288"/>
      <c r="AP946" s="288"/>
    </row>
    <row r="947" spans="1:42" ht="15.75" customHeight="1">
      <c r="A947" s="288"/>
      <c r="B947" s="317"/>
      <c r="C947" s="317"/>
      <c r="D947" s="317"/>
      <c r="E947" s="288"/>
      <c r="F947" s="317"/>
      <c r="G947" s="288"/>
      <c r="H947" s="317"/>
      <c r="I947" s="288"/>
      <c r="J947" s="317"/>
      <c r="K947" s="288"/>
      <c r="L947" s="317"/>
      <c r="M947" s="288"/>
      <c r="N947" s="339"/>
      <c r="O947" s="317"/>
      <c r="P947" s="288"/>
      <c r="Q947" s="317"/>
      <c r="R947" s="288"/>
      <c r="S947" s="317"/>
      <c r="T947" s="288"/>
      <c r="U947" s="317"/>
      <c r="V947" s="288"/>
      <c r="W947" s="288"/>
      <c r="X947" s="288"/>
      <c r="Y947" s="288"/>
      <c r="Z947" s="288"/>
      <c r="AA947" s="288"/>
      <c r="AB947" s="288"/>
      <c r="AC947" s="288"/>
      <c r="AD947" s="288"/>
      <c r="AE947" s="288"/>
      <c r="AF947" s="288"/>
      <c r="AG947" s="288"/>
      <c r="AH947" s="288"/>
      <c r="AI947" s="288"/>
      <c r="AJ947" s="288"/>
      <c r="AK947" s="288"/>
      <c r="AL947" s="288"/>
      <c r="AM947" s="288"/>
      <c r="AN947" s="288"/>
      <c r="AO947" s="288"/>
      <c r="AP947" s="288"/>
    </row>
    <row r="948" spans="1:42" ht="15.75" customHeight="1">
      <c r="A948" s="288"/>
      <c r="B948" s="317"/>
      <c r="C948" s="317"/>
      <c r="D948" s="317"/>
      <c r="E948" s="288"/>
      <c r="F948" s="317"/>
      <c r="G948" s="288"/>
      <c r="H948" s="317"/>
      <c r="I948" s="288"/>
      <c r="J948" s="317"/>
      <c r="K948" s="288"/>
      <c r="L948" s="317"/>
      <c r="M948" s="288"/>
      <c r="N948" s="339"/>
      <c r="O948" s="317"/>
      <c r="P948" s="288"/>
      <c r="Q948" s="317"/>
      <c r="R948" s="288"/>
      <c r="S948" s="317"/>
      <c r="T948" s="288"/>
      <c r="U948" s="317"/>
      <c r="V948" s="288"/>
      <c r="W948" s="288"/>
      <c r="X948" s="288"/>
      <c r="Y948" s="288"/>
      <c r="Z948" s="288"/>
      <c r="AA948" s="288"/>
      <c r="AB948" s="288"/>
      <c r="AC948" s="288"/>
      <c r="AD948" s="288"/>
      <c r="AE948" s="288"/>
      <c r="AF948" s="288"/>
      <c r="AG948" s="288"/>
      <c r="AH948" s="288"/>
      <c r="AI948" s="288"/>
      <c r="AJ948" s="288"/>
      <c r="AK948" s="288"/>
      <c r="AL948" s="288"/>
      <c r="AM948" s="288"/>
      <c r="AN948" s="288"/>
      <c r="AO948" s="288"/>
      <c r="AP948" s="288"/>
    </row>
    <row r="949" spans="1:42" ht="15.75" customHeight="1">
      <c r="A949" s="288"/>
      <c r="B949" s="317"/>
      <c r="C949" s="317"/>
      <c r="D949" s="317"/>
      <c r="E949" s="288"/>
      <c r="F949" s="317"/>
      <c r="G949" s="288"/>
      <c r="H949" s="317"/>
      <c r="I949" s="288"/>
      <c r="J949" s="317"/>
      <c r="K949" s="288"/>
      <c r="L949" s="317"/>
      <c r="M949" s="288"/>
      <c r="N949" s="339"/>
      <c r="O949" s="317"/>
      <c r="P949" s="288"/>
      <c r="Q949" s="317"/>
      <c r="R949" s="288"/>
      <c r="S949" s="317"/>
      <c r="T949" s="288"/>
      <c r="U949" s="317"/>
      <c r="V949" s="288"/>
      <c r="W949" s="288"/>
      <c r="X949" s="288"/>
      <c r="Y949" s="288"/>
      <c r="Z949" s="288"/>
      <c r="AA949" s="288"/>
      <c r="AB949" s="288"/>
      <c r="AC949" s="288"/>
      <c r="AD949" s="288"/>
      <c r="AE949" s="288"/>
      <c r="AF949" s="288"/>
      <c r="AG949" s="288"/>
      <c r="AH949" s="288"/>
      <c r="AI949" s="288"/>
      <c r="AJ949" s="288"/>
      <c r="AK949" s="288"/>
      <c r="AL949" s="288"/>
      <c r="AM949" s="288"/>
      <c r="AN949" s="288"/>
      <c r="AO949" s="288"/>
      <c r="AP949" s="288"/>
    </row>
    <row r="950" spans="1:42" ht="15.75" customHeight="1">
      <c r="A950" s="288"/>
      <c r="B950" s="317"/>
      <c r="C950" s="317"/>
      <c r="D950" s="317"/>
      <c r="E950" s="288"/>
      <c r="F950" s="317"/>
      <c r="G950" s="288"/>
      <c r="H950" s="317"/>
      <c r="I950" s="288"/>
      <c r="J950" s="317"/>
      <c r="K950" s="288"/>
      <c r="L950" s="317"/>
      <c r="M950" s="288"/>
      <c r="N950" s="339"/>
      <c r="O950" s="317"/>
      <c r="P950" s="288"/>
      <c r="Q950" s="317"/>
      <c r="R950" s="288"/>
      <c r="S950" s="317"/>
      <c r="T950" s="288"/>
      <c r="U950" s="317"/>
      <c r="V950" s="288"/>
      <c r="W950" s="288"/>
      <c r="X950" s="288"/>
      <c r="Y950" s="288"/>
      <c r="Z950" s="288"/>
      <c r="AA950" s="288"/>
      <c r="AB950" s="288"/>
      <c r="AC950" s="288"/>
      <c r="AD950" s="288"/>
      <c r="AE950" s="288"/>
      <c r="AF950" s="288"/>
      <c r="AG950" s="288"/>
      <c r="AH950" s="288"/>
      <c r="AI950" s="288"/>
      <c r="AJ950" s="288"/>
      <c r="AK950" s="288"/>
      <c r="AL950" s="288"/>
      <c r="AM950" s="288"/>
      <c r="AN950" s="288"/>
      <c r="AO950" s="288"/>
      <c r="AP950" s="288"/>
    </row>
    <row r="951" spans="1:42" ht="15.75" customHeight="1">
      <c r="A951" s="288"/>
      <c r="B951" s="317"/>
      <c r="C951" s="317"/>
      <c r="D951" s="317"/>
      <c r="E951" s="288"/>
      <c r="F951" s="317"/>
      <c r="G951" s="288"/>
      <c r="H951" s="317"/>
      <c r="I951" s="288"/>
      <c r="J951" s="317"/>
      <c r="K951" s="288"/>
      <c r="L951" s="317"/>
      <c r="M951" s="288"/>
      <c r="N951" s="339"/>
      <c r="O951" s="317"/>
      <c r="P951" s="288"/>
      <c r="Q951" s="317"/>
      <c r="R951" s="288"/>
      <c r="S951" s="317"/>
      <c r="T951" s="288"/>
      <c r="U951" s="317"/>
      <c r="V951" s="288"/>
      <c r="W951" s="288"/>
      <c r="X951" s="288"/>
      <c r="Y951" s="288"/>
      <c r="Z951" s="288"/>
      <c r="AA951" s="288"/>
      <c r="AB951" s="288"/>
      <c r="AC951" s="288"/>
      <c r="AD951" s="288"/>
      <c r="AE951" s="288"/>
      <c r="AF951" s="288"/>
      <c r="AG951" s="288"/>
      <c r="AH951" s="288"/>
      <c r="AI951" s="288"/>
      <c r="AJ951" s="288"/>
      <c r="AK951" s="288"/>
      <c r="AL951" s="288"/>
      <c r="AM951" s="288"/>
      <c r="AN951" s="288"/>
      <c r="AO951" s="288"/>
      <c r="AP951" s="288"/>
    </row>
    <row r="952" spans="1:42" ht="15.75" customHeight="1">
      <c r="A952" s="288"/>
      <c r="B952" s="317"/>
      <c r="C952" s="317"/>
      <c r="D952" s="317"/>
      <c r="E952" s="288"/>
      <c r="F952" s="317"/>
      <c r="G952" s="288"/>
      <c r="H952" s="317"/>
      <c r="I952" s="288"/>
      <c r="J952" s="317"/>
      <c r="K952" s="288"/>
      <c r="L952" s="317"/>
      <c r="M952" s="288"/>
      <c r="N952" s="339"/>
      <c r="O952" s="317"/>
      <c r="P952" s="288"/>
      <c r="Q952" s="317"/>
      <c r="R952" s="288"/>
      <c r="S952" s="317"/>
      <c r="T952" s="288"/>
      <c r="U952" s="317"/>
      <c r="V952" s="288"/>
      <c r="W952" s="288"/>
      <c r="X952" s="288"/>
      <c r="Y952" s="288"/>
      <c r="Z952" s="288"/>
      <c r="AA952" s="288"/>
      <c r="AB952" s="288"/>
      <c r="AC952" s="288"/>
      <c r="AD952" s="288"/>
      <c r="AE952" s="288"/>
      <c r="AF952" s="288"/>
      <c r="AG952" s="288"/>
      <c r="AH952" s="288"/>
      <c r="AI952" s="288"/>
      <c r="AJ952" s="288"/>
      <c r="AK952" s="288"/>
      <c r="AL952" s="288"/>
      <c r="AM952" s="288"/>
      <c r="AN952" s="288"/>
      <c r="AO952" s="288"/>
      <c r="AP952" s="288"/>
    </row>
    <row r="953" spans="1:42" ht="15.75" customHeight="1">
      <c r="A953" s="288"/>
      <c r="B953" s="317"/>
      <c r="C953" s="317"/>
      <c r="D953" s="317"/>
      <c r="E953" s="288"/>
      <c r="F953" s="317"/>
      <c r="G953" s="288"/>
      <c r="H953" s="317"/>
      <c r="I953" s="288"/>
      <c r="J953" s="317"/>
      <c r="K953" s="288"/>
      <c r="L953" s="317"/>
      <c r="M953" s="288"/>
      <c r="N953" s="339"/>
      <c r="O953" s="317"/>
      <c r="P953" s="288"/>
      <c r="Q953" s="317"/>
      <c r="R953" s="288"/>
      <c r="S953" s="317"/>
      <c r="T953" s="288"/>
      <c r="U953" s="317"/>
      <c r="V953" s="288"/>
      <c r="W953" s="288"/>
      <c r="X953" s="288"/>
      <c r="Y953" s="288"/>
      <c r="Z953" s="288"/>
      <c r="AA953" s="288"/>
      <c r="AB953" s="288"/>
      <c r="AC953" s="288"/>
      <c r="AD953" s="288"/>
      <c r="AE953" s="288"/>
      <c r="AF953" s="288"/>
      <c r="AG953" s="288"/>
      <c r="AH953" s="288"/>
      <c r="AI953" s="288"/>
      <c r="AJ953" s="288"/>
      <c r="AK953" s="288"/>
      <c r="AL953" s="288"/>
      <c r="AM953" s="288"/>
      <c r="AN953" s="288"/>
      <c r="AO953" s="288"/>
      <c r="AP953" s="288"/>
    </row>
    <row r="954" spans="1:42" ht="15.75" customHeight="1">
      <c r="A954" s="288"/>
      <c r="B954" s="317"/>
      <c r="C954" s="317"/>
      <c r="D954" s="317"/>
      <c r="E954" s="288"/>
      <c r="F954" s="317"/>
      <c r="G954" s="288"/>
      <c r="H954" s="317"/>
      <c r="I954" s="288"/>
      <c r="J954" s="317"/>
      <c r="K954" s="288"/>
      <c r="L954" s="317"/>
      <c r="M954" s="288"/>
      <c r="N954" s="339"/>
      <c r="O954" s="317"/>
      <c r="P954" s="288"/>
      <c r="Q954" s="317"/>
      <c r="R954" s="288"/>
      <c r="S954" s="317"/>
      <c r="T954" s="288"/>
      <c r="U954" s="317"/>
      <c r="V954" s="288"/>
      <c r="W954" s="288"/>
      <c r="X954" s="288"/>
      <c r="Y954" s="288"/>
      <c r="Z954" s="288"/>
      <c r="AA954" s="288"/>
      <c r="AB954" s="288"/>
      <c r="AC954" s="288"/>
      <c r="AD954" s="288"/>
      <c r="AE954" s="288"/>
      <c r="AF954" s="288"/>
      <c r="AG954" s="288"/>
      <c r="AH954" s="288"/>
      <c r="AI954" s="288"/>
      <c r="AJ954" s="288"/>
      <c r="AK954" s="288"/>
      <c r="AL954" s="288"/>
      <c r="AM954" s="288"/>
      <c r="AN954" s="288"/>
      <c r="AO954" s="288"/>
      <c r="AP954" s="288"/>
    </row>
    <row r="955" spans="1:42" ht="15.75" customHeight="1">
      <c r="A955" s="288"/>
      <c r="B955" s="317"/>
      <c r="C955" s="317"/>
      <c r="D955" s="317"/>
      <c r="E955" s="288"/>
      <c r="F955" s="317"/>
      <c r="G955" s="288"/>
      <c r="H955" s="317"/>
      <c r="I955" s="288"/>
      <c r="J955" s="317"/>
      <c r="K955" s="288"/>
      <c r="L955" s="317"/>
      <c r="M955" s="288"/>
      <c r="N955" s="339"/>
      <c r="O955" s="317"/>
      <c r="P955" s="288"/>
      <c r="Q955" s="317"/>
      <c r="R955" s="288"/>
      <c r="S955" s="317"/>
      <c r="T955" s="288"/>
      <c r="U955" s="317"/>
      <c r="V955" s="288"/>
      <c r="W955" s="288"/>
      <c r="X955" s="288"/>
      <c r="Y955" s="288"/>
      <c r="Z955" s="288"/>
      <c r="AA955" s="288"/>
      <c r="AB955" s="288"/>
      <c r="AC955" s="288"/>
      <c r="AD955" s="288"/>
      <c r="AE955" s="288"/>
      <c r="AF955" s="288"/>
      <c r="AG955" s="288"/>
      <c r="AH955" s="288"/>
      <c r="AI955" s="288"/>
      <c r="AJ955" s="288"/>
      <c r="AK955" s="288"/>
      <c r="AL955" s="288"/>
      <c r="AM955" s="288"/>
      <c r="AN955" s="288"/>
      <c r="AO955" s="288"/>
      <c r="AP955" s="288"/>
    </row>
    <row r="956" spans="1:42" ht="15.75" customHeight="1">
      <c r="A956" s="288"/>
      <c r="B956" s="317"/>
      <c r="C956" s="317"/>
      <c r="D956" s="317"/>
      <c r="E956" s="288"/>
      <c r="F956" s="317"/>
      <c r="G956" s="288"/>
      <c r="H956" s="317"/>
      <c r="I956" s="288"/>
      <c r="J956" s="317"/>
      <c r="K956" s="288"/>
      <c r="L956" s="317"/>
      <c r="M956" s="288"/>
      <c r="N956" s="339"/>
      <c r="O956" s="317"/>
      <c r="P956" s="288"/>
      <c r="Q956" s="317"/>
      <c r="R956" s="288"/>
      <c r="S956" s="317"/>
      <c r="T956" s="288"/>
      <c r="U956" s="317"/>
      <c r="V956" s="288"/>
      <c r="W956" s="288"/>
      <c r="X956" s="288"/>
      <c r="Y956" s="288"/>
      <c r="Z956" s="288"/>
      <c r="AA956" s="288"/>
      <c r="AB956" s="288"/>
      <c r="AC956" s="288"/>
      <c r="AD956" s="288"/>
      <c r="AE956" s="288"/>
      <c r="AF956" s="288"/>
      <c r="AG956" s="288"/>
      <c r="AH956" s="288"/>
      <c r="AI956" s="288"/>
      <c r="AJ956" s="288"/>
      <c r="AK956" s="288"/>
      <c r="AL956" s="288"/>
      <c r="AM956" s="288"/>
      <c r="AN956" s="288"/>
      <c r="AO956" s="288"/>
      <c r="AP956" s="288"/>
    </row>
    <row r="957" spans="1:42" ht="15.75" customHeight="1">
      <c r="A957" s="288"/>
      <c r="B957" s="317"/>
      <c r="C957" s="317"/>
      <c r="D957" s="317"/>
      <c r="E957" s="288"/>
      <c r="F957" s="317"/>
      <c r="G957" s="288"/>
      <c r="H957" s="317"/>
      <c r="I957" s="288"/>
      <c r="J957" s="317"/>
      <c r="K957" s="288"/>
      <c r="L957" s="317"/>
      <c r="M957" s="288"/>
      <c r="N957" s="339"/>
      <c r="O957" s="317"/>
      <c r="P957" s="288"/>
      <c r="Q957" s="317"/>
      <c r="R957" s="288"/>
      <c r="S957" s="317"/>
      <c r="T957" s="288"/>
      <c r="U957" s="317"/>
      <c r="V957" s="288"/>
      <c r="W957" s="288"/>
      <c r="X957" s="288"/>
      <c r="Y957" s="288"/>
      <c r="Z957" s="288"/>
      <c r="AA957" s="288"/>
      <c r="AB957" s="288"/>
      <c r="AC957" s="288"/>
      <c r="AD957" s="288"/>
      <c r="AE957" s="288"/>
      <c r="AF957" s="288"/>
      <c r="AG957" s="288"/>
      <c r="AH957" s="288"/>
      <c r="AI957" s="288"/>
      <c r="AJ957" s="288"/>
      <c r="AK957" s="288"/>
      <c r="AL957" s="288"/>
      <c r="AM957" s="288"/>
      <c r="AN957" s="288"/>
      <c r="AO957" s="288"/>
      <c r="AP957" s="288"/>
    </row>
    <row r="958" spans="1:42" ht="15.75" customHeight="1">
      <c r="A958" s="288"/>
      <c r="B958" s="317"/>
      <c r="C958" s="317"/>
      <c r="D958" s="317"/>
      <c r="E958" s="288"/>
      <c r="F958" s="317"/>
      <c r="G958" s="288"/>
      <c r="H958" s="317"/>
      <c r="I958" s="288"/>
      <c r="J958" s="317"/>
      <c r="K958" s="288"/>
      <c r="L958" s="317"/>
      <c r="M958" s="288"/>
      <c r="N958" s="339"/>
      <c r="O958" s="317"/>
      <c r="P958" s="288"/>
      <c r="Q958" s="317"/>
      <c r="R958" s="288"/>
      <c r="S958" s="317"/>
      <c r="T958" s="288"/>
      <c r="U958" s="317"/>
      <c r="V958" s="288"/>
      <c r="W958" s="288"/>
      <c r="X958" s="288"/>
      <c r="Y958" s="288"/>
      <c r="Z958" s="288"/>
      <c r="AA958" s="288"/>
      <c r="AB958" s="288"/>
      <c r="AC958" s="288"/>
      <c r="AD958" s="288"/>
      <c r="AE958" s="288"/>
      <c r="AF958" s="288"/>
      <c r="AG958" s="288"/>
      <c r="AH958" s="288"/>
      <c r="AI958" s="288"/>
      <c r="AJ958" s="288"/>
      <c r="AK958" s="288"/>
      <c r="AL958" s="288"/>
      <c r="AM958" s="288"/>
      <c r="AN958" s="288"/>
      <c r="AO958" s="288"/>
      <c r="AP958" s="288"/>
    </row>
    <row r="959" spans="1:42" ht="15.75" customHeight="1">
      <c r="A959" s="288"/>
      <c r="B959" s="317"/>
      <c r="C959" s="317"/>
      <c r="D959" s="317"/>
      <c r="E959" s="288"/>
      <c r="F959" s="317"/>
      <c r="G959" s="288"/>
      <c r="H959" s="317"/>
      <c r="I959" s="288"/>
      <c r="J959" s="317"/>
      <c r="K959" s="288"/>
      <c r="L959" s="317"/>
      <c r="M959" s="288"/>
      <c r="N959" s="339"/>
      <c r="O959" s="317"/>
      <c r="P959" s="288"/>
      <c r="Q959" s="317"/>
      <c r="R959" s="288"/>
      <c r="S959" s="317"/>
      <c r="T959" s="288"/>
      <c r="U959" s="317"/>
      <c r="V959" s="288"/>
      <c r="W959" s="288"/>
      <c r="X959" s="288"/>
      <c r="Y959" s="288"/>
      <c r="Z959" s="288"/>
      <c r="AA959" s="288"/>
      <c r="AB959" s="288"/>
      <c r="AC959" s="288"/>
      <c r="AD959" s="288"/>
      <c r="AE959" s="288"/>
      <c r="AF959" s="288"/>
      <c r="AG959" s="288"/>
      <c r="AH959" s="288"/>
      <c r="AI959" s="288"/>
      <c r="AJ959" s="288"/>
      <c r="AK959" s="288"/>
      <c r="AL959" s="288"/>
      <c r="AM959" s="288"/>
      <c r="AN959" s="288"/>
      <c r="AO959" s="288"/>
      <c r="AP959" s="288"/>
    </row>
    <row r="960" spans="1:42" ht="15.75" customHeight="1">
      <c r="A960" s="288"/>
      <c r="B960" s="317"/>
      <c r="C960" s="317"/>
      <c r="D960" s="317"/>
      <c r="E960" s="288"/>
      <c r="F960" s="317"/>
      <c r="G960" s="288"/>
      <c r="H960" s="317"/>
      <c r="I960" s="288"/>
      <c r="J960" s="317"/>
      <c r="K960" s="288"/>
      <c r="L960" s="317"/>
      <c r="M960" s="288"/>
      <c r="N960" s="339"/>
      <c r="O960" s="317"/>
      <c r="P960" s="288"/>
      <c r="Q960" s="317"/>
      <c r="R960" s="288"/>
      <c r="S960" s="317"/>
      <c r="T960" s="288"/>
      <c r="U960" s="317"/>
      <c r="V960" s="288"/>
      <c r="W960" s="288"/>
      <c r="X960" s="288"/>
      <c r="Y960" s="288"/>
      <c r="Z960" s="288"/>
      <c r="AA960" s="288"/>
      <c r="AB960" s="288"/>
      <c r="AC960" s="288"/>
      <c r="AD960" s="288"/>
      <c r="AE960" s="288"/>
      <c r="AF960" s="288"/>
      <c r="AG960" s="288"/>
      <c r="AH960" s="288"/>
      <c r="AI960" s="288"/>
      <c r="AJ960" s="288"/>
      <c r="AK960" s="288"/>
      <c r="AL960" s="288"/>
      <c r="AM960" s="288"/>
      <c r="AN960" s="288"/>
      <c r="AO960" s="288"/>
      <c r="AP960" s="288"/>
    </row>
    <row r="961" spans="1:42" ht="15.75" customHeight="1">
      <c r="A961" s="288"/>
      <c r="B961" s="317"/>
      <c r="C961" s="317"/>
      <c r="D961" s="317"/>
      <c r="E961" s="288"/>
      <c r="F961" s="317"/>
      <c r="G961" s="288"/>
      <c r="H961" s="317"/>
      <c r="I961" s="288"/>
      <c r="J961" s="317"/>
      <c r="K961" s="288"/>
      <c r="L961" s="317"/>
      <c r="M961" s="288"/>
      <c r="N961" s="339"/>
      <c r="O961" s="317"/>
      <c r="P961" s="288"/>
      <c r="Q961" s="317"/>
      <c r="R961" s="288"/>
      <c r="S961" s="317"/>
      <c r="T961" s="288"/>
      <c r="U961" s="317"/>
      <c r="V961" s="288"/>
      <c r="W961" s="288"/>
      <c r="X961" s="288"/>
      <c r="Y961" s="288"/>
      <c r="Z961" s="288"/>
      <c r="AA961" s="288"/>
      <c r="AB961" s="288"/>
      <c r="AC961" s="288"/>
      <c r="AD961" s="288"/>
      <c r="AE961" s="288"/>
      <c r="AF961" s="288"/>
      <c r="AG961" s="288"/>
      <c r="AH961" s="288"/>
      <c r="AI961" s="288"/>
      <c r="AJ961" s="288"/>
      <c r="AK961" s="288"/>
      <c r="AL961" s="288"/>
      <c r="AM961" s="288"/>
      <c r="AN961" s="288"/>
      <c r="AO961" s="288"/>
      <c r="AP961" s="288"/>
    </row>
    <row r="962" spans="1:42" ht="15.75" customHeight="1">
      <c r="A962" s="288"/>
      <c r="B962" s="317"/>
      <c r="C962" s="317"/>
      <c r="D962" s="317"/>
      <c r="E962" s="288"/>
      <c r="F962" s="317"/>
      <c r="G962" s="288"/>
      <c r="H962" s="317"/>
      <c r="I962" s="288"/>
      <c r="J962" s="317"/>
      <c r="K962" s="288"/>
      <c r="L962" s="317"/>
      <c r="M962" s="288"/>
      <c r="N962" s="339"/>
      <c r="O962" s="317"/>
      <c r="P962" s="288"/>
      <c r="Q962" s="317"/>
      <c r="R962" s="288"/>
      <c r="S962" s="317"/>
      <c r="T962" s="288"/>
      <c r="U962" s="317"/>
      <c r="V962" s="288"/>
      <c r="W962" s="288"/>
      <c r="X962" s="288"/>
      <c r="Y962" s="288"/>
      <c r="Z962" s="288"/>
      <c r="AA962" s="288"/>
      <c r="AB962" s="288"/>
      <c r="AC962" s="288"/>
      <c r="AD962" s="288"/>
      <c r="AE962" s="288"/>
      <c r="AF962" s="288"/>
      <c r="AG962" s="288"/>
      <c r="AH962" s="288"/>
      <c r="AI962" s="288"/>
      <c r="AJ962" s="288"/>
      <c r="AK962" s="288"/>
      <c r="AL962" s="288"/>
      <c r="AM962" s="288"/>
      <c r="AN962" s="288"/>
      <c r="AO962" s="288"/>
      <c r="AP962" s="288"/>
    </row>
    <row r="963" spans="1:42" ht="15.75" customHeight="1">
      <c r="A963" s="288"/>
      <c r="B963" s="317"/>
      <c r="C963" s="317"/>
      <c r="D963" s="317"/>
      <c r="E963" s="288"/>
      <c r="F963" s="317"/>
      <c r="G963" s="288"/>
      <c r="H963" s="317"/>
      <c r="I963" s="288"/>
      <c r="J963" s="317"/>
      <c r="K963" s="288"/>
      <c r="L963" s="317"/>
      <c r="M963" s="288"/>
      <c r="N963" s="339"/>
      <c r="O963" s="317"/>
      <c r="P963" s="288"/>
      <c r="Q963" s="317"/>
      <c r="R963" s="288"/>
      <c r="S963" s="317"/>
      <c r="T963" s="288"/>
      <c r="U963" s="317"/>
      <c r="V963" s="288"/>
      <c r="W963" s="288"/>
      <c r="X963" s="288"/>
      <c r="Y963" s="288"/>
      <c r="Z963" s="288"/>
      <c r="AA963" s="288"/>
      <c r="AB963" s="288"/>
      <c r="AC963" s="288"/>
      <c r="AD963" s="288"/>
      <c r="AE963" s="288"/>
      <c r="AF963" s="288"/>
      <c r="AG963" s="288"/>
      <c r="AH963" s="288"/>
      <c r="AI963" s="288"/>
      <c r="AJ963" s="288"/>
      <c r="AK963" s="288"/>
      <c r="AL963" s="288"/>
      <c r="AM963" s="288"/>
      <c r="AN963" s="288"/>
      <c r="AO963" s="288"/>
      <c r="AP963" s="288"/>
    </row>
    <row r="964" spans="1:42" ht="15.75" customHeight="1">
      <c r="A964" s="288"/>
      <c r="B964" s="317"/>
      <c r="C964" s="317"/>
      <c r="D964" s="317"/>
      <c r="E964" s="288"/>
      <c r="F964" s="317"/>
      <c r="G964" s="288"/>
      <c r="H964" s="317"/>
      <c r="I964" s="288"/>
      <c r="J964" s="317"/>
      <c r="K964" s="288"/>
      <c r="L964" s="317"/>
      <c r="M964" s="288"/>
      <c r="N964" s="339"/>
      <c r="O964" s="317"/>
      <c r="P964" s="288"/>
      <c r="Q964" s="317"/>
      <c r="R964" s="288"/>
      <c r="S964" s="317"/>
      <c r="T964" s="288"/>
      <c r="U964" s="317"/>
      <c r="V964" s="288"/>
      <c r="W964" s="288"/>
      <c r="X964" s="288"/>
      <c r="Y964" s="288"/>
      <c r="Z964" s="288"/>
      <c r="AA964" s="288"/>
      <c r="AB964" s="288"/>
      <c r="AC964" s="288"/>
      <c r="AD964" s="288"/>
      <c r="AE964" s="288"/>
      <c r="AF964" s="288"/>
      <c r="AG964" s="288"/>
      <c r="AH964" s="288"/>
      <c r="AI964" s="288"/>
      <c r="AJ964" s="288"/>
      <c r="AK964" s="288"/>
      <c r="AL964" s="288"/>
      <c r="AM964" s="288"/>
      <c r="AN964" s="288"/>
      <c r="AO964" s="288"/>
      <c r="AP964" s="288"/>
    </row>
    <row r="965" spans="1:42" ht="15.75" customHeight="1">
      <c r="A965" s="288"/>
      <c r="B965" s="317"/>
      <c r="C965" s="317"/>
      <c r="D965" s="317"/>
      <c r="E965" s="288"/>
      <c r="F965" s="317"/>
      <c r="G965" s="288"/>
      <c r="H965" s="317"/>
      <c r="I965" s="288"/>
      <c r="J965" s="317"/>
      <c r="K965" s="288"/>
      <c r="L965" s="317"/>
      <c r="M965" s="288"/>
      <c r="N965" s="339"/>
      <c r="O965" s="317"/>
      <c r="P965" s="288"/>
      <c r="Q965" s="317"/>
      <c r="R965" s="288"/>
      <c r="S965" s="317"/>
      <c r="T965" s="288"/>
      <c r="U965" s="317"/>
      <c r="V965" s="288"/>
      <c r="W965" s="288"/>
      <c r="X965" s="288"/>
      <c r="Y965" s="288"/>
      <c r="Z965" s="288"/>
      <c r="AA965" s="288"/>
      <c r="AB965" s="288"/>
      <c r="AC965" s="288"/>
      <c r="AD965" s="288"/>
      <c r="AE965" s="288"/>
      <c r="AF965" s="288"/>
      <c r="AG965" s="288"/>
      <c r="AH965" s="288"/>
      <c r="AI965" s="288"/>
      <c r="AJ965" s="288"/>
      <c r="AK965" s="288"/>
      <c r="AL965" s="288"/>
      <c r="AM965" s="288"/>
      <c r="AN965" s="288"/>
      <c r="AO965" s="288"/>
      <c r="AP965" s="288"/>
    </row>
    <row r="966" spans="1:42" ht="15.75" customHeight="1">
      <c r="A966" s="288"/>
      <c r="B966" s="317"/>
      <c r="C966" s="317"/>
      <c r="D966" s="317"/>
      <c r="E966" s="288"/>
      <c r="F966" s="317"/>
      <c r="G966" s="288"/>
      <c r="H966" s="317"/>
      <c r="I966" s="288"/>
      <c r="J966" s="317"/>
      <c r="K966" s="288"/>
      <c r="L966" s="317"/>
      <c r="M966" s="288"/>
      <c r="N966" s="339"/>
      <c r="O966" s="317"/>
      <c r="P966" s="288"/>
      <c r="Q966" s="317"/>
      <c r="R966" s="288"/>
      <c r="S966" s="317"/>
      <c r="T966" s="288"/>
      <c r="U966" s="317"/>
      <c r="V966" s="288"/>
      <c r="W966" s="288"/>
      <c r="X966" s="288"/>
      <c r="Y966" s="288"/>
      <c r="Z966" s="288"/>
      <c r="AA966" s="288"/>
      <c r="AB966" s="288"/>
      <c r="AC966" s="288"/>
      <c r="AD966" s="288"/>
      <c r="AE966" s="288"/>
      <c r="AF966" s="288"/>
      <c r="AG966" s="288"/>
      <c r="AH966" s="288"/>
      <c r="AI966" s="288"/>
      <c r="AJ966" s="288"/>
      <c r="AK966" s="288"/>
      <c r="AL966" s="288"/>
      <c r="AM966" s="288"/>
      <c r="AN966" s="288"/>
      <c r="AO966" s="288"/>
      <c r="AP966" s="288"/>
    </row>
    <row r="967" spans="1:42" ht="15.75" customHeight="1">
      <c r="A967" s="288"/>
      <c r="B967" s="317"/>
      <c r="C967" s="317"/>
      <c r="D967" s="317"/>
      <c r="E967" s="288"/>
      <c r="F967" s="317"/>
      <c r="G967" s="288"/>
      <c r="H967" s="317"/>
      <c r="I967" s="288"/>
      <c r="J967" s="317"/>
      <c r="K967" s="288"/>
      <c r="L967" s="317"/>
      <c r="M967" s="288"/>
      <c r="N967" s="339"/>
      <c r="O967" s="317"/>
      <c r="P967" s="288"/>
      <c r="Q967" s="317"/>
      <c r="R967" s="288"/>
      <c r="S967" s="317"/>
      <c r="T967" s="288"/>
      <c r="U967" s="317"/>
      <c r="V967" s="288"/>
      <c r="W967" s="288"/>
      <c r="X967" s="288"/>
      <c r="Y967" s="288"/>
      <c r="Z967" s="288"/>
      <c r="AA967" s="288"/>
      <c r="AB967" s="288"/>
      <c r="AC967" s="288"/>
      <c r="AD967" s="288"/>
      <c r="AE967" s="288"/>
      <c r="AF967" s="288"/>
      <c r="AG967" s="288"/>
      <c r="AH967" s="288"/>
      <c r="AI967" s="288"/>
      <c r="AJ967" s="288"/>
      <c r="AK967" s="288"/>
      <c r="AL967" s="288"/>
      <c r="AM967" s="288"/>
      <c r="AN967" s="288"/>
      <c r="AO967" s="288"/>
      <c r="AP967" s="288"/>
    </row>
    <row r="968" spans="1:42" ht="15.75" customHeight="1">
      <c r="A968" s="288"/>
      <c r="B968" s="317"/>
      <c r="C968" s="317"/>
      <c r="D968" s="317"/>
      <c r="E968" s="288"/>
      <c r="F968" s="317"/>
      <c r="G968" s="288"/>
      <c r="H968" s="317"/>
      <c r="I968" s="288"/>
      <c r="J968" s="317"/>
      <c r="K968" s="288"/>
      <c r="L968" s="317"/>
      <c r="M968" s="288"/>
      <c r="N968" s="339"/>
      <c r="O968" s="317"/>
      <c r="P968" s="288"/>
      <c r="Q968" s="317"/>
      <c r="R968" s="288"/>
      <c r="S968" s="317"/>
      <c r="T968" s="288"/>
      <c r="U968" s="317"/>
      <c r="V968" s="288"/>
      <c r="W968" s="288"/>
      <c r="X968" s="288"/>
      <c r="Y968" s="288"/>
      <c r="Z968" s="288"/>
      <c r="AA968" s="288"/>
      <c r="AB968" s="288"/>
      <c r="AC968" s="288"/>
      <c r="AD968" s="288"/>
      <c r="AE968" s="288"/>
      <c r="AF968" s="288"/>
      <c r="AG968" s="288"/>
      <c r="AH968" s="288"/>
      <c r="AI968" s="288"/>
      <c r="AJ968" s="288"/>
      <c r="AK968" s="288"/>
      <c r="AL968" s="288"/>
      <c r="AM968" s="288"/>
      <c r="AN968" s="288"/>
      <c r="AO968" s="288"/>
      <c r="AP968" s="288"/>
    </row>
    <row r="969" spans="1:42" ht="15.75" customHeight="1">
      <c r="A969" s="288"/>
      <c r="B969" s="317"/>
      <c r="C969" s="317"/>
      <c r="D969" s="317"/>
      <c r="E969" s="288"/>
      <c r="F969" s="317"/>
      <c r="G969" s="288"/>
      <c r="H969" s="317"/>
      <c r="I969" s="288"/>
      <c r="J969" s="317"/>
      <c r="K969" s="288"/>
      <c r="L969" s="317"/>
      <c r="M969" s="288"/>
      <c r="N969" s="339"/>
      <c r="O969" s="317"/>
      <c r="P969" s="288"/>
      <c r="Q969" s="317"/>
      <c r="R969" s="288"/>
      <c r="S969" s="317"/>
      <c r="T969" s="288"/>
      <c r="U969" s="317"/>
      <c r="V969" s="288"/>
      <c r="W969" s="288"/>
      <c r="X969" s="288"/>
      <c r="Y969" s="288"/>
      <c r="Z969" s="288"/>
      <c r="AA969" s="288"/>
      <c r="AB969" s="288"/>
      <c r="AC969" s="288"/>
      <c r="AD969" s="288"/>
      <c r="AE969" s="288"/>
      <c r="AF969" s="288"/>
      <c r="AG969" s="288"/>
      <c r="AH969" s="288"/>
      <c r="AI969" s="288"/>
      <c r="AJ969" s="288"/>
      <c r="AK969" s="288"/>
      <c r="AL969" s="288"/>
      <c r="AM969" s="288"/>
      <c r="AN969" s="288"/>
      <c r="AO969" s="288"/>
      <c r="AP969" s="288"/>
    </row>
    <row r="970" spans="1:42" ht="15.75" customHeight="1">
      <c r="A970" s="288"/>
      <c r="B970" s="317"/>
      <c r="C970" s="317"/>
      <c r="D970" s="317"/>
      <c r="E970" s="288"/>
      <c r="F970" s="317"/>
      <c r="G970" s="288"/>
      <c r="H970" s="317"/>
      <c r="I970" s="288"/>
      <c r="J970" s="317"/>
      <c r="K970" s="288"/>
      <c r="L970" s="317"/>
      <c r="M970" s="288"/>
      <c r="N970" s="339"/>
      <c r="O970" s="317"/>
      <c r="P970" s="288"/>
      <c r="Q970" s="317"/>
      <c r="R970" s="288"/>
      <c r="S970" s="317"/>
      <c r="T970" s="288"/>
      <c r="U970" s="317"/>
      <c r="V970" s="288"/>
      <c r="W970" s="288"/>
      <c r="X970" s="288"/>
      <c r="Y970" s="288"/>
      <c r="Z970" s="288"/>
      <c r="AA970" s="288"/>
      <c r="AB970" s="288"/>
      <c r="AC970" s="288"/>
      <c r="AD970" s="288"/>
      <c r="AE970" s="288"/>
      <c r="AF970" s="288"/>
      <c r="AG970" s="288"/>
      <c r="AH970" s="288"/>
      <c r="AI970" s="288"/>
      <c r="AJ970" s="288"/>
      <c r="AK970" s="288"/>
      <c r="AL970" s="288"/>
      <c r="AM970" s="288"/>
      <c r="AN970" s="288"/>
      <c r="AO970" s="288"/>
      <c r="AP970" s="288"/>
    </row>
    <row r="971" spans="1:42" ht="15.75" customHeight="1">
      <c r="A971" s="288"/>
      <c r="B971" s="317"/>
      <c r="C971" s="317"/>
      <c r="D971" s="317"/>
      <c r="E971" s="288"/>
      <c r="F971" s="317"/>
      <c r="G971" s="288"/>
      <c r="H971" s="317"/>
      <c r="I971" s="288"/>
      <c r="J971" s="317"/>
      <c r="K971" s="288"/>
      <c r="L971" s="317"/>
      <c r="M971" s="288"/>
      <c r="N971" s="339"/>
      <c r="O971" s="317"/>
      <c r="P971" s="288"/>
      <c r="Q971" s="317"/>
      <c r="R971" s="288"/>
      <c r="S971" s="317"/>
      <c r="T971" s="288"/>
      <c r="U971" s="317"/>
      <c r="V971" s="288"/>
      <c r="W971" s="288"/>
      <c r="X971" s="288"/>
      <c r="Y971" s="288"/>
      <c r="Z971" s="288"/>
      <c r="AA971" s="288"/>
      <c r="AB971" s="288"/>
      <c r="AC971" s="288"/>
      <c r="AD971" s="288"/>
      <c r="AE971" s="288"/>
      <c r="AF971" s="288"/>
      <c r="AG971" s="288"/>
      <c r="AH971" s="288"/>
      <c r="AI971" s="288"/>
      <c r="AJ971" s="288"/>
      <c r="AK971" s="288"/>
      <c r="AL971" s="288"/>
      <c r="AM971" s="288"/>
      <c r="AN971" s="288"/>
      <c r="AO971" s="288"/>
      <c r="AP971" s="288"/>
    </row>
    <row r="972" spans="1:42" ht="15.75" customHeight="1">
      <c r="A972" s="288"/>
      <c r="B972" s="317"/>
      <c r="C972" s="317"/>
      <c r="D972" s="317"/>
      <c r="E972" s="288"/>
      <c r="F972" s="317"/>
      <c r="G972" s="288"/>
      <c r="H972" s="317"/>
      <c r="I972" s="288"/>
      <c r="J972" s="317"/>
      <c r="K972" s="288"/>
      <c r="L972" s="317"/>
      <c r="M972" s="288"/>
      <c r="N972" s="339"/>
      <c r="O972" s="317"/>
      <c r="P972" s="288"/>
      <c r="Q972" s="317"/>
      <c r="R972" s="288"/>
      <c r="S972" s="317"/>
      <c r="T972" s="288"/>
      <c r="U972" s="317"/>
      <c r="V972" s="288"/>
      <c r="W972" s="288"/>
      <c r="X972" s="288"/>
      <c r="Y972" s="288"/>
      <c r="Z972" s="288"/>
      <c r="AA972" s="288"/>
      <c r="AB972" s="288"/>
      <c r="AC972" s="288"/>
      <c r="AD972" s="288"/>
      <c r="AE972" s="288"/>
      <c r="AF972" s="288"/>
      <c r="AG972" s="288"/>
      <c r="AH972" s="288"/>
      <c r="AI972" s="288"/>
      <c r="AJ972" s="288"/>
      <c r="AK972" s="288"/>
      <c r="AL972" s="288"/>
      <c r="AM972" s="288"/>
      <c r="AN972" s="288"/>
      <c r="AO972" s="288"/>
      <c r="AP972" s="288"/>
    </row>
    <row r="973" spans="1:42" ht="15.75" customHeight="1">
      <c r="A973" s="288"/>
      <c r="B973" s="317"/>
      <c r="C973" s="317"/>
      <c r="D973" s="317"/>
      <c r="E973" s="288"/>
      <c r="F973" s="317"/>
      <c r="G973" s="288"/>
      <c r="H973" s="317"/>
      <c r="I973" s="288"/>
      <c r="J973" s="317"/>
      <c r="K973" s="288"/>
      <c r="L973" s="317"/>
      <c r="M973" s="288"/>
      <c r="N973" s="339"/>
      <c r="O973" s="317"/>
      <c r="P973" s="288"/>
      <c r="Q973" s="317"/>
      <c r="R973" s="288"/>
      <c r="S973" s="317"/>
      <c r="T973" s="288"/>
      <c r="U973" s="317"/>
      <c r="V973" s="288"/>
      <c r="W973" s="288"/>
      <c r="X973" s="288"/>
      <c r="Y973" s="288"/>
      <c r="Z973" s="288"/>
      <c r="AA973" s="288"/>
      <c r="AB973" s="288"/>
      <c r="AC973" s="288"/>
      <c r="AD973" s="288"/>
      <c r="AE973" s="288"/>
      <c r="AF973" s="288"/>
      <c r="AG973" s="288"/>
      <c r="AH973" s="288"/>
      <c r="AI973" s="288"/>
      <c r="AJ973" s="288"/>
      <c r="AK973" s="288"/>
      <c r="AL973" s="288"/>
      <c r="AM973" s="288"/>
      <c r="AN973" s="288"/>
      <c r="AO973" s="288"/>
      <c r="AP973" s="288"/>
    </row>
    <row r="974" spans="1:42" ht="15.75" customHeight="1">
      <c r="A974" s="288"/>
      <c r="B974" s="317"/>
      <c r="C974" s="317"/>
      <c r="D974" s="317"/>
      <c r="E974" s="288"/>
      <c r="F974" s="317"/>
      <c r="G974" s="288"/>
      <c r="H974" s="317"/>
      <c r="I974" s="288"/>
      <c r="J974" s="317"/>
      <c r="K974" s="288"/>
      <c r="L974" s="317"/>
      <c r="M974" s="288"/>
      <c r="N974" s="339"/>
      <c r="O974" s="317"/>
      <c r="P974" s="288"/>
      <c r="Q974" s="317"/>
      <c r="R974" s="288"/>
      <c r="S974" s="317"/>
      <c r="T974" s="288"/>
      <c r="U974" s="317"/>
      <c r="V974" s="288"/>
      <c r="W974" s="288"/>
      <c r="X974" s="288"/>
      <c r="Y974" s="288"/>
      <c r="Z974" s="288"/>
      <c r="AA974" s="288"/>
      <c r="AB974" s="288"/>
      <c r="AC974" s="288"/>
      <c r="AD974" s="288"/>
      <c r="AE974" s="288"/>
      <c r="AF974" s="288"/>
      <c r="AG974" s="288"/>
      <c r="AH974" s="288"/>
      <c r="AI974" s="288"/>
      <c r="AJ974" s="288"/>
      <c r="AK974" s="288"/>
      <c r="AL974" s="288"/>
      <c r="AM974" s="288"/>
      <c r="AN974" s="288"/>
      <c r="AO974" s="288"/>
      <c r="AP974" s="288"/>
    </row>
    <row r="975" spans="1:42" ht="15.75" customHeight="1">
      <c r="A975" s="288"/>
      <c r="B975" s="317"/>
      <c r="C975" s="317"/>
      <c r="D975" s="317"/>
      <c r="E975" s="288"/>
      <c r="F975" s="317"/>
      <c r="G975" s="288"/>
      <c r="H975" s="317"/>
      <c r="I975" s="288"/>
      <c r="J975" s="317"/>
      <c r="K975" s="288"/>
      <c r="L975" s="317"/>
      <c r="M975" s="288"/>
      <c r="N975" s="339"/>
      <c r="O975" s="317"/>
      <c r="P975" s="288"/>
      <c r="Q975" s="317"/>
      <c r="R975" s="288"/>
      <c r="S975" s="317"/>
      <c r="T975" s="288"/>
      <c r="U975" s="317"/>
      <c r="V975" s="288"/>
      <c r="W975" s="288"/>
      <c r="X975" s="288"/>
      <c r="Y975" s="288"/>
      <c r="Z975" s="288"/>
      <c r="AA975" s="288"/>
      <c r="AB975" s="288"/>
      <c r="AC975" s="288"/>
      <c r="AD975" s="288"/>
      <c r="AE975" s="288"/>
      <c r="AF975" s="288"/>
      <c r="AG975" s="288"/>
      <c r="AH975" s="288"/>
      <c r="AI975" s="288"/>
      <c r="AJ975" s="288"/>
      <c r="AK975" s="288"/>
      <c r="AL975" s="288"/>
      <c r="AM975" s="288"/>
      <c r="AN975" s="288"/>
      <c r="AO975" s="288"/>
      <c r="AP975" s="288"/>
    </row>
    <row r="976" spans="1:42" ht="15.75" customHeight="1">
      <c r="A976" s="288"/>
      <c r="B976" s="317"/>
      <c r="C976" s="317"/>
      <c r="D976" s="317"/>
      <c r="E976" s="288"/>
      <c r="F976" s="317"/>
      <c r="G976" s="288"/>
      <c r="H976" s="317"/>
      <c r="I976" s="288"/>
      <c r="J976" s="317"/>
      <c r="K976" s="288"/>
      <c r="L976" s="317"/>
      <c r="M976" s="288"/>
      <c r="N976" s="339"/>
      <c r="O976" s="317"/>
      <c r="P976" s="288"/>
      <c r="Q976" s="317"/>
      <c r="R976" s="288"/>
      <c r="S976" s="317"/>
      <c r="T976" s="288"/>
      <c r="U976" s="317"/>
      <c r="V976" s="288"/>
      <c r="W976" s="288"/>
      <c r="X976" s="288"/>
      <c r="Y976" s="288"/>
      <c r="Z976" s="288"/>
      <c r="AA976" s="288"/>
      <c r="AB976" s="288"/>
      <c r="AC976" s="288"/>
      <c r="AD976" s="288"/>
      <c r="AE976" s="288"/>
      <c r="AF976" s="288"/>
      <c r="AG976" s="288"/>
      <c r="AH976" s="288"/>
      <c r="AI976" s="288"/>
      <c r="AJ976" s="288"/>
      <c r="AK976" s="288"/>
      <c r="AL976" s="288"/>
      <c r="AM976" s="288"/>
      <c r="AN976" s="288"/>
      <c r="AO976" s="288"/>
      <c r="AP976" s="288"/>
    </row>
    <row r="977" spans="1:42" ht="15.75" customHeight="1">
      <c r="A977" s="288"/>
      <c r="B977" s="317"/>
      <c r="C977" s="317"/>
      <c r="D977" s="317"/>
      <c r="E977" s="288"/>
      <c r="F977" s="317"/>
      <c r="G977" s="288"/>
      <c r="H977" s="317"/>
      <c r="I977" s="288"/>
      <c r="J977" s="317"/>
      <c r="K977" s="288"/>
      <c r="L977" s="317"/>
      <c r="M977" s="288"/>
      <c r="N977" s="339"/>
      <c r="O977" s="317"/>
      <c r="P977" s="288"/>
      <c r="Q977" s="317"/>
      <c r="R977" s="288"/>
      <c r="S977" s="317"/>
      <c r="T977" s="288"/>
      <c r="U977" s="317"/>
      <c r="V977" s="288"/>
      <c r="W977" s="288"/>
      <c r="X977" s="288"/>
      <c r="Y977" s="288"/>
      <c r="Z977" s="288"/>
      <c r="AA977" s="288"/>
      <c r="AB977" s="288"/>
      <c r="AC977" s="288"/>
      <c r="AD977" s="288"/>
      <c r="AE977" s="288"/>
      <c r="AF977" s="288"/>
      <c r="AG977" s="288"/>
      <c r="AH977" s="288"/>
      <c r="AI977" s="288"/>
      <c r="AJ977" s="288"/>
      <c r="AK977" s="288"/>
      <c r="AL977" s="288"/>
      <c r="AM977" s="288"/>
      <c r="AN977" s="288"/>
      <c r="AO977" s="288"/>
      <c r="AP977" s="288"/>
    </row>
    <row r="978" spans="1:42" ht="15.75" customHeight="1">
      <c r="A978" s="288"/>
      <c r="B978" s="317"/>
      <c r="C978" s="317"/>
      <c r="D978" s="317"/>
      <c r="E978" s="288"/>
      <c r="F978" s="317"/>
      <c r="G978" s="288"/>
      <c r="H978" s="317"/>
      <c r="I978" s="288"/>
      <c r="J978" s="317"/>
      <c r="K978" s="288"/>
      <c r="L978" s="317"/>
      <c r="M978" s="288"/>
      <c r="N978" s="339"/>
      <c r="O978" s="317"/>
      <c r="P978" s="288"/>
      <c r="Q978" s="317"/>
      <c r="R978" s="288"/>
      <c r="S978" s="317"/>
      <c r="T978" s="288"/>
      <c r="U978" s="317"/>
      <c r="V978" s="288"/>
      <c r="W978" s="288"/>
      <c r="X978" s="288"/>
      <c r="Y978" s="288"/>
      <c r="Z978" s="288"/>
      <c r="AA978" s="288"/>
      <c r="AB978" s="288"/>
      <c r="AC978" s="288"/>
      <c r="AD978" s="288"/>
      <c r="AE978" s="288"/>
      <c r="AF978" s="288"/>
      <c r="AG978" s="288"/>
      <c r="AH978" s="288"/>
      <c r="AI978" s="288"/>
      <c r="AJ978" s="288"/>
      <c r="AK978" s="288"/>
      <c r="AL978" s="288"/>
      <c r="AM978" s="288"/>
      <c r="AN978" s="288"/>
      <c r="AO978" s="288"/>
      <c r="AP978" s="288"/>
    </row>
    <row r="979" spans="1:42" ht="15.75" customHeight="1">
      <c r="A979" s="288"/>
      <c r="B979" s="317"/>
      <c r="C979" s="317"/>
      <c r="D979" s="317"/>
      <c r="E979" s="288"/>
      <c r="F979" s="317"/>
      <c r="G979" s="288"/>
      <c r="H979" s="317"/>
      <c r="I979" s="288"/>
      <c r="J979" s="317"/>
      <c r="K979" s="288"/>
      <c r="L979" s="317"/>
      <c r="M979" s="288"/>
      <c r="N979" s="339"/>
      <c r="O979" s="317"/>
      <c r="P979" s="288"/>
      <c r="Q979" s="317"/>
      <c r="R979" s="288"/>
      <c r="S979" s="317"/>
      <c r="T979" s="288"/>
      <c r="U979" s="317"/>
      <c r="V979" s="288"/>
      <c r="W979" s="288"/>
      <c r="X979" s="288"/>
      <c r="Y979" s="288"/>
      <c r="Z979" s="288"/>
      <c r="AA979" s="288"/>
      <c r="AB979" s="288"/>
      <c r="AC979" s="288"/>
      <c r="AD979" s="288"/>
      <c r="AE979" s="288"/>
      <c r="AF979" s="288"/>
      <c r="AG979" s="288"/>
      <c r="AH979" s="288"/>
      <c r="AI979" s="288"/>
      <c r="AJ979" s="288"/>
      <c r="AK979" s="288"/>
      <c r="AL979" s="288"/>
      <c r="AM979" s="288"/>
      <c r="AN979" s="288"/>
      <c r="AO979" s="288"/>
      <c r="AP979" s="288"/>
    </row>
    <row r="980" spans="1:42" ht="15.75" customHeight="1">
      <c r="A980" s="288"/>
      <c r="B980" s="317"/>
      <c r="C980" s="317"/>
      <c r="D980" s="317"/>
      <c r="E980" s="288"/>
      <c r="F980" s="317"/>
      <c r="G980" s="288"/>
      <c r="H980" s="317"/>
      <c r="I980" s="288"/>
      <c r="J980" s="317"/>
      <c r="K980" s="288"/>
      <c r="L980" s="317"/>
      <c r="M980" s="288"/>
      <c r="N980" s="339"/>
      <c r="O980" s="317"/>
      <c r="P980" s="288"/>
      <c r="Q980" s="317"/>
      <c r="R980" s="288"/>
      <c r="S980" s="317"/>
      <c r="T980" s="288"/>
      <c r="U980" s="317"/>
      <c r="V980" s="288"/>
      <c r="W980" s="288"/>
      <c r="X980" s="288"/>
      <c r="Y980" s="288"/>
      <c r="Z980" s="288"/>
      <c r="AA980" s="288"/>
      <c r="AB980" s="288"/>
      <c r="AC980" s="288"/>
      <c r="AD980" s="288"/>
      <c r="AE980" s="288"/>
      <c r="AF980" s="288"/>
      <c r="AG980" s="288"/>
      <c r="AH980" s="288"/>
      <c r="AI980" s="288"/>
      <c r="AJ980" s="288"/>
      <c r="AK980" s="288"/>
      <c r="AL980" s="288"/>
      <c r="AM980" s="288"/>
      <c r="AN980" s="288"/>
      <c r="AO980" s="288"/>
      <c r="AP980" s="288"/>
    </row>
    <row r="981" spans="1:42" ht="15.75" customHeight="1">
      <c r="A981" s="288"/>
      <c r="B981" s="317"/>
      <c r="C981" s="317"/>
      <c r="D981" s="317"/>
      <c r="E981" s="288"/>
      <c r="F981" s="317"/>
      <c r="G981" s="288"/>
      <c r="H981" s="317"/>
      <c r="I981" s="288"/>
      <c r="J981" s="317"/>
      <c r="K981" s="288"/>
      <c r="L981" s="317"/>
      <c r="M981" s="288"/>
      <c r="N981" s="339"/>
      <c r="O981" s="317"/>
      <c r="P981" s="288"/>
      <c r="Q981" s="317"/>
      <c r="R981" s="288"/>
      <c r="S981" s="317"/>
      <c r="T981" s="288"/>
      <c r="U981" s="317"/>
      <c r="V981" s="288"/>
      <c r="W981" s="288"/>
      <c r="X981" s="288"/>
      <c r="Y981" s="288"/>
      <c r="Z981" s="288"/>
      <c r="AA981" s="288"/>
      <c r="AB981" s="288"/>
      <c r="AC981" s="288"/>
      <c r="AD981" s="288"/>
      <c r="AE981" s="288"/>
      <c r="AF981" s="288"/>
      <c r="AG981" s="288"/>
      <c r="AH981" s="288"/>
      <c r="AI981" s="288"/>
      <c r="AJ981" s="288"/>
      <c r="AK981" s="288"/>
      <c r="AL981" s="288"/>
      <c r="AM981" s="288"/>
      <c r="AN981" s="288"/>
      <c r="AO981" s="288"/>
      <c r="AP981" s="288"/>
    </row>
    <row r="982" spans="1:42" ht="15.75" customHeight="1">
      <c r="A982" s="288"/>
      <c r="B982" s="317"/>
      <c r="C982" s="317"/>
      <c r="D982" s="317"/>
      <c r="E982" s="288"/>
      <c r="F982" s="317"/>
      <c r="G982" s="288"/>
      <c r="H982" s="317"/>
      <c r="I982" s="288"/>
      <c r="J982" s="317"/>
      <c r="K982" s="288"/>
      <c r="L982" s="317"/>
      <c r="M982" s="288"/>
      <c r="N982" s="339"/>
      <c r="O982" s="317"/>
      <c r="P982" s="288"/>
      <c r="Q982" s="317"/>
      <c r="R982" s="288"/>
      <c r="S982" s="317"/>
      <c r="T982" s="288"/>
      <c r="U982" s="317"/>
      <c r="V982" s="288"/>
      <c r="W982" s="288"/>
      <c r="X982" s="288"/>
      <c r="Y982" s="288"/>
      <c r="Z982" s="288"/>
      <c r="AA982" s="288"/>
      <c r="AB982" s="288"/>
      <c r="AC982" s="288"/>
      <c r="AD982" s="288"/>
      <c r="AE982" s="288"/>
      <c r="AF982" s="288"/>
      <c r="AG982" s="288"/>
      <c r="AH982" s="288"/>
      <c r="AI982" s="288"/>
      <c r="AJ982" s="288"/>
      <c r="AK982" s="288"/>
      <c r="AL982" s="288"/>
      <c r="AM982" s="288"/>
      <c r="AN982" s="288"/>
      <c r="AO982" s="288"/>
      <c r="AP982" s="288"/>
    </row>
    <row r="983" spans="1:42" ht="15.75" customHeight="1">
      <c r="A983" s="288"/>
      <c r="B983" s="317"/>
      <c r="C983" s="317"/>
      <c r="D983" s="317"/>
      <c r="E983" s="288"/>
      <c r="F983" s="317"/>
      <c r="G983" s="288"/>
      <c r="H983" s="317"/>
      <c r="I983" s="288"/>
      <c r="J983" s="317"/>
      <c r="K983" s="288"/>
      <c r="L983" s="317"/>
      <c r="M983" s="288"/>
      <c r="N983" s="339"/>
      <c r="O983" s="317"/>
      <c r="P983" s="288"/>
      <c r="Q983" s="317"/>
      <c r="R983" s="288"/>
      <c r="S983" s="317"/>
      <c r="T983" s="288"/>
      <c r="U983" s="317"/>
      <c r="V983" s="288"/>
      <c r="W983" s="288"/>
      <c r="X983" s="288"/>
      <c r="Y983" s="288"/>
      <c r="Z983" s="288"/>
      <c r="AA983" s="288"/>
      <c r="AB983" s="288"/>
      <c r="AC983" s="288"/>
      <c r="AD983" s="288"/>
      <c r="AE983" s="288"/>
      <c r="AF983" s="288"/>
      <c r="AG983" s="288"/>
      <c r="AH983" s="288"/>
      <c r="AI983" s="288"/>
      <c r="AJ983" s="288"/>
      <c r="AK983" s="288"/>
      <c r="AL983" s="288"/>
      <c r="AM983" s="288"/>
      <c r="AN983" s="288"/>
      <c r="AO983" s="288"/>
      <c r="AP983" s="288"/>
    </row>
    <row r="984" spans="1:42" ht="15.75" customHeight="1">
      <c r="A984" s="288"/>
      <c r="B984" s="317"/>
      <c r="C984" s="317"/>
      <c r="D984" s="317"/>
      <c r="E984" s="288"/>
      <c r="F984" s="317"/>
      <c r="G984" s="288"/>
      <c r="H984" s="317"/>
      <c r="I984" s="288"/>
      <c r="J984" s="317"/>
      <c r="K984" s="288"/>
      <c r="L984" s="317"/>
      <c r="M984" s="288"/>
      <c r="N984" s="339"/>
      <c r="O984" s="317"/>
      <c r="P984" s="288"/>
      <c r="Q984" s="317"/>
      <c r="R984" s="288"/>
      <c r="S984" s="317"/>
      <c r="T984" s="288"/>
      <c r="U984" s="317"/>
      <c r="V984" s="288"/>
      <c r="W984" s="288"/>
      <c r="X984" s="288"/>
      <c r="Y984" s="288"/>
      <c r="Z984" s="288"/>
      <c r="AA984" s="288"/>
      <c r="AB984" s="288"/>
      <c r="AC984" s="288"/>
      <c r="AD984" s="288"/>
      <c r="AE984" s="288"/>
      <c r="AF984" s="288"/>
      <c r="AG984" s="288"/>
      <c r="AH984" s="288"/>
      <c r="AI984" s="288"/>
      <c r="AJ984" s="288"/>
      <c r="AK984" s="288"/>
      <c r="AL984" s="288"/>
      <c r="AM984" s="288"/>
      <c r="AN984" s="288"/>
      <c r="AO984" s="288"/>
      <c r="AP984" s="288"/>
    </row>
    <row r="985" spans="1:42" ht="15.75" customHeight="1">
      <c r="A985" s="288"/>
      <c r="B985" s="317"/>
      <c r="C985" s="317"/>
      <c r="D985" s="317"/>
      <c r="E985" s="288"/>
      <c r="F985" s="317"/>
      <c r="G985" s="288"/>
      <c r="H985" s="317"/>
      <c r="I985" s="288"/>
      <c r="J985" s="317"/>
      <c r="K985" s="288"/>
      <c r="L985" s="317"/>
      <c r="M985" s="288"/>
      <c r="N985" s="339"/>
      <c r="O985" s="317"/>
      <c r="P985" s="288"/>
      <c r="Q985" s="317"/>
      <c r="R985" s="288"/>
      <c r="S985" s="317"/>
      <c r="T985" s="288"/>
      <c r="U985" s="317"/>
      <c r="V985" s="288"/>
      <c r="W985" s="288"/>
      <c r="X985" s="288"/>
      <c r="Y985" s="288"/>
      <c r="Z985" s="288"/>
      <c r="AA985" s="288"/>
      <c r="AB985" s="288"/>
      <c r="AC985" s="288"/>
      <c r="AD985" s="288"/>
      <c r="AE985" s="288"/>
      <c r="AF985" s="288"/>
      <c r="AG985" s="288"/>
      <c r="AH985" s="288"/>
      <c r="AI985" s="288"/>
      <c r="AJ985" s="288"/>
      <c r="AK985" s="288"/>
      <c r="AL985" s="288"/>
      <c r="AM985" s="288"/>
      <c r="AN985" s="288"/>
      <c r="AO985" s="288"/>
      <c r="AP985" s="288"/>
    </row>
    <row r="986" spans="1:42" ht="15.75" customHeight="1">
      <c r="A986" s="288"/>
      <c r="B986" s="317"/>
      <c r="C986" s="317"/>
      <c r="D986" s="317"/>
      <c r="E986" s="288"/>
      <c r="F986" s="317"/>
      <c r="G986" s="288"/>
      <c r="H986" s="317"/>
      <c r="I986" s="288"/>
      <c r="J986" s="317"/>
      <c r="K986" s="288"/>
      <c r="L986" s="317"/>
      <c r="M986" s="288"/>
      <c r="N986" s="339"/>
      <c r="O986" s="317"/>
      <c r="P986" s="288"/>
      <c r="Q986" s="317"/>
      <c r="R986" s="288"/>
      <c r="S986" s="317"/>
      <c r="T986" s="288"/>
      <c r="U986" s="317"/>
      <c r="V986" s="288"/>
      <c r="W986" s="288"/>
      <c r="X986" s="288"/>
      <c r="Y986" s="288"/>
      <c r="Z986" s="288"/>
      <c r="AA986" s="288"/>
      <c r="AB986" s="288"/>
      <c r="AC986" s="288"/>
      <c r="AD986" s="288"/>
      <c r="AE986" s="288"/>
      <c r="AF986" s="288"/>
      <c r="AG986" s="288"/>
      <c r="AH986" s="288"/>
      <c r="AI986" s="288"/>
      <c r="AJ986" s="288"/>
      <c r="AK986" s="288"/>
      <c r="AL986" s="288"/>
      <c r="AM986" s="288"/>
      <c r="AN986" s="288"/>
      <c r="AO986" s="288"/>
      <c r="AP986" s="288"/>
    </row>
    <row r="987" spans="1:42" ht="15.75" customHeight="1">
      <c r="A987" s="288"/>
      <c r="B987" s="317"/>
      <c r="C987" s="317"/>
      <c r="D987" s="317"/>
      <c r="E987" s="288"/>
      <c r="F987" s="317"/>
      <c r="G987" s="288"/>
      <c r="H987" s="317"/>
      <c r="I987" s="288"/>
      <c r="J987" s="317"/>
      <c r="K987" s="288"/>
      <c r="L987" s="317"/>
      <c r="M987" s="288"/>
      <c r="N987" s="339"/>
      <c r="O987" s="317"/>
      <c r="P987" s="288"/>
      <c r="Q987" s="317"/>
      <c r="R987" s="288"/>
      <c r="S987" s="317"/>
      <c r="T987" s="288"/>
      <c r="U987" s="317"/>
      <c r="V987" s="288"/>
      <c r="W987" s="288"/>
      <c r="X987" s="288"/>
      <c r="Y987" s="288"/>
      <c r="Z987" s="288"/>
      <c r="AA987" s="288"/>
      <c r="AB987" s="288"/>
      <c r="AC987" s="288"/>
      <c r="AD987" s="288"/>
      <c r="AE987" s="288"/>
      <c r="AF987" s="288"/>
      <c r="AG987" s="288"/>
      <c r="AH987" s="288"/>
      <c r="AI987" s="288"/>
      <c r="AJ987" s="288"/>
      <c r="AK987" s="288"/>
      <c r="AL987" s="288"/>
      <c r="AM987" s="288"/>
      <c r="AN987" s="288"/>
      <c r="AO987" s="288"/>
      <c r="AP987" s="288"/>
    </row>
    <row r="988" spans="1:42" ht="15.75" customHeight="1">
      <c r="A988" s="288"/>
      <c r="B988" s="317"/>
      <c r="C988" s="317"/>
      <c r="D988" s="317"/>
      <c r="E988" s="288"/>
      <c r="F988" s="317"/>
      <c r="G988" s="288"/>
      <c r="H988" s="317"/>
      <c r="I988" s="288"/>
      <c r="J988" s="317"/>
      <c r="K988" s="288"/>
      <c r="L988" s="317"/>
      <c r="M988" s="288"/>
      <c r="N988" s="339"/>
      <c r="O988" s="317"/>
      <c r="P988" s="288"/>
      <c r="Q988" s="317"/>
      <c r="R988" s="288"/>
      <c r="S988" s="317"/>
      <c r="T988" s="288"/>
      <c r="U988" s="317"/>
      <c r="V988" s="288"/>
      <c r="W988" s="288"/>
      <c r="X988" s="288"/>
      <c r="Y988" s="288"/>
      <c r="Z988" s="288"/>
      <c r="AA988" s="288"/>
      <c r="AB988" s="288"/>
      <c r="AC988" s="288"/>
      <c r="AD988" s="288"/>
      <c r="AE988" s="288"/>
      <c r="AF988" s="288"/>
      <c r="AG988" s="288"/>
      <c r="AH988" s="288"/>
      <c r="AI988" s="288"/>
      <c r="AJ988" s="288"/>
      <c r="AK988" s="288"/>
      <c r="AL988" s="288"/>
      <c r="AM988" s="288"/>
      <c r="AN988" s="288"/>
      <c r="AO988" s="288"/>
      <c r="AP988" s="288"/>
    </row>
    <row r="989" spans="1:42" ht="15.75" customHeight="1">
      <c r="A989" s="288"/>
      <c r="B989" s="317"/>
      <c r="C989" s="317"/>
      <c r="D989" s="317"/>
      <c r="E989" s="288"/>
      <c r="F989" s="317"/>
      <c r="G989" s="288"/>
      <c r="H989" s="317"/>
      <c r="I989" s="288"/>
      <c r="J989" s="317"/>
      <c r="K989" s="288"/>
      <c r="L989" s="317"/>
      <c r="M989" s="288"/>
      <c r="N989" s="339"/>
      <c r="O989" s="317"/>
      <c r="P989" s="288"/>
      <c r="Q989" s="317"/>
      <c r="R989" s="288"/>
      <c r="S989" s="317"/>
      <c r="T989" s="288"/>
      <c r="U989" s="317"/>
      <c r="V989" s="288"/>
      <c r="W989" s="288"/>
      <c r="X989" s="288"/>
      <c r="Y989" s="288"/>
      <c r="Z989" s="288"/>
      <c r="AA989" s="288"/>
      <c r="AB989" s="288"/>
      <c r="AC989" s="288"/>
      <c r="AD989" s="288"/>
      <c r="AE989" s="288"/>
      <c r="AF989" s="288"/>
      <c r="AG989" s="288"/>
      <c r="AH989" s="288"/>
      <c r="AI989" s="288"/>
      <c r="AJ989" s="288"/>
      <c r="AK989" s="288"/>
      <c r="AL989" s="288"/>
      <c r="AM989" s="288"/>
      <c r="AN989" s="288"/>
      <c r="AO989" s="288"/>
      <c r="AP989" s="288"/>
    </row>
    <row r="990" spans="1:42" ht="15.75" customHeight="1">
      <c r="A990" s="288"/>
      <c r="B990" s="317"/>
      <c r="C990" s="317"/>
      <c r="D990" s="317"/>
      <c r="E990" s="288"/>
      <c r="F990" s="317"/>
      <c r="G990" s="288"/>
      <c r="H990" s="317"/>
      <c r="I990" s="288"/>
      <c r="J990" s="317"/>
      <c r="K990" s="288"/>
      <c r="L990" s="317"/>
      <c r="M990" s="288"/>
      <c r="N990" s="339"/>
      <c r="O990" s="317"/>
      <c r="P990" s="288"/>
      <c r="Q990" s="317"/>
      <c r="R990" s="288"/>
      <c r="S990" s="317"/>
      <c r="T990" s="288"/>
      <c r="U990" s="317"/>
      <c r="V990" s="288"/>
      <c r="W990" s="288"/>
      <c r="X990" s="288"/>
      <c r="Y990" s="288"/>
      <c r="Z990" s="288"/>
      <c r="AA990" s="288"/>
      <c r="AB990" s="288"/>
      <c r="AC990" s="288"/>
      <c r="AD990" s="288"/>
      <c r="AE990" s="288"/>
      <c r="AF990" s="288"/>
      <c r="AG990" s="288"/>
      <c r="AH990" s="288"/>
      <c r="AI990" s="288"/>
      <c r="AJ990" s="288"/>
      <c r="AK990" s="288"/>
      <c r="AL990" s="288"/>
      <c r="AM990" s="288"/>
      <c r="AN990" s="288"/>
      <c r="AO990" s="288"/>
      <c r="AP990" s="288"/>
    </row>
    <row r="991" spans="1:42" ht="15.75" customHeight="1">
      <c r="A991" s="288"/>
      <c r="B991" s="317"/>
      <c r="C991" s="317"/>
      <c r="D991" s="317"/>
      <c r="E991" s="288"/>
      <c r="F991" s="317"/>
      <c r="G991" s="288"/>
      <c r="H991" s="317"/>
      <c r="I991" s="288"/>
      <c r="J991" s="317"/>
      <c r="K991" s="288"/>
      <c r="L991" s="317"/>
      <c r="M991" s="288"/>
      <c r="N991" s="339"/>
      <c r="O991" s="317"/>
      <c r="P991" s="288"/>
      <c r="Q991" s="317"/>
      <c r="R991" s="288"/>
      <c r="S991" s="317"/>
      <c r="T991" s="288"/>
      <c r="U991" s="317"/>
      <c r="V991" s="288"/>
      <c r="W991" s="288"/>
      <c r="X991" s="288"/>
      <c r="Y991" s="288"/>
      <c r="Z991" s="288"/>
      <c r="AA991" s="288"/>
      <c r="AB991" s="288"/>
      <c r="AC991" s="288"/>
      <c r="AD991" s="288"/>
      <c r="AE991" s="288"/>
      <c r="AF991" s="288"/>
      <c r="AG991" s="288"/>
      <c r="AH991" s="288"/>
      <c r="AI991" s="288"/>
      <c r="AJ991" s="288"/>
      <c r="AK991" s="288"/>
      <c r="AL991" s="288"/>
      <c r="AM991" s="288"/>
      <c r="AN991" s="288"/>
      <c r="AO991" s="288"/>
      <c r="AP991" s="288"/>
    </row>
    <row r="992" spans="1:42" ht="15.75" customHeight="1">
      <c r="A992" s="288"/>
      <c r="B992" s="317"/>
      <c r="C992" s="317"/>
      <c r="D992" s="317"/>
      <c r="E992" s="288"/>
      <c r="F992" s="317"/>
      <c r="G992" s="288"/>
      <c r="H992" s="317"/>
      <c r="I992" s="288"/>
      <c r="J992" s="317"/>
      <c r="K992" s="288"/>
      <c r="L992" s="317"/>
      <c r="M992" s="288"/>
      <c r="N992" s="339"/>
      <c r="O992" s="317"/>
      <c r="P992" s="288"/>
      <c r="Q992" s="317"/>
      <c r="R992" s="288"/>
      <c r="S992" s="317"/>
      <c r="T992" s="288"/>
      <c r="U992" s="317"/>
      <c r="V992" s="288"/>
      <c r="W992" s="288"/>
      <c r="X992" s="288"/>
      <c r="Y992" s="288"/>
      <c r="Z992" s="288"/>
      <c r="AA992" s="288"/>
      <c r="AB992" s="288"/>
      <c r="AC992" s="288"/>
      <c r="AD992" s="288"/>
      <c r="AE992" s="288"/>
      <c r="AF992" s="288"/>
      <c r="AG992" s="288"/>
      <c r="AH992" s="288"/>
      <c r="AI992" s="288"/>
      <c r="AJ992" s="288"/>
      <c r="AK992" s="288"/>
      <c r="AL992" s="288"/>
      <c r="AM992" s="288"/>
      <c r="AN992" s="288"/>
      <c r="AO992" s="288"/>
      <c r="AP992" s="288"/>
    </row>
    <row r="993" spans="1:42" ht="15.75" customHeight="1">
      <c r="A993" s="288"/>
      <c r="B993" s="317"/>
      <c r="C993" s="317"/>
      <c r="D993" s="317"/>
      <c r="E993" s="288"/>
      <c r="F993" s="317"/>
      <c r="G993" s="288"/>
      <c r="H993" s="317"/>
      <c r="I993" s="288"/>
      <c r="J993" s="317"/>
      <c r="K993" s="288"/>
      <c r="L993" s="317"/>
      <c r="M993" s="288"/>
      <c r="N993" s="339"/>
      <c r="O993" s="317"/>
      <c r="P993" s="288"/>
      <c r="Q993" s="317"/>
      <c r="R993" s="288"/>
      <c r="S993" s="317"/>
      <c r="T993" s="288"/>
      <c r="U993" s="317"/>
      <c r="V993" s="288"/>
      <c r="W993" s="288"/>
      <c r="X993" s="288"/>
      <c r="Y993" s="288"/>
      <c r="Z993" s="288"/>
      <c r="AA993" s="288"/>
      <c r="AB993" s="288"/>
      <c r="AC993" s="288"/>
      <c r="AD993" s="288"/>
      <c r="AE993" s="288"/>
      <c r="AF993" s="288"/>
      <c r="AG993" s="288"/>
      <c r="AH993" s="288"/>
      <c r="AI993" s="288"/>
      <c r="AJ993" s="288"/>
      <c r="AK993" s="288"/>
      <c r="AL993" s="288"/>
      <c r="AM993" s="288"/>
      <c r="AN993" s="288"/>
      <c r="AO993" s="288"/>
      <c r="AP993" s="288"/>
    </row>
    <row r="994" spans="1:42" ht="15.75" customHeight="1">
      <c r="A994" s="288"/>
      <c r="B994" s="317"/>
      <c r="C994" s="317"/>
      <c r="D994" s="317"/>
      <c r="E994" s="288"/>
      <c r="F994" s="317"/>
      <c r="G994" s="288"/>
      <c r="H994" s="317"/>
      <c r="I994" s="288"/>
      <c r="J994" s="317"/>
      <c r="K994" s="288"/>
      <c r="L994" s="317"/>
      <c r="M994" s="288"/>
      <c r="N994" s="339"/>
      <c r="O994" s="317"/>
      <c r="P994" s="288"/>
      <c r="Q994" s="317"/>
      <c r="R994" s="288"/>
      <c r="S994" s="317"/>
      <c r="T994" s="288"/>
      <c r="U994" s="317"/>
      <c r="V994" s="288"/>
      <c r="W994" s="288"/>
      <c r="X994" s="288"/>
      <c r="Y994" s="288"/>
      <c r="Z994" s="288"/>
      <c r="AA994" s="288"/>
      <c r="AB994" s="288"/>
      <c r="AC994" s="288"/>
      <c r="AD994" s="288"/>
      <c r="AE994" s="288"/>
      <c r="AF994" s="288"/>
      <c r="AG994" s="288"/>
      <c r="AH994" s="288"/>
      <c r="AI994" s="288"/>
      <c r="AJ994" s="288"/>
      <c r="AK994" s="288"/>
      <c r="AL994" s="288"/>
      <c r="AM994" s="288"/>
      <c r="AN994" s="288"/>
      <c r="AO994" s="288"/>
      <c r="AP994" s="288"/>
    </row>
    <row r="995" spans="1:42" ht="15.75" customHeight="1">
      <c r="A995" s="288"/>
      <c r="B995" s="317"/>
      <c r="C995" s="317"/>
      <c r="D995" s="317"/>
      <c r="E995" s="288"/>
      <c r="F995" s="317"/>
      <c r="G995" s="288"/>
      <c r="H995" s="317"/>
      <c r="I995" s="288"/>
      <c r="J995" s="317"/>
      <c r="K995" s="288"/>
      <c r="L995" s="317"/>
      <c r="M995" s="288"/>
      <c r="N995" s="339"/>
      <c r="O995" s="317"/>
      <c r="P995" s="288"/>
      <c r="Q995" s="317"/>
      <c r="R995" s="288"/>
      <c r="S995" s="317"/>
      <c r="T995" s="288"/>
      <c r="U995" s="317"/>
      <c r="V995" s="288"/>
      <c r="W995" s="288"/>
      <c r="X995" s="288"/>
      <c r="Y995" s="288"/>
      <c r="Z995" s="288"/>
      <c r="AA995" s="288"/>
      <c r="AB995" s="288"/>
      <c r="AC995" s="288"/>
      <c r="AD995" s="288"/>
      <c r="AE995" s="288"/>
      <c r="AF995" s="288"/>
      <c r="AG995" s="288"/>
      <c r="AH995" s="288"/>
      <c r="AI995" s="288"/>
      <c r="AJ995" s="288"/>
      <c r="AK995" s="288"/>
      <c r="AL995" s="288"/>
      <c r="AM995" s="288"/>
      <c r="AN995" s="288"/>
      <c r="AO995" s="288"/>
      <c r="AP995" s="288"/>
    </row>
    <row r="996" spans="1:42" ht="15.75" customHeight="1">
      <c r="A996" s="288"/>
      <c r="B996" s="317"/>
      <c r="C996" s="317"/>
      <c r="D996" s="317"/>
      <c r="E996" s="288"/>
      <c r="F996" s="317"/>
      <c r="G996" s="288"/>
      <c r="H996" s="317"/>
      <c r="I996" s="288"/>
      <c r="J996" s="317"/>
      <c r="K996" s="288"/>
      <c r="L996" s="317"/>
      <c r="M996" s="288"/>
      <c r="N996" s="339"/>
      <c r="O996" s="317"/>
      <c r="P996" s="288"/>
      <c r="Q996" s="317"/>
      <c r="R996" s="288"/>
      <c r="S996" s="317"/>
      <c r="T996" s="288"/>
      <c r="U996" s="317"/>
      <c r="V996" s="288"/>
      <c r="W996" s="288"/>
      <c r="X996" s="288"/>
      <c r="Y996" s="288"/>
      <c r="Z996" s="288"/>
      <c r="AA996" s="288"/>
      <c r="AB996" s="288"/>
      <c r="AC996" s="288"/>
      <c r="AD996" s="288"/>
      <c r="AE996" s="288"/>
      <c r="AF996" s="288"/>
      <c r="AG996" s="288"/>
      <c r="AH996" s="288"/>
      <c r="AI996" s="288"/>
      <c r="AJ996" s="288"/>
      <c r="AK996" s="288"/>
      <c r="AL996" s="288"/>
      <c r="AM996" s="288"/>
      <c r="AN996" s="288"/>
      <c r="AO996" s="288"/>
      <c r="AP996" s="288"/>
    </row>
    <row r="997" spans="1:42" ht="15.75" customHeight="1">
      <c r="A997" s="288"/>
      <c r="B997" s="317"/>
      <c r="C997" s="317"/>
      <c r="D997" s="317"/>
      <c r="E997" s="288"/>
      <c r="F997" s="317"/>
      <c r="G997" s="288"/>
      <c r="H997" s="317"/>
      <c r="I997" s="288"/>
      <c r="J997" s="317"/>
      <c r="K997" s="288"/>
      <c r="L997" s="317"/>
      <c r="M997" s="288"/>
      <c r="N997" s="339"/>
      <c r="O997" s="317"/>
      <c r="P997" s="288"/>
      <c r="Q997" s="317"/>
      <c r="R997" s="288"/>
      <c r="S997" s="317"/>
      <c r="T997" s="288"/>
      <c r="U997" s="317"/>
      <c r="V997" s="288"/>
      <c r="W997" s="288"/>
      <c r="X997" s="288"/>
      <c r="Y997" s="288"/>
      <c r="Z997" s="288"/>
      <c r="AA997" s="288"/>
      <c r="AB997" s="288"/>
      <c r="AC997" s="288"/>
      <c r="AD997" s="288"/>
      <c r="AE997" s="288"/>
      <c r="AF997" s="288"/>
      <c r="AG997" s="288"/>
      <c r="AH997" s="288"/>
      <c r="AI997" s="288"/>
      <c r="AJ997" s="288"/>
      <c r="AK997" s="288"/>
      <c r="AL997" s="288"/>
      <c r="AM997" s="288"/>
      <c r="AN997" s="288"/>
      <c r="AO997" s="288"/>
      <c r="AP997" s="288"/>
    </row>
    <row r="998" spans="1:42" ht="15.75" customHeight="1">
      <c r="A998" s="288"/>
      <c r="B998" s="317"/>
      <c r="C998" s="317"/>
      <c r="D998" s="317"/>
      <c r="E998" s="288"/>
      <c r="F998" s="317"/>
      <c r="G998" s="288"/>
      <c r="H998" s="317"/>
      <c r="I998" s="288"/>
      <c r="J998" s="317"/>
      <c r="K998" s="288"/>
      <c r="L998" s="317"/>
      <c r="M998" s="288"/>
      <c r="N998" s="339"/>
      <c r="O998" s="317"/>
      <c r="P998" s="288"/>
      <c r="Q998" s="317"/>
      <c r="R998" s="288"/>
      <c r="S998" s="317"/>
      <c r="T998" s="288"/>
      <c r="U998" s="317"/>
      <c r="V998" s="288"/>
      <c r="W998" s="288"/>
      <c r="X998" s="288"/>
      <c r="Y998" s="288"/>
      <c r="Z998" s="288"/>
      <c r="AA998" s="288"/>
      <c r="AB998" s="288"/>
      <c r="AC998" s="288"/>
      <c r="AD998" s="288"/>
      <c r="AE998" s="288"/>
      <c r="AF998" s="288"/>
      <c r="AG998" s="288"/>
      <c r="AH998" s="288"/>
      <c r="AI998" s="288"/>
      <c r="AJ998" s="288"/>
      <c r="AK998" s="288"/>
      <c r="AL998" s="288"/>
      <c r="AM998" s="288"/>
      <c r="AN998" s="288"/>
      <c r="AO998" s="288"/>
      <c r="AP998" s="288"/>
    </row>
    <row r="999" spans="1:42" ht="15.75" customHeight="1">
      <c r="A999" s="288"/>
      <c r="B999" s="317"/>
      <c r="C999" s="317"/>
      <c r="D999" s="317"/>
      <c r="E999" s="288"/>
      <c r="F999" s="317"/>
      <c r="G999" s="288"/>
      <c r="H999" s="317"/>
      <c r="I999" s="288"/>
      <c r="J999" s="317"/>
      <c r="K999" s="288"/>
      <c r="L999" s="317"/>
      <c r="M999" s="288"/>
      <c r="N999" s="339"/>
      <c r="O999" s="317"/>
      <c r="P999" s="288"/>
      <c r="Q999" s="317"/>
      <c r="R999" s="288"/>
      <c r="S999" s="317"/>
      <c r="T999" s="288"/>
      <c r="U999" s="317"/>
      <c r="V999" s="288"/>
      <c r="W999" s="288"/>
      <c r="X999" s="288"/>
      <c r="Y999" s="288"/>
      <c r="Z999" s="288"/>
      <c r="AA999" s="288"/>
      <c r="AB999" s="288"/>
      <c r="AC999" s="288"/>
      <c r="AD999" s="288"/>
      <c r="AE999" s="288"/>
      <c r="AF999" s="288"/>
      <c r="AG999" s="288"/>
      <c r="AH999" s="288"/>
      <c r="AI999" s="288"/>
      <c r="AJ999" s="288"/>
      <c r="AK999" s="288"/>
      <c r="AL999" s="288"/>
      <c r="AM999" s="288"/>
      <c r="AN999" s="288"/>
      <c r="AO999" s="288"/>
      <c r="AP999" s="288"/>
    </row>
    <row r="1000" spans="1:42" ht="15.75" customHeight="1">
      <c r="A1000" s="288"/>
      <c r="B1000" s="317"/>
      <c r="C1000" s="317"/>
      <c r="D1000" s="317"/>
      <c r="E1000" s="288"/>
      <c r="F1000" s="317"/>
      <c r="G1000" s="288"/>
      <c r="H1000" s="317"/>
      <c r="I1000" s="288"/>
      <c r="J1000" s="317"/>
      <c r="K1000" s="288"/>
      <c r="L1000" s="317"/>
      <c r="M1000" s="288"/>
      <c r="N1000" s="339"/>
      <c r="O1000" s="317"/>
      <c r="P1000" s="288"/>
      <c r="Q1000" s="317"/>
      <c r="R1000" s="288"/>
      <c r="S1000" s="317"/>
      <c r="T1000" s="288"/>
      <c r="U1000" s="317"/>
      <c r="V1000" s="288"/>
      <c r="W1000" s="288"/>
      <c r="X1000" s="288"/>
      <c r="Y1000" s="288"/>
      <c r="Z1000" s="288"/>
      <c r="AA1000" s="288"/>
      <c r="AB1000" s="288"/>
      <c r="AC1000" s="288"/>
      <c r="AD1000" s="288"/>
      <c r="AE1000" s="288"/>
      <c r="AF1000" s="288"/>
      <c r="AG1000" s="288"/>
      <c r="AH1000" s="288"/>
      <c r="AI1000" s="288"/>
      <c r="AJ1000" s="288"/>
      <c r="AK1000" s="288"/>
      <c r="AL1000" s="288"/>
      <c r="AM1000" s="288"/>
      <c r="AN1000" s="288"/>
      <c r="AO1000" s="288"/>
      <c r="AP1000" s="288"/>
    </row>
  </sheetData>
  <mergeCells count="3">
    <mergeCell ref="B7:M7"/>
    <mergeCell ref="N7:N8"/>
    <mergeCell ref="O7:V7"/>
  </mergeCells>
  <pageMargins left="0.7" right="0.7" top="0.75" bottom="0.75" header="0" footer="0"/>
  <pageSetup paperSize="9" scale="22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>
      <pane ySplit="6" topLeftCell="A7" activePane="bottomLeft" state="frozen"/>
      <selection pane="bottomLeft" activeCell="L8" sqref="L8"/>
    </sheetView>
  </sheetViews>
  <sheetFormatPr defaultColWidth="14.42578125" defaultRowHeight="15" customHeight="1"/>
  <cols>
    <col min="1" max="2" width="2.7109375" customWidth="1"/>
    <col min="3" max="3" width="24.7109375" customWidth="1"/>
    <col min="4" max="4" width="10.42578125" customWidth="1"/>
    <col min="5" max="5" width="24.7109375" customWidth="1"/>
    <col min="6" max="6" width="10.42578125" customWidth="1"/>
    <col min="7" max="7" width="24.7109375" customWidth="1"/>
    <col min="8" max="8" width="10.42578125" customWidth="1"/>
    <col min="9" max="9" width="24.7109375" customWidth="1"/>
    <col min="10" max="10" width="10.42578125" customWidth="1"/>
    <col min="11" max="11" width="51.5703125" customWidth="1"/>
    <col min="12" max="12" width="24.7109375" customWidth="1"/>
    <col min="13" max="13" width="10.42578125" customWidth="1"/>
    <col min="14" max="14" width="24.7109375" customWidth="1"/>
    <col min="15" max="15" width="10.42578125" customWidth="1"/>
    <col min="16" max="16" width="24.7109375" customWidth="1"/>
    <col min="17" max="17" width="9.85546875" customWidth="1"/>
    <col min="18" max="18" width="2.7109375" customWidth="1"/>
    <col min="19" max="26" width="9.140625" customWidth="1"/>
  </cols>
  <sheetData>
    <row r="1" spans="1:26">
      <c r="A1" s="340"/>
      <c r="B1" s="340"/>
      <c r="C1" s="340"/>
      <c r="D1" s="341"/>
      <c r="E1" s="340"/>
      <c r="F1" s="341"/>
      <c r="G1" s="340"/>
      <c r="H1" s="341"/>
      <c r="I1" s="340"/>
      <c r="J1" s="341"/>
      <c r="K1" s="342"/>
      <c r="L1" s="340"/>
      <c r="M1" s="341"/>
      <c r="N1" s="340"/>
      <c r="O1" s="341"/>
      <c r="P1" s="340"/>
      <c r="Q1" s="341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343"/>
      <c r="C2" s="588" t="s">
        <v>1884</v>
      </c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4"/>
      <c r="B3" s="343"/>
      <c r="C3" s="589" t="str">
        <f>MACRO!P4</f>
        <v>Accounting Period: March 2024</v>
      </c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343"/>
      <c r="C4" s="590" t="str">
        <f>MACRO!N5</f>
        <v>Created: 02/04/2024 00:00:00</v>
      </c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49"/>
      <c r="Q4" s="549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21.75" customHeight="1">
      <c r="A5" s="345"/>
      <c r="B5" s="346"/>
      <c r="C5" s="347"/>
      <c r="D5" s="348"/>
      <c r="E5" s="347"/>
      <c r="F5" s="348"/>
      <c r="G5" s="347"/>
      <c r="H5" s="348"/>
      <c r="I5" s="347"/>
      <c r="J5" s="348"/>
      <c r="K5" s="349"/>
      <c r="L5" s="347"/>
      <c r="M5" s="348"/>
      <c r="N5" s="347"/>
      <c r="O5" s="348"/>
      <c r="P5" s="347"/>
      <c r="Q5" s="348"/>
      <c r="R5" s="350"/>
      <c r="S5" s="345"/>
      <c r="T5" s="345"/>
      <c r="U5" s="345"/>
      <c r="V5" s="345"/>
      <c r="W5" s="345"/>
      <c r="X5" s="345"/>
      <c r="Y5" s="345"/>
      <c r="Z5" s="345"/>
    </row>
    <row r="6" spans="1:26" ht="15" customHeight="1">
      <c r="A6" s="351"/>
      <c r="B6" s="352"/>
      <c r="C6" s="353" t="s">
        <v>10</v>
      </c>
      <c r="D6" s="354" t="s">
        <v>1717</v>
      </c>
      <c r="E6" s="353" t="s">
        <v>11</v>
      </c>
      <c r="F6" s="354" t="s">
        <v>1717</v>
      </c>
      <c r="G6" s="353" t="s">
        <v>12</v>
      </c>
      <c r="H6" s="354" t="s">
        <v>1717</v>
      </c>
      <c r="I6" s="353" t="s">
        <v>13</v>
      </c>
      <c r="J6" s="354" t="s">
        <v>1717</v>
      </c>
      <c r="K6" s="355" t="s">
        <v>9</v>
      </c>
      <c r="L6" s="353" t="s">
        <v>14</v>
      </c>
      <c r="M6" s="354" t="s">
        <v>1717</v>
      </c>
      <c r="N6" s="353" t="s">
        <v>15</v>
      </c>
      <c r="O6" s="354" t="s">
        <v>1717</v>
      </c>
      <c r="P6" s="353" t="s">
        <v>16</v>
      </c>
      <c r="Q6" s="354" t="s">
        <v>1717</v>
      </c>
      <c r="R6" s="356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340"/>
      <c r="B7" s="357"/>
      <c r="C7" s="358"/>
      <c r="D7" s="359"/>
      <c r="E7" s="358"/>
      <c r="F7" s="359"/>
      <c r="G7" s="358"/>
      <c r="H7" s="359"/>
      <c r="I7" s="358"/>
      <c r="J7" s="359"/>
      <c r="K7" s="360" t="s">
        <v>1885</v>
      </c>
      <c r="L7" s="358"/>
      <c r="M7" s="359"/>
      <c r="N7" s="358"/>
      <c r="O7" s="359"/>
      <c r="P7" s="358"/>
      <c r="Q7" s="359"/>
      <c r="R7" s="361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340"/>
      <c r="B8" s="357"/>
      <c r="C8" s="362">
        <f>SUM(MACRO!C936)</f>
        <v>0</v>
      </c>
      <c r="D8" s="363"/>
      <c r="E8" s="362">
        <f>SUM(MACRO!E936)</f>
        <v>0</v>
      </c>
      <c r="F8" s="363"/>
      <c r="G8" s="362">
        <f>SUM(MACRO!G936)</f>
        <v>0</v>
      </c>
      <c r="H8" s="363"/>
      <c r="I8" s="362">
        <f>SUM(MACRO!I936)</f>
        <v>0</v>
      </c>
      <c r="J8" s="363"/>
      <c r="K8" s="364" t="str">
        <f>MACRO!B936</f>
        <v>Room Available</v>
      </c>
      <c r="L8" s="362">
        <f>SUM(MACRO!L936)</f>
        <v>0</v>
      </c>
      <c r="M8" s="363"/>
      <c r="N8" s="362">
        <f>SUM(MACRO!N936)</f>
        <v>0</v>
      </c>
      <c r="O8" s="363"/>
      <c r="P8" s="362">
        <f>SUM(MACRO!P936)</f>
        <v>0</v>
      </c>
      <c r="Q8" s="363"/>
      <c r="R8" s="361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340"/>
      <c r="B9" s="357"/>
      <c r="C9" s="362">
        <f>SUM(MACRO!C937)</f>
        <v>0</v>
      </c>
      <c r="D9" s="363"/>
      <c r="E9" s="362">
        <f>SUM(MACRO!E937)</f>
        <v>0</v>
      </c>
      <c r="F9" s="363"/>
      <c r="G9" s="362">
        <f>SUM(MACRO!G937)</f>
        <v>0</v>
      </c>
      <c r="H9" s="363"/>
      <c r="I9" s="362">
        <f>SUM(MACRO!I937)</f>
        <v>0</v>
      </c>
      <c r="J9" s="363"/>
      <c r="K9" s="364" t="str">
        <f>MACRO!B937</f>
        <v>Room Saleable</v>
      </c>
      <c r="L9" s="362">
        <f>SUM(MACRO!L937)</f>
        <v>0</v>
      </c>
      <c r="M9" s="363"/>
      <c r="N9" s="362">
        <f>SUM(MACRO!N937)</f>
        <v>0</v>
      </c>
      <c r="O9" s="363"/>
      <c r="P9" s="362">
        <f>SUM(MACRO!P937)</f>
        <v>0</v>
      </c>
      <c r="Q9" s="363"/>
      <c r="R9" s="361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340"/>
      <c r="B10" s="357"/>
      <c r="C10" s="362">
        <f>SUM(MACRO!C938)</f>
        <v>0</v>
      </c>
      <c r="D10" s="363"/>
      <c r="E10" s="362">
        <f>SUM(MACRO!E938)</f>
        <v>0</v>
      </c>
      <c r="F10" s="363"/>
      <c r="G10" s="362">
        <f>SUM(MACRO!G938)</f>
        <v>0</v>
      </c>
      <c r="H10" s="363"/>
      <c r="I10" s="362">
        <f>SUM(MACRO!I938)</f>
        <v>0</v>
      </c>
      <c r="J10" s="363"/>
      <c r="K10" s="364" t="str">
        <f>MACRO!B938</f>
        <v>Room Sold</v>
      </c>
      <c r="L10" s="362">
        <f>SUM(MACRO!L938)</f>
        <v>0</v>
      </c>
      <c r="M10" s="363"/>
      <c r="N10" s="362">
        <f>SUM(MACRO!N938)</f>
        <v>0</v>
      </c>
      <c r="O10" s="363"/>
      <c r="P10" s="362">
        <f>SUM(MACRO!P938)</f>
        <v>0</v>
      </c>
      <c r="Q10" s="363"/>
      <c r="R10" s="361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365"/>
      <c r="B11" s="366"/>
      <c r="C11" s="362">
        <f>SUM(MACRO!C940)</f>
        <v>0</v>
      </c>
      <c r="D11" s="363"/>
      <c r="E11" s="362">
        <f>SUM(MACRO!E940)</f>
        <v>0</v>
      </c>
      <c r="F11" s="363"/>
      <c r="G11" s="362">
        <f>SUM(MACRO!G940)</f>
        <v>0</v>
      </c>
      <c r="H11" s="363"/>
      <c r="I11" s="362">
        <f>SUM(MACRO!I940)</f>
        <v>0</v>
      </c>
      <c r="J11" s="363"/>
      <c r="K11" s="364" t="str">
        <f>MACRO!B940</f>
        <v>House Uses</v>
      </c>
      <c r="L11" s="362">
        <f>SUM(MACRO!L940)</f>
        <v>0</v>
      </c>
      <c r="M11" s="363"/>
      <c r="N11" s="362">
        <f>SUM(MACRO!N940)</f>
        <v>0</v>
      </c>
      <c r="O11" s="363"/>
      <c r="P11" s="362">
        <f>SUM(MACRO!P940)</f>
        <v>0</v>
      </c>
      <c r="Q11" s="363"/>
      <c r="R11" s="367"/>
      <c r="S11" s="365"/>
      <c r="T11" s="365"/>
      <c r="U11" s="365"/>
      <c r="V11" s="365"/>
      <c r="W11" s="365"/>
      <c r="X11" s="365"/>
      <c r="Y11" s="365"/>
      <c r="Z11" s="365"/>
    </row>
    <row r="12" spans="1:26" ht="15" customHeight="1">
      <c r="A12" s="340"/>
      <c r="B12" s="357"/>
      <c r="C12" s="362">
        <f>SUM(MACRO!C941)</f>
        <v>0</v>
      </c>
      <c r="D12" s="363"/>
      <c r="E12" s="362">
        <f>SUM(MACRO!E941)</f>
        <v>0</v>
      </c>
      <c r="F12" s="363"/>
      <c r="G12" s="362">
        <f>SUM(MACRO!G941)</f>
        <v>0</v>
      </c>
      <c r="H12" s="363"/>
      <c r="I12" s="362">
        <f>SUM(MACRO!I941)</f>
        <v>0</v>
      </c>
      <c r="J12" s="363"/>
      <c r="K12" s="364" t="str">
        <f>MACRO!B941</f>
        <v>Room Complimentary</v>
      </c>
      <c r="L12" s="362">
        <f>SUM(MACRO!L941)</f>
        <v>0</v>
      </c>
      <c r="M12" s="363"/>
      <c r="N12" s="362">
        <f>SUM(MACRO!N941)</f>
        <v>0</v>
      </c>
      <c r="O12" s="363"/>
      <c r="P12" s="362">
        <f>SUM(MACRO!P941)</f>
        <v>0</v>
      </c>
      <c r="Q12" s="363"/>
      <c r="R12" s="361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365"/>
      <c r="B13" s="366"/>
      <c r="C13" s="362">
        <f>SUM(MACRO!C942)</f>
        <v>0</v>
      </c>
      <c r="D13" s="363"/>
      <c r="E13" s="362">
        <f>SUM(MACRO!E942)</f>
        <v>0</v>
      </c>
      <c r="F13" s="363"/>
      <c r="G13" s="362">
        <f>SUM(MACRO!G942)</f>
        <v>0</v>
      </c>
      <c r="H13" s="363"/>
      <c r="I13" s="362">
        <f>SUM(MACRO!I942)</f>
        <v>0</v>
      </c>
      <c r="J13" s="363"/>
      <c r="K13" s="364" t="str">
        <f>MACRO!B942</f>
        <v>Out Of Order Rooms</v>
      </c>
      <c r="L13" s="362">
        <f>SUM(MACRO!L942)</f>
        <v>0</v>
      </c>
      <c r="M13" s="363"/>
      <c r="N13" s="362">
        <f>SUM(MACRO!N942)</f>
        <v>0</v>
      </c>
      <c r="O13" s="363"/>
      <c r="P13" s="362">
        <f>SUM(MACRO!P942)</f>
        <v>0</v>
      </c>
      <c r="Q13" s="363"/>
      <c r="R13" s="367"/>
      <c r="S13" s="365"/>
      <c r="T13" s="365"/>
      <c r="U13" s="365"/>
      <c r="V13" s="365"/>
      <c r="W13" s="365"/>
      <c r="X13" s="365"/>
      <c r="Y13" s="365"/>
      <c r="Z13" s="365"/>
    </row>
    <row r="14" spans="1:26" ht="15" customHeight="1">
      <c r="A14" s="365"/>
      <c r="B14" s="366"/>
      <c r="C14" s="362">
        <f>SUM(MACRO!C944)</f>
        <v>0</v>
      </c>
      <c r="D14" s="363"/>
      <c r="E14" s="362">
        <f>SUM(MACRO!E944)</f>
        <v>0</v>
      </c>
      <c r="F14" s="363"/>
      <c r="G14" s="362">
        <f>SUM(MACRO!G944)</f>
        <v>0</v>
      </c>
      <c r="H14" s="363"/>
      <c r="I14" s="362">
        <f>SUM(MACRO!I944)</f>
        <v>0</v>
      </c>
      <c r="J14" s="363"/>
      <c r="K14" s="364" t="str">
        <f>MACRO!B944</f>
        <v>No. Of Total Guest</v>
      </c>
      <c r="L14" s="362">
        <f>SUM(MACRO!L944)</f>
        <v>0</v>
      </c>
      <c r="M14" s="363"/>
      <c r="N14" s="362">
        <f>SUM(MACRO!N944)</f>
        <v>0</v>
      </c>
      <c r="O14" s="363"/>
      <c r="P14" s="362">
        <f>SUM(MACRO!P944)</f>
        <v>0</v>
      </c>
      <c r="Q14" s="363"/>
      <c r="R14" s="367"/>
      <c r="S14" s="365"/>
      <c r="T14" s="365"/>
      <c r="U14" s="365"/>
      <c r="V14" s="365"/>
      <c r="W14" s="365"/>
      <c r="X14" s="365"/>
      <c r="Y14" s="365"/>
      <c r="Z14" s="365"/>
    </row>
    <row r="15" spans="1:26" ht="15" customHeight="1">
      <c r="A15" s="340"/>
      <c r="B15" s="357"/>
      <c r="C15" s="362" t="e">
        <f>SUM('ROOM DIV'!C14)</f>
        <v>#DIV/0!</v>
      </c>
      <c r="D15" s="363"/>
      <c r="E15" s="362" t="e">
        <f>SUM('ROOM DIV'!E14)</f>
        <v>#DIV/0!</v>
      </c>
      <c r="F15" s="363"/>
      <c r="G15" s="362" t="e">
        <f>SUM('ROOM DIV'!G14)</f>
        <v>#DIV/0!</v>
      </c>
      <c r="H15" s="363"/>
      <c r="I15" s="362" t="e">
        <f>SUM('ROOM DIV'!I14)</f>
        <v>#DIV/0!</v>
      </c>
      <c r="J15" s="363"/>
      <c r="K15" s="364" t="str">
        <f>MACRO!B945</f>
        <v>Average Room Rate</v>
      </c>
      <c r="L15" s="362" t="e">
        <f>SUM('ROOM DIV'!L14)</f>
        <v>#DIV/0!</v>
      </c>
      <c r="M15" s="363"/>
      <c r="N15" s="362" t="e">
        <f>SUM('ROOM DIV'!N14)</f>
        <v>#DIV/0!</v>
      </c>
      <c r="O15" s="363"/>
      <c r="P15" s="362" t="e">
        <f>SUM('ROOM DIV'!P14)</f>
        <v>#DIV/0!</v>
      </c>
      <c r="Q15" s="363"/>
      <c r="R15" s="361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340"/>
      <c r="B16" s="357"/>
      <c r="C16" s="368"/>
      <c r="D16" s="369"/>
      <c r="E16" s="368"/>
      <c r="F16" s="369"/>
      <c r="G16" s="368"/>
      <c r="H16" s="369"/>
      <c r="I16" s="368"/>
      <c r="J16" s="369"/>
      <c r="K16" s="370" t="s">
        <v>1845</v>
      </c>
      <c r="L16" s="368"/>
      <c r="M16" s="369"/>
      <c r="N16" s="368"/>
      <c r="O16" s="369"/>
      <c r="P16" s="368"/>
      <c r="Q16" s="369"/>
      <c r="R16" s="361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340"/>
      <c r="B17" s="357"/>
      <c r="C17" s="371">
        <f>SUM('ROOM DIV'!C18)</f>
        <v>0</v>
      </c>
      <c r="D17" s="372">
        <f t="shared" ref="D17:D23" si="0">IF(C$23=0,0,(C17/C$23)*100)</f>
        <v>0</v>
      </c>
      <c r="E17" s="371">
        <f>SUM('ROOM DIV'!E18)</f>
        <v>0</v>
      </c>
      <c r="F17" s="372">
        <f t="shared" ref="F17:F23" si="1">IF(E$23=0,0,(E17/E$23)*100)</f>
        <v>0</v>
      </c>
      <c r="G17" s="371">
        <f>SUM('ROOM DIV'!G18)</f>
        <v>0</v>
      </c>
      <c r="H17" s="372">
        <f t="shared" ref="H17:H23" si="2">IF(G$23=0,0,(G17/G$23)*100)</f>
        <v>0</v>
      </c>
      <c r="I17" s="371">
        <f>SUM('ROOM DIV'!I18)</f>
        <v>0</v>
      </c>
      <c r="J17" s="372">
        <f t="shared" ref="J17:J23" si="3">IF(I$23=0,0,(I17/I$23)*100)</f>
        <v>0</v>
      </c>
      <c r="K17" s="373" t="s">
        <v>1886</v>
      </c>
      <c r="L17" s="371">
        <f>SUM('ROOM DIV'!L18)</f>
        <v>0</v>
      </c>
      <c r="M17" s="372">
        <f t="shared" ref="M17:M23" si="4">IF(L$23=0,0,(L17/L$23)*100)</f>
        <v>0</v>
      </c>
      <c r="N17" s="371">
        <f>SUM('ROOM DIV'!N18)</f>
        <v>0</v>
      </c>
      <c r="O17" s="372">
        <f t="shared" ref="O17:O23" si="5">IF(N$23=0,0,(N17/N$23)*100)</f>
        <v>0</v>
      </c>
      <c r="P17" s="371">
        <f>SUM('ROOM DIV'!P18)</f>
        <v>0</v>
      </c>
      <c r="Q17" s="372">
        <f t="shared" ref="Q17:Q23" si="6">IF(P$23=0,0,(P17/P$23)*100)</f>
        <v>0</v>
      </c>
      <c r="R17" s="361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340"/>
      <c r="B18" s="357"/>
      <c r="C18" s="371">
        <f>SUM('FB DIV'!C15)</f>
        <v>0</v>
      </c>
      <c r="D18" s="372">
        <f t="shared" si="0"/>
        <v>0</v>
      </c>
      <c r="E18" s="371">
        <f>SUM('FB DIV'!E15)</f>
        <v>0</v>
      </c>
      <c r="F18" s="372">
        <f t="shared" si="1"/>
        <v>0</v>
      </c>
      <c r="G18" s="371">
        <f>SUM('FB DIV'!G15)</f>
        <v>0</v>
      </c>
      <c r="H18" s="372">
        <f t="shared" si="2"/>
        <v>0</v>
      </c>
      <c r="I18" s="371">
        <f>SUM('FB DIV'!I15)</f>
        <v>0</v>
      </c>
      <c r="J18" s="372">
        <f t="shared" si="3"/>
        <v>0</v>
      </c>
      <c r="K18" s="374" t="s">
        <v>1887</v>
      </c>
      <c r="L18" s="371">
        <f>SUM('FB DIV'!L15)</f>
        <v>0</v>
      </c>
      <c r="M18" s="372">
        <f t="shared" si="4"/>
        <v>0</v>
      </c>
      <c r="N18" s="371">
        <f>SUM('FB DIV'!N15)</f>
        <v>0</v>
      </c>
      <c r="O18" s="372">
        <f t="shared" si="5"/>
        <v>0</v>
      </c>
      <c r="P18" s="371">
        <f>SUM('FB DIV'!P15)</f>
        <v>0</v>
      </c>
      <c r="Q18" s="372">
        <f t="shared" si="6"/>
        <v>0</v>
      </c>
      <c r="R18" s="361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340"/>
      <c r="B19" s="357"/>
      <c r="C19" s="371">
        <f>SUM('FB DIV'!C23)</f>
        <v>0</v>
      </c>
      <c r="D19" s="372">
        <f t="shared" si="0"/>
        <v>0</v>
      </c>
      <c r="E19" s="371">
        <f>SUM('FB DIV'!E23)</f>
        <v>0</v>
      </c>
      <c r="F19" s="372">
        <f t="shared" si="1"/>
        <v>0</v>
      </c>
      <c r="G19" s="371">
        <f>SUM('FB DIV'!G23)</f>
        <v>0</v>
      </c>
      <c r="H19" s="372">
        <f t="shared" si="2"/>
        <v>0</v>
      </c>
      <c r="I19" s="371">
        <f>SUM('FB DIV'!I23)</f>
        <v>0</v>
      </c>
      <c r="J19" s="372">
        <f t="shared" si="3"/>
        <v>0</v>
      </c>
      <c r="K19" s="375" t="s">
        <v>1888</v>
      </c>
      <c r="L19" s="371">
        <f>SUM('FB DIV'!L23)</f>
        <v>0</v>
      </c>
      <c r="M19" s="372">
        <f t="shared" si="4"/>
        <v>0</v>
      </c>
      <c r="N19" s="371">
        <f>SUM('FB DIV'!N23)</f>
        <v>0</v>
      </c>
      <c r="O19" s="372">
        <f t="shared" si="5"/>
        <v>0</v>
      </c>
      <c r="P19" s="371">
        <f>SUM('FB DIV'!P23)</f>
        <v>0</v>
      </c>
      <c r="Q19" s="372">
        <f t="shared" si="6"/>
        <v>0</v>
      </c>
      <c r="R19" s="361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340"/>
      <c r="B20" s="357"/>
      <c r="C20" s="371">
        <f>SUM(MOD!B12)</f>
        <v>0</v>
      </c>
      <c r="D20" s="372">
        <f t="shared" si="0"/>
        <v>0</v>
      </c>
      <c r="E20" s="371">
        <f>SUM(MOD!D12)</f>
        <v>0</v>
      </c>
      <c r="F20" s="372">
        <f t="shared" si="1"/>
        <v>0</v>
      </c>
      <c r="G20" s="371">
        <f>SUM(MOD!F12)</f>
        <v>0</v>
      </c>
      <c r="H20" s="372">
        <f t="shared" si="2"/>
        <v>0</v>
      </c>
      <c r="I20" s="371">
        <f>SUM(MOD!H12)</f>
        <v>0</v>
      </c>
      <c r="J20" s="372">
        <f t="shared" si="3"/>
        <v>0</v>
      </c>
      <c r="K20" s="376" t="s">
        <v>1889</v>
      </c>
      <c r="L20" s="371">
        <f>SUM(MOD!K12)</f>
        <v>0</v>
      </c>
      <c r="M20" s="372">
        <f t="shared" si="4"/>
        <v>0</v>
      </c>
      <c r="N20" s="371">
        <f>SUM(MOD!M12)</f>
        <v>0</v>
      </c>
      <c r="O20" s="372">
        <f t="shared" si="5"/>
        <v>0</v>
      </c>
      <c r="P20" s="371">
        <f>SUM(MOD!O12)</f>
        <v>0</v>
      </c>
      <c r="Q20" s="372">
        <f t="shared" si="6"/>
        <v>0</v>
      </c>
      <c r="R20" s="361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340"/>
      <c r="B21" s="357"/>
      <c r="C21" s="371">
        <f>SUM(MOD!B18)</f>
        <v>0</v>
      </c>
      <c r="D21" s="372">
        <f t="shared" si="0"/>
        <v>0</v>
      </c>
      <c r="E21" s="371">
        <f>SUM(MOD!D18)</f>
        <v>0</v>
      </c>
      <c r="F21" s="372">
        <f t="shared" si="1"/>
        <v>0</v>
      </c>
      <c r="G21" s="371">
        <f>SUM(MOD!F18)</f>
        <v>0</v>
      </c>
      <c r="H21" s="372">
        <f t="shared" si="2"/>
        <v>0</v>
      </c>
      <c r="I21" s="371">
        <f>SUM(MOD!H18)</f>
        <v>0</v>
      </c>
      <c r="J21" s="372">
        <f t="shared" si="3"/>
        <v>0</v>
      </c>
      <c r="K21" s="377" t="s">
        <v>1890</v>
      </c>
      <c r="L21" s="371">
        <f>SUM(MOD!K18)</f>
        <v>0</v>
      </c>
      <c r="M21" s="372">
        <f t="shared" si="4"/>
        <v>0</v>
      </c>
      <c r="N21" s="371">
        <f>SUM(MOD!M18)</f>
        <v>0</v>
      </c>
      <c r="O21" s="372">
        <f t="shared" si="5"/>
        <v>0</v>
      </c>
      <c r="P21" s="371">
        <f>SUM(MOD!O18)</f>
        <v>0</v>
      </c>
      <c r="Q21" s="372">
        <f t="shared" si="6"/>
        <v>0</v>
      </c>
      <c r="R21" s="361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340"/>
      <c r="B22" s="357"/>
      <c r="C22" s="378">
        <f>SUM(MOD!B23)</f>
        <v>0</v>
      </c>
      <c r="D22" s="372">
        <f t="shared" si="0"/>
        <v>0</v>
      </c>
      <c r="E22" s="378">
        <f>SUM(MOD!D23)</f>
        <v>0</v>
      </c>
      <c r="F22" s="372">
        <f t="shared" si="1"/>
        <v>0</v>
      </c>
      <c r="G22" s="378">
        <f>SUM(MOD!F23)</f>
        <v>0</v>
      </c>
      <c r="H22" s="372">
        <f t="shared" si="2"/>
        <v>0</v>
      </c>
      <c r="I22" s="378">
        <f>SUM(MOD!H23)</f>
        <v>0</v>
      </c>
      <c r="J22" s="372">
        <f t="shared" si="3"/>
        <v>0</v>
      </c>
      <c r="K22" s="379" t="s">
        <v>1891</v>
      </c>
      <c r="L22" s="378">
        <f>SUM(MOD!K23)</f>
        <v>0</v>
      </c>
      <c r="M22" s="372">
        <f t="shared" si="4"/>
        <v>0</v>
      </c>
      <c r="N22" s="378">
        <f>SUM(MOD!M23)</f>
        <v>0</v>
      </c>
      <c r="O22" s="372">
        <f t="shared" si="5"/>
        <v>0</v>
      </c>
      <c r="P22" s="378">
        <f>SUM(MOD!O23)</f>
        <v>0</v>
      </c>
      <c r="Q22" s="372">
        <f t="shared" si="6"/>
        <v>0</v>
      </c>
      <c r="R22" s="361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340"/>
      <c r="B23" s="357"/>
      <c r="C23" s="380">
        <f>SUM(C17:C22)</f>
        <v>0</v>
      </c>
      <c r="D23" s="381">
        <f t="shared" si="0"/>
        <v>0</v>
      </c>
      <c r="E23" s="380">
        <f>SUM(E17:E22)</f>
        <v>0</v>
      </c>
      <c r="F23" s="381">
        <f t="shared" si="1"/>
        <v>0</v>
      </c>
      <c r="G23" s="380">
        <f>SUM(G17:G22)</f>
        <v>0</v>
      </c>
      <c r="H23" s="381">
        <f t="shared" si="2"/>
        <v>0</v>
      </c>
      <c r="I23" s="380">
        <f>SUM(I17:I22)</f>
        <v>0</v>
      </c>
      <c r="J23" s="381">
        <f t="shared" si="3"/>
        <v>0</v>
      </c>
      <c r="K23" s="355" t="s">
        <v>1669</v>
      </c>
      <c r="L23" s="380">
        <f>SUM(L17:L22)</f>
        <v>0</v>
      </c>
      <c r="M23" s="381">
        <f t="shared" si="4"/>
        <v>0</v>
      </c>
      <c r="N23" s="380">
        <f>SUM(N17:N22)</f>
        <v>0</v>
      </c>
      <c r="O23" s="381">
        <f t="shared" si="5"/>
        <v>0</v>
      </c>
      <c r="P23" s="380">
        <f>SUM(P17:P22)</f>
        <v>0</v>
      </c>
      <c r="Q23" s="381">
        <f t="shared" si="6"/>
        <v>0</v>
      </c>
      <c r="R23" s="361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340"/>
      <c r="B24" s="357"/>
      <c r="C24" s="382"/>
      <c r="D24" s="383"/>
      <c r="E24" s="382"/>
      <c r="F24" s="383"/>
      <c r="G24" s="382"/>
      <c r="H24" s="383"/>
      <c r="I24" s="382"/>
      <c r="J24" s="383"/>
      <c r="K24" s="384" t="s">
        <v>1850</v>
      </c>
      <c r="L24" s="382"/>
      <c r="M24" s="383"/>
      <c r="N24" s="382"/>
      <c r="O24" s="383"/>
      <c r="P24" s="382"/>
      <c r="Q24" s="383"/>
      <c r="R24" s="361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340"/>
      <c r="B25" s="357"/>
      <c r="C25" s="371">
        <f>SUM('ROOM DIV'!C21)</f>
        <v>0</v>
      </c>
      <c r="D25" s="372">
        <f t="shared" ref="D25:D30" si="7">IF(C$23=0,0,(C25/C17)*100)</f>
        <v>0</v>
      </c>
      <c r="E25" s="371">
        <f>SUM('ROOM DIV'!E21)</f>
        <v>0</v>
      </c>
      <c r="F25" s="372">
        <f t="shared" ref="F25:F30" si="8">IF(E$23=0,0,(E25/E17)*100)</f>
        <v>0</v>
      </c>
      <c r="G25" s="371">
        <f>SUM('ROOM DIV'!G21)</f>
        <v>0</v>
      </c>
      <c r="H25" s="372">
        <f t="shared" ref="H25:H30" si="9">IF(G$23=0,0,(G25/G17)*100)</f>
        <v>0</v>
      </c>
      <c r="I25" s="371">
        <f>SUM('ROOM DIV'!I21)</f>
        <v>0</v>
      </c>
      <c r="J25" s="372">
        <f t="shared" ref="J25:J31" si="10">IF(I$23=0,0,(I25/I$23)*100)</f>
        <v>0</v>
      </c>
      <c r="K25" s="377" t="s">
        <v>1892</v>
      </c>
      <c r="L25" s="371">
        <f>SUM('ROOM DIV'!L21)</f>
        <v>0</v>
      </c>
      <c r="M25" s="372">
        <f t="shared" ref="M25:M30" si="11">IF(L$23=0,0,(L25/L17)*100)</f>
        <v>0</v>
      </c>
      <c r="N25" s="371">
        <f>SUM('ROOM DIV'!N21)</f>
        <v>0</v>
      </c>
      <c r="O25" s="372">
        <f t="shared" ref="O25:O30" si="12">IF(N$23=0,0,(N25/N17)*100)</f>
        <v>0</v>
      </c>
      <c r="P25" s="371">
        <f>SUM('ROOM DIV'!P21)</f>
        <v>0</v>
      </c>
      <c r="Q25" s="372">
        <f t="shared" ref="Q25:Q30" si="13">IF(P$23=0,0,(P25/P17)*100)</f>
        <v>0</v>
      </c>
      <c r="R25" s="361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340"/>
      <c r="B26" s="357"/>
      <c r="C26" s="371">
        <f>SUM('FB DIV'!C33)</f>
        <v>0</v>
      </c>
      <c r="D26" s="372">
        <f t="shared" si="7"/>
        <v>0</v>
      </c>
      <c r="E26" s="371">
        <f>SUM('FB DIV'!E33)</f>
        <v>0</v>
      </c>
      <c r="F26" s="372">
        <f t="shared" si="8"/>
        <v>0</v>
      </c>
      <c r="G26" s="371">
        <f>SUM('FB DIV'!G33)</f>
        <v>0</v>
      </c>
      <c r="H26" s="372">
        <f t="shared" si="9"/>
        <v>0</v>
      </c>
      <c r="I26" s="371">
        <f>SUM('FB DIV'!I33)</f>
        <v>0</v>
      </c>
      <c r="J26" s="372">
        <f t="shared" si="10"/>
        <v>0</v>
      </c>
      <c r="K26" s="377" t="s">
        <v>1893</v>
      </c>
      <c r="L26" s="371">
        <f>SUM('FB DIV'!L33)</f>
        <v>0</v>
      </c>
      <c r="M26" s="372">
        <f t="shared" si="11"/>
        <v>0</v>
      </c>
      <c r="N26" s="371">
        <f>SUM('FB DIV'!N33)</f>
        <v>0</v>
      </c>
      <c r="O26" s="372">
        <f t="shared" si="12"/>
        <v>0</v>
      </c>
      <c r="P26" s="371">
        <f>SUM('FB DIV'!P33)</f>
        <v>0</v>
      </c>
      <c r="Q26" s="372">
        <f t="shared" si="13"/>
        <v>0</v>
      </c>
      <c r="R26" s="361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340"/>
      <c r="B27" s="357"/>
      <c r="C27" s="371">
        <f>SUM('FB DIV'!C41)</f>
        <v>0</v>
      </c>
      <c r="D27" s="372">
        <f t="shared" si="7"/>
        <v>0</v>
      </c>
      <c r="E27" s="371">
        <f>SUM('FB DIV'!E41)</f>
        <v>0</v>
      </c>
      <c r="F27" s="372">
        <f t="shared" si="8"/>
        <v>0</v>
      </c>
      <c r="G27" s="371">
        <f>SUM('FB DIV'!G41)</f>
        <v>0</v>
      </c>
      <c r="H27" s="372">
        <f t="shared" si="9"/>
        <v>0</v>
      </c>
      <c r="I27" s="371">
        <f>SUM('FB DIV'!I41)</f>
        <v>0</v>
      </c>
      <c r="J27" s="372">
        <f t="shared" si="10"/>
        <v>0</v>
      </c>
      <c r="K27" s="376" t="s">
        <v>1888</v>
      </c>
      <c r="L27" s="371">
        <f>SUM('FB DIV'!L41)</f>
        <v>0</v>
      </c>
      <c r="M27" s="372">
        <f t="shared" si="11"/>
        <v>0</v>
      </c>
      <c r="N27" s="371">
        <f>SUM('FB DIV'!N41)</f>
        <v>0</v>
      </c>
      <c r="O27" s="372">
        <f t="shared" si="12"/>
        <v>0</v>
      </c>
      <c r="P27" s="371">
        <f>SUM('FB DIV'!P41)</f>
        <v>0</v>
      </c>
      <c r="Q27" s="372">
        <f t="shared" si="13"/>
        <v>0</v>
      </c>
      <c r="R27" s="361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340"/>
      <c r="B28" s="357"/>
      <c r="C28" s="371">
        <f>SUM(MOD!B30)</f>
        <v>0</v>
      </c>
      <c r="D28" s="372">
        <f t="shared" si="7"/>
        <v>0</v>
      </c>
      <c r="E28" s="371">
        <f>SUM(MOD!D30)</f>
        <v>0</v>
      </c>
      <c r="F28" s="372">
        <f t="shared" si="8"/>
        <v>0</v>
      </c>
      <c r="G28" s="371">
        <f>SUM(MOD!F30)</f>
        <v>0</v>
      </c>
      <c r="H28" s="372">
        <f t="shared" si="9"/>
        <v>0</v>
      </c>
      <c r="I28" s="371">
        <f>SUM(MOD!H30)</f>
        <v>0</v>
      </c>
      <c r="J28" s="372">
        <f t="shared" si="10"/>
        <v>0</v>
      </c>
      <c r="K28" s="377" t="s">
        <v>1889</v>
      </c>
      <c r="L28" s="371">
        <f>SUM(MOD!K30)</f>
        <v>0</v>
      </c>
      <c r="M28" s="372">
        <f t="shared" si="11"/>
        <v>0</v>
      </c>
      <c r="N28" s="371">
        <f>SUM(MOD!M30)</f>
        <v>0</v>
      </c>
      <c r="O28" s="372">
        <f t="shared" si="12"/>
        <v>0</v>
      </c>
      <c r="P28" s="371">
        <f>SUM(MOD!O30)</f>
        <v>0</v>
      </c>
      <c r="Q28" s="372">
        <f t="shared" si="13"/>
        <v>0</v>
      </c>
      <c r="R28" s="361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340"/>
      <c r="B29" s="357"/>
      <c r="C29" s="371">
        <f>SUM(MOD!B36)</f>
        <v>0</v>
      </c>
      <c r="D29" s="372">
        <f t="shared" si="7"/>
        <v>0</v>
      </c>
      <c r="E29" s="371">
        <f>SUM(MOD!D36)</f>
        <v>0</v>
      </c>
      <c r="F29" s="372">
        <f t="shared" si="8"/>
        <v>0</v>
      </c>
      <c r="G29" s="371">
        <f>SUM(MOD!F36)</f>
        <v>0</v>
      </c>
      <c r="H29" s="372">
        <f t="shared" si="9"/>
        <v>0</v>
      </c>
      <c r="I29" s="371">
        <f>SUM(MOD!H36)</f>
        <v>0</v>
      </c>
      <c r="J29" s="372">
        <f t="shared" si="10"/>
        <v>0</v>
      </c>
      <c r="K29" s="376" t="s">
        <v>1890</v>
      </c>
      <c r="L29" s="371">
        <f>SUM(MOD!K36)</f>
        <v>0</v>
      </c>
      <c r="M29" s="372">
        <f t="shared" si="11"/>
        <v>0</v>
      </c>
      <c r="N29" s="371">
        <f>SUM(MOD!M36)</f>
        <v>0</v>
      </c>
      <c r="O29" s="372">
        <f t="shared" si="12"/>
        <v>0</v>
      </c>
      <c r="P29" s="371">
        <f>SUM(MOD!O36)</f>
        <v>0</v>
      </c>
      <c r="Q29" s="372">
        <f t="shared" si="13"/>
        <v>0</v>
      </c>
      <c r="R29" s="361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340"/>
      <c r="B30" s="357"/>
      <c r="C30" s="378">
        <f>SUM(MOD!B41)</f>
        <v>0</v>
      </c>
      <c r="D30" s="372">
        <f t="shared" si="7"/>
        <v>0</v>
      </c>
      <c r="E30" s="378">
        <f>SUM(MOD!D41)</f>
        <v>0</v>
      </c>
      <c r="F30" s="372">
        <f t="shared" si="8"/>
        <v>0</v>
      </c>
      <c r="G30" s="378">
        <f>SUM(MOD!F41)</f>
        <v>0</v>
      </c>
      <c r="H30" s="372">
        <f t="shared" si="9"/>
        <v>0</v>
      </c>
      <c r="I30" s="378">
        <f>SUM(MOD!H41)</f>
        <v>0</v>
      </c>
      <c r="J30" s="372">
        <f t="shared" si="10"/>
        <v>0</v>
      </c>
      <c r="K30" s="379" t="s">
        <v>1891</v>
      </c>
      <c r="L30" s="378">
        <f>SUM(MOD!K41)</f>
        <v>0</v>
      </c>
      <c r="M30" s="372">
        <f t="shared" si="11"/>
        <v>0</v>
      </c>
      <c r="N30" s="378">
        <f>SUM(MOD!M41)</f>
        <v>0</v>
      </c>
      <c r="O30" s="372">
        <f t="shared" si="12"/>
        <v>0</v>
      </c>
      <c r="P30" s="378">
        <f>SUM(MOD!O41)</f>
        <v>0</v>
      </c>
      <c r="Q30" s="372">
        <f t="shared" si="13"/>
        <v>0</v>
      </c>
      <c r="R30" s="361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340"/>
      <c r="B31" s="357"/>
      <c r="C31" s="380">
        <f>SUM(C25:C30)</f>
        <v>0</v>
      </c>
      <c r="D31" s="381">
        <f>IF(C$23=0,0,(C31/C$23)*100)</f>
        <v>0</v>
      </c>
      <c r="E31" s="380">
        <f>SUM(E25:E30)</f>
        <v>0</v>
      </c>
      <c r="F31" s="381">
        <f>IF(E$23=0,0,(E31/E$23)*100)</f>
        <v>0</v>
      </c>
      <c r="G31" s="380">
        <f>SUM(G25:G30)</f>
        <v>0</v>
      </c>
      <c r="H31" s="381">
        <f>IF(G$23=0,0,(G31/G$23)*100)</f>
        <v>0</v>
      </c>
      <c r="I31" s="380">
        <f>SUM(I25:I30)</f>
        <v>0</v>
      </c>
      <c r="J31" s="381">
        <f t="shared" si="10"/>
        <v>0</v>
      </c>
      <c r="K31" s="355" t="s">
        <v>1853</v>
      </c>
      <c r="L31" s="380">
        <f>SUM(L25:L30)</f>
        <v>0</v>
      </c>
      <c r="M31" s="381">
        <f>IF(L$23=0,0,(L31/L$23)*100)</f>
        <v>0</v>
      </c>
      <c r="N31" s="380">
        <f>SUM(N25:N30)</f>
        <v>0</v>
      </c>
      <c r="O31" s="381">
        <f>IF(N$23=0,0,(N31/N$23)*100)</f>
        <v>0</v>
      </c>
      <c r="P31" s="380">
        <f>SUM(P25:P30)</f>
        <v>0</v>
      </c>
      <c r="Q31" s="381">
        <f>IF(P$23=0,0,(P31/P$23)*100)</f>
        <v>0</v>
      </c>
      <c r="R31" s="361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385"/>
      <c r="B32" s="386"/>
      <c r="C32" s="387"/>
      <c r="D32" s="388"/>
      <c r="E32" s="387"/>
      <c r="F32" s="388"/>
      <c r="G32" s="387"/>
      <c r="H32" s="388"/>
      <c r="I32" s="387"/>
      <c r="J32" s="388"/>
      <c r="K32" s="389" t="s">
        <v>1894</v>
      </c>
      <c r="L32" s="387"/>
      <c r="M32" s="388"/>
      <c r="N32" s="387"/>
      <c r="O32" s="388"/>
      <c r="P32" s="387"/>
      <c r="Q32" s="388"/>
      <c r="R32" s="390"/>
      <c r="S32" s="385"/>
      <c r="T32" s="385"/>
      <c r="U32" s="385"/>
      <c r="V32" s="385"/>
      <c r="W32" s="385"/>
      <c r="X32" s="385"/>
      <c r="Y32" s="385"/>
      <c r="Z32" s="385"/>
    </row>
    <row r="33" spans="1:26" ht="15" customHeight="1">
      <c r="A33" s="391"/>
      <c r="B33" s="392"/>
      <c r="C33" s="393">
        <f>SUM('ROOM DIV'!C36)</f>
        <v>0</v>
      </c>
      <c r="D33" s="372">
        <f>IF(C$23=0,0,(C33/C$23)*100)</f>
        <v>0</v>
      </c>
      <c r="E33" s="393">
        <f>SUM('ROOM DIV'!E36)</f>
        <v>0</v>
      </c>
      <c r="F33" s="372">
        <f>IF(E$23=0,0,(E33/E$23)*100)</f>
        <v>0</v>
      </c>
      <c r="G33" s="393">
        <f>SUM('ROOM DIV'!G36)</f>
        <v>0</v>
      </c>
      <c r="H33" s="372">
        <f>IF(G$23=0,0,(G33/G$23)*100)</f>
        <v>0</v>
      </c>
      <c r="I33" s="393">
        <f>SUM('ROOM DIV'!I36)</f>
        <v>0</v>
      </c>
      <c r="J33" s="372">
        <f>IF(I$23=0,0,(I33/I$23)*100)</f>
        <v>0</v>
      </c>
      <c r="K33" s="377" t="s">
        <v>1892</v>
      </c>
      <c r="L33" s="393">
        <f>SUM('ROOM DIV'!L36)</f>
        <v>0</v>
      </c>
      <c r="M33" s="372">
        <f>IF(L$23=0,0,(L33/L$23)*100)</f>
        <v>0</v>
      </c>
      <c r="N33" s="393">
        <f>SUM('ROOM DIV'!N36)</f>
        <v>0</v>
      </c>
      <c r="O33" s="372">
        <f>IF(N$23=0,0,(N33/N$23)*100)</f>
        <v>0</v>
      </c>
      <c r="P33" s="393">
        <f>SUM('ROOM DIV'!P36)</f>
        <v>0</v>
      </c>
      <c r="Q33" s="372">
        <f>IF(P$23=0,0,(P33/P$23)*100)</f>
        <v>0</v>
      </c>
      <c r="R33" s="394"/>
      <c r="S33" s="391"/>
      <c r="T33" s="391"/>
      <c r="U33" s="391"/>
      <c r="V33" s="391"/>
      <c r="W33" s="391"/>
      <c r="X33" s="391"/>
      <c r="Y33" s="391"/>
      <c r="Z33" s="391"/>
    </row>
    <row r="34" spans="1:26" ht="15" customHeight="1">
      <c r="A34" s="391"/>
      <c r="B34" s="392"/>
      <c r="C34" s="393">
        <f>SUM('FB DIV'!C57)</f>
        <v>0</v>
      </c>
      <c r="D34" s="372">
        <f>IF(C$23=0,0,(C34/C$23)*100)</f>
        <v>0</v>
      </c>
      <c r="E34" s="393">
        <f>SUM('FB DIV'!E57)</f>
        <v>0</v>
      </c>
      <c r="F34" s="372">
        <f>IF(E$23=0,0,(E34/E$23)*100)</f>
        <v>0</v>
      </c>
      <c r="G34" s="393">
        <f>SUM('FB DIV'!G57)</f>
        <v>0</v>
      </c>
      <c r="H34" s="372">
        <f>IF(G$23=0,0,(G34/G$23)*100)</f>
        <v>0</v>
      </c>
      <c r="I34" s="393">
        <f>SUM('FB DIV'!I57)</f>
        <v>0</v>
      </c>
      <c r="J34" s="372">
        <f>IF(I$23=0,0,(I34/I$23)*100)</f>
        <v>0</v>
      </c>
      <c r="K34" s="395" t="s">
        <v>1764</v>
      </c>
      <c r="L34" s="393">
        <f>SUM('FB DIV'!L57)</f>
        <v>0</v>
      </c>
      <c r="M34" s="372">
        <f>IF(L$23=0,0,(L34/L$23)*100)</f>
        <v>0</v>
      </c>
      <c r="N34" s="393">
        <f>SUM('FB DIV'!N57)</f>
        <v>0</v>
      </c>
      <c r="O34" s="372">
        <f>IF(N$23=0,0,(N34/N$23)*100)</f>
        <v>0</v>
      </c>
      <c r="P34" s="393">
        <f>SUM('FB DIV'!P57)</f>
        <v>0</v>
      </c>
      <c r="Q34" s="372">
        <f>IF(P$23=0,0,(P34/P$23)*100)</f>
        <v>0</v>
      </c>
      <c r="R34" s="394"/>
      <c r="S34" s="391"/>
      <c r="T34" s="391"/>
      <c r="U34" s="391"/>
      <c r="V34" s="391"/>
      <c r="W34" s="391"/>
      <c r="X34" s="391"/>
      <c r="Y34" s="391"/>
      <c r="Z34" s="391"/>
    </row>
    <row r="35" spans="1:26" ht="15" customHeight="1">
      <c r="A35" s="385"/>
      <c r="B35" s="386"/>
      <c r="C35" s="380">
        <f>SUM(C33:C34)</f>
        <v>0</v>
      </c>
      <c r="D35" s="381">
        <f>IF(C$23=0,0,(C35/C$23)*100)</f>
        <v>0</v>
      </c>
      <c r="E35" s="380">
        <f>SUM(E33:E34)</f>
        <v>0</v>
      </c>
      <c r="F35" s="381">
        <f>IF(E$23=0,0,(E35/E$23)*100)</f>
        <v>0</v>
      </c>
      <c r="G35" s="380">
        <f>SUM(G33:G34)</f>
        <v>0</v>
      </c>
      <c r="H35" s="381">
        <f>IF(G$23=0,0,(G35/G$23)*100)</f>
        <v>0</v>
      </c>
      <c r="I35" s="380">
        <f>SUM(I33:I34)</f>
        <v>0</v>
      </c>
      <c r="J35" s="381">
        <f>IF(I$23=0,0,(I35/I$23)*100)</f>
        <v>0</v>
      </c>
      <c r="K35" s="355" t="s">
        <v>1670</v>
      </c>
      <c r="L35" s="380">
        <f>SUM(L33:L34)</f>
        <v>0</v>
      </c>
      <c r="M35" s="381">
        <f>IF(L$23=0,0,(L35/L$23)*100)</f>
        <v>0</v>
      </c>
      <c r="N35" s="380">
        <f>SUM(N33:N34)</f>
        <v>0</v>
      </c>
      <c r="O35" s="381">
        <f>IF(N$23=0,0,(N35/N$23)*100)</f>
        <v>0</v>
      </c>
      <c r="P35" s="380">
        <f>SUM(P33:P34)</f>
        <v>0</v>
      </c>
      <c r="Q35" s="381">
        <f>IF(P$23=0,0,(P35/P$23)*100)</f>
        <v>0</v>
      </c>
      <c r="R35" s="390"/>
      <c r="S35" s="385"/>
      <c r="T35" s="385"/>
      <c r="U35" s="385"/>
      <c r="V35" s="385"/>
      <c r="W35" s="385"/>
      <c r="X35" s="385"/>
      <c r="Y35" s="385"/>
      <c r="Z35" s="385"/>
    </row>
    <row r="36" spans="1:26" ht="15" customHeight="1">
      <c r="A36" s="385"/>
      <c r="B36" s="386"/>
      <c r="C36" s="387"/>
      <c r="D36" s="388"/>
      <c r="E36" s="387"/>
      <c r="F36" s="388"/>
      <c r="G36" s="387"/>
      <c r="H36" s="388"/>
      <c r="I36" s="387"/>
      <c r="J36" s="388"/>
      <c r="K36" s="389" t="s">
        <v>1857</v>
      </c>
      <c r="L36" s="387"/>
      <c r="M36" s="388"/>
      <c r="N36" s="387"/>
      <c r="O36" s="388"/>
      <c r="P36" s="387"/>
      <c r="Q36" s="388"/>
      <c r="R36" s="390"/>
      <c r="S36" s="385"/>
      <c r="T36" s="385"/>
      <c r="U36" s="385"/>
      <c r="V36" s="385"/>
      <c r="W36" s="385"/>
      <c r="X36" s="385"/>
      <c r="Y36" s="385"/>
      <c r="Z36" s="385"/>
    </row>
    <row r="37" spans="1:26" ht="15" customHeight="1">
      <c r="A37" s="391"/>
      <c r="B37" s="392"/>
      <c r="C37" s="393">
        <f>SUM('ROOM DIV'!C74)</f>
        <v>0</v>
      </c>
      <c r="D37" s="372">
        <f>IF(C$23=0,0,(C37/C$23)*100)</f>
        <v>0</v>
      </c>
      <c r="E37" s="393">
        <f>SUM('ROOM DIV'!E74)</f>
        <v>0</v>
      </c>
      <c r="F37" s="372">
        <f>IF(E$23=0,0,(E37/E$23)*100)</f>
        <v>0</v>
      </c>
      <c r="G37" s="393">
        <f>SUM('ROOM DIV'!G74)</f>
        <v>0</v>
      </c>
      <c r="H37" s="372">
        <f>IF(G$23=0,0,(G37/G$23)*100)</f>
        <v>0</v>
      </c>
      <c r="I37" s="393">
        <f>SUM('ROOM DIV'!I74)</f>
        <v>0</v>
      </c>
      <c r="J37" s="372">
        <f>IF(I$23=0,0,(I37/I$23)*100)</f>
        <v>0</v>
      </c>
      <c r="K37" s="377" t="s">
        <v>1892</v>
      </c>
      <c r="L37" s="393">
        <f>SUM('ROOM DIV'!L74)</f>
        <v>0</v>
      </c>
      <c r="M37" s="372">
        <f>IF(L$23=0,0,(L37/L$23)*100)</f>
        <v>0</v>
      </c>
      <c r="N37" s="393">
        <f>SUM('ROOM DIV'!N74)</f>
        <v>0</v>
      </c>
      <c r="O37" s="372">
        <f>IF(N$23=0,0,(N37/N$23)*100)</f>
        <v>0</v>
      </c>
      <c r="P37" s="393">
        <f>SUM('ROOM DIV'!P74)</f>
        <v>0</v>
      </c>
      <c r="Q37" s="372">
        <f>IF(P$23=0,0,(P37/P$23)*100)</f>
        <v>0</v>
      </c>
      <c r="R37" s="394"/>
      <c r="S37" s="391"/>
      <c r="T37" s="391"/>
      <c r="U37" s="391"/>
      <c r="V37" s="391"/>
      <c r="W37" s="391"/>
      <c r="X37" s="391"/>
      <c r="Y37" s="391"/>
      <c r="Z37" s="391"/>
    </row>
    <row r="38" spans="1:26" ht="15" customHeight="1">
      <c r="A38" s="391"/>
      <c r="B38" s="392"/>
      <c r="C38" s="393">
        <f>SUM('FB DIV'!C90)</f>
        <v>0</v>
      </c>
      <c r="D38" s="372">
        <f>IF(C$23=0,0,(C38/C$23)*100)</f>
        <v>0</v>
      </c>
      <c r="E38" s="393">
        <f>SUM('FB DIV'!E90)</f>
        <v>0</v>
      </c>
      <c r="F38" s="372">
        <f>IF(E$23=0,0,(E38/E$23)*100)</f>
        <v>0</v>
      </c>
      <c r="G38" s="393">
        <f>SUM('FB DIV'!G90)</f>
        <v>0</v>
      </c>
      <c r="H38" s="372">
        <f>IF(G$23=0,0,(G38/G$23)*100)</f>
        <v>0</v>
      </c>
      <c r="I38" s="393">
        <f>SUM('FB DIV'!I90)</f>
        <v>0</v>
      </c>
      <c r="J38" s="372">
        <f>IF(I$23=0,0,(I38/I$23)*100)</f>
        <v>0</v>
      </c>
      <c r="K38" s="395" t="s">
        <v>1764</v>
      </c>
      <c r="L38" s="393">
        <f>SUM('FB DIV'!L90)</f>
        <v>0</v>
      </c>
      <c r="M38" s="372">
        <f>IF(L$23=0,0,(L38/L$23)*100)</f>
        <v>0</v>
      </c>
      <c r="N38" s="393">
        <f>SUM('FB DIV'!N90)</f>
        <v>0</v>
      </c>
      <c r="O38" s="372">
        <f>IF(N$23=0,0,(N38/N$23)*100)</f>
        <v>0</v>
      </c>
      <c r="P38" s="393">
        <f>SUM('FB DIV'!P90)</f>
        <v>0</v>
      </c>
      <c r="Q38" s="372">
        <f>IF(P$23=0,0,(P38/P$23)*100)</f>
        <v>0</v>
      </c>
      <c r="R38" s="394"/>
      <c r="S38" s="391"/>
      <c r="T38" s="391"/>
      <c r="U38" s="391"/>
      <c r="V38" s="391"/>
      <c r="W38" s="391"/>
      <c r="X38" s="391"/>
      <c r="Y38" s="391"/>
      <c r="Z38" s="391"/>
    </row>
    <row r="39" spans="1:26" ht="15" customHeight="1">
      <c r="A39" s="385"/>
      <c r="B39" s="386"/>
      <c r="C39" s="380">
        <f>SUM(C37:C38)</f>
        <v>0</v>
      </c>
      <c r="D39" s="381">
        <f>IF(C$23=0,0,(C39/C$23)*100)</f>
        <v>0</v>
      </c>
      <c r="E39" s="380">
        <f>SUM(E37:E38)</f>
        <v>0</v>
      </c>
      <c r="F39" s="381">
        <f>IF(E$23=0,0,(E39/E$23)*100)</f>
        <v>0</v>
      </c>
      <c r="G39" s="380">
        <f>SUM(G37:G38)</f>
        <v>0</v>
      </c>
      <c r="H39" s="381">
        <f>IF(G$23=0,0,(G39/G$23)*100)</f>
        <v>0</v>
      </c>
      <c r="I39" s="380">
        <f>SUM(I37:I38)</f>
        <v>0</v>
      </c>
      <c r="J39" s="381">
        <f>IF(I$23=0,0,(I39/I$23)*100)</f>
        <v>0</v>
      </c>
      <c r="K39" s="355" t="s">
        <v>1609</v>
      </c>
      <c r="L39" s="380">
        <f>SUM(L37:L38)</f>
        <v>0</v>
      </c>
      <c r="M39" s="381">
        <f>IF(L$23=0,0,(L39/L$23)*100)</f>
        <v>0</v>
      </c>
      <c r="N39" s="380">
        <f>SUM(N37:N38)</f>
        <v>0</v>
      </c>
      <c r="O39" s="381">
        <f>IF(N$23=0,0,(N39/N$23)*100)</f>
        <v>0</v>
      </c>
      <c r="P39" s="380">
        <f>SUM(P37:P38)</f>
        <v>0</v>
      </c>
      <c r="Q39" s="381">
        <f>IF(P$23=0,0,(P39/P$23)*100)</f>
        <v>0</v>
      </c>
      <c r="R39" s="390"/>
      <c r="S39" s="385"/>
      <c r="T39" s="385"/>
      <c r="U39" s="385"/>
      <c r="V39" s="385"/>
      <c r="W39" s="385"/>
      <c r="X39" s="385"/>
      <c r="Y39" s="385"/>
      <c r="Z39" s="385"/>
    </row>
    <row r="40" spans="1:26" ht="15" customHeight="1">
      <c r="A40" s="385"/>
      <c r="B40" s="386"/>
      <c r="C40" s="387"/>
      <c r="D40" s="388"/>
      <c r="E40" s="387"/>
      <c r="F40" s="388"/>
      <c r="G40" s="387"/>
      <c r="H40" s="388"/>
      <c r="I40" s="387"/>
      <c r="J40" s="388"/>
      <c r="K40" s="389" t="s">
        <v>1895</v>
      </c>
      <c r="L40" s="387"/>
      <c r="M40" s="388"/>
      <c r="N40" s="387"/>
      <c r="O40" s="388"/>
      <c r="P40" s="387"/>
      <c r="Q40" s="388"/>
      <c r="R40" s="390"/>
      <c r="S40" s="385"/>
      <c r="T40" s="385"/>
      <c r="U40" s="385"/>
      <c r="V40" s="385"/>
      <c r="W40" s="385"/>
      <c r="X40" s="385"/>
      <c r="Y40" s="385"/>
      <c r="Z40" s="385"/>
    </row>
    <row r="41" spans="1:26" ht="15" customHeight="1">
      <c r="A41" s="391"/>
      <c r="B41" s="392"/>
      <c r="C41" s="393">
        <f>SUM(C17-C25-C33-C37)</f>
        <v>0</v>
      </c>
      <c r="D41" s="372">
        <f>IF(C$23=0,0,(C41/C17)*100)</f>
        <v>0</v>
      </c>
      <c r="E41" s="393">
        <f>SUM(E17-E25-E33-E37)</f>
        <v>0</v>
      </c>
      <c r="F41" s="372">
        <f>IF(E$23=0,0,(E41/E17)*100)</f>
        <v>0</v>
      </c>
      <c r="G41" s="393">
        <f>SUM(G17-G25-G33-G37)</f>
        <v>0</v>
      </c>
      <c r="H41" s="372">
        <f>IF(G$23=0,0,(G41/G17)*100)</f>
        <v>0</v>
      </c>
      <c r="I41" s="393">
        <f>SUM(I17-I25-I33-I37)</f>
        <v>0</v>
      </c>
      <c r="J41" s="372">
        <f>IF(I$23=0,0,(I41/I17)*100)</f>
        <v>0</v>
      </c>
      <c r="K41" s="377" t="s">
        <v>1892</v>
      </c>
      <c r="L41" s="393">
        <f>SUM(L17-L25-L33-L37)</f>
        <v>0</v>
      </c>
      <c r="M41" s="372">
        <f>IF(L$23=0,0,(L41/L17)*100)</f>
        <v>0</v>
      </c>
      <c r="N41" s="393">
        <f>SUM(N17-N25-N33-N37)</f>
        <v>0</v>
      </c>
      <c r="O41" s="372">
        <f>IF(N$23=0,0,(N41/N17)*100)</f>
        <v>0</v>
      </c>
      <c r="P41" s="393">
        <f>SUM(P17-P25-P33-P37)</f>
        <v>0</v>
      </c>
      <c r="Q41" s="372">
        <f>IF(P$23=0,0,(P41/P17)*100)</f>
        <v>0</v>
      </c>
      <c r="R41" s="394"/>
      <c r="S41" s="391"/>
      <c r="T41" s="391"/>
      <c r="U41" s="391"/>
      <c r="V41" s="391"/>
      <c r="W41" s="391"/>
      <c r="X41" s="391"/>
      <c r="Y41" s="391"/>
      <c r="Z41" s="391"/>
    </row>
    <row r="42" spans="1:26" ht="15" customHeight="1">
      <c r="A42" s="391"/>
      <c r="B42" s="392"/>
      <c r="C42" s="393">
        <f>SUM(C18+C19-C26-C27-C34-C38)</f>
        <v>0</v>
      </c>
      <c r="D42" s="372">
        <f>IF(C$23=0,0,(C42/(C18+C19))*100)</f>
        <v>0</v>
      </c>
      <c r="E42" s="393">
        <f>SUM(E18+E19-E26-E27-E34-E38)</f>
        <v>0</v>
      </c>
      <c r="F42" s="372">
        <f>IF(E$23=0,0,(E42/(E18+E19))*100)</f>
        <v>0</v>
      </c>
      <c r="G42" s="393">
        <f>SUM(G18+G19-G26-G27-G34-G38)</f>
        <v>0</v>
      </c>
      <c r="H42" s="372">
        <f>IF(G$23=0,0,(G42/(G18+G19))*100)</f>
        <v>0</v>
      </c>
      <c r="I42" s="393">
        <f>SUM(I18+I19-I26-I27-I34-I38)</f>
        <v>0</v>
      </c>
      <c r="J42" s="372">
        <f>IF(I$23=0,0,(I42/(I18+I19))*100)</f>
        <v>0</v>
      </c>
      <c r="K42" s="395" t="s">
        <v>1764</v>
      </c>
      <c r="L42" s="393">
        <f>SUM(L18+L19-L26-L27-L34-L38)</f>
        <v>0</v>
      </c>
      <c r="M42" s="372">
        <f>IF(L$23=0,0,(L42/(L18+L19))*100)</f>
        <v>0</v>
      </c>
      <c r="N42" s="393">
        <f>SUM(N18+N19-N26-N27-N34-N38)</f>
        <v>0</v>
      </c>
      <c r="O42" s="372">
        <f>IF(N$23=0,0,(N42/(N18+N19))*100)</f>
        <v>0</v>
      </c>
      <c r="P42" s="393">
        <f>SUM(P18+P19-P26-P27-P34-P38)</f>
        <v>0</v>
      </c>
      <c r="Q42" s="372">
        <f>IF(P$23=0,0,(P42/(P18+P19))*100)</f>
        <v>0</v>
      </c>
      <c r="R42" s="394"/>
      <c r="S42" s="391"/>
      <c r="T42" s="391"/>
      <c r="U42" s="391"/>
      <c r="V42" s="391"/>
      <c r="W42" s="391"/>
      <c r="X42" s="391"/>
      <c r="Y42" s="391"/>
      <c r="Z42" s="391"/>
    </row>
    <row r="43" spans="1:26" ht="15" customHeight="1">
      <c r="A43" s="391"/>
      <c r="B43" s="392"/>
      <c r="C43" s="396">
        <f>SUM(C20-C28)</f>
        <v>0</v>
      </c>
      <c r="D43" s="372">
        <f>IF(C$23=0,0,(C43/C20)*100)</f>
        <v>0</v>
      </c>
      <c r="E43" s="396">
        <f>SUM(E20-E28)</f>
        <v>0</v>
      </c>
      <c r="F43" s="372">
        <f>IF(E$23=0,0,(E43/E20)*100)</f>
        <v>0</v>
      </c>
      <c r="G43" s="396">
        <f>SUM(G20-G28)</f>
        <v>0</v>
      </c>
      <c r="H43" s="372">
        <f>IF(G$23=0,0,(G43/G20)*100)</f>
        <v>0</v>
      </c>
      <c r="I43" s="396">
        <f>SUM(I20-I28)</f>
        <v>0</v>
      </c>
      <c r="J43" s="372">
        <f>IF(I$23=0,0,(I43/I20)*100)</f>
        <v>0</v>
      </c>
      <c r="K43" s="376" t="s">
        <v>1889</v>
      </c>
      <c r="L43" s="396">
        <f>SUM(L20-L28)</f>
        <v>0</v>
      </c>
      <c r="M43" s="372">
        <f>IF(L$23=0,0,(L43/L20)*100)</f>
        <v>0</v>
      </c>
      <c r="N43" s="396">
        <f>SUM(N20-N28)</f>
        <v>0</v>
      </c>
      <c r="O43" s="372">
        <f>IF(N$23=0,0,(N43/N20)*100)</f>
        <v>0</v>
      </c>
      <c r="P43" s="396">
        <f>SUM(P20-P28)</f>
        <v>0</v>
      </c>
      <c r="Q43" s="372">
        <f>IF(P$23=0,0,(P43/P20)*100)</f>
        <v>0</v>
      </c>
      <c r="R43" s="394"/>
      <c r="S43" s="391"/>
      <c r="T43" s="391"/>
      <c r="U43" s="391"/>
      <c r="V43" s="391"/>
      <c r="W43" s="391"/>
      <c r="X43" s="391"/>
      <c r="Y43" s="391"/>
      <c r="Z43" s="391"/>
    </row>
    <row r="44" spans="1:26" ht="15" customHeight="1">
      <c r="A44" s="391"/>
      <c r="B44" s="392"/>
      <c r="C44" s="396">
        <f>SUM(C21-C29)</f>
        <v>0</v>
      </c>
      <c r="D44" s="372">
        <f>IF(C$23=0,0,(C44/C21)*100)</f>
        <v>0</v>
      </c>
      <c r="E44" s="396">
        <f>SUM(E21-E29)</f>
        <v>0</v>
      </c>
      <c r="F44" s="372">
        <f>IF(E$23=0,0,(E44/E21)*100)</f>
        <v>0</v>
      </c>
      <c r="G44" s="396">
        <f>SUM(G21-G29)</f>
        <v>0</v>
      </c>
      <c r="H44" s="372">
        <f>IF(G$23=0,0,(G44/G21)*100)</f>
        <v>0</v>
      </c>
      <c r="I44" s="396">
        <f>SUM(I21-I29)</f>
        <v>0</v>
      </c>
      <c r="J44" s="372">
        <f>IF(I$23=0,0,(I44/I21)*100)</f>
        <v>0</v>
      </c>
      <c r="K44" s="377" t="s">
        <v>1890</v>
      </c>
      <c r="L44" s="396">
        <f>SUM(L21-L29)</f>
        <v>0</v>
      </c>
      <c r="M44" s="372">
        <f>IF(L$23=0,0,(L44/L21)*100)</f>
        <v>0</v>
      </c>
      <c r="N44" s="396">
        <f>SUM(N21-N29)</f>
        <v>0</v>
      </c>
      <c r="O44" s="372">
        <f>IF(N$23=0,0,(N44/N21)*100)</f>
        <v>0</v>
      </c>
      <c r="P44" s="396">
        <f>SUM(P21-P29)</f>
        <v>0</v>
      </c>
      <c r="Q44" s="372">
        <f>IF(P$23=0,0,(P44/P21)*100)</f>
        <v>0</v>
      </c>
      <c r="R44" s="394"/>
      <c r="S44" s="391"/>
      <c r="T44" s="391"/>
      <c r="U44" s="391"/>
      <c r="V44" s="391"/>
      <c r="W44" s="391"/>
      <c r="X44" s="391"/>
      <c r="Y44" s="391"/>
      <c r="Z44" s="391"/>
    </row>
    <row r="45" spans="1:26" ht="15" customHeight="1">
      <c r="A45" s="391"/>
      <c r="B45" s="392"/>
      <c r="C45" s="396">
        <f>SUM(C22-C30)</f>
        <v>0</v>
      </c>
      <c r="D45" s="372">
        <f>IF(C$23=0,0,(C45/C22)*100)</f>
        <v>0</v>
      </c>
      <c r="E45" s="396">
        <f>SUM(E22-E30)</f>
        <v>0</v>
      </c>
      <c r="F45" s="372">
        <f>IF(E$23=0,0,(E45/E22)*100)</f>
        <v>0</v>
      </c>
      <c r="G45" s="396">
        <f>SUM(G22-G30)</f>
        <v>0</v>
      </c>
      <c r="H45" s="372">
        <f>IF(G$23=0,0,(G45/G22)*100)</f>
        <v>0</v>
      </c>
      <c r="I45" s="396">
        <f>SUM(I22-I30)</f>
        <v>0</v>
      </c>
      <c r="J45" s="372">
        <f>IF(I$23=0,0,(I45/I22)*100)</f>
        <v>0</v>
      </c>
      <c r="K45" s="379" t="s">
        <v>1891</v>
      </c>
      <c r="L45" s="396">
        <f>SUM(L22-L30)</f>
        <v>0</v>
      </c>
      <c r="M45" s="372">
        <f>IF(L$23=0,0,(L45/L22)*100)</f>
        <v>0</v>
      </c>
      <c r="N45" s="396">
        <f>SUM(N22-N30)</f>
        <v>0</v>
      </c>
      <c r="O45" s="372">
        <f>IF(N$23=0,0,(N45/N22)*100)</f>
        <v>0</v>
      </c>
      <c r="P45" s="396">
        <f>SUM(P22-P30)</f>
        <v>0</v>
      </c>
      <c r="Q45" s="372">
        <f>IF(P$23=0,0,(P45/P22)*100)</f>
        <v>0</v>
      </c>
      <c r="R45" s="394"/>
      <c r="S45" s="391"/>
      <c r="T45" s="391"/>
      <c r="U45" s="391"/>
      <c r="V45" s="391"/>
      <c r="W45" s="391"/>
      <c r="X45" s="391"/>
      <c r="Y45" s="391"/>
      <c r="Z45" s="391"/>
    </row>
    <row r="46" spans="1:26" ht="15" customHeight="1">
      <c r="A46" s="385"/>
      <c r="B46" s="386"/>
      <c r="C46" s="380">
        <f>SUM(C41:C45)</f>
        <v>0</v>
      </c>
      <c r="D46" s="381">
        <f>IF(C$23=0,0,(C46/C$23)*100)</f>
        <v>0</v>
      </c>
      <c r="E46" s="380">
        <f>SUM(E41:E45)</f>
        <v>0</v>
      </c>
      <c r="F46" s="381">
        <f>IF(E$23=0,0,(E46/E$23)*100)</f>
        <v>0</v>
      </c>
      <c r="G46" s="380">
        <f>SUM(G41:G45)</f>
        <v>0</v>
      </c>
      <c r="H46" s="381">
        <f>IF(G$23=0,0,(G46/G$23)*100)</f>
        <v>0</v>
      </c>
      <c r="I46" s="380">
        <f>SUM(I41:I45)</f>
        <v>0</v>
      </c>
      <c r="J46" s="381">
        <f>IF(I$23=0,0,(I46/I$23)*100)</f>
        <v>0</v>
      </c>
      <c r="K46" s="397" t="s">
        <v>1896</v>
      </c>
      <c r="L46" s="380">
        <f>SUM(L41:L45)</f>
        <v>0</v>
      </c>
      <c r="M46" s="381">
        <f>IF(L$23=0,0,(L46/L$23)*100)</f>
        <v>0</v>
      </c>
      <c r="N46" s="380">
        <f>SUM(N41:N45)</f>
        <v>0</v>
      </c>
      <c r="O46" s="381">
        <f>IF(N$23=0,0,(N46/N$23)*100)</f>
        <v>0</v>
      </c>
      <c r="P46" s="380">
        <f>SUM(P41:P45)</f>
        <v>0</v>
      </c>
      <c r="Q46" s="381">
        <f>IF(P$23=0,0,(P46/P$23)*100)</f>
        <v>0</v>
      </c>
      <c r="R46" s="390"/>
      <c r="S46" s="385"/>
      <c r="T46" s="385"/>
      <c r="U46" s="385"/>
      <c r="V46" s="385"/>
      <c r="W46" s="385"/>
      <c r="X46" s="385"/>
      <c r="Y46" s="385"/>
      <c r="Z46" s="385"/>
    </row>
    <row r="47" spans="1:26" ht="15" customHeight="1">
      <c r="A47" s="385"/>
      <c r="B47" s="386"/>
      <c r="C47" s="387"/>
      <c r="D47" s="388"/>
      <c r="E47" s="387"/>
      <c r="F47" s="388"/>
      <c r="G47" s="387"/>
      <c r="H47" s="388"/>
      <c r="I47" s="387"/>
      <c r="J47" s="388"/>
      <c r="K47" s="389" t="s">
        <v>1897</v>
      </c>
      <c r="L47" s="387"/>
      <c r="M47" s="388"/>
      <c r="N47" s="387"/>
      <c r="O47" s="388"/>
      <c r="P47" s="387"/>
      <c r="Q47" s="388"/>
      <c r="R47" s="390"/>
      <c r="S47" s="385"/>
      <c r="T47" s="385"/>
      <c r="U47" s="385"/>
      <c r="V47" s="385"/>
      <c r="W47" s="385"/>
      <c r="X47" s="385"/>
      <c r="Y47" s="385"/>
      <c r="Z47" s="385"/>
    </row>
    <row r="48" spans="1:26" ht="15" customHeight="1">
      <c r="A48" s="385"/>
      <c r="B48" s="386"/>
      <c r="C48" s="398"/>
      <c r="D48" s="388"/>
      <c r="E48" s="398"/>
      <c r="F48" s="388"/>
      <c r="G48" s="398"/>
      <c r="H48" s="388"/>
      <c r="I48" s="398"/>
      <c r="J48" s="388"/>
      <c r="K48" s="399" t="s">
        <v>1894</v>
      </c>
      <c r="L48" s="398"/>
      <c r="M48" s="388"/>
      <c r="N48" s="398"/>
      <c r="O48" s="388"/>
      <c r="P48" s="398"/>
      <c r="Q48" s="388"/>
      <c r="R48" s="390"/>
      <c r="S48" s="385"/>
      <c r="T48" s="385"/>
      <c r="U48" s="385"/>
      <c r="V48" s="385"/>
      <c r="W48" s="385"/>
      <c r="X48" s="385"/>
      <c r="Y48" s="385"/>
      <c r="Z48" s="385"/>
    </row>
    <row r="49" spans="1:26" ht="15" customHeight="1">
      <c r="A49" s="391"/>
      <c r="B49" s="392"/>
      <c r="C49" s="393">
        <f>SUM(AG!B21)</f>
        <v>0</v>
      </c>
      <c r="D49" s="372">
        <f t="shared" ref="D49:D57" si="14">IF(C$23=0,0,(C49/C$23)*100)</f>
        <v>0</v>
      </c>
      <c r="E49" s="393">
        <f>SUM(AG!D21)</f>
        <v>0</v>
      </c>
      <c r="F49" s="372">
        <f t="shared" ref="F49:F57" si="15">IF(E$23=0,0,(E49/E$23)*100)</f>
        <v>0</v>
      </c>
      <c r="G49" s="393">
        <f>SUM(AG!F21)</f>
        <v>0</v>
      </c>
      <c r="H49" s="372">
        <f t="shared" ref="H49:H57" si="16">IF(G$23=0,0,(G49/G$23)*100)</f>
        <v>0</v>
      </c>
      <c r="I49" s="393">
        <f>SUM(AG!H21)</f>
        <v>0</v>
      </c>
      <c r="J49" s="372">
        <f t="shared" ref="J49:J57" si="17">IF(I$23=0,0,(I49/I$23)*100)</f>
        <v>0</v>
      </c>
      <c r="K49" s="395" t="s">
        <v>1898</v>
      </c>
      <c r="L49" s="393">
        <f>SUM(AG!K21)</f>
        <v>0</v>
      </c>
      <c r="M49" s="372">
        <f t="shared" ref="M49:M57" si="18">IF(L$23=0,0,(L49/L$23)*100)</f>
        <v>0</v>
      </c>
      <c r="N49" s="393">
        <f>SUM(AG!M21)</f>
        <v>0</v>
      </c>
      <c r="O49" s="372">
        <f t="shared" ref="O49:O57" si="19">IF(N$23=0,0,(N49/N$23)*100)</f>
        <v>0</v>
      </c>
      <c r="P49" s="393">
        <f>SUM(AG!O21)</f>
        <v>0</v>
      </c>
      <c r="Q49" s="372">
        <f t="shared" ref="Q49:Q57" si="20">IF(P$23=0,0,(P49/P$23)*100)</f>
        <v>0</v>
      </c>
      <c r="R49" s="394"/>
      <c r="S49" s="391"/>
      <c r="T49" s="391"/>
      <c r="U49" s="391"/>
      <c r="V49" s="391"/>
      <c r="W49" s="391"/>
      <c r="X49" s="391"/>
      <c r="Y49" s="391"/>
      <c r="Z49" s="391"/>
    </row>
    <row r="50" spans="1:26" ht="15" hidden="1" customHeight="1">
      <c r="A50" s="391"/>
      <c r="B50" s="392"/>
      <c r="C50" s="393"/>
      <c r="D50" s="372">
        <f t="shared" si="14"/>
        <v>0</v>
      </c>
      <c r="E50" s="393"/>
      <c r="F50" s="372">
        <f t="shared" si="15"/>
        <v>0</v>
      </c>
      <c r="G50" s="393"/>
      <c r="H50" s="372">
        <f t="shared" si="16"/>
        <v>0</v>
      </c>
      <c r="I50" s="393"/>
      <c r="J50" s="372">
        <f t="shared" si="17"/>
        <v>0</v>
      </c>
      <c r="K50" s="395"/>
      <c r="L50" s="393"/>
      <c r="M50" s="372">
        <f t="shared" si="18"/>
        <v>0</v>
      </c>
      <c r="N50" s="393"/>
      <c r="O50" s="372">
        <f t="shared" si="19"/>
        <v>0</v>
      </c>
      <c r="P50" s="393"/>
      <c r="Q50" s="372">
        <f t="shared" si="20"/>
        <v>0</v>
      </c>
      <c r="R50" s="394"/>
      <c r="S50" s="391"/>
      <c r="T50" s="391"/>
      <c r="U50" s="391"/>
      <c r="V50" s="391"/>
      <c r="W50" s="391"/>
      <c r="X50" s="391"/>
      <c r="Y50" s="391"/>
      <c r="Z50" s="391"/>
    </row>
    <row r="51" spans="1:26" ht="15" customHeight="1">
      <c r="A51" s="391"/>
      <c r="B51" s="392"/>
      <c r="C51" s="393">
        <f>SUM(FA!B21)</f>
        <v>0</v>
      </c>
      <c r="D51" s="372">
        <f t="shared" si="14"/>
        <v>0</v>
      </c>
      <c r="E51" s="393">
        <f>SUM(FA!D21)</f>
        <v>0</v>
      </c>
      <c r="F51" s="372">
        <f t="shared" si="15"/>
        <v>0</v>
      </c>
      <c r="G51" s="393">
        <f>SUM(FA!F21)</f>
        <v>0</v>
      </c>
      <c r="H51" s="372">
        <f t="shared" si="16"/>
        <v>0</v>
      </c>
      <c r="I51" s="393">
        <f>SUM(FA!H21)</f>
        <v>0</v>
      </c>
      <c r="J51" s="372">
        <f t="shared" si="17"/>
        <v>0</v>
      </c>
      <c r="K51" s="395" t="s">
        <v>1899</v>
      </c>
      <c r="L51" s="393">
        <f>SUM(FA!K21)</f>
        <v>0</v>
      </c>
      <c r="M51" s="372">
        <f t="shared" si="18"/>
        <v>0</v>
      </c>
      <c r="N51" s="393">
        <f>SUM(FA!M21)</f>
        <v>0</v>
      </c>
      <c r="O51" s="372">
        <f t="shared" si="19"/>
        <v>0</v>
      </c>
      <c r="P51" s="393">
        <f>SUM(FA!O21)</f>
        <v>0</v>
      </c>
      <c r="Q51" s="372">
        <f t="shared" si="20"/>
        <v>0</v>
      </c>
      <c r="R51" s="394"/>
      <c r="S51" s="391"/>
      <c r="T51" s="391"/>
      <c r="U51" s="391"/>
      <c r="V51" s="391"/>
      <c r="W51" s="391"/>
      <c r="X51" s="391"/>
      <c r="Y51" s="391"/>
      <c r="Z51" s="391"/>
    </row>
    <row r="52" spans="1:26" ht="15" customHeight="1">
      <c r="A52" s="391"/>
      <c r="B52" s="392"/>
      <c r="C52" s="393">
        <f>SUM(HR!B21)</f>
        <v>0</v>
      </c>
      <c r="D52" s="372">
        <f t="shared" si="14"/>
        <v>0</v>
      </c>
      <c r="E52" s="393">
        <f>SUM(HR!D21)</f>
        <v>0</v>
      </c>
      <c r="F52" s="372">
        <f t="shared" si="15"/>
        <v>0</v>
      </c>
      <c r="G52" s="393">
        <f>SUM(HR!F21)</f>
        <v>0</v>
      </c>
      <c r="H52" s="372">
        <f t="shared" si="16"/>
        <v>0</v>
      </c>
      <c r="I52" s="393">
        <f>SUM(HR!H21)</f>
        <v>0</v>
      </c>
      <c r="J52" s="372">
        <f t="shared" si="17"/>
        <v>0</v>
      </c>
      <c r="K52" s="395" t="s">
        <v>1900</v>
      </c>
      <c r="L52" s="393">
        <f>SUM(HR!K21)</f>
        <v>0</v>
      </c>
      <c r="M52" s="372">
        <f t="shared" si="18"/>
        <v>0</v>
      </c>
      <c r="N52" s="393">
        <f>SUM(HR!M21)</f>
        <v>0</v>
      </c>
      <c r="O52" s="372">
        <f t="shared" si="19"/>
        <v>0</v>
      </c>
      <c r="P52" s="393">
        <f>SUM(HR!O21)</f>
        <v>0</v>
      </c>
      <c r="Q52" s="372">
        <f t="shared" si="20"/>
        <v>0</v>
      </c>
      <c r="R52" s="394"/>
      <c r="S52" s="391"/>
      <c r="T52" s="391"/>
      <c r="U52" s="391"/>
      <c r="V52" s="391"/>
      <c r="W52" s="391"/>
      <c r="X52" s="391"/>
      <c r="Y52" s="391"/>
      <c r="Z52" s="391"/>
    </row>
    <row r="53" spans="1:26" ht="15" customHeight="1">
      <c r="A53" s="391"/>
      <c r="B53" s="392"/>
      <c r="C53" s="393">
        <f>SUM(SM!B21)</f>
        <v>0</v>
      </c>
      <c r="D53" s="372">
        <f t="shared" si="14"/>
        <v>0</v>
      </c>
      <c r="E53" s="393">
        <f>SUM(SM!D21)</f>
        <v>0</v>
      </c>
      <c r="F53" s="372">
        <f t="shared" si="15"/>
        <v>0</v>
      </c>
      <c r="G53" s="393">
        <f>SUM(SM!F21)</f>
        <v>0</v>
      </c>
      <c r="H53" s="372">
        <f t="shared" si="16"/>
        <v>0</v>
      </c>
      <c r="I53" s="393">
        <f>SUM(SM!H21)</f>
        <v>0</v>
      </c>
      <c r="J53" s="372">
        <f t="shared" si="17"/>
        <v>0</v>
      </c>
      <c r="K53" s="395" t="s">
        <v>1901</v>
      </c>
      <c r="L53" s="393">
        <f>SUM(SM!K21)</f>
        <v>0</v>
      </c>
      <c r="M53" s="372">
        <f t="shared" si="18"/>
        <v>0</v>
      </c>
      <c r="N53" s="393">
        <f>SUM(SM!M21)</f>
        <v>0</v>
      </c>
      <c r="O53" s="372">
        <f t="shared" si="19"/>
        <v>0</v>
      </c>
      <c r="P53" s="393">
        <f>SUM(SM!O21)</f>
        <v>0</v>
      </c>
      <c r="Q53" s="372">
        <f t="shared" si="20"/>
        <v>0</v>
      </c>
      <c r="R53" s="394"/>
      <c r="S53" s="391"/>
      <c r="T53" s="391"/>
      <c r="U53" s="391"/>
      <c r="V53" s="391"/>
      <c r="W53" s="391"/>
      <c r="X53" s="391"/>
      <c r="Y53" s="391"/>
      <c r="Z53" s="391"/>
    </row>
    <row r="54" spans="1:26" ht="15" customHeight="1">
      <c r="A54" s="391"/>
      <c r="B54" s="392"/>
      <c r="C54" s="393">
        <f>SUM(PMC!B21)</f>
        <v>0</v>
      </c>
      <c r="D54" s="372">
        <f t="shared" si="14"/>
        <v>0</v>
      </c>
      <c r="E54" s="393">
        <f>SUM(PMC!D21)</f>
        <v>0</v>
      </c>
      <c r="F54" s="372">
        <f t="shared" si="15"/>
        <v>0</v>
      </c>
      <c r="G54" s="393">
        <f>SUM(PMC!F21)</f>
        <v>0</v>
      </c>
      <c r="H54" s="372">
        <f t="shared" si="16"/>
        <v>0</v>
      </c>
      <c r="I54" s="393">
        <f>SUM(PMC!H21)</f>
        <v>0</v>
      </c>
      <c r="J54" s="372">
        <f t="shared" si="17"/>
        <v>0</v>
      </c>
      <c r="K54" s="395" t="s">
        <v>1902</v>
      </c>
      <c r="L54" s="393">
        <f>SUM(PMC!K21)</f>
        <v>0</v>
      </c>
      <c r="M54" s="372">
        <f t="shared" si="18"/>
        <v>0</v>
      </c>
      <c r="N54" s="393">
        <f>SUM(PMC!M21)</f>
        <v>0</v>
      </c>
      <c r="O54" s="372">
        <f t="shared" si="19"/>
        <v>0</v>
      </c>
      <c r="P54" s="393">
        <f>SUM(PMC!O21)</f>
        <v>0</v>
      </c>
      <c r="Q54" s="372">
        <f t="shared" si="20"/>
        <v>0</v>
      </c>
      <c r="R54" s="394"/>
      <c r="S54" s="391"/>
      <c r="T54" s="391"/>
      <c r="U54" s="391"/>
      <c r="V54" s="391"/>
      <c r="W54" s="391"/>
      <c r="X54" s="391"/>
      <c r="Y54" s="391"/>
      <c r="Z54" s="391"/>
    </row>
    <row r="55" spans="1:26" ht="15" customHeight="1">
      <c r="A55" s="391"/>
      <c r="B55" s="392"/>
      <c r="C55" s="393">
        <f>SUM(LP!B21)</f>
        <v>0</v>
      </c>
      <c r="D55" s="372">
        <f t="shared" si="14"/>
        <v>0</v>
      </c>
      <c r="E55" s="393">
        <f>SUM(LP!D21)</f>
        <v>0</v>
      </c>
      <c r="F55" s="372">
        <f t="shared" si="15"/>
        <v>0</v>
      </c>
      <c r="G55" s="393">
        <f>SUM(LP!F21)</f>
        <v>0</v>
      </c>
      <c r="H55" s="372">
        <f t="shared" si="16"/>
        <v>0</v>
      </c>
      <c r="I55" s="393">
        <f>SUM(LP!H21)</f>
        <v>0</v>
      </c>
      <c r="J55" s="372">
        <f t="shared" si="17"/>
        <v>0</v>
      </c>
      <c r="K55" s="395" t="s">
        <v>1867</v>
      </c>
      <c r="L55" s="393">
        <f>SUM(LP!K21)</f>
        <v>0</v>
      </c>
      <c r="M55" s="372">
        <f t="shared" si="18"/>
        <v>0</v>
      </c>
      <c r="N55" s="393">
        <f>SUM(LP!M21)</f>
        <v>0</v>
      </c>
      <c r="O55" s="372">
        <f t="shared" si="19"/>
        <v>0</v>
      </c>
      <c r="P55" s="393">
        <f>SUM(LP!O21)</f>
        <v>0</v>
      </c>
      <c r="Q55" s="372">
        <f t="shared" si="20"/>
        <v>0</v>
      </c>
      <c r="R55" s="394"/>
      <c r="S55" s="391"/>
      <c r="T55" s="391"/>
      <c r="U55" s="391"/>
      <c r="V55" s="391"/>
      <c r="W55" s="391"/>
      <c r="X55" s="391"/>
      <c r="Y55" s="391"/>
      <c r="Z55" s="391"/>
    </row>
    <row r="56" spans="1:26" ht="15" customHeight="1">
      <c r="A56" s="391"/>
      <c r="B56" s="392"/>
      <c r="C56" s="393">
        <f>SUM(IT!B21)</f>
        <v>0</v>
      </c>
      <c r="D56" s="372">
        <f t="shared" si="14"/>
        <v>0</v>
      </c>
      <c r="E56" s="393">
        <f>SUM(IT!D21)</f>
        <v>0</v>
      </c>
      <c r="F56" s="372">
        <f t="shared" si="15"/>
        <v>0</v>
      </c>
      <c r="G56" s="393">
        <f>SUM(IT!F21)</f>
        <v>0</v>
      </c>
      <c r="H56" s="372">
        <f t="shared" si="16"/>
        <v>0</v>
      </c>
      <c r="I56" s="393">
        <f>SUM(IT!H21)</f>
        <v>0</v>
      </c>
      <c r="J56" s="372">
        <f t="shared" si="17"/>
        <v>0</v>
      </c>
      <c r="K56" s="395" t="s">
        <v>1868</v>
      </c>
      <c r="L56" s="393">
        <f>SUM(IT!K21)</f>
        <v>0</v>
      </c>
      <c r="M56" s="372">
        <f t="shared" si="18"/>
        <v>0</v>
      </c>
      <c r="N56" s="393">
        <f>SUM(IT!M21)</f>
        <v>0</v>
      </c>
      <c r="O56" s="372">
        <f t="shared" si="19"/>
        <v>0</v>
      </c>
      <c r="P56" s="393">
        <f>SUM(IT!O21)</f>
        <v>0</v>
      </c>
      <c r="Q56" s="372">
        <f t="shared" si="20"/>
        <v>0</v>
      </c>
      <c r="R56" s="394"/>
      <c r="S56" s="391"/>
      <c r="T56" s="391"/>
      <c r="U56" s="391"/>
      <c r="V56" s="391"/>
      <c r="W56" s="391"/>
      <c r="X56" s="391"/>
      <c r="Y56" s="391"/>
      <c r="Z56" s="391"/>
    </row>
    <row r="57" spans="1:26" ht="15" customHeight="1">
      <c r="A57" s="385"/>
      <c r="B57" s="386"/>
      <c r="C57" s="380">
        <f>SUM(C49:C56)</f>
        <v>0</v>
      </c>
      <c r="D57" s="381">
        <f t="shared" si="14"/>
        <v>0</v>
      </c>
      <c r="E57" s="380">
        <f>SUM(E49:E56)</f>
        <v>0</v>
      </c>
      <c r="F57" s="381">
        <f t="shared" si="15"/>
        <v>0</v>
      </c>
      <c r="G57" s="380">
        <f>SUM(G49:G56)</f>
        <v>0</v>
      </c>
      <c r="H57" s="381">
        <f t="shared" si="16"/>
        <v>0</v>
      </c>
      <c r="I57" s="380">
        <f>SUM(I49:I56)</f>
        <v>0</v>
      </c>
      <c r="J57" s="381">
        <f t="shared" si="17"/>
        <v>0</v>
      </c>
      <c r="K57" s="355" t="s">
        <v>1670</v>
      </c>
      <c r="L57" s="380">
        <f>SUM(L49:L56)</f>
        <v>0</v>
      </c>
      <c r="M57" s="381">
        <f t="shared" si="18"/>
        <v>0</v>
      </c>
      <c r="N57" s="380">
        <f>SUM(N49:N56)</f>
        <v>0</v>
      </c>
      <c r="O57" s="381">
        <f t="shared" si="19"/>
        <v>0</v>
      </c>
      <c r="P57" s="380">
        <f>SUM(P49:P56)</f>
        <v>0</v>
      </c>
      <c r="Q57" s="381">
        <f t="shared" si="20"/>
        <v>0</v>
      </c>
      <c r="R57" s="390"/>
      <c r="S57" s="385"/>
      <c r="T57" s="385"/>
      <c r="U57" s="385"/>
      <c r="V57" s="385"/>
      <c r="W57" s="385"/>
      <c r="X57" s="385"/>
      <c r="Y57" s="385"/>
      <c r="Z57" s="385"/>
    </row>
    <row r="58" spans="1:26" ht="15" customHeight="1">
      <c r="A58" s="391"/>
      <c r="B58" s="392"/>
      <c r="C58" s="387"/>
      <c r="D58" s="388"/>
      <c r="E58" s="387"/>
      <c r="F58" s="388"/>
      <c r="G58" s="387"/>
      <c r="H58" s="388"/>
      <c r="I58" s="387"/>
      <c r="J58" s="388"/>
      <c r="K58" s="389" t="s">
        <v>1857</v>
      </c>
      <c r="L58" s="387"/>
      <c r="M58" s="388"/>
      <c r="N58" s="387"/>
      <c r="O58" s="388"/>
      <c r="P58" s="387"/>
      <c r="Q58" s="388"/>
      <c r="R58" s="394"/>
      <c r="S58" s="391"/>
      <c r="T58" s="391"/>
      <c r="U58" s="391"/>
      <c r="V58" s="391"/>
      <c r="W58" s="391"/>
      <c r="X58" s="391"/>
      <c r="Y58" s="391"/>
      <c r="Z58" s="391"/>
    </row>
    <row r="59" spans="1:26" ht="15" customHeight="1">
      <c r="A59" s="391"/>
      <c r="B59" s="392"/>
      <c r="C59" s="393">
        <f>SUM(AG!B48)</f>
        <v>0</v>
      </c>
      <c r="D59" s="372">
        <f t="shared" ref="D59:D66" si="21">IF(C$23=0,0,(C59/C$23)*100)</f>
        <v>0</v>
      </c>
      <c r="E59" s="393">
        <f>SUM(AG!D48)</f>
        <v>0</v>
      </c>
      <c r="F59" s="372">
        <f t="shared" ref="F59:F66" si="22">IF(E$23=0,0,(E59/E$23)*100)</f>
        <v>0</v>
      </c>
      <c r="G59" s="393">
        <f>SUM(AG!F48)</f>
        <v>0</v>
      </c>
      <c r="H59" s="372">
        <f t="shared" ref="H59:H66" si="23">IF(G$23=0,0,(G59/G$23)*100)</f>
        <v>0</v>
      </c>
      <c r="I59" s="393">
        <f>SUM(AG!H48)</f>
        <v>0</v>
      </c>
      <c r="J59" s="372">
        <f t="shared" ref="J59:J66" si="24">IF(I$23=0,0,(I59/I$23)*100)</f>
        <v>0</v>
      </c>
      <c r="K59" s="395" t="s">
        <v>1898</v>
      </c>
      <c r="L59" s="393">
        <f>SUM(AG!K48)</f>
        <v>0</v>
      </c>
      <c r="M59" s="372">
        <f t="shared" ref="M59:M66" si="25">IF(L$23=0,0,(L59/L$23)*100)</f>
        <v>0</v>
      </c>
      <c r="N59" s="393">
        <f>SUM(AG!M48)</f>
        <v>0</v>
      </c>
      <c r="O59" s="372">
        <f t="shared" ref="O59:O66" si="26">IF(N$23=0,0,(N59/N$23)*100)</f>
        <v>0</v>
      </c>
      <c r="P59" s="393">
        <f>SUM(AG!O48)</f>
        <v>0</v>
      </c>
      <c r="Q59" s="372">
        <f t="shared" ref="Q59:Q66" si="27">IF(P$23=0,0,(P59/P$23)*100)</f>
        <v>0</v>
      </c>
      <c r="R59" s="394"/>
      <c r="S59" s="391"/>
      <c r="T59" s="391"/>
      <c r="U59" s="391"/>
      <c r="V59" s="391"/>
      <c r="W59" s="391"/>
      <c r="X59" s="391"/>
      <c r="Y59" s="391"/>
      <c r="Z59" s="391"/>
    </row>
    <row r="60" spans="1:26" ht="15" customHeight="1">
      <c r="A60" s="391"/>
      <c r="B60" s="392"/>
      <c r="C60" s="393">
        <f>SUM(FA!B48)</f>
        <v>0</v>
      </c>
      <c r="D60" s="372">
        <f t="shared" si="21"/>
        <v>0</v>
      </c>
      <c r="E60" s="393">
        <f>SUM(FA!D48)</f>
        <v>0</v>
      </c>
      <c r="F60" s="372">
        <f t="shared" si="22"/>
        <v>0</v>
      </c>
      <c r="G60" s="393">
        <f>SUM(FA!F48)</f>
        <v>0</v>
      </c>
      <c r="H60" s="372">
        <f t="shared" si="23"/>
        <v>0</v>
      </c>
      <c r="I60" s="393">
        <f>SUM(FA!H48)</f>
        <v>0</v>
      </c>
      <c r="J60" s="372">
        <f t="shared" si="24"/>
        <v>0</v>
      </c>
      <c r="K60" s="395" t="s">
        <v>1899</v>
      </c>
      <c r="L60" s="393">
        <f>SUM(FA!K48)</f>
        <v>0</v>
      </c>
      <c r="M60" s="372">
        <f t="shared" si="25"/>
        <v>0</v>
      </c>
      <c r="N60" s="393">
        <f>SUM(FA!M48)</f>
        <v>0</v>
      </c>
      <c r="O60" s="372">
        <f t="shared" si="26"/>
        <v>0</v>
      </c>
      <c r="P60" s="393">
        <f>SUM(FA!O48)</f>
        <v>0</v>
      </c>
      <c r="Q60" s="372">
        <f t="shared" si="27"/>
        <v>0</v>
      </c>
      <c r="R60" s="394"/>
      <c r="S60" s="391"/>
      <c r="T60" s="391"/>
      <c r="U60" s="391"/>
      <c r="V60" s="391"/>
      <c r="W60" s="391"/>
      <c r="X60" s="391"/>
      <c r="Y60" s="391"/>
      <c r="Z60" s="391"/>
    </row>
    <row r="61" spans="1:26" ht="15" customHeight="1">
      <c r="A61" s="391"/>
      <c r="B61" s="392"/>
      <c r="C61" s="393">
        <f>SUM(HR!B44)</f>
        <v>0</v>
      </c>
      <c r="D61" s="372">
        <f t="shared" si="21"/>
        <v>0</v>
      </c>
      <c r="E61" s="393">
        <f>SUM(HR!D44)</f>
        <v>0</v>
      </c>
      <c r="F61" s="372">
        <f t="shared" si="22"/>
        <v>0</v>
      </c>
      <c r="G61" s="393">
        <f>SUM(HR!F44)</f>
        <v>0</v>
      </c>
      <c r="H61" s="372">
        <f t="shared" si="23"/>
        <v>0</v>
      </c>
      <c r="I61" s="393">
        <f>SUM(HR!H44)</f>
        <v>0</v>
      </c>
      <c r="J61" s="372">
        <f t="shared" si="24"/>
        <v>0</v>
      </c>
      <c r="K61" s="395" t="s">
        <v>1900</v>
      </c>
      <c r="L61" s="393">
        <f>SUM(HR!K44)</f>
        <v>0</v>
      </c>
      <c r="M61" s="372">
        <f t="shared" si="25"/>
        <v>0</v>
      </c>
      <c r="N61" s="393">
        <f>SUM(HR!M44)</f>
        <v>0</v>
      </c>
      <c r="O61" s="372">
        <f t="shared" si="26"/>
        <v>0</v>
      </c>
      <c r="P61" s="393">
        <f>SUM(HR!O44)</f>
        <v>0</v>
      </c>
      <c r="Q61" s="372">
        <f t="shared" si="27"/>
        <v>0</v>
      </c>
      <c r="R61" s="394"/>
      <c r="S61" s="391"/>
      <c r="T61" s="391"/>
      <c r="U61" s="391"/>
      <c r="V61" s="391"/>
      <c r="W61" s="391"/>
      <c r="X61" s="391"/>
      <c r="Y61" s="391"/>
      <c r="Z61" s="391"/>
    </row>
    <row r="62" spans="1:26" ht="15" customHeight="1">
      <c r="A62" s="391"/>
      <c r="B62" s="392"/>
      <c r="C62" s="393">
        <f>SUM(SM!B43)</f>
        <v>0</v>
      </c>
      <c r="D62" s="372">
        <f t="shared" si="21"/>
        <v>0</v>
      </c>
      <c r="E62" s="393">
        <f>SUM(SM!D43)</f>
        <v>0</v>
      </c>
      <c r="F62" s="372">
        <f t="shared" si="22"/>
        <v>0</v>
      </c>
      <c r="G62" s="393">
        <f>SUM(SM!F43)</f>
        <v>0</v>
      </c>
      <c r="H62" s="372">
        <f t="shared" si="23"/>
        <v>0</v>
      </c>
      <c r="I62" s="393">
        <f>SUM(SM!H43)</f>
        <v>0</v>
      </c>
      <c r="J62" s="372">
        <f t="shared" si="24"/>
        <v>0</v>
      </c>
      <c r="K62" s="395" t="s">
        <v>1901</v>
      </c>
      <c r="L62" s="393">
        <f>SUM(SM!K43)</f>
        <v>0</v>
      </c>
      <c r="M62" s="372">
        <f t="shared" si="25"/>
        <v>0</v>
      </c>
      <c r="N62" s="393">
        <f>SUM(SM!M43)</f>
        <v>0</v>
      </c>
      <c r="O62" s="372">
        <f t="shared" si="26"/>
        <v>0</v>
      </c>
      <c r="P62" s="393">
        <f>SUM(SM!O43)</f>
        <v>0</v>
      </c>
      <c r="Q62" s="372">
        <f t="shared" si="27"/>
        <v>0</v>
      </c>
      <c r="R62" s="394"/>
      <c r="S62" s="391"/>
      <c r="T62" s="391"/>
      <c r="U62" s="391"/>
      <c r="V62" s="391"/>
      <c r="W62" s="391"/>
      <c r="X62" s="391"/>
      <c r="Y62" s="391"/>
      <c r="Z62" s="391"/>
    </row>
    <row r="63" spans="1:26" ht="15" customHeight="1">
      <c r="A63" s="391"/>
      <c r="B63" s="392"/>
      <c r="C63" s="393">
        <f>SUM(PMC!B65)</f>
        <v>0</v>
      </c>
      <c r="D63" s="372">
        <f t="shared" si="21"/>
        <v>0</v>
      </c>
      <c r="E63" s="393">
        <f>SUM(PMC!D65)</f>
        <v>0</v>
      </c>
      <c r="F63" s="372">
        <f t="shared" si="22"/>
        <v>0</v>
      </c>
      <c r="G63" s="393">
        <f>SUM(PMC!F65)</f>
        <v>0</v>
      </c>
      <c r="H63" s="372">
        <f t="shared" si="23"/>
        <v>0</v>
      </c>
      <c r="I63" s="393">
        <f>SUM(PMC!H65)</f>
        <v>0</v>
      </c>
      <c r="J63" s="372">
        <f t="shared" si="24"/>
        <v>0</v>
      </c>
      <c r="K63" s="395" t="s">
        <v>1902</v>
      </c>
      <c r="L63" s="393">
        <f>SUM(PMC!K65)</f>
        <v>0</v>
      </c>
      <c r="M63" s="372">
        <f t="shared" si="25"/>
        <v>0</v>
      </c>
      <c r="N63" s="393">
        <f>SUM(PMC!M65)</f>
        <v>0</v>
      </c>
      <c r="O63" s="372">
        <f t="shared" si="26"/>
        <v>0</v>
      </c>
      <c r="P63" s="393">
        <f>SUM(PMC!O65)</f>
        <v>0</v>
      </c>
      <c r="Q63" s="372">
        <f t="shared" si="27"/>
        <v>0</v>
      </c>
      <c r="R63" s="394"/>
      <c r="S63" s="391"/>
      <c r="T63" s="391"/>
      <c r="U63" s="391"/>
      <c r="V63" s="391"/>
      <c r="W63" s="391"/>
      <c r="X63" s="391"/>
      <c r="Y63" s="391"/>
      <c r="Z63" s="391"/>
    </row>
    <row r="64" spans="1:26" ht="15" customHeight="1">
      <c r="A64" s="385"/>
      <c r="B64" s="386"/>
      <c r="C64" s="396">
        <f>SUM(LP!B38)</f>
        <v>0</v>
      </c>
      <c r="D64" s="372">
        <f t="shared" si="21"/>
        <v>0</v>
      </c>
      <c r="E64" s="396">
        <f>SUM(LP!D38)</f>
        <v>0</v>
      </c>
      <c r="F64" s="372">
        <f t="shared" si="22"/>
        <v>0</v>
      </c>
      <c r="G64" s="396">
        <f>SUM(LP!F38)</f>
        <v>0</v>
      </c>
      <c r="H64" s="372">
        <f t="shared" si="23"/>
        <v>0</v>
      </c>
      <c r="I64" s="396">
        <f>SUM(LP!H38)</f>
        <v>0</v>
      </c>
      <c r="J64" s="372">
        <f t="shared" si="24"/>
        <v>0</v>
      </c>
      <c r="K64" s="400" t="s">
        <v>1867</v>
      </c>
      <c r="L64" s="396">
        <f>SUM(LP!K38)</f>
        <v>0</v>
      </c>
      <c r="M64" s="372">
        <f t="shared" si="25"/>
        <v>0</v>
      </c>
      <c r="N64" s="396">
        <f>SUM(LP!M38)</f>
        <v>0</v>
      </c>
      <c r="O64" s="372">
        <f t="shared" si="26"/>
        <v>0</v>
      </c>
      <c r="P64" s="396">
        <f>SUM(LP!O38)</f>
        <v>0</v>
      </c>
      <c r="Q64" s="372">
        <f t="shared" si="27"/>
        <v>0</v>
      </c>
      <c r="R64" s="390"/>
      <c r="S64" s="385"/>
      <c r="T64" s="385"/>
      <c r="U64" s="385"/>
      <c r="V64" s="385"/>
      <c r="W64" s="385"/>
      <c r="X64" s="385"/>
      <c r="Y64" s="385"/>
      <c r="Z64" s="385"/>
    </row>
    <row r="65" spans="1:26" ht="15" customHeight="1">
      <c r="A65" s="385"/>
      <c r="B65" s="386"/>
      <c r="C65" s="396">
        <f>SUM(IT!B44)</f>
        <v>0</v>
      </c>
      <c r="D65" s="372">
        <f t="shared" si="21"/>
        <v>0</v>
      </c>
      <c r="E65" s="396">
        <f>SUM(IT!D44)</f>
        <v>0</v>
      </c>
      <c r="F65" s="372">
        <f t="shared" si="22"/>
        <v>0</v>
      </c>
      <c r="G65" s="396">
        <f>SUM(IT!F44)</f>
        <v>0</v>
      </c>
      <c r="H65" s="372">
        <f t="shared" si="23"/>
        <v>0</v>
      </c>
      <c r="I65" s="396">
        <f>SUM(IT!H44)</f>
        <v>0</v>
      </c>
      <c r="J65" s="372">
        <f t="shared" si="24"/>
        <v>0</v>
      </c>
      <c r="K65" s="400" t="s">
        <v>1868</v>
      </c>
      <c r="L65" s="396">
        <f>SUM(IT!K44)</f>
        <v>0</v>
      </c>
      <c r="M65" s="372">
        <f t="shared" si="25"/>
        <v>0</v>
      </c>
      <c r="N65" s="396">
        <f>SUM(IT!M44)</f>
        <v>0</v>
      </c>
      <c r="O65" s="372">
        <f t="shared" si="26"/>
        <v>0</v>
      </c>
      <c r="P65" s="396">
        <f>SUM(IT!O44)</f>
        <v>0</v>
      </c>
      <c r="Q65" s="372">
        <f t="shared" si="27"/>
        <v>0</v>
      </c>
      <c r="R65" s="390"/>
      <c r="S65" s="385"/>
      <c r="T65" s="385"/>
      <c r="U65" s="385"/>
      <c r="V65" s="385"/>
      <c r="W65" s="385"/>
      <c r="X65" s="385"/>
      <c r="Y65" s="385"/>
      <c r="Z65" s="385"/>
    </row>
    <row r="66" spans="1:26" ht="15" customHeight="1">
      <c r="A66" s="391"/>
      <c r="B66" s="392"/>
      <c r="C66" s="380">
        <f>SUM(C59:C65)</f>
        <v>0</v>
      </c>
      <c r="D66" s="381">
        <f t="shared" si="21"/>
        <v>0</v>
      </c>
      <c r="E66" s="380">
        <f>SUM(E59:E65)</f>
        <v>0</v>
      </c>
      <c r="F66" s="381">
        <f t="shared" si="22"/>
        <v>0</v>
      </c>
      <c r="G66" s="380">
        <f>SUM(G59:G65)</f>
        <v>0</v>
      </c>
      <c r="H66" s="381">
        <f t="shared" si="23"/>
        <v>0</v>
      </c>
      <c r="I66" s="380">
        <f>SUM(I59:I65)</f>
        <v>0</v>
      </c>
      <c r="J66" s="381">
        <f t="shared" si="24"/>
        <v>0</v>
      </c>
      <c r="K66" s="355" t="s">
        <v>1609</v>
      </c>
      <c r="L66" s="380">
        <f>SUM(L59:L65)</f>
        <v>0</v>
      </c>
      <c r="M66" s="381">
        <f t="shared" si="25"/>
        <v>0</v>
      </c>
      <c r="N66" s="380">
        <f>SUM(N59:N65)</f>
        <v>0</v>
      </c>
      <c r="O66" s="381">
        <f t="shared" si="26"/>
        <v>0</v>
      </c>
      <c r="P66" s="380">
        <f>SUM(P59:P65)</f>
        <v>0</v>
      </c>
      <c r="Q66" s="381">
        <f t="shared" si="27"/>
        <v>0</v>
      </c>
      <c r="R66" s="394"/>
      <c r="S66" s="391"/>
      <c r="T66" s="391"/>
      <c r="U66" s="391"/>
      <c r="V66" s="391"/>
      <c r="W66" s="391"/>
      <c r="X66" s="391"/>
      <c r="Y66" s="391"/>
      <c r="Z66" s="391"/>
    </row>
    <row r="67" spans="1:26" ht="15" customHeight="1">
      <c r="A67" s="385"/>
      <c r="B67" s="386"/>
      <c r="C67" s="401"/>
      <c r="D67" s="402"/>
      <c r="E67" s="401"/>
      <c r="F67" s="402"/>
      <c r="G67" s="401"/>
      <c r="H67" s="402"/>
      <c r="I67" s="401"/>
      <c r="J67" s="402"/>
      <c r="K67" s="403"/>
      <c r="L67" s="401"/>
      <c r="M67" s="402"/>
      <c r="N67" s="401"/>
      <c r="O67" s="402"/>
      <c r="P67" s="401"/>
      <c r="Q67" s="402"/>
      <c r="R67" s="390"/>
      <c r="S67" s="385"/>
      <c r="T67" s="385"/>
      <c r="U67" s="385"/>
      <c r="V67" s="385"/>
      <c r="W67" s="385"/>
      <c r="X67" s="385"/>
      <c r="Y67" s="385"/>
      <c r="Z67" s="385"/>
    </row>
    <row r="68" spans="1:26" ht="15" customHeight="1">
      <c r="A68" s="385"/>
      <c r="B68" s="386"/>
      <c r="C68" s="380">
        <f>(C57+C66)</f>
        <v>0</v>
      </c>
      <c r="D68" s="381">
        <f>IF(C$23=0,0,(C68/C$23)*100)</f>
        <v>0</v>
      </c>
      <c r="E68" s="380">
        <f>(E57+E66)</f>
        <v>0</v>
      </c>
      <c r="F68" s="381">
        <f>IF(E$23=0,0,(E68/E$23)*100)</f>
        <v>0</v>
      </c>
      <c r="G68" s="380">
        <f>(G57+G66)</f>
        <v>0</v>
      </c>
      <c r="H68" s="381">
        <f>IF(G$23=0,0,(G68/G$23)*100)</f>
        <v>0</v>
      </c>
      <c r="I68" s="380">
        <f>(I57+I66)</f>
        <v>0</v>
      </c>
      <c r="J68" s="381">
        <f>IF(I$23=0,0,(I68/I$23)*100)</f>
        <v>0</v>
      </c>
      <c r="K68" s="355" t="s">
        <v>1903</v>
      </c>
      <c r="L68" s="380">
        <f>(L57+L66)</f>
        <v>0</v>
      </c>
      <c r="M68" s="381">
        <f>IF(L$23=0,0,(L68/L$23)*100)</f>
        <v>0</v>
      </c>
      <c r="N68" s="380">
        <f>(N57+N66)</f>
        <v>0</v>
      </c>
      <c r="O68" s="381">
        <f>IF(N$23=0,0,(N68/N$23)*100)</f>
        <v>0</v>
      </c>
      <c r="P68" s="380">
        <f>(P57+P66)</f>
        <v>0</v>
      </c>
      <c r="Q68" s="381">
        <f>IF(P$23=0,0,(P68/P$23)*100)</f>
        <v>0</v>
      </c>
      <c r="R68" s="390"/>
      <c r="S68" s="385"/>
      <c r="T68" s="385"/>
      <c r="U68" s="385"/>
      <c r="V68" s="385"/>
      <c r="W68" s="385"/>
      <c r="X68" s="385"/>
      <c r="Y68" s="385"/>
      <c r="Z68" s="385"/>
    </row>
    <row r="69" spans="1:26" ht="15" customHeight="1">
      <c r="A69" s="385"/>
      <c r="B69" s="386"/>
      <c r="C69" s="401"/>
      <c r="D69" s="402"/>
      <c r="E69" s="401"/>
      <c r="F69" s="402"/>
      <c r="G69" s="401"/>
      <c r="H69" s="402"/>
      <c r="I69" s="401"/>
      <c r="J69" s="402"/>
      <c r="K69" s="403"/>
      <c r="L69" s="401"/>
      <c r="M69" s="402"/>
      <c r="N69" s="401"/>
      <c r="O69" s="402"/>
      <c r="P69" s="401"/>
      <c r="Q69" s="402"/>
      <c r="R69" s="390"/>
      <c r="S69" s="385"/>
      <c r="T69" s="385"/>
      <c r="U69" s="385"/>
      <c r="V69" s="385"/>
      <c r="W69" s="385"/>
      <c r="X69" s="385"/>
      <c r="Y69" s="385"/>
      <c r="Z69" s="385"/>
    </row>
    <row r="70" spans="1:26" ht="15" customHeight="1">
      <c r="A70" s="391"/>
      <c r="B70" s="392"/>
      <c r="C70" s="380">
        <f>C46-C68</f>
        <v>0</v>
      </c>
      <c r="D70" s="381">
        <f>IF(C$23=0,0,(C70/C$23)*100)</f>
        <v>0</v>
      </c>
      <c r="E70" s="380">
        <f>E46-E68</f>
        <v>0</v>
      </c>
      <c r="F70" s="381">
        <f>IF(E$23=0,0,(E70/E$23)*100)</f>
        <v>0</v>
      </c>
      <c r="G70" s="380">
        <f>G46-G68</f>
        <v>0</v>
      </c>
      <c r="H70" s="381">
        <f>IF(G$23=0,0,(G70/G$23)*100)</f>
        <v>0</v>
      </c>
      <c r="I70" s="380">
        <f>I46-I68</f>
        <v>0</v>
      </c>
      <c r="J70" s="381">
        <f>IF(I$23=0,0,(I70/I$23)*100)</f>
        <v>0</v>
      </c>
      <c r="K70" s="355" t="s">
        <v>1904</v>
      </c>
      <c r="L70" s="380">
        <f>L46-L68</f>
        <v>0</v>
      </c>
      <c r="M70" s="381">
        <f>IF(L$23=0,0,(L70/L$23)*100)</f>
        <v>0</v>
      </c>
      <c r="N70" s="380">
        <f>N46-N68</f>
        <v>0</v>
      </c>
      <c r="O70" s="381">
        <f>IF(N$23=0,0,(N70/N$23)*100)</f>
        <v>0</v>
      </c>
      <c r="P70" s="380">
        <f>P46-P68</f>
        <v>0</v>
      </c>
      <c r="Q70" s="381">
        <f>IF(P$23=0,0,(P70/P$23)*100)</f>
        <v>0</v>
      </c>
      <c r="R70" s="394"/>
      <c r="S70" s="391"/>
      <c r="T70" s="391"/>
      <c r="U70" s="391"/>
      <c r="V70" s="391"/>
      <c r="W70" s="391"/>
      <c r="X70" s="391"/>
      <c r="Y70" s="391"/>
      <c r="Z70" s="391"/>
    </row>
    <row r="71" spans="1:26" ht="15" customHeight="1">
      <c r="A71" s="391"/>
      <c r="B71" s="392"/>
      <c r="C71" s="387"/>
      <c r="D71" s="404"/>
      <c r="E71" s="387"/>
      <c r="F71" s="404"/>
      <c r="G71" s="387"/>
      <c r="H71" s="404"/>
      <c r="I71" s="387"/>
      <c r="J71" s="404"/>
      <c r="K71" s="405" t="s">
        <v>1905</v>
      </c>
      <c r="L71" s="387"/>
      <c r="M71" s="404"/>
      <c r="N71" s="387"/>
      <c r="O71" s="404"/>
      <c r="P71" s="387"/>
      <c r="Q71" s="404"/>
      <c r="R71" s="394"/>
      <c r="S71" s="391"/>
      <c r="T71" s="391"/>
      <c r="U71" s="391"/>
      <c r="V71" s="391"/>
      <c r="W71" s="391"/>
      <c r="X71" s="391"/>
      <c r="Y71" s="391"/>
      <c r="Z71" s="391"/>
    </row>
    <row r="72" spans="1:26" ht="15" customHeight="1">
      <c r="A72" s="391"/>
      <c r="B72" s="392"/>
      <c r="C72" s="406">
        <f>SUM(MACRO!C909)</f>
        <v>0</v>
      </c>
      <c r="D72" s="372">
        <f>IF(C$75=0,0,(C72/C$75)*100)</f>
        <v>0</v>
      </c>
      <c r="E72" s="406">
        <f>SUM(MACRO!E909)</f>
        <v>0</v>
      </c>
      <c r="F72" s="372">
        <f>IF(E$75=0,0,(E72/E$75)*100)</f>
        <v>0</v>
      </c>
      <c r="G72" s="406">
        <f>SUM(MACRO!G909)</f>
        <v>0</v>
      </c>
      <c r="H72" s="372">
        <f>IF(G$75=0,0,(G72/G$75)*100)</f>
        <v>0</v>
      </c>
      <c r="I72" s="406">
        <f>SUM(MACRO!I909)</f>
        <v>0</v>
      </c>
      <c r="J72" s="372">
        <f>IF(I$75=0,0,(I72/I$75)*100)</f>
        <v>0</v>
      </c>
      <c r="K72" s="25" t="s">
        <v>1906</v>
      </c>
      <c r="L72" s="406">
        <f>SUM(MACRO!L909)</f>
        <v>0</v>
      </c>
      <c r="M72" s="372">
        <f>IF(L$75=0,0,(L72/L$75)*100)</f>
        <v>0</v>
      </c>
      <c r="N72" s="406">
        <f>SUM(MACRO!N909)</f>
        <v>0</v>
      </c>
      <c r="O72" s="372">
        <f>IF(N$75=0,0,(N72/N$75)*100)</f>
        <v>0</v>
      </c>
      <c r="P72" s="406">
        <f>SUM(MACRO!P909)</f>
        <v>0</v>
      </c>
      <c r="Q72" s="372">
        <f>IF(P$75=0,0,(P72/P$75)*100)</f>
        <v>0</v>
      </c>
      <c r="R72" s="394"/>
      <c r="S72" s="391"/>
      <c r="T72" s="391"/>
      <c r="U72" s="391"/>
      <c r="V72" s="391"/>
      <c r="W72" s="391"/>
      <c r="X72" s="391"/>
      <c r="Y72" s="391"/>
      <c r="Z72" s="391"/>
    </row>
    <row r="73" spans="1:26" ht="15" customHeight="1">
      <c r="A73" s="391"/>
      <c r="B73" s="392"/>
      <c r="C73" s="406">
        <f>SUM(MACRO!C910)</f>
        <v>0</v>
      </c>
      <c r="D73" s="372">
        <f>IF(C$75=0,0,(C73/C$75)*100)</f>
        <v>0</v>
      </c>
      <c r="E73" s="406">
        <f>SUM(MACRO!E910)</f>
        <v>0</v>
      </c>
      <c r="F73" s="372">
        <f>IF(E$75=0,0,(E73/E$75)*100)</f>
        <v>0</v>
      </c>
      <c r="G73" s="406">
        <f>SUM(MACRO!G910)</f>
        <v>0</v>
      </c>
      <c r="H73" s="372">
        <f>IF(G$75=0,0,(G73/G$75)*100)</f>
        <v>0</v>
      </c>
      <c r="I73" s="406">
        <f>SUM(MACRO!I910)</f>
        <v>0</v>
      </c>
      <c r="J73" s="372">
        <f>IF(I$75=0,0,(I73/I$75)*100)</f>
        <v>0</v>
      </c>
      <c r="K73" s="25" t="s">
        <v>1907</v>
      </c>
      <c r="L73" s="406">
        <f>SUM(MACRO!L910)</f>
        <v>0</v>
      </c>
      <c r="M73" s="372">
        <f>IF(L$75=0,0,(L73/L$75)*100)</f>
        <v>0</v>
      </c>
      <c r="N73" s="406">
        <f>SUM(MACRO!N910)</f>
        <v>0</v>
      </c>
      <c r="O73" s="372">
        <f>IF(N$75=0,0,(N73/N$75)*100)</f>
        <v>0</v>
      </c>
      <c r="P73" s="406">
        <f>SUM(MACRO!P910)</f>
        <v>0</v>
      </c>
      <c r="Q73" s="372">
        <f>IF(P$75=0,0,(P73/P$75)*100)</f>
        <v>0</v>
      </c>
      <c r="R73" s="394"/>
      <c r="S73" s="391"/>
      <c r="T73" s="391"/>
      <c r="U73" s="391"/>
      <c r="V73" s="391"/>
      <c r="W73" s="391"/>
      <c r="X73" s="391"/>
      <c r="Y73" s="391"/>
      <c r="Z73" s="391"/>
    </row>
    <row r="74" spans="1:26" ht="15" customHeight="1">
      <c r="A74" s="391"/>
      <c r="B74" s="392"/>
      <c r="C74" s="406">
        <f>SUM(MACRO!C911)</f>
        <v>0</v>
      </c>
      <c r="D74" s="372">
        <f>IF(C$75=0,0,(C74/C$75)*100)</f>
        <v>0</v>
      </c>
      <c r="E74" s="406">
        <f>SUM(MACRO!E911)</f>
        <v>0</v>
      </c>
      <c r="F74" s="372">
        <f>IF(E$75=0,0,(E74/E$75)*100)</f>
        <v>0</v>
      </c>
      <c r="G74" s="406">
        <f>SUM(MACRO!G911)</f>
        <v>0</v>
      </c>
      <c r="H74" s="372">
        <f>IF(G$75=0,0,(G74/G$75)*100)</f>
        <v>0</v>
      </c>
      <c r="I74" s="406">
        <f>SUM(MACRO!I911)</f>
        <v>0</v>
      </c>
      <c r="J74" s="372">
        <f>IF(I$75=0,0,(I74/I$75)*100)</f>
        <v>0</v>
      </c>
      <c r="K74" s="25" t="s">
        <v>1905</v>
      </c>
      <c r="L74" s="406">
        <f>SUM(MACRO!L911)</f>
        <v>0</v>
      </c>
      <c r="M74" s="372">
        <f>IF(L$75=0,0,(L74/L$75)*100)</f>
        <v>0</v>
      </c>
      <c r="N74" s="406">
        <f>SUM(MACRO!N911)</f>
        <v>0</v>
      </c>
      <c r="O74" s="372">
        <f>IF(N$75=0,0,(N74/N$75)*100)</f>
        <v>0</v>
      </c>
      <c r="P74" s="406">
        <f>SUM(MACRO!P911)</f>
        <v>0</v>
      </c>
      <c r="Q74" s="372">
        <f>IF(P$75=0,0,(P74/P$75)*100)</f>
        <v>0</v>
      </c>
      <c r="R74" s="394"/>
      <c r="S74" s="391"/>
      <c r="T74" s="391"/>
      <c r="U74" s="391"/>
      <c r="V74" s="391"/>
      <c r="W74" s="391"/>
      <c r="X74" s="391"/>
      <c r="Y74" s="391"/>
      <c r="Z74" s="391"/>
    </row>
    <row r="75" spans="1:26" ht="15" customHeight="1">
      <c r="A75" s="391"/>
      <c r="B75" s="392"/>
      <c r="C75" s="380">
        <f>SUM(C72:C74)</f>
        <v>0</v>
      </c>
      <c r="D75" s="381">
        <f>IF(C$75=0,0,(C75/C$75)*100)</f>
        <v>0</v>
      </c>
      <c r="E75" s="380">
        <f>SUM(E72:E74)</f>
        <v>0</v>
      </c>
      <c r="F75" s="381">
        <f>IF(E$75=0,0,(E75/E$75)*100)</f>
        <v>0</v>
      </c>
      <c r="G75" s="380">
        <f>SUM(G72:G74)</f>
        <v>0</v>
      </c>
      <c r="H75" s="381">
        <f>IF(G$75=0,0,(G75/G$75)*100)</f>
        <v>0</v>
      </c>
      <c r="I75" s="380">
        <f>SUM(I69:I74)</f>
        <v>0</v>
      </c>
      <c r="J75" s="381">
        <f>IF(I$75=0,0,(I75/I$75)*100)</f>
        <v>0</v>
      </c>
      <c r="K75" s="355" t="s">
        <v>1570</v>
      </c>
      <c r="L75" s="380">
        <f>SUM(L72:L74)</f>
        <v>0</v>
      </c>
      <c r="M75" s="381">
        <f>IF(L$75=0,0,(L75/L$75)*100)</f>
        <v>0</v>
      </c>
      <c r="N75" s="380">
        <f>SUM(N72:N74)</f>
        <v>0</v>
      </c>
      <c r="O75" s="381">
        <f>IF(N$75=0,0,(N75/N$75)*100)</f>
        <v>0</v>
      </c>
      <c r="P75" s="380">
        <f>SUM(P72:P74)</f>
        <v>0</v>
      </c>
      <c r="Q75" s="381">
        <f>IF(P$75=0,0,(P75/P$75)*100)</f>
        <v>0</v>
      </c>
      <c r="R75" s="394"/>
      <c r="S75" s="391"/>
      <c r="T75" s="391"/>
      <c r="U75" s="391"/>
      <c r="V75" s="391"/>
      <c r="W75" s="391"/>
      <c r="X75" s="391"/>
      <c r="Y75" s="391"/>
      <c r="Z75" s="391"/>
    </row>
    <row r="76" spans="1:26" ht="15" customHeight="1">
      <c r="A76" s="391"/>
      <c r="B76" s="392"/>
      <c r="C76" s="387"/>
      <c r="D76" s="404"/>
      <c r="E76" s="387"/>
      <c r="F76" s="404"/>
      <c r="G76" s="387"/>
      <c r="H76" s="404"/>
      <c r="I76" s="387"/>
      <c r="J76" s="404"/>
      <c r="K76" s="405" t="s">
        <v>1908</v>
      </c>
      <c r="L76" s="387"/>
      <c r="M76" s="404"/>
      <c r="N76" s="387"/>
      <c r="O76" s="404"/>
      <c r="P76" s="387"/>
      <c r="Q76" s="404"/>
      <c r="R76" s="394"/>
      <c r="S76" s="391"/>
      <c r="T76" s="391"/>
      <c r="U76" s="391"/>
      <c r="V76" s="391"/>
      <c r="W76" s="391"/>
      <c r="X76" s="391"/>
      <c r="Y76" s="391"/>
      <c r="Z76" s="391"/>
    </row>
    <row r="77" spans="1:26" ht="15" customHeight="1">
      <c r="A77" s="391"/>
      <c r="B77" s="392"/>
      <c r="C77" s="406">
        <f>SUM(MACRO!C914)</f>
        <v>0</v>
      </c>
      <c r="D77" s="372">
        <f>IF(C$23=0,0,(C77/C$23)*100)</f>
        <v>0</v>
      </c>
      <c r="E77" s="406">
        <f>SUM(MACRO!E914)</f>
        <v>0</v>
      </c>
      <c r="F77" s="372">
        <f>IF(E$23=0,0,(E77/E$23)*100)</f>
        <v>0</v>
      </c>
      <c r="G77" s="406">
        <f>SUM(MACRO!G914)</f>
        <v>0</v>
      </c>
      <c r="H77" s="372">
        <f>IF(G$23=0,0,(G77/G$23)*100)</f>
        <v>0</v>
      </c>
      <c r="I77" s="406">
        <f>SUM(MACRO!I914)</f>
        <v>0</v>
      </c>
      <c r="J77" s="372">
        <f t="shared" ref="J77:J83" si="28">IF(I$23=0,0,(I77/I$23)*100)</f>
        <v>0</v>
      </c>
      <c r="K77" s="25" t="s">
        <v>1909</v>
      </c>
      <c r="L77" s="406">
        <f>SUM(MACRO!L914)</f>
        <v>0</v>
      </c>
      <c r="M77" s="372">
        <f>IF(L$23=0,0,(L77/L$23)*100)</f>
        <v>0</v>
      </c>
      <c r="N77" s="406">
        <f>SUM(MACRO!N914)</f>
        <v>0</v>
      </c>
      <c r="O77" s="372">
        <f>IF(N$23=0,0,(N77/N$23)*100)</f>
        <v>0</v>
      </c>
      <c r="P77" s="406">
        <f>SUM(MACRO!P914)</f>
        <v>0</v>
      </c>
      <c r="Q77" s="372">
        <f>IF(P$23=0,0,(P77/P$23)*100)</f>
        <v>0</v>
      </c>
      <c r="R77" s="394"/>
      <c r="S77" s="391"/>
      <c r="T77" s="391"/>
      <c r="U77" s="391"/>
      <c r="V77" s="391"/>
      <c r="W77" s="391"/>
      <c r="X77" s="391"/>
      <c r="Y77" s="391"/>
      <c r="Z77" s="391"/>
    </row>
    <row r="78" spans="1:26" ht="15" customHeight="1">
      <c r="A78" s="391"/>
      <c r="B78" s="392"/>
      <c r="C78" s="406">
        <f>SUM(MACRO!C915)</f>
        <v>0</v>
      </c>
      <c r="D78" s="372">
        <f>IF(C$23=0,0,(C78/C70)*100)</f>
        <v>0</v>
      </c>
      <c r="E78" s="406">
        <f>SUM(MACRO!E915)</f>
        <v>0</v>
      </c>
      <c r="F78" s="372">
        <f>IF(E$23=0,0,(E78/E70)*100)</f>
        <v>0</v>
      </c>
      <c r="G78" s="406">
        <f>SUM(MACRO!G915)</f>
        <v>0</v>
      </c>
      <c r="H78" s="372">
        <f>IF(G$23=0,0,(G78/G70)*100)</f>
        <v>0</v>
      </c>
      <c r="I78" s="406">
        <f>SUM(MACRO!I915)</f>
        <v>0</v>
      </c>
      <c r="J78" s="372">
        <f t="shared" si="28"/>
        <v>0</v>
      </c>
      <c r="K78" s="25" t="s">
        <v>1910</v>
      </c>
      <c r="L78" s="406">
        <f>SUM(MACRO!L915)</f>
        <v>0</v>
      </c>
      <c r="M78" s="372">
        <f>IF(L$23=0,0,(L78/L70)*100)</f>
        <v>0</v>
      </c>
      <c r="N78" s="406">
        <f>SUM(MACRO!N915)</f>
        <v>0</v>
      </c>
      <c r="O78" s="372">
        <f>IF(N$23=0,0,(N78/N70)*100)</f>
        <v>0</v>
      </c>
      <c r="P78" s="406">
        <f>SUM(MACRO!P915)</f>
        <v>0</v>
      </c>
      <c r="Q78" s="372">
        <f>IF(P$23=0,0,(P78/P70)*100)</f>
        <v>0</v>
      </c>
      <c r="R78" s="394"/>
      <c r="S78" s="391"/>
      <c r="T78" s="391"/>
      <c r="U78" s="391"/>
      <c r="V78" s="391"/>
      <c r="W78" s="391"/>
      <c r="X78" s="391"/>
      <c r="Y78" s="391"/>
      <c r="Z78" s="391"/>
    </row>
    <row r="79" spans="1:26" ht="15" customHeight="1">
      <c r="A79" s="391"/>
      <c r="B79" s="392"/>
      <c r="C79" s="406">
        <f>SUM(MACRO!C916)</f>
        <v>0</v>
      </c>
      <c r="D79" s="372">
        <f>IF(C$23=0,0,(C79/C$23)*100)</f>
        <v>0</v>
      </c>
      <c r="E79" s="406">
        <f>SUM(MACRO!E916)</f>
        <v>0</v>
      </c>
      <c r="F79" s="372">
        <f>IF(E$23=0,0,(E79/E$23)*100)</f>
        <v>0</v>
      </c>
      <c r="G79" s="406">
        <f>SUM(MACRO!G916)</f>
        <v>0</v>
      </c>
      <c r="H79" s="372">
        <f>IF(G$23=0,0,(G79/G$23)*100)</f>
        <v>0</v>
      </c>
      <c r="I79" s="406">
        <f>SUM(MACRO!I916)</f>
        <v>0</v>
      </c>
      <c r="J79" s="372">
        <f t="shared" si="28"/>
        <v>0</v>
      </c>
      <c r="K79" s="25" t="s">
        <v>1911</v>
      </c>
      <c r="L79" s="406">
        <f>SUM(MACRO!L916)</f>
        <v>0</v>
      </c>
      <c r="M79" s="372">
        <f>IF(L$23=0,0,(L79/L$23)*100)</f>
        <v>0</v>
      </c>
      <c r="N79" s="406">
        <f>SUM(MACRO!N916)</f>
        <v>0</v>
      </c>
      <c r="O79" s="372">
        <f>IF(N$23=0,0,(N79/N$23)*100)</f>
        <v>0</v>
      </c>
      <c r="P79" s="406">
        <f>SUM(MACRO!P916)</f>
        <v>0</v>
      </c>
      <c r="Q79" s="372">
        <f>IF(P$23=0,0,(P79/P$23)*100)</f>
        <v>0</v>
      </c>
      <c r="R79" s="394"/>
      <c r="S79" s="391"/>
      <c r="T79" s="391"/>
      <c r="U79" s="391"/>
      <c r="V79" s="391"/>
      <c r="W79" s="391"/>
      <c r="X79" s="391"/>
      <c r="Y79" s="391"/>
      <c r="Z79" s="391"/>
    </row>
    <row r="80" spans="1:26" ht="15" customHeight="1">
      <c r="A80" s="391"/>
      <c r="B80" s="392"/>
      <c r="C80" s="406">
        <f>SUM(MACRO!C917)</f>
        <v>0</v>
      </c>
      <c r="D80" s="372">
        <f>IF(C$23=0,0,(C80/C$23)*100)</f>
        <v>0</v>
      </c>
      <c r="E80" s="406">
        <f>SUM(MACRO!E917)</f>
        <v>0</v>
      </c>
      <c r="F80" s="372">
        <f>IF(E$23=0,0,(E80/E$23)*100)</f>
        <v>0</v>
      </c>
      <c r="G80" s="406">
        <f>SUM(MACRO!G917)</f>
        <v>0</v>
      </c>
      <c r="H80" s="372">
        <f>IF(G$23=0,0,(G80/G$23)*100)</f>
        <v>0</v>
      </c>
      <c r="I80" s="406">
        <f>SUM(MACRO!I917)</f>
        <v>0</v>
      </c>
      <c r="J80" s="372">
        <f t="shared" si="28"/>
        <v>0</v>
      </c>
      <c r="K80" s="25" t="s">
        <v>1912</v>
      </c>
      <c r="L80" s="406">
        <f>SUM(MACRO!L917)</f>
        <v>0</v>
      </c>
      <c r="M80" s="372">
        <f>IF(L$23=0,0,(L80/L$23)*100)</f>
        <v>0</v>
      </c>
      <c r="N80" s="406">
        <f>SUM(MACRO!N917)</f>
        <v>0</v>
      </c>
      <c r="O80" s="372">
        <f>IF(N$23=0,0,(N80/N$23)*100)</f>
        <v>0</v>
      </c>
      <c r="P80" s="406">
        <f>SUM(MACRO!P917)</f>
        <v>0</v>
      </c>
      <c r="Q80" s="372">
        <f>IF(P$23=0,0,(P80/P$23)*100)</f>
        <v>0</v>
      </c>
      <c r="R80" s="394"/>
      <c r="S80" s="391"/>
      <c r="T80" s="391"/>
      <c r="U80" s="391"/>
      <c r="V80" s="391"/>
      <c r="W80" s="391"/>
      <c r="X80" s="391"/>
      <c r="Y80" s="391"/>
      <c r="Z80" s="391"/>
    </row>
    <row r="81" spans="1:26" ht="15" customHeight="1">
      <c r="A81" s="391"/>
      <c r="B81" s="392"/>
      <c r="C81" s="406">
        <f>SUM(MACRO!C918)</f>
        <v>0</v>
      </c>
      <c r="D81" s="372">
        <f>IF(C$23=0,0,(C81/C$23)*100)</f>
        <v>0</v>
      </c>
      <c r="E81" s="406">
        <f>SUM(MACRO!E918)</f>
        <v>0</v>
      </c>
      <c r="F81" s="372">
        <f>IF(E$23=0,0,(E81/E$23)*100)</f>
        <v>0</v>
      </c>
      <c r="G81" s="406">
        <f>SUM(MACRO!G918)</f>
        <v>0</v>
      </c>
      <c r="H81" s="372">
        <f>IF(G$23=0,0,(G81/G$23)*100)</f>
        <v>0</v>
      </c>
      <c r="I81" s="406">
        <f>SUM(MACRO!I918)</f>
        <v>0</v>
      </c>
      <c r="J81" s="372">
        <f t="shared" si="28"/>
        <v>0</v>
      </c>
      <c r="K81" s="25" t="s">
        <v>1878</v>
      </c>
      <c r="L81" s="406">
        <f>SUM(MACRO!L918)</f>
        <v>0</v>
      </c>
      <c r="M81" s="372">
        <f>IF(L$23=0,0,(L81/L$23)*100)</f>
        <v>0</v>
      </c>
      <c r="N81" s="406">
        <f>SUM(MACRO!N918)</f>
        <v>0</v>
      </c>
      <c r="O81" s="372">
        <f>IF(N$23=0,0,(N81/N$23)*100)</f>
        <v>0</v>
      </c>
      <c r="P81" s="406">
        <f>SUM(MACRO!P918)</f>
        <v>0</v>
      </c>
      <c r="Q81" s="372">
        <f>IF(P$23=0,0,(P81/P$23)*100)</f>
        <v>0</v>
      </c>
      <c r="R81" s="394"/>
      <c r="S81" s="391"/>
      <c r="T81" s="391"/>
      <c r="U81" s="391"/>
      <c r="V81" s="391"/>
      <c r="W81" s="391"/>
      <c r="X81" s="391"/>
      <c r="Y81" s="391"/>
      <c r="Z81" s="391"/>
    </row>
    <row r="82" spans="1:26" ht="15" customHeight="1">
      <c r="A82" s="391"/>
      <c r="B82" s="392"/>
      <c r="C82" s="406">
        <f>SUM(MACRO!C919:'MACRO'!C926)</f>
        <v>0</v>
      </c>
      <c r="D82" s="372">
        <f>IF(C$23=0,0,(C82/C$23)*100)</f>
        <v>0</v>
      </c>
      <c r="E82" s="406">
        <f>SUM(MACRO!E919:'MACRO'!E926)</f>
        <v>0</v>
      </c>
      <c r="F82" s="372">
        <f>IF(E$23=0,0,(E82/E$23)*100)</f>
        <v>0</v>
      </c>
      <c r="G82" s="406">
        <f>SUM(MACRO!G919:'MACRO'!G926)</f>
        <v>0</v>
      </c>
      <c r="H82" s="372">
        <f>IF(G$23=0,0,(G82/G$23)*100)</f>
        <v>0</v>
      </c>
      <c r="I82" s="406">
        <f>SUM(MACRO!I919:'MACRO'!I926)</f>
        <v>0</v>
      </c>
      <c r="J82" s="372">
        <f t="shared" si="28"/>
        <v>0</v>
      </c>
      <c r="K82" s="25" t="s">
        <v>1879</v>
      </c>
      <c r="L82" s="406">
        <f>SUM(MACRO!L919:'MACRO'!L926)</f>
        <v>0</v>
      </c>
      <c r="M82" s="372">
        <f>IF(L$23=0,0,(L82/L$23)*100)</f>
        <v>0</v>
      </c>
      <c r="N82" s="406">
        <f>SUM(MACRO!N919:'MACRO'!N926)</f>
        <v>0</v>
      </c>
      <c r="O82" s="372">
        <f>IF(N$23=0,0,(N82/N$23)*100)</f>
        <v>0</v>
      </c>
      <c r="P82" s="406">
        <f>SUM(MACRO!P919:'MACRO'!P926)</f>
        <v>0</v>
      </c>
      <c r="Q82" s="372">
        <f>IF(P$23=0,0,(P82/P$23)*100)</f>
        <v>0</v>
      </c>
      <c r="R82" s="394"/>
      <c r="S82" s="391"/>
      <c r="T82" s="391"/>
      <c r="U82" s="391"/>
      <c r="V82" s="391"/>
      <c r="W82" s="391"/>
      <c r="X82" s="391"/>
      <c r="Y82" s="391"/>
      <c r="Z82" s="391"/>
    </row>
    <row r="83" spans="1:26" ht="15" customHeight="1">
      <c r="A83" s="391"/>
      <c r="B83" s="392"/>
      <c r="C83" s="406">
        <f>SUM(MACRO!C927:C932)</f>
        <v>0</v>
      </c>
      <c r="D83" s="372">
        <f>IF(C$23=0,0,(C83/C$23)*100)</f>
        <v>0</v>
      </c>
      <c r="E83" s="406">
        <f>SUM(MACRO!E927:E932)</f>
        <v>0</v>
      </c>
      <c r="F83" s="372">
        <f>IF(E$23=0,0,(E83/E$23)*100)</f>
        <v>0</v>
      </c>
      <c r="G83" s="406">
        <f>SUM(MACRO!G927:G932)</f>
        <v>0</v>
      </c>
      <c r="H83" s="372">
        <f>IF(G$23=0,0,(G83/G$23)*100)</f>
        <v>0</v>
      </c>
      <c r="I83" s="406">
        <f>SUM(MACRO!I927:I932)</f>
        <v>0</v>
      </c>
      <c r="J83" s="372">
        <f t="shared" si="28"/>
        <v>0</v>
      </c>
      <c r="K83" s="25" t="s">
        <v>1880</v>
      </c>
      <c r="L83" s="406">
        <f>SUM(MACRO!L927:L932)</f>
        <v>0</v>
      </c>
      <c r="M83" s="372">
        <f>IF(L$23=0,0,(L83/L$23)*100)</f>
        <v>0</v>
      </c>
      <c r="N83" s="406">
        <f>SUM(MACRO!N927:N932)</f>
        <v>0</v>
      </c>
      <c r="O83" s="372">
        <f>IF(N$23=0,0,(N83/N$23)*100)</f>
        <v>0</v>
      </c>
      <c r="P83" s="406">
        <f>SUM(MACRO!P927:P932)</f>
        <v>0</v>
      </c>
      <c r="Q83" s="372">
        <f>IF(P$23=0,0,(P83/P$23)*100)</f>
        <v>0</v>
      </c>
      <c r="R83" s="394"/>
      <c r="S83" s="391"/>
      <c r="T83" s="391"/>
      <c r="U83" s="391"/>
      <c r="V83" s="391"/>
      <c r="W83" s="391"/>
      <c r="X83" s="391"/>
      <c r="Y83" s="391"/>
      <c r="Z83" s="391"/>
    </row>
    <row r="84" spans="1:26" ht="15" hidden="1" customHeight="1">
      <c r="A84" s="391"/>
      <c r="B84" s="392"/>
      <c r="C84" s="406"/>
      <c r="D84" s="372"/>
      <c r="E84" s="406"/>
      <c r="F84" s="372"/>
      <c r="G84" s="406"/>
      <c r="H84" s="372"/>
      <c r="I84" s="406"/>
      <c r="J84" s="372"/>
      <c r="K84" s="25"/>
      <c r="L84" s="406"/>
      <c r="M84" s="372"/>
      <c r="N84" s="406"/>
      <c r="O84" s="372"/>
      <c r="P84" s="406"/>
      <c r="Q84" s="372"/>
      <c r="R84" s="394"/>
      <c r="S84" s="391"/>
      <c r="T84" s="391"/>
      <c r="U84" s="391"/>
      <c r="V84" s="391"/>
      <c r="W84" s="391"/>
      <c r="X84" s="391"/>
      <c r="Y84" s="391"/>
      <c r="Z84" s="391"/>
    </row>
    <row r="85" spans="1:26" ht="15" customHeight="1">
      <c r="A85" s="340"/>
      <c r="B85" s="357"/>
      <c r="C85" s="380">
        <f>SUM(C77:C84)</f>
        <v>0</v>
      </c>
      <c r="D85" s="381">
        <f>IF(C$23=0,0,(C85/C$23)*100)</f>
        <v>0</v>
      </c>
      <c r="E85" s="380">
        <f>SUM(E77:E84)</f>
        <v>0</v>
      </c>
      <c r="F85" s="381">
        <f>IF(E$23=0,0,(E85/E$23)*100)</f>
        <v>0</v>
      </c>
      <c r="G85" s="380">
        <f>SUM(G77:G84)</f>
        <v>0</v>
      </c>
      <c r="H85" s="381">
        <f>IF(G$23=0,0,(G85/G$23)*100)</f>
        <v>0</v>
      </c>
      <c r="I85" s="380">
        <f>SUM(I77:I84)</f>
        <v>0</v>
      </c>
      <c r="J85" s="381">
        <f>IF(I$23=0,0,(I85/I$23)*100)</f>
        <v>0</v>
      </c>
      <c r="K85" s="355" t="s">
        <v>1913</v>
      </c>
      <c r="L85" s="380">
        <f>SUM(L77:L84)</f>
        <v>0</v>
      </c>
      <c r="M85" s="381">
        <f>IF(L$23=0,0,(L85/L$23)*100)</f>
        <v>0</v>
      </c>
      <c r="N85" s="380">
        <f>SUM(N77:N84)</f>
        <v>0</v>
      </c>
      <c r="O85" s="381">
        <f>IF(N$23=0,0,(N85/N$23)*100)</f>
        <v>0</v>
      </c>
      <c r="P85" s="380">
        <f>SUM(P77:P84)</f>
        <v>0</v>
      </c>
      <c r="Q85" s="381">
        <f>IF(P$23=0,0,(P85/P$23)*100)</f>
        <v>0</v>
      </c>
      <c r="R85" s="361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0"/>
      <c r="B86" s="357"/>
      <c r="C86" s="380">
        <f>C70-C85-C75</f>
        <v>0</v>
      </c>
      <c r="D86" s="381">
        <f>IF(C$23=0,0,(C86/C$23)*100)</f>
        <v>0</v>
      </c>
      <c r="E86" s="380">
        <f>E70-E85-E75</f>
        <v>0</v>
      </c>
      <c r="F86" s="381">
        <f>IF(E$23=0,0,(E86/E$23)*100)</f>
        <v>0</v>
      </c>
      <c r="G86" s="380">
        <f>G70-G85-G75</f>
        <v>0</v>
      </c>
      <c r="H86" s="381">
        <f>IF(G$23=0,0,(G86/G$23)*100)</f>
        <v>0</v>
      </c>
      <c r="I86" s="380">
        <f>I70-I85-I75</f>
        <v>0</v>
      </c>
      <c r="J86" s="381">
        <f>IF(I$23=0,0,(I86/I$23)*100)</f>
        <v>0</v>
      </c>
      <c r="K86" s="355" t="s">
        <v>1914</v>
      </c>
      <c r="L86" s="380">
        <f>L70-L85-L75</f>
        <v>0</v>
      </c>
      <c r="M86" s="381">
        <f>IF(L$23=0,0,(L86/L$23)*100)</f>
        <v>0</v>
      </c>
      <c r="N86" s="380">
        <f>N70-N85-N75</f>
        <v>0</v>
      </c>
      <c r="O86" s="381">
        <f>IF(N$23=0,0,(N86/N$23)*100)</f>
        <v>0</v>
      </c>
      <c r="P86" s="380">
        <f>P70-P85-P75</f>
        <v>0</v>
      </c>
      <c r="Q86" s="381">
        <f>IF(P$23=0,0,(P86/P$23)*100)</f>
        <v>0</v>
      </c>
      <c r="R86" s="361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0"/>
      <c r="B87" s="407"/>
      <c r="C87" s="408"/>
      <c r="D87" s="409"/>
      <c r="E87" s="408"/>
      <c r="F87" s="409"/>
      <c r="G87" s="408"/>
      <c r="H87" s="409"/>
      <c r="I87" s="408"/>
      <c r="J87" s="409"/>
      <c r="K87" s="410"/>
      <c r="L87" s="408"/>
      <c r="M87" s="409"/>
      <c r="N87" s="408"/>
      <c r="O87" s="409"/>
      <c r="P87" s="408"/>
      <c r="Q87" s="409"/>
      <c r="R87" s="411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0"/>
      <c r="B88" s="340"/>
      <c r="C88" s="340"/>
      <c r="D88" s="341"/>
      <c r="E88" s="340"/>
      <c r="F88" s="341"/>
      <c r="G88" s="340"/>
      <c r="H88" s="341"/>
      <c r="I88" s="340"/>
      <c r="J88" s="341"/>
      <c r="K88" s="342"/>
      <c r="L88" s="340"/>
      <c r="M88" s="341"/>
      <c r="N88" s="340"/>
      <c r="O88" s="341"/>
      <c r="P88" s="340"/>
      <c r="Q88" s="341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0"/>
      <c r="B89" s="340"/>
      <c r="C89" s="340"/>
      <c r="D89" s="341"/>
      <c r="E89" s="340"/>
      <c r="F89" s="341"/>
      <c r="G89" s="340"/>
      <c r="H89" s="341"/>
      <c r="I89" s="340"/>
      <c r="J89" s="341"/>
      <c r="K89" s="342"/>
      <c r="L89" s="340"/>
      <c r="M89" s="341"/>
      <c r="N89" s="340"/>
      <c r="O89" s="341"/>
      <c r="P89" s="340"/>
      <c r="Q89" s="341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0"/>
      <c r="B90" s="340"/>
      <c r="C90" s="340"/>
      <c r="D90" s="341"/>
      <c r="E90" s="340"/>
      <c r="F90" s="341"/>
      <c r="G90" s="340"/>
      <c r="H90" s="341"/>
      <c r="I90" s="340"/>
      <c r="J90" s="341"/>
      <c r="K90" s="342"/>
      <c r="L90" s="340"/>
      <c r="M90" s="341"/>
      <c r="N90" s="340"/>
      <c r="O90" s="341"/>
      <c r="P90" s="340"/>
      <c r="Q90" s="341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0"/>
      <c r="B91" s="340"/>
      <c r="C91" s="340"/>
      <c r="D91" s="341"/>
      <c r="E91" s="340"/>
      <c r="F91" s="341"/>
      <c r="G91" s="340"/>
      <c r="H91" s="341"/>
      <c r="I91" s="340"/>
      <c r="J91" s="341"/>
      <c r="K91" s="342"/>
      <c r="L91" s="340"/>
      <c r="M91" s="341"/>
      <c r="N91" s="340"/>
      <c r="O91" s="341"/>
      <c r="P91" s="340"/>
      <c r="Q91" s="341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0"/>
      <c r="B92" s="340"/>
      <c r="C92" s="340"/>
      <c r="D92" s="341"/>
      <c r="E92" s="340"/>
      <c r="F92" s="341"/>
      <c r="G92" s="340"/>
      <c r="H92" s="341"/>
      <c r="I92" s="340"/>
      <c r="J92" s="341"/>
      <c r="K92" s="342"/>
      <c r="L92" s="340"/>
      <c r="M92" s="341"/>
      <c r="N92" s="340"/>
      <c r="O92" s="341"/>
      <c r="P92" s="340"/>
      <c r="Q92" s="341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0"/>
      <c r="B93" s="340"/>
      <c r="C93" s="340"/>
      <c r="D93" s="341"/>
      <c r="E93" s="340"/>
      <c r="F93" s="341"/>
      <c r="G93" s="340"/>
      <c r="H93" s="341"/>
      <c r="I93" s="340"/>
      <c r="J93" s="341"/>
      <c r="K93" s="342"/>
      <c r="L93" s="340"/>
      <c r="M93" s="341"/>
      <c r="N93" s="340"/>
      <c r="O93" s="341"/>
      <c r="P93" s="340"/>
      <c r="Q93" s="341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0"/>
      <c r="B94" s="340"/>
      <c r="C94" s="340"/>
      <c r="D94" s="341"/>
      <c r="E94" s="340"/>
      <c r="F94" s="341"/>
      <c r="G94" s="340"/>
      <c r="H94" s="341"/>
      <c r="I94" s="340"/>
      <c r="J94" s="341"/>
      <c r="K94" s="342"/>
      <c r="L94" s="340"/>
      <c r="M94" s="341"/>
      <c r="N94" s="340"/>
      <c r="O94" s="341"/>
      <c r="P94" s="340"/>
      <c r="Q94" s="341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0"/>
      <c r="B95" s="340"/>
      <c r="C95" s="340"/>
      <c r="D95" s="341"/>
      <c r="E95" s="340"/>
      <c r="F95" s="341"/>
      <c r="G95" s="340"/>
      <c r="H95" s="341"/>
      <c r="I95" s="340"/>
      <c r="J95" s="341"/>
      <c r="K95" s="342"/>
      <c r="L95" s="340"/>
      <c r="M95" s="341"/>
      <c r="N95" s="340"/>
      <c r="O95" s="341"/>
      <c r="P95" s="340"/>
      <c r="Q95" s="341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0"/>
      <c r="B96" s="340"/>
      <c r="C96" s="340"/>
      <c r="D96" s="341"/>
      <c r="E96" s="340"/>
      <c r="F96" s="341"/>
      <c r="G96" s="340"/>
      <c r="H96" s="341"/>
      <c r="I96" s="340"/>
      <c r="J96" s="341"/>
      <c r="K96" s="342"/>
      <c r="L96" s="340"/>
      <c r="M96" s="341"/>
      <c r="N96" s="340"/>
      <c r="O96" s="341"/>
      <c r="P96" s="340"/>
      <c r="Q96" s="341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0"/>
      <c r="B97" s="340"/>
      <c r="C97" s="340"/>
      <c r="D97" s="341"/>
      <c r="E97" s="340"/>
      <c r="F97" s="341"/>
      <c r="G97" s="340"/>
      <c r="H97" s="341"/>
      <c r="I97" s="340"/>
      <c r="J97" s="341"/>
      <c r="K97" s="342"/>
      <c r="L97" s="340"/>
      <c r="M97" s="341"/>
      <c r="N97" s="340"/>
      <c r="O97" s="341"/>
      <c r="P97" s="340"/>
      <c r="Q97" s="341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0"/>
      <c r="B98" s="340"/>
      <c r="C98" s="340"/>
      <c r="D98" s="341"/>
      <c r="E98" s="340"/>
      <c r="F98" s="341"/>
      <c r="G98" s="340"/>
      <c r="H98" s="341"/>
      <c r="I98" s="340"/>
      <c r="J98" s="341"/>
      <c r="K98" s="342"/>
      <c r="L98" s="340"/>
      <c r="M98" s="341"/>
      <c r="N98" s="340"/>
      <c r="O98" s="341"/>
      <c r="P98" s="340"/>
      <c r="Q98" s="341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0"/>
      <c r="B99" s="340"/>
      <c r="C99" s="340"/>
      <c r="D99" s="341"/>
      <c r="E99" s="340"/>
      <c r="F99" s="341"/>
      <c r="G99" s="340"/>
      <c r="H99" s="341"/>
      <c r="I99" s="340"/>
      <c r="J99" s="341"/>
      <c r="K99" s="342"/>
      <c r="L99" s="340"/>
      <c r="M99" s="341"/>
      <c r="N99" s="340"/>
      <c r="O99" s="341"/>
      <c r="P99" s="340"/>
      <c r="Q99" s="341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0"/>
      <c r="B100" s="340"/>
      <c r="C100" s="340"/>
      <c r="D100" s="341"/>
      <c r="E100" s="340"/>
      <c r="F100" s="341"/>
      <c r="G100" s="340"/>
      <c r="H100" s="341"/>
      <c r="I100" s="340"/>
      <c r="J100" s="341"/>
      <c r="K100" s="342"/>
      <c r="L100" s="340"/>
      <c r="M100" s="341"/>
      <c r="N100" s="340"/>
      <c r="O100" s="341"/>
      <c r="P100" s="340"/>
      <c r="Q100" s="341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0"/>
      <c r="B101" s="340"/>
      <c r="C101" s="340"/>
      <c r="D101" s="341"/>
      <c r="E101" s="340"/>
      <c r="F101" s="341"/>
      <c r="G101" s="340"/>
      <c r="H101" s="341"/>
      <c r="I101" s="340"/>
      <c r="J101" s="341"/>
      <c r="K101" s="342"/>
      <c r="L101" s="340"/>
      <c r="M101" s="341"/>
      <c r="N101" s="340"/>
      <c r="O101" s="341"/>
      <c r="P101" s="340"/>
      <c r="Q101" s="341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0"/>
      <c r="B102" s="340"/>
      <c r="C102" s="340"/>
      <c r="D102" s="341"/>
      <c r="E102" s="340"/>
      <c r="F102" s="341"/>
      <c r="G102" s="340"/>
      <c r="H102" s="341"/>
      <c r="I102" s="340"/>
      <c r="J102" s="341"/>
      <c r="K102" s="342"/>
      <c r="L102" s="340"/>
      <c r="M102" s="341"/>
      <c r="N102" s="340"/>
      <c r="O102" s="341"/>
      <c r="P102" s="340"/>
      <c r="Q102" s="341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0"/>
      <c r="B103" s="340"/>
      <c r="C103" s="340"/>
      <c r="D103" s="341"/>
      <c r="E103" s="340"/>
      <c r="F103" s="341"/>
      <c r="G103" s="340"/>
      <c r="H103" s="341"/>
      <c r="I103" s="340"/>
      <c r="J103" s="341"/>
      <c r="K103" s="342"/>
      <c r="L103" s="340"/>
      <c r="M103" s="341"/>
      <c r="N103" s="340"/>
      <c r="O103" s="341"/>
      <c r="P103" s="340"/>
      <c r="Q103" s="341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0"/>
      <c r="B104" s="340"/>
      <c r="C104" s="340"/>
      <c r="D104" s="341"/>
      <c r="E104" s="340"/>
      <c r="F104" s="341"/>
      <c r="G104" s="340"/>
      <c r="H104" s="341"/>
      <c r="I104" s="340"/>
      <c r="J104" s="341"/>
      <c r="K104" s="342"/>
      <c r="L104" s="340"/>
      <c r="M104" s="341"/>
      <c r="N104" s="340"/>
      <c r="O104" s="341"/>
      <c r="P104" s="340"/>
      <c r="Q104" s="341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0"/>
      <c r="B105" s="340"/>
      <c r="C105" s="340"/>
      <c r="D105" s="341"/>
      <c r="E105" s="340"/>
      <c r="F105" s="341"/>
      <c r="G105" s="340"/>
      <c r="H105" s="341"/>
      <c r="I105" s="340"/>
      <c r="J105" s="341"/>
      <c r="K105" s="342"/>
      <c r="L105" s="340"/>
      <c r="M105" s="341"/>
      <c r="N105" s="340"/>
      <c r="O105" s="341"/>
      <c r="P105" s="340"/>
      <c r="Q105" s="341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0"/>
      <c r="B106" s="340"/>
      <c r="C106" s="340"/>
      <c r="D106" s="341"/>
      <c r="E106" s="340"/>
      <c r="F106" s="341"/>
      <c r="G106" s="340"/>
      <c r="H106" s="341"/>
      <c r="I106" s="340"/>
      <c r="J106" s="341"/>
      <c r="K106" s="342"/>
      <c r="L106" s="340"/>
      <c r="M106" s="341"/>
      <c r="N106" s="340"/>
      <c r="O106" s="341"/>
      <c r="P106" s="340"/>
      <c r="Q106" s="341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0"/>
      <c r="B107" s="340"/>
      <c r="C107" s="340"/>
      <c r="D107" s="341"/>
      <c r="E107" s="340"/>
      <c r="F107" s="341"/>
      <c r="G107" s="340"/>
      <c r="H107" s="341"/>
      <c r="I107" s="340"/>
      <c r="J107" s="341"/>
      <c r="K107" s="342"/>
      <c r="L107" s="340"/>
      <c r="M107" s="341"/>
      <c r="N107" s="340"/>
      <c r="O107" s="341"/>
      <c r="P107" s="340"/>
      <c r="Q107" s="341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0"/>
      <c r="B108" s="340"/>
      <c r="C108" s="340"/>
      <c r="D108" s="341"/>
      <c r="E108" s="340"/>
      <c r="F108" s="341"/>
      <c r="G108" s="340"/>
      <c r="H108" s="341"/>
      <c r="I108" s="340"/>
      <c r="J108" s="341"/>
      <c r="K108" s="342"/>
      <c r="L108" s="340"/>
      <c r="M108" s="341"/>
      <c r="N108" s="340"/>
      <c r="O108" s="341"/>
      <c r="P108" s="340"/>
      <c r="Q108" s="341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0"/>
      <c r="B109" s="340"/>
      <c r="C109" s="340"/>
      <c r="D109" s="341"/>
      <c r="E109" s="340"/>
      <c r="F109" s="341"/>
      <c r="G109" s="340"/>
      <c r="H109" s="341"/>
      <c r="I109" s="340"/>
      <c r="J109" s="341"/>
      <c r="K109" s="342"/>
      <c r="L109" s="340"/>
      <c r="M109" s="341"/>
      <c r="N109" s="340"/>
      <c r="O109" s="341"/>
      <c r="P109" s="340"/>
      <c r="Q109" s="341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0"/>
      <c r="B110" s="340"/>
      <c r="C110" s="340"/>
      <c r="D110" s="341"/>
      <c r="E110" s="340"/>
      <c r="F110" s="341"/>
      <c r="G110" s="340"/>
      <c r="H110" s="341"/>
      <c r="I110" s="340"/>
      <c r="J110" s="341"/>
      <c r="K110" s="342"/>
      <c r="L110" s="340"/>
      <c r="M110" s="341"/>
      <c r="N110" s="340"/>
      <c r="O110" s="341"/>
      <c r="P110" s="340"/>
      <c r="Q110" s="341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0"/>
      <c r="B111" s="340"/>
      <c r="C111" s="340"/>
      <c r="D111" s="341"/>
      <c r="E111" s="340"/>
      <c r="F111" s="341"/>
      <c r="G111" s="340"/>
      <c r="H111" s="341"/>
      <c r="I111" s="340"/>
      <c r="J111" s="341"/>
      <c r="K111" s="342"/>
      <c r="L111" s="340"/>
      <c r="M111" s="341"/>
      <c r="N111" s="340"/>
      <c r="O111" s="341"/>
      <c r="P111" s="340"/>
      <c r="Q111" s="341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0"/>
      <c r="B112" s="340"/>
      <c r="C112" s="340"/>
      <c r="D112" s="341"/>
      <c r="E112" s="340"/>
      <c r="F112" s="341"/>
      <c r="G112" s="340"/>
      <c r="H112" s="341"/>
      <c r="I112" s="340"/>
      <c r="J112" s="341"/>
      <c r="K112" s="342"/>
      <c r="L112" s="340"/>
      <c r="M112" s="341"/>
      <c r="N112" s="340"/>
      <c r="O112" s="341"/>
      <c r="P112" s="340"/>
      <c r="Q112" s="341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0"/>
      <c r="B113" s="340"/>
      <c r="C113" s="340"/>
      <c r="D113" s="341"/>
      <c r="E113" s="340"/>
      <c r="F113" s="341"/>
      <c r="G113" s="340"/>
      <c r="H113" s="341"/>
      <c r="I113" s="340"/>
      <c r="J113" s="341"/>
      <c r="K113" s="342"/>
      <c r="L113" s="340"/>
      <c r="M113" s="341"/>
      <c r="N113" s="340"/>
      <c r="O113" s="341"/>
      <c r="P113" s="340"/>
      <c r="Q113" s="341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0"/>
      <c r="B114" s="340"/>
      <c r="C114" s="340"/>
      <c r="D114" s="341"/>
      <c r="E114" s="340"/>
      <c r="F114" s="341"/>
      <c r="G114" s="340"/>
      <c r="H114" s="341"/>
      <c r="I114" s="340"/>
      <c r="J114" s="341"/>
      <c r="K114" s="342"/>
      <c r="L114" s="340"/>
      <c r="M114" s="341"/>
      <c r="N114" s="340"/>
      <c r="O114" s="341"/>
      <c r="P114" s="340"/>
      <c r="Q114" s="341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0"/>
      <c r="B115" s="340"/>
      <c r="C115" s="340"/>
      <c r="D115" s="341"/>
      <c r="E115" s="340"/>
      <c r="F115" s="341"/>
      <c r="G115" s="340"/>
      <c r="H115" s="341"/>
      <c r="I115" s="340"/>
      <c r="J115" s="341"/>
      <c r="K115" s="342"/>
      <c r="L115" s="340"/>
      <c r="M115" s="341"/>
      <c r="N115" s="340"/>
      <c r="O115" s="341"/>
      <c r="P115" s="340"/>
      <c r="Q115" s="341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0"/>
      <c r="B116" s="340"/>
      <c r="C116" s="340"/>
      <c r="D116" s="341"/>
      <c r="E116" s="340"/>
      <c r="F116" s="341"/>
      <c r="G116" s="340"/>
      <c r="H116" s="341"/>
      <c r="I116" s="340"/>
      <c r="J116" s="341"/>
      <c r="K116" s="342"/>
      <c r="L116" s="340"/>
      <c r="M116" s="341"/>
      <c r="N116" s="340"/>
      <c r="O116" s="341"/>
      <c r="P116" s="340"/>
      <c r="Q116" s="341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0"/>
      <c r="B117" s="340"/>
      <c r="C117" s="340"/>
      <c r="D117" s="341"/>
      <c r="E117" s="340"/>
      <c r="F117" s="341"/>
      <c r="G117" s="340"/>
      <c r="H117" s="341"/>
      <c r="I117" s="340"/>
      <c r="J117" s="341"/>
      <c r="K117" s="342"/>
      <c r="L117" s="340"/>
      <c r="M117" s="341"/>
      <c r="N117" s="340"/>
      <c r="O117" s="341"/>
      <c r="P117" s="340"/>
      <c r="Q117" s="341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0"/>
      <c r="B118" s="340"/>
      <c r="C118" s="340"/>
      <c r="D118" s="341"/>
      <c r="E118" s="340"/>
      <c r="F118" s="341"/>
      <c r="G118" s="340"/>
      <c r="H118" s="341"/>
      <c r="I118" s="340"/>
      <c r="J118" s="341"/>
      <c r="K118" s="342"/>
      <c r="L118" s="340"/>
      <c r="M118" s="341"/>
      <c r="N118" s="340"/>
      <c r="O118" s="341"/>
      <c r="P118" s="340"/>
      <c r="Q118" s="341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0"/>
      <c r="B119" s="340"/>
      <c r="C119" s="340"/>
      <c r="D119" s="341"/>
      <c r="E119" s="340"/>
      <c r="F119" s="341"/>
      <c r="G119" s="340"/>
      <c r="H119" s="341"/>
      <c r="I119" s="340"/>
      <c r="J119" s="341"/>
      <c r="K119" s="342"/>
      <c r="L119" s="340"/>
      <c r="M119" s="341"/>
      <c r="N119" s="340"/>
      <c r="O119" s="341"/>
      <c r="P119" s="340"/>
      <c r="Q119" s="341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0"/>
      <c r="B120" s="340"/>
      <c r="C120" s="340"/>
      <c r="D120" s="341"/>
      <c r="E120" s="340"/>
      <c r="F120" s="341"/>
      <c r="G120" s="340"/>
      <c r="H120" s="341"/>
      <c r="I120" s="340"/>
      <c r="J120" s="341"/>
      <c r="K120" s="342"/>
      <c r="L120" s="340"/>
      <c r="M120" s="341"/>
      <c r="N120" s="340"/>
      <c r="O120" s="341"/>
      <c r="P120" s="340"/>
      <c r="Q120" s="341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0"/>
      <c r="B121" s="340"/>
      <c r="C121" s="340"/>
      <c r="D121" s="341"/>
      <c r="E121" s="340"/>
      <c r="F121" s="341"/>
      <c r="G121" s="340"/>
      <c r="H121" s="341"/>
      <c r="I121" s="340"/>
      <c r="J121" s="341"/>
      <c r="K121" s="342"/>
      <c r="L121" s="340"/>
      <c r="M121" s="341"/>
      <c r="N121" s="340"/>
      <c r="O121" s="341"/>
      <c r="P121" s="340"/>
      <c r="Q121" s="341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0"/>
      <c r="B122" s="340"/>
      <c r="C122" s="340"/>
      <c r="D122" s="341"/>
      <c r="E122" s="340"/>
      <c r="F122" s="341"/>
      <c r="G122" s="340"/>
      <c r="H122" s="341"/>
      <c r="I122" s="340"/>
      <c r="J122" s="341"/>
      <c r="K122" s="342"/>
      <c r="L122" s="340"/>
      <c r="M122" s="341"/>
      <c r="N122" s="340"/>
      <c r="O122" s="341"/>
      <c r="P122" s="340"/>
      <c r="Q122" s="341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0"/>
      <c r="B123" s="340"/>
      <c r="C123" s="340"/>
      <c r="D123" s="341"/>
      <c r="E123" s="340"/>
      <c r="F123" s="341"/>
      <c r="G123" s="340"/>
      <c r="H123" s="341"/>
      <c r="I123" s="340"/>
      <c r="J123" s="341"/>
      <c r="K123" s="342"/>
      <c r="L123" s="340"/>
      <c r="M123" s="341"/>
      <c r="N123" s="340"/>
      <c r="O123" s="341"/>
      <c r="P123" s="340"/>
      <c r="Q123" s="341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0"/>
      <c r="B124" s="340"/>
      <c r="C124" s="340"/>
      <c r="D124" s="341"/>
      <c r="E124" s="340"/>
      <c r="F124" s="341"/>
      <c r="G124" s="340"/>
      <c r="H124" s="341"/>
      <c r="I124" s="340"/>
      <c r="J124" s="341"/>
      <c r="K124" s="342"/>
      <c r="L124" s="340"/>
      <c r="M124" s="341"/>
      <c r="N124" s="340"/>
      <c r="O124" s="341"/>
      <c r="P124" s="340"/>
      <c r="Q124" s="341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0"/>
      <c r="B125" s="340"/>
      <c r="C125" s="340"/>
      <c r="D125" s="341"/>
      <c r="E125" s="340"/>
      <c r="F125" s="341"/>
      <c r="G125" s="340"/>
      <c r="H125" s="341"/>
      <c r="I125" s="340"/>
      <c r="J125" s="341"/>
      <c r="K125" s="342"/>
      <c r="L125" s="340"/>
      <c r="M125" s="341"/>
      <c r="N125" s="340"/>
      <c r="O125" s="341"/>
      <c r="P125" s="340"/>
      <c r="Q125" s="341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0"/>
      <c r="B126" s="340"/>
      <c r="C126" s="340"/>
      <c r="D126" s="341"/>
      <c r="E126" s="340"/>
      <c r="F126" s="341"/>
      <c r="G126" s="340"/>
      <c r="H126" s="341"/>
      <c r="I126" s="340"/>
      <c r="J126" s="341"/>
      <c r="K126" s="342"/>
      <c r="L126" s="340"/>
      <c r="M126" s="341"/>
      <c r="N126" s="340"/>
      <c r="O126" s="341"/>
      <c r="P126" s="340"/>
      <c r="Q126" s="341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0"/>
      <c r="B127" s="340"/>
      <c r="C127" s="340"/>
      <c r="D127" s="341"/>
      <c r="E127" s="340"/>
      <c r="F127" s="341"/>
      <c r="G127" s="340"/>
      <c r="H127" s="341"/>
      <c r="I127" s="340"/>
      <c r="J127" s="341"/>
      <c r="K127" s="342"/>
      <c r="L127" s="340"/>
      <c r="M127" s="341"/>
      <c r="N127" s="340"/>
      <c r="O127" s="341"/>
      <c r="P127" s="340"/>
      <c r="Q127" s="341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0"/>
      <c r="B128" s="340"/>
      <c r="C128" s="340"/>
      <c r="D128" s="341"/>
      <c r="E128" s="340"/>
      <c r="F128" s="341"/>
      <c r="G128" s="340"/>
      <c r="H128" s="341"/>
      <c r="I128" s="340"/>
      <c r="J128" s="341"/>
      <c r="K128" s="342"/>
      <c r="L128" s="340"/>
      <c r="M128" s="341"/>
      <c r="N128" s="340"/>
      <c r="O128" s="341"/>
      <c r="P128" s="340"/>
      <c r="Q128" s="341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0"/>
      <c r="B129" s="340"/>
      <c r="C129" s="340"/>
      <c r="D129" s="341"/>
      <c r="E129" s="340"/>
      <c r="F129" s="341"/>
      <c r="G129" s="340"/>
      <c r="H129" s="341"/>
      <c r="I129" s="340"/>
      <c r="J129" s="341"/>
      <c r="K129" s="342"/>
      <c r="L129" s="340"/>
      <c r="M129" s="341"/>
      <c r="N129" s="340"/>
      <c r="O129" s="341"/>
      <c r="P129" s="340"/>
      <c r="Q129" s="341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0"/>
      <c r="B130" s="340"/>
      <c r="C130" s="340"/>
      <c r="D130" s="341"/>
      <c r="E130" s="340"/>
      <c r="F130" s="341"/>
      <c r="G130" s="340"/>
      <c r="H130" s="341"/>
      <c r="I130" s="340"/>
      <c r="J130" s="341"/>
      <c r="K130" s="342"/>
      <c r="L130" s="340"/>
      <c r="M130" s="341"/>
      <c r="N130" s="340"/>
      <c r="O130" s="341"/>
      <c r="P130" s="340"/>
      <c r="Q130" s="341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0"/>
      <c r="B131" s="340"/>
      <c r="C131" s="340"/>
      <c r="D131" s="341"/>
      <c r="E131" s="340"/>
      <c r="F131" s="341"/>
      <c r="G131" s="340"/>
      <c r="H131" s="341"/>
      <c r="I131" s="340"/>
      <c r="J131" s="341"/>
      <c r="K131" s="342"/>
      <c r="L131" s="340"/>
      <c r="M131" s="341"/>
      <c r="N131" s="340"/>
      <c r="O131" s="341"/>
      <c r="P131" s="340"/>
      <c r="Q131" s="341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0"/>
      <c r="B132" s="340"/>
      <c r="C132" s="340"/>
      <c r="D132" s="341"/>
      <c r="E132" s="340"/>
      <c r="F132" s="341"/>
      <c r="G132" s="340"/>
      <c r="H132" s="341"/>
      <c r="I132" s="340"/>
      <c r="J132" s="341"/>
      <c r="K132" s="342"/>
      <c r="L132" s="340"/>
      <c r="M132" s="341"/>
      <c r="N132" s="340"/>
      <c r="O132" s="341"/>
      <c r="P132" s="340"/>
      <c r="Q132" s="341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0"/>
      <c r="B133" s="340"/>
      <c r="C133" s="340"/>
      <c r="D133" s="341"/>
      <c r="E133" s="340"/>
      <c r="F133" s="341"/>
      <c r="G133" s="340"/>
      <c r="H133" s="341"/>
      <c r="I133" s="340"/>
      <c r="J133" s="341"/>
      <c r="K133" s="342"/>
      <c r="L133" s="340"/>
      <c r="M133" s="341"/>
      <c r="N133" s="340"/>
      <c r="O133" s="341"/>
      <c r="P133" s="340"/>
      <c r="Q133" s="341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0"/>
      <c r="B134" s="340"/>
      <c r="C134" s="340"/>
      <c r="D134" s="341"/>
      <c r="E134" s="340"/>
      <c r="F134" s="341"/>
      <c r="G134" s="340"/>
      <c r="H134" s="341"/>
      <c r="I134" s="340"/>
      <c r="J134" s="341"/>
      <c r="K134" s="342"/>
      <c r="L134" s="340"/>
      <c r="M134" s="341"/>
      <c r="N134" s="340"/>
      <c r="O134" s="341"/>
      <c r="P134" s="340"/>
      <c r="Q134" s="341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0"/>
      <c r="B135" s="340"/>
      <c r="C135" s="340"/>
      <c r="D135" s="341"/>
      <c r="E135" s="340"/>
      <c r="F135" s="341"/>
      <c r="G135" s="340"/>
      <c r="H135" s="341"/>
      <c r="I135" s="340"/>
      <c r="J135" s="341"/>
      <c r="K135" s="342"/>
      <c r="L135" s="340"/>
      <c r="M135" s="341"/>
      <c r="N135" s="340"/>
      <c r="O135" s="341"/>
      <c r="P135" s="340"/>
      <c r="Q135" s="341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0"/>
      <c r="B136" s="340"/>
      <c r="C136" s="340"/>
      <c r="D136" s="341"/>
      <c r="E136" s="340"/>
      <c r="F136" s="341"/>
      <c r="G136" s="340"/>
      <c r="H136" s="341"/>
      <c r="I136" s="340"/>
      <c r="J136" s="341"/>
      <c r="K136" s="342"/>
      <c r="L136" s="340"/>
      <c r="M136" s="341"/>
      <c r="N136" s="340"/>
      <c r="O136" s="341"/>
      <c r="P136" s="340"/>
      <c r="Q136" s="341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0"/>
      <c r="B137" s="340"/>
      <c r="C137" s="340"/>
      <c r="D137" s="341"/>
      <c r="E137" s="340"/>
      <c r="F137" s="341"/>
      <c r="G137" s="340"/>
      <c r="H137" s="341"/>
      <c r="I137" s="340"/>
      <c r="J137" s="341"/>
      <c r="K137" s="342"/>
      <c r="L137" s="340"/>
      <c r="M137" s="341"/>
      <c r="N137" s="340"/>
      <c r="O137" s="341"/>
      <c r="P137" s="340"/>
      <c r="Q137" s="341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0"/>
      <c r="B138" s="340"/>
      <c r="C138" s="340"/>
      <c r="D138" s="341"/>
      <c r="E138" s="340"/>
      <c r="F138" s="341"/>
      <c r="G138" s="340"/>
      <c r="H138" s="341"/>
      <c r="I138" s="340"/>
      <c r="J138" s="341"/>
      <c r="K138" s="342"/>
      <c r="L138" s="340"/>
      <c r="M138" s="341"/>
      <c r="N138" s="340"/>
      <c r="O138" s="341"/>
      <c r="P138" s="340"/>
      <c r="Q138" s="341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0"/>
      <c r="B139" s="340"/>
      <c r="C139" s="340"/>
      <c r="D139" s="341"/>
      <c r="E139" s="340"/>
      <c r="F139" s="341"/>
      <c r="G139" s="340"/>
      <c r="H139" s="341"/>
      <c r="I139" s="340"/>
      <c r="J139" s="341"/>
      <c r="K139" s="342"/>
      <c r="L139" s="340"/>
      <c r="M139" s="341"/>
      <c r="N139" s="340"/>
      <c r="O139" s="341"/>
      <c r="P139" s="340"/>
      <c r="Q139" s="341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0"/>
      <c r="B140" s="340"/>
      <c r="C140" s="340"/>
      <c r="D140" s="341"/>
      <c r="E140" s="340"/>
      <c r="F140" s="341"/>
      <c r="G140" s="340"/>
      <c r="H140" s="341"/>
      <c r="I140" s="340"/>
      <c r="J140" s="341"/>
      <c r="K140" s="342"/>
      <c r="L140" s="340"/>
      <c r="M140" s="341"/>
      <c r="N140" s="340"/>
      <c r="O140" s="341"/>
      <c r="P140" s="340"/>
      <c r="Q140" s="341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0"/>
      <c r="B141" s="340"/>
      <c r="C141" s="340"/>
      <c r="D141" s="341"/>
      <c r="E141" s="340"/>
      <c r="F141" s="341"/>
      <c r="G141" s="340"/>
      <c r="H141" s="341"/>
      <c r="I141" s="340"/>
      <c r="J141" s="341"/>
      <c r="K141" s="342"/>
      <c r="L141" s="340"/>
      <c r="M141" s="341"/>
      <c r="N141" s="340"/>
      <c r="O141" s="341"/>
      <c r="P141" s="340"/>
      <c r="Q141" s="341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0"/>
      <c r="B142" s="340"/>
      <c r="C142" s="340"/>
      <c r="D142" s="341"/>
      <c r="E142" s="340"/>
      <c r="F142" s="341"/>
      <c r="G142" s="340"/>
      <c r="H142" s="341"/>
      <c r="I142" s="340"/>
      <c r="J142" s="341"/>
      <c r="K142" s="342"/>
      <c r="L142" s="340"/>
      <c r="M142" s="341"/>
      <c r="N142" s="340"/>
      <c r="O142" s="341"/>
      <c r="P142" s="340"/>
      <c r="Q142" s="341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0"/>
      <c r="B143" s="340"/>
      <c r="C143" s="340"/>
      <c r="D143" s="341"/>
      <c r="E143" s="340"/>
      <c r="F143" s="341"/>
      <c r="G143" s="340"/>
      <c r="H143" s="341"/>
      <c r="I143" s="340"/>
      <c r="J143" s="341"/>
      <c r="K143" s="342"/>
      <c r="L143" s="340"/>
      <c r="M143" s="341"/>
      <c r="N143" s="340"/>
      <c r="O143" s="341"/>
      <c r="P143" s="340"/>
      <c r="Q143" s="341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0"/>
      <c r="B144" s="340"/>
      <c r="C144" s="340"/>
      <c r="D144" s="341"/>
      <c r="E144" s="340"/>
      <c r="F144" s="341"/>
      <c r="G144" s="340"/>
      <c r="H144" s="341"/>
      <c r="I144" s="340"/>
      <c r="J144" s="341"/>
      <c r="K144" s="342"/>
      <c r="L144" s="340"/>
      <c r="M144" s="341"/>
      <c r="N144" s="340"/>
      <c r="O144" s="341"/>
      <c r="P144" s="340"/>
      <c r="Q144" s="341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0"/>
      <c r="B145" s="340"/>
      <c r="C145" s="340"/>
      <c r="D145" s="341"/>
      <c r="E145" s="340"/>
      <c r="F145" s="341"/>
      <c r="G145" s="340"/>
      <c r="H145" s="341"/>
      <c r="I145" s="340"/>
      <c r="J145" s="341"/>
      <c r="K145" s="342"/>
      <c r="L145" s="340"/>
      <c r="M145" s="341"/>
      <c r="N145" s="340"/>
      <c r="O145" s="341"/>
      <c r="P145" s="340"/>
      <c r="Q145" s="341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0"/>
      <c r="B146" s="340"/>
      <c r="C146" s="340"/>
      <c r="D146" s="341"/>
      <c r="E146" s="340"/>
      <c r="F146" s="341"/>
      <c r="G146" s="340"/>
      <c r="H146" s="341"/>
      <c r="I146" s="340"/>
      <c r="J146" s="341"/>
      <c r="K146" s="342"/>
      <c r="L146" s="340"/>
      <c r="M146" s="341"/>
      <c r="N146" s="340"/>
      <c r="O146" s="341"/>
      <c r="P146" s="340"/>
      <c r="Q146" s="341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0"/>
      <c r="B147" s="340"/>
      <c r="C147" s="340"/>
      <c r="D147" s="341"/>
      <c r="E147" s="340"/>
      <c r="F147" s="341"/>
      <c r="G147" s="340"/>
      <c r="H147" s="341"/>
      <c r="I147" s="340"/>
      <c r="J147" s="341"/>
      <c r="K147" s="342"/>
      <c r="L147" s="340"/>
      <c r="M147" s="341"/>
      <c r="N147" s="340"/>
      <c r="O147" s="341"/>
      <c r="P147" s="340"/>
      <c r="Q147" s="341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0"/>
      <c r="B148" s="340"/>
      <c r="C148" s="340"/>
      <c r="D148" s="341"/>
      <c r="E148" s="340"/>
      <c r="F148" s="341"/>
      <c r="G148" s="340"/>
      <c r="H148" s="341"/>
      <c r="I148" s="340"/>
      <c r="J148" s="341"/>
      <c r="K148" s="342"/>
      <c r="L148" s="340"/>
      <c r="M148" s="341"/>
      <c r="N148" s="340"/>
      <c r="O148" s="341"/>
      <c r="P148" s="340"/>
      <c r="Q148" s="341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0"/>
      <c r="B149" s="340"/>
      <c r="C149" s="340"/>
      <c r="D149" s="341"/>
      <c r="E149" s="340"/>
      <c r="F149" s="341"/>
      <c r="G149" s="340"/>
      <c r="H149" s="341"/>
      <c r="I149" s="340"/>
      <c r="J149" s="341"/>
      <c r="K149" s="342"/>
      <c r="L149" s="340"/>
      <c r="M149" s="341"/>
      <c r="N149" s="340"/>
      <c r="O149" s="341"/>
      <c r="P149" s="340"/>
      <c r="Q149" s="341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0"/>
      <c r="B150" s="340"/>
      <c r="C150" s="340"/>
      <c r="D150" s="341"/>
      <c r="E150" s="340"/>
      <c r="F150" s="341"/>
      <c r="G150" s="340"/>
      <c r="H150" s="341"/>
      <c r="I150" s="340"/>
      <c r="J150" s="341"/>
      <c r="K150" s="342"/>
      <c r="L150" s="340"/>
      <c r="M150" s="341"/>
      <c r="N150" s="340"/>
      <c r="O150" s="341"/>
      <c r="P150" s="340"/>
      <c r="Q150" s="341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0"/>
      <c r="B151" s="340"/>
      <c r="C151" s="340"/>
      <c r="D151" s="341"/>
      <c r="E151" s="340"/>
      <c r="F151" s="341"/>
      <c r="G151" s="340"/>
      <c r="H151" s="341"/>
      <c r="I151" s="340"/>
      <c r="J151" s="341"/>
      <c r="K151" s="342"/>
      <c r="L151" s="340"/>
      <c r="M151" s="341"/>
      <c r="N151" s="340"/>
      <c r="O151" s="341"/>
      <c r="P151" s="340"/>
      <c r="Q151" s="341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0"/>
      <c r="B152" s="340"/>
      <c r="C152" s="340"/>
      <c r="D152" s="341"/>
      <c r="E152" s="340"/>
      <c r="F152" s="341"/>
      <c r="G152" s="340"/>
      <c r="H152" s="341"/>
      <c r="I152" s="340"/>
      <c r="J152" s="341"/>
      <c r="K152" s="342"/>
      <c r="L152" s="340"/>
      <c r="M152" s="341"/>
      <c r="N152" s="340"/>
      <c r="O152" s="341"/>
      <c r="P152" s="340"/>
      <c r="Q152" s="341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0"/>
      <c r="B153" s="340"/>
      <c r="C153" s="340"/>
      <c r="D153" s="341"/>
      <c r="E153" s="340"/>
      <c r="F153" s="341"/>
      <c r="G153" s="340"/>
      <c r="H153" s="341"/>
      <c r="I153" s="340"/>
      <c r="J153" s="341"/>
      <c r="K153" s="342"/>
      <c r="L153" s="340"/>
      <c r="M153" s="341"/>
      <c r="N153" s="340"/>
      <c r="O153" s="341"/>
      <c r="P153" s="340"/>
      <c r="Q153" s="341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0"/>
      <c r="B154" s="340"/>
      <c r="C154" s="340"/>
      <c r="D154" s="341"/>
      <c r="E154" s="340"/>
      <c r="F154" s="341"/>
      <c r="G154" s="340"/>
      <c r="H154" s="341"/>
      <c r="I154" s="340"/>
      <c r="J154" s="341"/>
      <c r="K154" s="342"/>
      <c r="L154" s="340"/>
      <c r="M154" s="341"/>
      <c r="N154" s="340"/>
      <c r="O154" s="341"/>
      <c r="P154" s="340"/>
      <c r="Q154" s="341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0"/>
      <c r="B155" s="340"/>
      <c r="C155" s="340"/>
      <c r="D155" s="341"/>
      <c r="E155" s="340"/>
      <c r="F155" s="341"/>
      <c r="G155" s="340"/>
      <c r="H155" s="341"/>
      <c r="I155" s="340"/>
      <c r="J155" s="341"/>
      <c r="K155" s="342"/>
      <c r="L155" s="340"/>
      <c r="M155" s="341"/>
      <c r="N155" s="340"/>
      <c r="O155" s="341"/>
      <c r="P155" s="340"/>
      <c r="Q155" s="341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0"/>
      <c r="B156" s="340"/>
      <c r="C156" s="340"/>
      <c r="D156" s="341"/>
      <c r="E156" s="340"/>
      <c r="F156" s="341"/>
      <c r="G156" s="340"/>
      <c r="H156" s="341"/>
      <c r="I156" s="340"/>
      <c r="J156" s="341"/>
      <c r="K156" s="342"/>
      <c r="L156" s="340"/>
      <c r="M156" s="341"/>
      <c r="N156" s="340"/>
      <c r="O156" s="341"/>
      <c r="P156" s="340"/>
      <c r="Q156" s="341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0"/>
      <c r="B157" s="340"/>
      <c r="C157" s="340"/>
      <c r="D157" s="341"/>
      <c r="E157" s="340"/>
      <c r="F157" s="341"/>
      <c r="G157" s="340"/>
      <c r="H157" s="341"/>
      <c r="I157" s="340"/>
      <c r="J157" s="341"/>
      <c r="K157" s="342"/>
      <c r="L157" s="340"/>
      <c r="M157" s="341"/>
      <c r="N157" s="340"/>
      <c r="O157" s="341"/>
      <c r="P157" s="340"/>
      <c r="Q157" s="341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0"/>
      <c r="B158" s="340"/>
      <c r="C158" s="340"/>
      <c r="D158" s="341"/>
      <c r="E158" s="340"/>
      <c r="F158" s="341"/>
      <c r="G158" s="340"/>
      <c r="H158" s="341"/>
      <c r="I158" s="340"/>
      <c r="J158" s="341"/>
      <c r="K158" s="342"/>
      <c r="L158" s="340"/>
      <c r="M158" s="341"/>
      <c r="N158" s="340"/>
      <c r="O158" s="341"/>
      <c r="P158" s="340"/>
      <c r="Q158" s="341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0"/>
      <c r="B159" s="340"/>
      <c r="C159" s="340"/>
      <c r="D159" s="341"/>
      <c r="E159" s="340"/>
      <c r="F159" s="341"/>
      <c r="G159" s="340"/>
      <c r="H159" s="341"/>
      <c r="I159" s="340"/>
      <c r="J159" s="341"/>
      <c r="K159" s="342"/>
      <c r="L159" s="340"/>
      <c r="M159" s="341"/>
      <c r="N159" s="340"/>
      <c r="O159" s="341"/>
      <c r="P159" s="340"/>
      <c r="Q159" s="341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0"/>
      <c r="B160" s="340"/>
      <c r="C160" s="340"/>
      <c r="D160" s="341"/>
      <c r="E160" s="340"/>
      <c r="F160" s="341"/>
      <c r="G160" s="340"/>
      <c r="H160" s="341"/>
      <c r="I160" s="340"/>
      <c r="J160" s="341"/>
      <c r="K160" s="342"/>
      <c r="L160" s="340"/>
      <c r="M160" s="341"/>
      <c r="N160" s="340"/>
      <c r="O160" s="341"/>
      <c r="P160" s="340"/>
      <c r="Q160" s="341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0"/>
      <c r="B161" s="340"/>
      <c r="C161" s="340"/>
      <c r="D161" s="341"/>
      <c r="E161" s="340"/>
      <c r="F161" s="341"/>
      <c r="G161" s="340"/>
      <c r="H161" s="341"/>
      <c r="I161" s="340"/>
      <c r="J161" s="341"/>
      <c r="K161" s="342"/>
      <c r="L161" s="340"/>
      <c r="M161" s="341"/>
      <c r="N161" s="340"/>
      <c r="O161" s="341"/>
      <c r="P161" s="340"/>
      <c r="Q161" s="341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0"/>
      <c r="B162" s="340"/>
      <c r="C162" s="340"/>
      <c r="D162" s="341"/>
      <c r="E162" s="340"/>
      <c r="F162" s="341"/>
      <c r="G162" s="340"/>
      <c r="H162" s="341"/>
      <c r="I162" s="340"/>
      <c r="J162" s="341"/>
      <c r="K162" s="342"/>
      <c r="L162" s="340"/>
      <c r="M162" s="341"/>
      <c r="N162" s="340"/>
      <c r="O162" s="341"/>
      <c r="P162" s="340"/>
      <c r="Q162" s="341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0"/>
      <c r="B163" s="340"/>
      <c r="C163" s="340"/>
      <c r="D163" s="341"/>
      <c r="E163" s="340"/>
      <c r="F163" s="341"/>
      <c r="G163" s="340"/>
      <c r="H163" s="341"/>
      <c r="I163" s="340"/>
      <c r="J163" s="341"/>
      <c r="K163" s="342"/>
      <c r="L163" s="340"/>
      <c r="M163" s="341"/>
      <c r="N163" s="340"/>
      <c r="O163" s="341"/>
      <c r="P163" s="340"/>
      <c r="Q163" s="341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0"/>
      <c r="B164" s="340"/>
      <c r="C164" s="340"/>
      <c r="D164" s="341"/>
      <c r="E164" s="340"/>
      <c r="F164" s="341"/>
      <c r="G164" s="340"/>
      <c r="H164" s="341"/>
      <c r="I164" s="340"/>
      <c r="J164" s="341"/>
      <c r="K164" s="342"/>
      <c r="L164" s="340"/>
      <c r="M164" s="341"/>
      <c r="N164" s="340"/>
      <c r="O164" s="341"/>
      <c r="P164" s="340"/>
      <c r="Q164" s="341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0"/>
      <c r="B165" s="340"/>
      <c r="C165" s="340"/>
      <c r="D165" s="341"/>
      <c r="E165" s="340"/>
      <c r="F165" s="341"/>
      <c r="G165" s="340"/>
      <c r="H165" s="341"/>
      <c r="I165" s="340"/>
      <c r="J165" s="341"/>
      <c r="K165" s="342"/>
      <c r="L165" s="340"/>
      <c r="M165" s="341"/>
      <c r="N165" s="340"/>
      <c r="O165" s="341"/>
      <c r="P165" s="340"/>
      <c r="Q165" s="341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0"/>
      <c r="B166" s="340"/>
      <c r="C166" s="340"/>
      <c r="D166" s="341"/>
      <c r="E166" s="340"/>
      <c r="F166" s="341"/>
      <c r="G166" s="340"/>
      <c r="H166" s="341"/>
      <c r="I166" s="340"/>
      <c r="J166" s="341"/>
      <c r="K166" s="342"/>
      <c r="L166" s="340"/>
      <c r="M166" s="341"/>
      <c r="N166" s="340"/>
      <c r="O166" s="341"/>
      <c r="P166" s="340"/>
      <c r="Q166" s="341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0"/>
      <c r="B167" s="340"/>
      <c r="C167" s="340"/>
      <c r="D167" s="341"/>
      <c r="E167" s="340"/>
      <c r="F167" s="341"/>
      <c r="G167" s="340"/>
      <c r="H167" s="341"/>
      <c r="I167" s="340"/>
      <c r="J167" s="341"/>
      <c r="K167" s="342"/>
      <c r="L167" s="340"/>
      <c r="M167" s="341"/>
      <c r="N167" s="340"/>
      <c r="O167" s="341"/>
      <c r="P167" s="340"/>
      <c r="Q167" s="341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0"/>
      <c r="B168" s="340"/>
      <c r="C168" s="340"/>
      <c r="D168" s="341"/>
      <c r="E168" s="340"/>
      <c r="F168" s="341"/>
      <c r="G168" s="340"/>
      <c r="H168" s="341"/>
      <c r="I168" s="340"/>
      <c r="J168" s="341"/>
      <c r="K168" s="342"/>
      <c r="L168" s="340"/>
      <c r="M168" s="341"/>
      <c r="N168" s="340"/>
      <c r="O168" s="341"/>
      <c r="P168" s="340"/>
      <c r="Q168" s="341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0"/>
      <c r="B169" s="340"/>
      <c r="C169" s="340"/>
      <c r="D169" s="341"/>
      <c r="E169" s="340"/>
      <c r="F169" s="341"/>
      <c r="G169" s="340"/>
      <c r="H169" s="341"/>
      <c r="I169" s="340"/>
      <c r="J169" s="341"/>
      <c r="K169" s="342"/>
      <c r="L169" s="340"/>
      <c r="M169" s="341"/>
      <c r="N169" s="340"/>
      <c r="O169" s="341"/>
      <c r="P169" s="340"/>
      <c r="Q169" s="341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0"/>
      <c r="B170" s="340"/>
      <c r="C170" s="340"/>
      <c r="D170" s="341"/>
      <c r="E170" s="340"/>
      <c r="F170" s="341"/>
      <c r="G170" s="340"/>
      <c r="H170" s="341"/>
      <c r="I170" s="340"/>
      <c r="J170" s="341"/>
      <c r="K170" s="342"/>
      <c r="L170" s="340"/>
      <c r="M170" s="341"/>
      <c r="N170" s="340"/>
      <c r="O170" s="341"/>
      <c r="P170" s="340"/>
      <c r="Q170" s="341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0"/>
      <c r="B171" s="340"/>
      <c r="C171" s="340"/>
      <c r="D171" s="341"/>
      <c r="E171" s="340"/>
      <c r="F171" s="341"/>
      <c r="G171" s="340"/>
      <c r="H171" s="341"/>
      <c r="I171" s="340"/>
      <c r="J171" s="341"/>
      <c r="K171" s="342"/>
      <c r="L171" s="340"/>
      <c r="M171" s="341"/>
      <c r="N171" s="340"/>
      <c r="O171" s="341"/>
      <c r="P171" s="340"/>
      <c r="Q171" s="341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0"/>
      <c r="B172" s="340"/>
      <c r="C172" s="340"/>
      <c r="D172" s="341"/>
      <c r="E172" s="340"/>
      <c r="F172" s="341"/>
      <c r="G172" s="340"/>
      <c r="H172" s="341"/>
      <c r="I172" s="340"/>
      <c r="J172" s="341"/>
      <c r="K172" s="342"/>
      <c r="L172" s="340"/>
      <c r="M172" s="341"/>
      <c r="N172" s="340"/>
      <c r="O172" s="341"/>
      <c r="P172" s="340"/>
      <c r="Q172" s="341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0"/>
      <c r="B173" s="340"/>
      <c r="C173" s="340"/>
      <c r="D173" s="341"/>
      <c r="E173" s="340"/>
      <c r="F173" s="341"/>
      <c r="G173" s="340"/>
      <c r="H173" s="341"/>
      <c r="I173" s="340"/>
      <c r="J173" s="341"/>
      <c r="K173" s="342"/>
      <c r="L173" s="340"/>
      <c r="M173" s="341"/>
      <c r="N173" s="340"/>
      <c r="O173" s="341"/>
      <c r="P173" s="340"/>
      <c r="Q173" s="341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0"/>
      <c r="B174" s="340"/>
      <c r="C174" s="340"/>
      <c r="D174" s="341"/>
      <c r="E174" s="340"/>
      <c r="F174" s="341"/>
      <c r="G174" s="340"/>
      <c r="H174" s="341"/>
      <c r="I174" s="340"/>
      <c r="J174" s="341"/>
      <c r="K174" s="342"/>
      <c r="L174" s="340"/>
      <c r="M174" s="341"/>
      <c r="N174" s="340"/>
      <c r="O174" s="341"/>
      <c r="P174" s="340"/>
      <c r="Q174" s="341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0"/>
      <c r="B175" s="340"/>
      <c r="C175" s="340"/>
      <c r="D175" s="341"/>
      <c r="E175" s="340"/>
      <c r="F175" s="341"/>
      <c r="G175" s="340"/>
      <c r="H175" s="341"/>
      <c r="I175" s="340"/>
      <c r="J175" s="341"/>
      <c r="K175" s="342"/>
      <c r="L175" s="340"/>
      <c r="M175" s="341"/>
      <c r="N175" s="340"/>
      <c r="O175" s="341"/>
      <c r="P175" s="340"/>
      <c r="Q175" s="341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0"/>
      <c r="B176" s="340"/>
      <c r="C176" s="340"/>
      <c r="D176" s="341"/>
      <c r="E176" s="340"/>
      <c r="F176" s="341"/>
      <c r="G176" s="340"/>
      <c r="H176" s="341"/>
      <c r="I176" s="340"/>
      <c r="J176" s="341"/>
      <c r="K176" s="342"/>
      <c r="L176" s="340"/>
      <c r="M176" s="341"/>
      <c r="N176" s="340"/>
      <c r="O176" s="341"/>
      <c r="P176" s="340"/>
      <c r="Q176" s="341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0"/>
      <c r="B177" s="340"/>
      <c r="C177" s="340"/>
      <c r="D177" s="341"/>
      <c r="E177" s="340"/>
      <c r="F177" s="341"/>
      <c r="G177" s="340"/>
      <c r="H177" s="341"/>
      <c r="I177" s="340"/>
      <c r="J177" s="341"/>
      <c r="K177" s="342"/>
      <c r="L177" s="340"/>
      <c r="M177" s="341"/>
      <c r="N177" s="340"/>
      <c r="O177" s="341"/>
      <c r="P177" s="340"/>
      <c r="Q177" s="341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0"/>
      <c r="B178" s="340"/>
      <c r="C178" s="340"/>
      <c r="D178" s="341"/>
      <c r="E178" s="340"/>
      <c r="F178" s="341"/>
      <c r="G178" s="340"/>
      <c r="H178" s="341"/>
      <c r="I178" s="340"/>
      <c r="J178" s="341"/>
      <c r="K178" s="342"/>
      <c r="L178" s="340"/>
      <c r="M178" s="341"/>
      <c r="N178" s="340"/>
      <c r="O178" s="341"/>
      <c r="P178" s="340"/>
      <c r="Q178" s="341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0"/>
      <c r="B179" s="340"/>
      <c r="C179" s="340"/>
      <c r="D179" s="341"/>
      <c r="E179" s="340"/>
      <c r="F179" s="341"/>
      <c r="G179" s="340"/>
      <c r="H179" s="341"/>
      <c r="I179" s="340"/>
      <c r="J179" s="341"/>
      <c r="K179" s="342"/>
      <c r="L179" s="340"/>
      <c r="M179" s="341"/>
      <c r="N179" s="340"/>
      <c r="O179" s="341"/>
      <c r="P179" s="340"/>
      <c r="Q179" s="341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0"/>
      <c r="B180" s="340"/>
      <c r="C180" s="340"/>
      <c r="D180" s="341"/>
      <c r="E180" s="340"/>
      <c r="F180" s="341"/>
      <c r="G180" s="340"/>
      <c r="H180" s="341"/>
      <c r="I180" s="340"/>
      <c r="J180" s="341"/>
      <c r="K180" s="342"/>
      <c r="L180" s="340"/>
      <c r="M180" s="341"/>
      <c r="N180" s="340"/>
      <c r="O180" s="341"/>
      <c r="P180" s="340"/>
      <c r="Q180" s="341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0"/>
      <c r="B181" s="340"/>
      <c r="C181" s="340"/>
      <c r="D181" s="341"/>
      <c r="E181" s="340"/>
      <c r="F181" s="341"/>
      <c r="G181" s="340"/>
      <c r="H181" s="341"/>
      <c r="I181" s="340"/>
      <c r="J181" s="341"/>
      <c r="K181" s="342"/>
      <c r="L181" s="340"/>
      <c r="M181" s="341"/>
      <c r="N181" s="340"/>
      <c r="O181" s="341"/>
      <c r="P181" s="340"/>
      <c r="Q181" s="341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0"/>
      <c r="B182" s="340"/>
      <c r="C182" s="340"/>
      <c r="D182" s="341"/>
      <c r="E182" s="340"/>
      <c r="F182" s="341"/>
      <c r="G182" s="340"/>
      <c r="H182" s="341"/>
      <c r="I182" s="340"/>
      <c r="J182" s="341"/>
      <c r="K182" s="342"/>
      <c r="L182" s="340"/>
      <c r="M182" s="341"/>
      <c r="N182" s="340"/>
      <c r="O182" s="341"/>
      <c r="P182" s="340"/>
      <c r="Q182" s="341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0"/>
      <c r="B183" s="340"/>
      <c r="C183" s="340"/>
      <c r="D183" s="341"/>
      <c r="E183" s="340"/>
      <c r="F183" s="341"/>
      <c r="G183" s="340"/>
      <c r="H183" s="341"/>
      <c r="I183" s="340"/>
      <c r="J183" s="341"/>
      <c r="K183" s="342"/>
      <c r="L183" s="340"/>
      <c r="M183" s="341"/>
      <c r="N183" s="340"/>
      <c r="O183" s="341"/>
      <c r="P183" s="340"/>
      <c r="Q183" s="341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0"/>
      <c r="B184" s="340"/>
      <c r="C184" s="340"/>
      <c r="D184" s="341"/>
      <c r="E184" s="340"/>
      <c r="F184" s="341"/>
      <c r="G184" s="340"/>
      <c r="H184" s="341"/>
      <c r="I184" s="340"/>
      <c r="J184" s="341"/>
      <c r="K184" s="342"/>
      <c r="L184" s="340"/>
      <c r="M184" s="341"/>
      <c r="N184" s="340"/>
      <c r="O184" s="341"/>
      <c r="P184" s="340"/>
      <c r="Q184" s="341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0"/>
      <c r="B185" s="340"/>
      <c r="C185" s="340"/>
      <c r="D185" s="341"/>
      <c r="E185" s="340"/>
      <c r="F185" s="341"/>
      <c r="G185" s="340"/>
      <c r="H185" s="341"/>
      <c r="I185" s="340"/>
      <c r="J185" s="341"/>
      <c r="K185" s="342"/>
      <c r="L185" s="340"/>
      <c r="M185" s="341"/>
      <c r="N185" s="340"/>
      <c r="O185" s="341"/>
      <c r="P185" s="340"/>
      <c r="Q185" s="341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0"/>
      <c r="B186" s="340"/>
      <c r="C186" s="340"/>
      <c r="D186" s="341"/>
      <c r="E186" s="340"/>
      <c r="F186" s="341"/>
      <c r="G186" s="340"/>
      <c r="H186" s="341"/>
      <c r="I186" s="340"/>
      <c r="J186" s="341"/>
      <c r="K186" s="342"/>
      <c r="L186" s="340"/>
      <c r="M186" s="341"/>
      <c r="N186" s="340"/>
      <c r="O186" s="341"/>
      <c r="P186" s="340"/>
      <c r="Q186" s="341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0"/>
      <c r="B187" s="340"/>
      <c r="C187" s="340"/>
      <c r="D187" s="341"/>
      <c r="E187" s="340"/>
      <c r="F187" s="341"/>
      <c r="G187" s="340"/>
      <c r="H187" s="341"/>
      <c r="I187" s="340"/>
      <c r="J187" s="341"/>
      <c r="K187" s="342"/>
      <c r="L187" s="340"/>
      <c r="M187" s="341"/>
      <c r="N187" s="340"/>
      <c r="O187" s="341"/>
      <c r="P187" s="340"/>
      <c r="Q187" s="341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0"/>
      <c r="B188" s="340"/>
      <c r="C188" s="340"/>
      <c r="D188" s="341"/>
      <c r="E188" s="340"/>
      <c r="F188" s="341"/>
      <c r="G188" s="340"/>
      <c r="H188" s="341"/>
      <c r="I188" s="340"/>
      <c r="J188" s="341"/>
      <c r="K188" s="342"/>
      <c r="L188" s="340"/>
      <c r="M188" s="341"/>
      <c r="N188" s="340"/>
      <c r="O188" s="341"/>
      <c r="P188" s="340"/>
      <c r="Q188" s="341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0"/>
      <c r="B189" s="340"/>
      <c r="C189" s="340"/>
      <c r="D189" s="341"/>
      <c r="E189" s="340"/>
      <c r="F189" s="341"/>
      <c r="G189" s="340"/>
      <c r="H189" s="341"/>
      <c r="I189" s="340"/>
      <c r="J189" s="341"/>
      <c r="K189" s="342"/>
      <c r="L189" s="340"/>
      <c r="M189" s="341"/>
      <c r="N189" s="340"/>
      <c r="O189" s="341"/>
      <c r="P189" s="340"/>
      <c r="Q189" s="341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0"/>
      <c r="B190" s="340"/>
      <c r="C190" s="340"/>
      <c r="D190" s="341"/>
      <c r="E190" s="340"/>
      <c r="F190" s="341"/>
      <c r="G190" s="340"/>
      <c r="H190" s="341"/>
      <c r="I190" s="340"/>
      <c r="J190" s="341"/>
      <c r="K190" s="342"/>
      <c r="L190" s="340"/>
      <c r="M190" s="341"/>
      <c r="N190" s="340"/>
      <c r="O190" s="341"/>
      <c r="P190" s="340"/>
      <c r="Q190" s="341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0"/>
      <c r="B191" s="340"/>
      <c r="C191" s="340"/>
      <c r="D191" s="341"/>
      <c r="E191" s="340"/>
      <c r="F191" s="341"/>
      <c r="G191" s="340"/>
      <c r="H191" s="341"/>
      <c r="I191" s="340"/>
      <c r="J191" s="341"/>
      <c r="K191" s="342"/>
      <c r="L191" s="340"/>
      <c r="M191" s="341"/>
      <c r="N191" s="340"/>
      <c r="O191" s="341"/>
      <c r="P191" s="340"/>
      <c r="Q191" s="341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0"/>
      <c r="B192" s="340"/>
      <c r="C192" s="340"/>
      <c r="D192" s="341"/>
      <c r="E192" s="340"/>
      <c r="F192" s="341"/>
      <c r="G192" s="340"/>
      <c r="H192" s="341"/>
      <c r="I192" s="340"/>
      <c r="J192" s="341"/>
      <c r="K192" s="342"/>
      <c r="L192" s="340"/>
      <c r="M192" s="341"/>
      <c r="N192" s="340"/>
      <c r="O192" s="341"/>
      <c r="P192" s="340"/>
      <c r="Q192" s="341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0"/>
      <c r="B193" s="340"/>
      <c r="C193" s="340"/>
      <c r="D193" s="341"/>
      <c r="E193" s="340"/>
      <c r="F193" s="341"/>
      <c r="G193" s="340"/>
      <c r="H193" s="341"/>
      <c r="I193" s="340"/>
      <c r="J193" s="341"/>
      <c r="K193" s="342"/>
      <c r="L193" s="340"/>
      <c r="M193" s="341"/>
      <c r="N193" s="340"/>
      <c r="O193" s="341"/>
      <c r="P193" s="340"/>
      <c r="Q193" s="341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0"/>
      <c r="B194" s="340"/>
      <c r="C194" s="340"/>
      <c r="D194" s="341"/>
      <c r="E194" s="340"/>
      <c r="F194" s="341"/>
      <c r="G194" s="340"/>
      <c r="H194" s="341"/>
      <c r="I194" s="340"/>
      <c r="J194" s="341"/>
      <c r="K194" s="342"/>
      <c r="L194" s="340"/>
      <c r="M194" s="341"/>
      <c r="N194" s="340"/>
      <c r="O194" s="341"/>
      <c r="P194" s="340"/>
      <c r="Q194" s="341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0"/>
      <c r="B195" s="340"/>
      <c r="C195" s="340"/>
      <c r="D195" s="341"/>
      <c r="E195" s="340"/>
      <c r="F195" s="341"/>
      <c r="G195" s="340"/>
      <c r="H195" s="341"/>
      <c r="I195" s="340"/>
      <c r="J195" s="341"/>
      <c r="K195" s="342"/>
      <c r="L195" s="340"/>
      <c r="M195" s="341"/>
      <c r="N195" s="340"/>
      <c r="O195" s="341"/>
      <c r="P195" s="340"/>
      <c r="Q195" s="341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0"/>
      <c r="B196" s="340"/>
      <c r="C196" s="340"/>
      <c r="D196" s="341"/>
      <c r="E196" s="340"/>
      <c r="F196" s="341"/>
      <c r="G196" s="340"/>
      <c r="H196" s="341"/>
      <c r="I196" s="340"/>
      <c r="J196" s="341"/>
      <c r="K196" s="342"/>
      <c r="L196" s="340"/>
      <c r="M196" s="341"/>
      <c r="N196" s="340"/>
      <c r="O196" s="341"/>
      <c r="P196" s="340"/>
      <c r="Q196" s="341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0"/>
      <c r="B197" s="340"/>
      <c r="C197" s="340"/>
      <c r="D197" s="341"/>
      <c r="E197" s="340"/>
      <c r="F197" s="341"/>
      <c r="G197" s="340"/>
      <c r="H197" s="341"/>
      <c r="I197" s="340"/>
      <c r="J197" s="341"/>
      <c r="K197" s="342"/>
      <c r="L197" s="340"/>
      <c r="M197" s="341"/>
      <c r="N197" s="340"/>
      <c r="O197" s="341"/>
      <c r="P197" s="340"/>
      <c r="Q197" s="341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0"/>
      <c r="B198" s="340"/>
      <c r="C198" s="340"/>
      <c r="D198" s="341"/>
      <c r="E198" s="340"/>
      <c r="F198" s="341"/>
      <c r="G198" s="340"/>
      <c r="H198" s="341"/>
      <c r="I198" s="340"/>
      <c r="J198" s="341"/>
      <c r="K198" s="342"/>
      <c r="L198" s="340"/>
      <c r="M198" s="341"/>
      <c r="N198" s="340"/>
      <c r="O198" s="341"/>
      <c r="P198" s="340"/>
      <c r="Q198" s="341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0"/>
      <c r="B199" s="340"/>
      <c r="C199" s="340"/>
      <c r="D199" s="341"/>
      <c r="E199" s="340"/>
      <c r="F199" s="341"/>
      <c r="G199" s="340"/>
      <c r="H199" s="341"/>
      <c r="I199" s="340"/>
      <c r="J199" s="341"/>
      <c r="K199" s="342"/>
      <c r="L199" s="340"/>
      <c r="M199" s="341"/>
      <c r="N199" s="340"/>
      <c r="O199" s="341"/>
      <c r="P199" s="340"/>
      <c r="Q199" s="341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0"/>
      <c r="B200" s="340"/>
      <c r="C200" s="340"/>
      <c r="D200" s="341"/>
      <c r="E200" s="340"/>
      <c r="F200" s="341"/>
      <c r="G200" s="340"/>
      <c r="H200" s="341"/>
      <c r="I200" s="340"/>
      <c r="J200" s="341"/>
      <c r="K200" s="342"/>
      <c r="L200" s="340"/>
      <c r="M200" s="341"/>
      <c r="N200" s="340"/>
      <c r="O200" s="341"/>
      <c r="P200" s="340"/>
      <c r="Q200" s="341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0"/>
      <c r="B201" s="340"/>
      <c r="C201" s="340"/>
      <c r="D201" s="341"/>
      <c r="E201" s="340"/>
      <c r="F201" s="341"/>
      <c r="G201" s="340"/>
      <c r="H201" s="341"/>
      <c r="I201" s="340"/>
      <c r="J201" s="341"/>
      <c r="K201" s="342"/>
      <c r="L201" s="340"/>
      <c r="M201" s="341"/>
      <c r="N201" s="340"/>
      <c r="O201" s="341"/>
      <c r="P201" s="340"/>
      <c r="Q201" s="341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0"/>
      <c r="B202" s="340"/>
      <c r="C202" s="340"/>
      <c r="D202" s="341"/>
      <c r="E202" s="340"/>
      <c r="F202" s="341"/>
      <c r="G202" s="340"/>
      <c r="H202" s="341"/>
      <c r="I202" s="340"/>
      <c r="J202" s="341"/>
      <c r="K202" s="342"/>
      <c r="L202" s="340"/>
      <c r="M202" s="341"/>
      <c r="N202" s="340"/>
      <c r="O202" s="341"/>
      <c r="P202" s="340"/>
      <c r="Q202" s="341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0"/>
      <c r="B203" s="340"/>
      <c r="C203" s="340"/>
      <c r="D203" s="341"/>
      <c r="E203" s="340"/>
      <c r="F203" s="341"/>
      <c r="G203" s="340"/>
      <c r="H203" s="341"/>
      <c r="I203" s="340"/>
      <c r="J203" s="341"/>
      <c r="K203" s="342"/>
      <c r="L203" s="340"/>
      <c r="M203" s="341"/>
      <c r="N203" s="340"/>
      <c r="O203" s="341"/>
      <c r="P203" s="340"/>
      <c r="Q203" s="341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0"/>
      <c r="B204" s="340"/>
      <c r="C204" s="340"/>
      <c r="D204" s="341"/>
      <c r="E204" s="340"/>
      <c r="F204" s="341"/>
      <c r="G204" s="340"/>
      <c r="H204" s="341"/>
      <c r="I204" s="340"/>
      <c r="J204" s="341"/>
      <c r="K204" s="342"/>
      <c r="L204" s="340"/>
      <c r="M204" s="341"/>
      <c r="N204" s="340"/>
      <c r="O204" s="341"/>
      <c r="P204" s="340"/>
      <c r="Q204" s="341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0"/>
      <c r="B205" s="340"/>
      <c r="C205" s="340"/>
      <c r="D205" s="341"/>
      <c r="E205" s="340"/>
      <c r="F205" s="341"/>
      <c r="G205" s="340"/>
      <c r="H205" s="341"/>
      <c r="I205" s="340"/>
      <c r="J205" s="341"/>
      <c r="K205" s="342"/>
      <c r="L205" s="340"/>
      <c r="M205" s="341"/>
      <c r="N205" s="340"/>
      <c r="O205" s="341"/>
      <c r="P205" s="340"/>
      <c r="Q205" s="341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0"/>
      <c r="B206" s="340"/>
      <c r="C206" s="340"/>
      <c r="D206" s="341"/>
      <c r="E206" s="340"/>
      <c r="F206" s="341"/>
      <c r="G206" s="340"/>
      <c r="H206" s="341"/>
      <c r="I206" s="340"/>
      <c r="J206" s="341"/>
      <c r="K206" s="342"/>
      <c r="L206" s="340"/>
      <c r="M206" s="341"/>
      <c r="N206" s="340"/>
      <c r="O206" s="341"/>
      <c r="P206" s="340"/>
      <c r="Q206" s="341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0"/>
      <c r="B207" s="340"/>
      <c r="C207" s="340"/>
      <c r="D207" s="341"/>
      <c r="E207" s="340"/>
      <c r="F207" s="341"/>
      <c r="G207" s="340"/>
      <c r="H207" s="341"/>
      <c r="I207" s="340"/>
      <c r="J207" s="341"/>
      <c r="K207" s="342"/>
      <c r="L207" s="340"/>
      <c r="M207" s="341"/>
      <c r="N207" s="340"/>
      <c r="O207" s="341"/>
      <c r="P207" s="340"/>
      <c r="Q207" s="341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0"/>
      <c r="B208" s="340"/>
      <c r="C208" s="340"/>
      <c r="D208" s="341"/>
      <c r="E208" s="340"/>
      <c r="F208" s="341"/>
      <c r="G208" s="340"/>
      <c r="H208" s="341"/>
      <c r="I208" s="340"/>
      <c r="J208" s="341"/>
      <c r="K208" s="342"/>
      <c r="L208" s="340"/>
      <c r="M208" s="341"/>
      <c r="N208" s="340"/>
      <c r="O208" s="341"/>
      <c r="P208" s="340"/>
      <c r="Q208" s="341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0"/>
      <c r="B209" s="340"/>
      <c r="C209" s="340"/>
      <c r="D209" s="341"/>
      <c r="E209" s="340"/>
      <c r="F209" s="341"/>
      <c r="G209" s="340"/>
      <c r="H209" s="341"/>
      <c r="I209" s="340"/>
      <c r="J209" s="341"/>
      <c r="K209" s="342"/>
      <c r="L209" s="340"/>
      <c r="M209" s="341"/>
      <c r="N209" s="340"/>
      <c r="O209" s="341"/>
      <c r="P209" s="340"/>
      <c r="Q209" s="341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0"/>
      <c r="B210" s="340"/>
      <c r="C210" s="340"/>
      <c r="D210" s="341"/>
      <c r="E210" s="340"/>
      <c r="F210" s="341"/>
      <c r="G210" s="340"/>
      <c r="H210" s="341"/>
      <c r="I210" s="340"/>
      <c r="J210" s="341"/>
      <c r="K210" s="342"/>
      <c r="L210" s="340"/>
      <c r="M210" s="341"/>
      <c r="N210" s="340"/>
      <c r="O210" s="341"/>
      <c r="P210" s="340"/>
      <c r="Q210" s="341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0"/>
      <c r="B211" s="340"/>
      <c r="C211" s="340"/>
      <c r="D211" s="341"/>
      <c r="E211" s="340"/>
      <c r="F211" s="341"/>
      <c r="G211" s="340"/>
      <c r="H211" s="341"/>
      <c r="I211" s="340"/>
      <c r="J211" s="341"/>
      <c r="K211" s="342"/>
      <c r="L211" s="340"/>
      <c r="M211" s="341"/>
      <c r="N211" s="340"/>
      <c r="O211" s="341"/>
      <c r="P211" s="340"/>
      <c r="Q211" s="341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0"/>
      <c r="B212" s="340"/>
      <c r="C212" s="340"/>
      <c r="D212" s="341"/>
      <c r="E212" s="340"/>
      <c r="F212" s="341"/>
      <c r="G212" s="340"/>
      <c r="H212" s="341"/>
      <c r="I212" s="340"/>
      <c r="J212" s="341"/>
      <c r="K212" s="342"/>
      <c r="L212" s="340"/>
      <c r="M212" s="341"/>
      <c r="N212" s="340"/>
      <c r="O212" s="341"/>
      <c r="P212" s="340"/>
      <c r="Q212" s="341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0"/>
      <c r="B213" s="340"/>
      <c r="C213" s="340"/>
      <c r="D213" s="341"/>
      <c r="E213" s="340"/>
      <c r="F213" s="341"/>
      <c r="G213" s="340"/>
      <c r="H213" s="341"/>
      <c r="I213" s="340"/>
      <c r="J213" s="341"/>
      <c r="K213" s="342"/>
      <c r="L213" s="340"/>
      <c r="M213" s="341"/>
      <c r="N213" s="340"/>
      <c r="O213" s="341"/>
      <c r="P213" s="340"/>
      <c r="Q213" s="341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0"/>
      <c r="B214" s="340"/>
      <c r="C214" s="340"/>
      <c r="D214" s="341"/>
      <c r="E214" s="340"/>
      <c r="F214" s="341"/>
      <c r="G214" s="340"/>
      <c r="H214" s="341"/>
      <c r="I214" s="340"/>
      <c r="J214" s="341"/>
      <c r="K214" s="342"/>
      <c r="L214" s="340"/>
      <c r="M214" s="341"/>
      <c r="N214" s="340"/>
      <c r="O214" s="341"/>
      <c r="P214" s="340"/>
      <c r="Q214" s="341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0"/>
      <c r="B215" s="340"/>
      <c r="C215" s="340"/>
      <c r="D215" s="341"/>
      <c r="E215" s="340"/>
      <c r="F215" s="341"/>
      <c r="G215" s="340"/>
      <c r="H215" s="341"/>
      <c r="I215" s="340"/>
      <c r="J215" s="341"/>
      <c r="K215" s="342"/>
      <c r="L215" s="340"/>
      <c r="M215" s="341"/>
      <c r="N215" s="340"/>
      <c r="O215" s="341"/>
      <c r="P215" s="340"/>
      <c r="Q215" s="341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0"/>
      <c r="B216" s="340"/>
      <c r="C216" s="340"/>
      <c r="D216" s="341"/>
      <c r="E216" s="340"/>
      <c r="F216" s="341"/>
      <c r="G216" s="340"/>
      <c r="H216" s="341"/>
      <c r="I216" s="340"/>
      <c r="J216" s="341"/>
      <c r="K216" s="342"/>
      <c r="L216" s="340"/>
      <c r="M216" s="341"/>
      <c r="N216" s="340"/>
      <c r="O216" s="341"/>
      <c r="P216" s="340"/>
      <c r="Q216" s="341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0"/>
      <c r="B217" s="340"/>
      <c r="C217" s="340"/>
      <c r="D217" s="341"/>
      <c r="E217" s="340"/>
      <c r="F217" s="341"/>
      <c r="G217" s="340"/>
      <c r="H217" s="341"/>
      <c r="I217" s="340"/>
      <c r="J217" s="341"/>
      <c r="K217" s="342"/>
      <c r="L217" s="340"/>
      <c r="M217" s="341"/>
      <c r="N217" s="340"/>
      <c r="O217" s="341"/>
      <c r="P217" s="340"/>
      <c r="Q217" s="341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0"/>
      <c r="B218" s="340"/>
      <c r="C218" s="340"/>
      <c r="D218" s="341"/>
      <c r="E218" s="340"/>
      <c r="F218" s="341"/>
      <c r="G218" s="340"/>
      <c r="H218" s="341"/>
      <c r="I218" s="340"/>
      <c r="J218" s="341"/>
      <c r="K218" s="342"/>
      <c r="L218" s="340"/>
      <c r="M218" s="341"/>
      <c r="N218" s="340"/>
      <c r="O218" s="341"/>
      <c r="P218" s="340"/>
      <c r="Q218" s="341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0"/>
      <c r="B219" s="340"/>
      <c r="C219" s="340"/>
      <c r="D219" s="341"/>
      <c r="E219" s="340"/>
      <c r="F219" s="341"/>
      <c r="G219" s="340"/>
      <c r="H219" s="341"/>
      <c r="I219" s="340"/>
      <c r="J219" s="341"/>
      <c r="K219" s="342"/>
      <c r="L219" s="340"/>
      <c r="M219" s="341"/>
      <c r="N219" s="340"/>
      <c r="O219" s="341"/>
      <c r="P219" s="340"/>
      <c r="Q219" s="341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0"/>
      <c r="B220" s="340"/>
      <c r="C220" s="340"/>
      <c r="D220" s="341"/>
      <c r="E220" s="340"/>
      <c r="F220" s="341"/>
      <c r="G220" s="340"/>
      <c r="H220" s="341"/>
      <c r="I220" s="340"/>
      <c r="J220" s="341"/>
      <c r="K220" s="342"/>
      <c r="L220" s="340"/>
      <c r="M220" s="341"/>
      <c r="N220" s="340"/>
      <c r="O220" s="341"/>
      <c r="P220" s="340"/>
      <c r="Q220" s="341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0"/>
      <c r="B221" s="340"/>
      <c r="C221" s="340"/>
      <c r="D221" s="341"/>
      <c r="E221" s="340"/>
      <c r="F221" s="341"/>
      <c r="G221" s="340"/>
      <c r="H221" s="341"/>
      <c r="I221" s="340"/>
      <c r="J221" s="341"/>
      <c r="K221" s="342"/>
      <c r="L221" s="340"/>
      <c r="M221" s="341"/>
      <c r="N221" s="340"/>
      <c r="O221" s="341"/>
      <c r="P221" s="340"/>
      <c r="Q221" s="341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0"/>
      <c r="B222" s="340"/>
      <c r="C222" s="340"/>
      <c r="D222" s="341"/>
      <c r="E222" s="340"/>
      <c r="F222" s="341"/>
      <c r="G222" s="340"/>
      <c r="H222" s="341"/>
      <c r="I222" s="340"/>
      <c r="J222" s="341"/>
      <c r="K222" s="342"/>
      <c r="L222" s="340"/>
      <c r="M222" s="341"/>
      <c r="N222" s="340"/>
      <c r="O222" s="341"/>
      <c r="P222" s="340"/>
      <c r="Q222" s="341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0"/>
      <c r="B223" s="340"/>
      <c r="C223" s="340"/>
      <c r="D223" s="341"/>
      <c r="E223" s="340"/>
      <c r="F223" s="341"/>
      <c r="G223" s="340"/>
      <c r="H223" s="341"/>
      <c r="I223" s="340"/>
      <c r="J223" s="341"/>
      <c r="K223" s="342"/>
      <c r="L223" s="340"/>
      <c r="M223" s="341"/>
      <c r="N223" s="340"/>
      <c r="O223" s="341"/>
      <c r="P223" s="340"/>
      <c r="Q223" s="341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0"/>
      <c r="B224" s="340"/>
      <c r="C224" s="340"/>
      <c r="D224" s="341"/>
      <c r="E224" s="340"/>
      <c r="F224" s="341"/>
      <c r="G224" s="340"/>
      <c r="H224" s="341"/>
      <c r="I224" s="340"/>
      <c r="J224" s="341"/>
      <c r="K224" s="342"/>
      <c r="L224" s="340"/>
      <c r="M224" s="341"/>
      <c r="N224" s="340"/>
      <c r="O224" s="341"/>
      <c r="P224" s="340"/>
      <c r="Q224" s="341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0"/>
      <c r="B225" s="340"/>
      <c r="C225" s="340"/>
      <c r="D225" s="341"/>
      <c r="E225" s="340"/>
      <c r="F225" s="341"/>
      <c r="G225" s="340"/>
      <c r="H225" s="341"/>
      <c r="I225" s="340"/>
      <c r="J225" s="341"/>
      <c r="K225" s="342"/>
      <c r="L225" s="340"/>
      <c r="M225" s="341"/>
      <c r="N225" s="340"/>
      <c r="O225" s="341"/>
      <c r="P225" s="340"/>
      <c r="Q225" s="341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0"/>
      <c r="B226" s="340"/>
      <c r="C226" s="340"/>
      <c r="D226" s="341"/>
      <c r="E226" s="340"/>
      <c r="F226" s="341"/>
      <c r="G226" s="340"/>
      <c r="H226" s="341"/>
      <c r="I226" s="340"/>
      <c r="J226" s="341"/>
      <c r="K226" s="342"/>
      <c r="L226" s="340"/>
      <c r="M226" s="341"/>
      <c r="N226" s="340"/>
      <c r="O226" s="341"/>
      <c r="P226" s="340"/>
      <c r="Q226" s="341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0"/>
      <c r="B227" s="340"/>
      <c r="C227" s="340"/>
      <c r="D227" s="341"/>
      <c r="E227" s="340"/>
      <c r="F227" s="341"/>
      <c r="G227" s="340"/>
      <c r="H227" s="341"/>
      <c r="I227" s="340"/>
      <c r="J227" s="341"/>
      <c r="K227" s="342"/>
      <c r="L227" s="340"/>
      <c r="M227" s="341"/>
      <c r="N227" s="340"/>
      <c r="O227" s="341"/>
      <c r="P227" s="340"/>
      <c r="Q227" s="341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0"/>
      <c r="B228" s="340"/>
      <c r="C228" s="340"/>
      <c r="D228" s="341"/>
      <c r="E228" s="340"/>
      <c r="F228" s="341"/>
      <c r="G228" s="340"/>
      <c r="H228" s="341"/>
      <c r="I228" s="340"/>
      <c r="J228" s="341"/>
      <c r="K228" s="342"/>
      <c r="L228" s="340"/>
      <c r="M228" s="341"/>
      <c r="N228" s="340"/>
      <c r="O228" s="341"/>
      <c r="P228" s="340"/>
      <c r="Q228" s="341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0"/>
      <c r="B229" s="340"/>
      <c r="C229" s="340"/>
      <c r="D229" s="341"/>
      <c r="E229" s="340"/>
      <c r="F229" s="341"/>
      <c r="G229" s="340"/>
      <c r="H229" s="341"/>
      <c r="I229" s="340"/>
      <c r="J229" s="341"/>
      <c r="K229" s="342"/>
      <c r="L229" s="340"/>
      <c r="M229" s="341"/>
      <c r="N229" s="340"/>
      <c r="O229" s="341"/>
      <c r="P229" s="340"/>
      <c r="Q229" s="341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0"/>
      <c r="B230" s="340"/>
      <c r="C230" s="340"/>
      <c r="D230" s="341"/>
      <c r="E230" s="340"/>
      <c r="F230" s="341"/>
      <c r="G230" s="340"/>
      <c r="H230" s="341"/>
      <c r="I230" s="340"/>
      <c r="J230" s="341"/>
      <c r="K230" s="342"/>
      <c r="L230" s="340"/>
      <c r="M230" s="341"/>
      <c r="N230" s="340"/>
      <c r="O230" s="341"/>
      <c r="P230" s="340"/>
      <c r="Q230" s="341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0"/>
      <c r="B231" s="340"/>
      <c r="C231" s="340"/>
      <c r="D231" s="341"/>
      <c r="E231" s="340"/>
      <c r="F231" s="341"/>
      <c r="G231" s="340"/>
      <c r="H231" s="341"/>
      <c r="I231" s="340"/>
      <c r="J231" s="341"/>
      <c r="K231" s="342"/>
      <c r="L231" s="340"/>
      <c r="M231" s="341"/>
      <c r="N231" s="340"/>
      <c r="O231" s="341"/>
      <c r="P231" s="340"/>
      <c r="Q231" s="341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0"/>
      <c r="B232" s="340"/>
      <c r="C232" s="340"/>
      <c r="D232" s="341"/>
      <c r="E232" s="340"/>
      <c r="F232" s="341"/>
      <c r="G232" s="340"/>
      <c r="H232" s="341"/>
      <c r="I232" s="340"/>
      <c r="J232" s="341"/>
      <c r="K232" s="342"/>
      <c r="L232" s="340"/>
      <c r="M232" s="341"/>
      <c r="N232" s="340"/>
      <c r="O232" s="341"/>
      <c r="P232" s="340"/>
      <c r="Q232" s="341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0"/>
      <c r="B233" s="340"/>
      <c r="C233" s="340"/>
      <c r="D233" s="341"/>
      <c r="E233" s="340"/>
      <c r="F233" s="341"/>
      <c r="G233" s="340"/>
      <c r="H233" s="341"/>
      <c r="I233" s="340"/>
      <c r="J233" s="341"/>
      <c r="K233" s="342"/>
      <c r="L233" s="340"/>
      <c r="M233" s="341"/>
      <c r="N233" s="340"/>
      <c r="O233" s="341"/>
      <c r="P233" s="340"/>
      <c r="Q233" s="341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0"/>
      <c r="B234" s="340"/>
      <c r="C234" s="340"/>
      <c r="D234" s="341"/>
      <c r="E234" s="340"/>
      <c r="F234" s="341"/>
      <c r="G234" s="340"/>
      <c r="H234" s="341"/>
      <c r="I234" s="340"/>
      <c r="J234" s="341"/>
      <c r="K234" s="342"/>
      <c r="L234" s="340"/>
      <c r="M234" s="341"/>
      <c r="N234" s="340"/>
      <c r="O234" s="341"/>
      <c r="P234" s="340"/>
      <c r="Q234" s="341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0"/>
      <c r="B235" s="340"/>
      <c r="C235" s="340"/>
      <c r="D235" s="341"/>
      <c r="E235" s="340"/>
      <c r="F235" s="341"/>
      <c r="G235" s="340"/>
      <c r="H235" s="341"/>
      <c r="I235" s="340"/>
      <c r="J235" s="341"/>
      <c r="K235" s="342"/>
      <c r="L235" s="340"/>
      <c r="M235" s="341"/>
      <c r="N235" s="340"/>
      <c r="O235" s="341"/>
      <c r="P235" s="340"/>
      <c r="Q235" s="341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0"/>
      <c r="B236" s="340"/>
      <c r="C236" s="340"/>
      <c r="D236" s="341"/>
      <c r="E236" s="340"/>
      <c r="F236" s="341"/>
      <c r="G236" s="340"/>
      <c r="H236" s="341"/>
      <c r="I236" s="340"/>
      <c r="J236" s="341"/>
      <c r="K236" s="342"/>
      <c r="L236" s="340"/>
      <c r="M236" s="341"/>
      <c r="N236" s="340"/>
      <c r="O236" s="341"/>
      <c r="P236" s="340"/>
      <c r="Q236" s="341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0"/>
      <c r="B237" s="340"/>
      <c r="C237" s="340"/>
      <c r="D237" s="341"/>
      <c r="E237" s="340"/>
      <c r="F237" s="341"/>
      <c r="G237" s="340"/>
      <c r="H237" s="341"/>
      <c r="I237" s="340"/>
      <c r="J237" s="341"/>
      <c r="K237" s="342"/>
      <c r="L237" s="340"/>
      <c r="M237" s="341"/>
      <c r="N237" s="340"/>
      <c r="O237" s="341"/>
      <c r="P237" s="340"/>
      <c r="Q237" s="341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0"/>
      <c r="B238" s="340"/>
      <c r="C238" s="340"/>
      <c r="D238" s="341"/>
      <c r="E238" s="340"/>
      <c r="F238" s="341"/>
      <c r="G238" s="340"/>
      <c r="H238" s="341"/>
      <c r="I238" s="340"/>
      <c r="J238" s="341"/>
      <c r="K238" s="342"/>
      <c r="L238" s="340"/>
      <c r="M238" s="341"/>
      <c r="N238" s="340"/>
      <c r="O238" s="341"/>
      <c r="P238" s="340"/>
      <c r="Q238" s="341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0"/>
      <c r="B239" s="340"/>
      <c r="C239" s="340"/>
      <c r="D239" s="341"/>
      <c r="E239" s="340"/>
      <c r="F239" s="341"/>
      <c r="G239" s="340"/>
      <c r="H239" s="341"/>
      <c r="I239" s="340"/>
      <c r="J239" s="341"/>
      <c r="K239" s="342"/>
      <c r="L239" s="340"/>
      <c r="M239" s="341"/>
      <c r="N239" s="340"/>
      <c r="O239" s="341"/>
      <c r="P239" s="340"/>
      <c r="Q239" s="341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0"/>
      <c r="B240" s="340"/>
      <c r="C240" s="340"/>
      <c r="D240" s="341"/>
      <c r="E240" s="340"/>
      <c r="F240" s="341"/>
      <c r="G240" s="340"/>
      <c r="H240" s="341"/>
      <c r="I240" s="340"/>
      <c r="J240" s="341"/>
      <c r="K240" s="342"/>
      <c r="L240" s="340"/>
      <c r="M240" s="341"/>
      <c r="N240" s="340"/>
      <c r="O240" s="341"/>
      <c r="P240" s="340"/>
      <c r="Q240" s="341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0"/>
      <c r="B241" s="340"/>
      <c r="C241" s="340"/>
      <c r="D241" s="341"/>
      <c r="E241" s="340"/>
      <c r="F241" s="341"/>
      <c r="G241" s="340"/>
      <c r="H241" s="341"/>
      <c r="I241" s="340"/>
      <c r="J241" s="341"/>
      <c r="K241" s="342"/>
      <c r="L241" s="340"/>
      <c r="M241" s="341"/>
      <c r="N241" s="340"/>
      <c r="O241" s="341"/>
      <c r="P241" s="340"/>
      <c r="Q241" s="341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0"/>
      <c r="B242" s="340"/>
      <c r="C242" s="340"/>
      <c r="D242" s="341"/>
      <c r="E242" s="340"/>
      <c r="F242" s="341"/>
      <c r="G242" s="340"/>
      <c r="H242" s="341"/>
      <c r="I242" s="340"/>
      <c r="J242" s="341"/>
      <c r="K242" s="342"/>
      <c r="L242" s="340"/>
      <c r="M242" s="341"/>
      <c r="N242" s="340"/>
      <c r="O242" s="341"/>
      <c r="P242" s="340"/>
      <c r="Q242" s="341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0"/>
      <c r="B243" s="340"/>
      <c r="C243" s="340"/>
      <c r="D243" s="341"/>
      <c r="E243" s="340"/>
      <c r="F243" s="341"/>
      <c r="G243" s="340"/>
      <c r="H243" s="341"/>
      <c r="I243" s="340"/>
      <c r="J243" s="341"/>
      <c r="K243" s="342"/>
      <c r="L243" s="340"/>
      <c r="M243" s="341"/>
      <c r="N243" s="340"/>
      <c r="O243" s="341"/>
      <c r="P243" s="340"/>
      <c r="Q243" s="341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0"/>
      <c r="B244" s="340"/>
      <c r="C244" s="340"/>
      <c r="D244" s="341"/>
      <c r="E244" s="340"/>
      <c r="F244" s="341"/>
      <c r="G244" s="340"/>
      <c r="H244" s="341"/>
      <c r="I244" s="340"/>
      <c r="J244" s="341"/>
      <c r="K244" s="342"/>
      <c r="L244" s="340"/>
      <c r="M244" s="341"/>
      <c r="N244" s="340"/>
      <c r="O244" s="341"/>
      <c r="P244" s="340"/>
      <c r="Q244" s="341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0"/>
      <c r="B245" s="340"/>
      <c r="C245" s="340"/>
      <c r="D245" s="341"/>
      <c r="E245" s="340"/>
      <c r="F245" s="341"/>
      <c r="G245" s="340"/>
      <c r="H245" s="341"/>
      <c r="I245" s="340"/>
      <c r="J245" s="341"/>
      <c r="K245" s="342"/>
      <c r="L245" s="340"/>
      <c r="M245" s="341"/>
      <c r="N245" s="340"/>
      <c r="O245" s="341"/>
      <c r="P245" s="340"/>
      <c r="Q245" s="341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0"/>
      <c r="B246" s="340"/>
      <c r="C246" s="340"/>
      <c r="D246" s="341"/>
      <c r="E246" s="340"/>
      <c r="F246" s="341"/>
      <c r="G246" s="340"/>
      <c r="H246" s="341"/>
      <c r="I246" s="340"/>
      <c r="J246" s="341"/>
      <c r="K246" s="342"/>
      <c r="L246" s="340"/>
      <c r="M246" s="341"/>
      <c r="N246" s="340"/>
      <c r="O246" s="341"/>
      <c r="P246" s="340"/>
      <c r="Q246" s="341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0"/>
      <c r="B247" s="340"/>
      <c r="C247" s="340"/>
      <c r="D247" s="341"/>
      <c r="E247" s="340"/>
      <c r="F247" s="341"/>
      <c r="G247" s="340"/>
      <c r="H247" s="341"/>
      <c r="I247" s="340"/>
      <c r="J247" s="341"/>
      <c r="K247" s="342"/>
      <c r="L247" s="340"/>
      <c r="M247" s="341"/>
      <c r="N247" s="340"/>
      <c r="O247" s="341"/>
      <c r="P247" s="340"/>
      <c r="Q247" s="341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0"/>
      <c r="B248" s="340"/>
      <c r="C248" s="340"/>
      <c r="D248" s="341"/>
      <c r="E248" s="340"/>
      <c r="F248" s="341"/>
      <c r="G248" s="340"/>
      <c r="H248" s="341"/>
      <c r="I248" s="340"/>
      <c r="J248" s="341"/>
      <c r="K248" s="342"/>
      <c r="L248" s="340"/>
      <c r="M248" s="341"/>
      <c r="N248" s="340"/>
      <c r="O248" s="341"/>
      <c r="P248" s="340"/>
      <c r="Q248" s="341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0"/>
      <c r="B249" s="340"/>
      <c r="C249" s="340"/>
      <c r="D249" s="341"/>
      <c r="E249" s="340"/>
      <c r="F249" s="341"/>
      <c r="G249" s="340"/>
      <c r="H249" s="341"/>
      <c r="I249" s="340"/>
      <c r="J249" s="341"/>
      <c r="K249" s="342"/>
      <c r="L249" s="340"/>
      <c r="M249" s="341"/>
      <c r="N249" s="340"/>
      <c r="O249" s="341"/>
      <c r="P249" s="340"/>
      <c r="Q249" s="341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0"/>
      <c r="B250" s="340"/>
      <c r="C250" s="340"/>
      <c r="D250" s="341"/>
      <c r="E250" s="340"/>
      <c r="F250" s="341"/>
      <c r="G250" s="340"/>
      <c r="H250" s="341"/>
      <c r="I250" s="340"/>
      <c r="J250" s="341"/>
      <c r="K250" s="342"/>
      <c r="L250" s="340"/>
      <c r="M250" s="341"/>
      <c r="N250" s="340"/>
      <c r="O250" s="341"/>
      <c r="P250" s="340"/>
      <c r="Q250" s="341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0"/>
      <c r="B251" s="340"/>
      <c r="C251" s="340"/>
      <c r="D251" s="341"/>
      <c r="E251" s="340"/>
      <c r="F251" s="341"/>
      <c r="G251" s="340"/>
      <c r="H251" s="341"/>
      <c r="I251" s="340"/>
      <c r="J251" s="341"/>
      <c r="K251" s="342"/>
      <c r="L251" s="340"/>
      <c r="M251" s="341"/>
      <c r="N251" s="340"/>
      <c r="O251" s="341"/>
      <c r="P251" s="340"/>
      <c r="Q251" s="341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0"/>
      <c r="B252" s="340"/>
      <c r="C252" s="340"/>
      <c r="D252" s="341"/>
      <c r="E252" s="340"/>
      <c r="F252" s="341"/>
      <c r="G252" s="340"/>
      <c r="H252" s="341"/>
      <c r="I252" s="340"/>
      <c r="J252" s="341"/>
      <c r="K252" s="342"/>
      <c r="L252" s="340"/>
      <c r="M252" s="341"/>
      <c r="N252" s="340"/>
      <c r="O252" s="341"/>
      <c r="P252" s="340"/>
      <c r="Q252" s="341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0"/>
      <c r="B253" s="340"/>
      <c r="C253" s="340"/>
      <c r="D253" s="341"/>
      <c r="E253" s="340"/>
      <c r="F253" s="341"/>
      <c r="G253" s="340"/>
      <c r="H253" s="341"/>
      <c r="I253" s="340"/>
      <c r="J253" s="341"/>
      <c r="K253" s="342"/>
      <c r="L253" s="340"/>
      <c r="M253" s="341"/>
      <c r="N253" s="340"/>
      <c r="O253" s="341"/>
      <c r="P253" s="340"/>
      <c r="Q253" s="341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0"/>
      <c r="B254" s="340"/>
      <c r="C254" s="340"/>
      <c r="D254" s="341"/>
      <c r="E254" s="340"/>
      <c r="F254" s="341"/>
      <c r="G254" s="340"/>
      <c r="H254" s="341"/>
      <c r="I254" s="340"/>
      <c r="J254" s="341"/>
      <c r="K254" s="342"/>
      <c r="L254" s="340"/>
      <c r="M254" s="341"/>
      <c r="N254" s="340"/>
      <c r="O254" s="341"/>
      <c r="P254" s="340"/>
      <c r="Q254" s="341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0"/>
      <c r="B255" s="340"/>
      <c r="C255" s="340"/>
      <c r="D255" s="341"/>
      <c r="E255" s="340"/>
      <c r="F255" s="341"/>
      <c r="G255" s="340"/>
      <c r="H255" s="341"/>
      <c r="I255" s="340"/>
      <c r="J255" s="341"/>
      <c r="K255" s="342"/>
      <c r="L255" s="340"/>
      <c r="M255" s="341"/>
      <c r="N255" s="340"/>
      <c r="O255" s="341"/>
      <c r="P255" s="340"/>
      <c r="Q255" s="341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0"/>
      <c r="B256" s="340"/>
      <c r="C256" s="340"/>
      <c r="D256" s="341"/>
      <c r="E256" s="340"/>
      <c r="F256" s="341"/>
      <c r="G256" s="340"/>
      <c r="H256" s="341"/>
      <c r="I256" s="340"/>
      <c r="J256" s="341"/>
      <c r="K256" s="342"/>
      <c r="L256" s="340"/>
      <c r="M256" s="341"/>
      <c r="N256" s="340"/>
      <c r="O256" s="341"/>
      <c r="P256" s="340"/>
      <c r="Q256" s="341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0"/>
      <c r="B257" s="340"/>
      <c r="C257" s="340"/>
      <c r="D257" s="341"/>
      <c r="E257" s="340"/>
      <c r="F257" s="341"/>
      <c r="G257" s="340"/>
      <c r="H257" s="341"/>
      <c r="I257" s="340"/>
      <c r="J257" s="341"/>
      <c r="K257" s="342"/>
      <c r="L257" s="340"/>
      <c r="M257" s="341"/>
      <c r="N257" s="340"/>
      <c r="O257" s="341"/>
      <c r="P257" s="340"/>
      <c r="Q257" s="341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0"/>
      <c r="B258" s="340"/>
      <c r="C258" s="340"/>
      <c r="D258" s="341"/>
      <c r="E258" s="340"/>
      <c r="F258" s="341"/>
      <c r="G258" s="340"/>
      <c r="H258" s="341"/>
      <c r="I258" s="340"/>
      <c r="J258" s="341"/>
      <c r="K258" s="342"/>
      <c r="L258" s="340"/>
      <c r="M258" s="341"/>
      <c r="N258" s="340"/>
      <c r="O258" s="341"/>
      <c r="P258" s="340"/>
      <c r="Q258" s="341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0"/>
      <c r="B259" s="340"/>
      <c r="C259" s="340"/>
      <c r="D259" s="341"/>
      <c r="E259" s="340"/>
      <c r="F259" s="341"/>
      <c r="G259" s="340"/>
      <c r="H259" s="341"/>
      <c r="I259" s="340"/>
      <c r="J259" s="341"/>
      <c r="K259" s="342"/>
      <c r="L259" s="340"/>
      <c r="M259" s="341"/>
      <c r="N259" s="340"/>
      <c r="O259" s="341"/>
      <c r="P259" s="340"/>
      <c r="Q259" s="341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0"/>
      <c r="B260" s="340"/>
      <c r="C260" s="340"/>
      <c r="D260" s="341"/>
      <c r="E260" s="340"/>
      <c r="F260" s="341"/>
      <c r="G260" s="340"/>
      <c r="H260" s="341"/>
      <c r="I260" s="340"/>
      <c r="J260" s="341"/>
      <c r="K260" s="342"/>
      <c r="L260" s="340"/>
      <c r="M260" s="341"/>
      <c r="N260" s="340"/>
      <c r="O260" s="341"/>
      <c r="P260" s="340"/>
      <c r="Q260" s="341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0"/>
      <c r="B261" s="340"/>
      <c r="C261" s="340"/>
      <c r="D261" s="341"/>
      <c r="E261" s="340"/>
      <c r="F261" s="341"/>
      <c r="G261" s="340"/>
      <c r="H261" s="341"/>
      <c r="I261" s="340"/>
      <c r="J261" s="341"/>
      <c r="K261" s="342"/>
      <c r="L261" s="340"/>
      <c r="M261" s="341"/>
      <c r="N261" s="340"/>
      <c r="O261" s="341"/>
      <c r="P261" s="340"/>
      <c r="Q261" s="341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0"/>
      <c r="B262" s="340"/>
      <c r="C262" s="340"/>
      <c r="D262" s="341"/>
      <c r="E262" s="340"/>
      <c r="F262" s="341"/>
      <c r="G262" s="340"/>
      <c r="H262" s="341"/>
      <c r="I262" s="340"/>
      <c r="J262" s="341"/>
      <c r="K262" s="342"/>
      <c r="L262" s="340"/>
      <c r="M262" s="341"/>
      <c r="N262" s="340"/>
      <c r="O262" s="341"/>
      <c r="P262" s="340"/>
      <c r="Q262" s="341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0"/>
      <c r="B263" s="340"/>
      <c r="C263" s="340"/>
      <c r="D263" s="341"/>
      <c r="E263" s="340"/>
      <c r="F263" s="341"/>
      <c r="G263" s="340"/>
      <c r="H263" s="341"/>
      <c r="I263" s="340"/>
      <c r="J263" s="341"/>
      <c r="K263" s="342"/>
      <c r="L263" s="340"/>
      <c r="M263" s="341"/>
      <c r="N263" s="340"/>
      <c r="O263" s="341"/>
      <c r="P263" s="340"/>
      <c r="Q263" s="341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0"/>
      <c r="B264" s="340"/>
      <c r="C264" s="340"/>
      <c r="D264" s="341"/>
      <c r="E264" s="340"/>
      <c r="F264" s="341"/>
      <c r="G264" s="340"/>
      <c r="H264" s="341"/>
      <c r="I264" s="340"/>
      <c r="J264" s="341"/>
      <c r="K264" s="342"/>
      <c r="L264" s="340"/>
      <c r="M264" s="341"/>
      <c r="N264" s="340"/>
      <c r="O264" s="341"/>
      <c r="P264" s="340"/>
      <c r="Q264" s="341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0"/>
      <c r="B265" s="340"/>
      <c r="C265" s="340"/>
      <c r="D265" s="341"/>
      <c r="E265" s="340"/>
      <c r="F265" s="341"/>
      <c r="G265" s="340"/>
      <c r="H265" s="341"/>
      <c r="I265" s="340"/>
      <c r="J265" s="341"/>
      <c r="K265" s="342"/>
      <c r="L265" s="340"/>
      <c r="M265" s="341"/>
      <c r="N265" s="340"/>
      <c r="O265" s="341"/>
      <c r="P265" s="340"/>
      <c r="Q265" s="341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0"/>
      <c r="B266" s="340"/>
      <c r="C266" s="340"/>
      <c r="D266" s="341"/>
      <c r="E266" s="340"/>
      <c r="F266" s="341"/>
      <c r="G266" s="340"/>
      <c r="H266" s="341"/>
      <c r="I266" s="340"/>
      <c r="J266" s="341"/>
      <c r="K266" s="342"/>
      <c r="L266" s="340"/>
      <c r="M266" s="341"/>
      <c r="N266" s="340"/>
      <c r="O266" s="341"/>
      <c r="P266" s="340"/>
      <c r="Q266" s="341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0"/>
      <c r="B267" s="340"/>
      <c r="C267" s="340"/>
      <c r="D267" s="341"/>
      <c r="E267" s="340"/>
      <c r="F267" s="341"/>
      <c r="G267" s="340"/>
      <c r="H267" s="341"/>
      <c r="I267" s="340"/>
      <c r="J267" s="341"/>
      <c r="K267" s="342"/>
      <c r="L267" s="340"/>
      <c r="M267" s="341"/>
      <c r="N267" s="340"/>
      <c r="O267" s="341"/>
      <c r="P267" s="340"/>
      <c r="Q267" s="341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0"/>
      <c r="B268" s="340"/>
      <c r="C268" s="340"/>
      <c r="D268" s="341"/>
      <c r="E268" s="340"/>
      <c r="F268" s="341"/>
      <c r="G268" s="340"/>
      <c r="H268" s="341"/>
      <c r="I268" s="340"/>
      <c r="J268" s="341"/>
      <c r="K268" s="342"/>
      <c r="L268" s="340"/>
      <c r="M268" s="341"/>
      <c r="N268" s="340"/>
      <c r="O268" s="341"/>
      <c r="P268" s="340"/>
      <c r="Q268" s="341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0"/>
      <c r="B269" s="340"/>
      <c r="C269" s="340"/>
      <c r="D269" s="341"/>
      <c r="E269" s="340"/>
      <c r="F269" s="341"/>
      <c r="G269" s="340"/>
      <c r="H269" s="341"/>
      <c r="I269" s="340"/>
      <c r="J269" s="341"/>
      <c r="K269" s="342"/>
      <c r="L269" s="340"/>
      <c r="M269" s="341"/>
      <c r="N269" s="340"/>
      <c r="O269" s="341"/>
      <c r="P269" s="340"/>
      <c r="Q269" s="341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0"/>
      <c r="B270" s="340"/>
      <c r="C270" s="340"/>
      <c r="D270" s="341"/>
      <c r="E270" s="340"/>
      <c r="F270" s="341"/>
      <c r="G270" s="340"/>
      <c r="H270" s="341"/>
      <c r="I270" s="340"/>
      <c r="J270" s="341"/>
      <c r="K270" s="342"/>
      <c r="L270" s="340"/>
      <c r="M270" s="341"/>
      <c r="N270" s="340"/>
      <c r="O270" s="341"/>
      <c r="P270" s="340"/>
      <c r="Q270" s="341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0"/>
      <c r="B271" s="340"/>
      <c r="C271" s="340"/>
      <c r="D271" s="341"/>
      <c r="E271" s="340"/>
      <c r="F271" s="341"/>
      <c r="G271" s="340"/>
      <c r="H271" s="341"/>
      <c r="I271" s="340"/>
      <c r="J271" s="341"/>
      <c r="K271" s="342"/>
      <c r="L271" s="340"/>
      <c r="M271" s="341"/>
      <c r="N271" s="340"/>
      <c r="O271" s="341"/>
      <c r="P271" s="340"/>
      <c r="Q271" s="341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0"/>
      <c r="B272" s="340"/>
      <c r="C272" s="340"/>
      <c r="D272" s="341"/>
      <c r="E272" s="340"/>
      <c r="F272" s="341"/>
      <c r="G272" s="340"/>
      <c r="H272" s="341"/>
      <c r="I272" s="340"/>
      <c r="J272" s="341"/>
      <c r="K272" s="342"/>
      <c r="L272" s="340"/>
      <c r="M272" s="341"/>
      <c r="N272" s="340"/>
      <c r="O272" s="341"/>
      <c r="P272" s="340"/>
      <c r="Q272" s="341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0"/>
      <c r="B273" s="340"/>
      <c r="C273" s="340"/>
      <c r="D273" s="341"/>
      <c r="E273" s="340"/>
      <c r="F273" s="341"/>
      <c r="G273" s="340"/>
      <c r="H273" s="341"/>
      <c r="I273" s="340"/>
      <c r="J273" s="341"/>
      <c r="K273" s="342"/>
      <c r="L273" s="340"/>
      <c r="M273" s="341"/>
      <c r="N273" s="340"/>
      <c r="O273" s="341"/>
      <c r="P273" s="340"/>
      <c r="Q273" s="341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0"/>
      <c r="B274" s="340"/>
      <c r="C274" s="340"/>
      <c r="D274" s="341"/>
      <c r="E274" s="340"/>
      <c r="F274" s="341"/>
      <c r="G274" s="340"/>
      <c r="H274" s="341"/>
      <c r="I274" s="340"/>
      <c r="J274" s="341"/>
      <c r="K274" s="342"/>
      <c r="L274" s="340"/>
      <c r="M274" s="341"/>
      <c r="N274" s="340"/>
      <c r="O274" s="341"/>
      <c r="P274" s="340"/>
      <c r="Q274" s="341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0"/>
      <c r="B275" s="340"/>
      <c r="C275" s="340"/>
      <c r="D275" s="341"/>
      <c r="E275" s="340"/>
      <c r="F275" s="341"/>
      <c r="G275" s="340"/>
      <c r="H275" s="341"/>
      <c r="I275" s="340"/>
      <c r="J275" s="341"/>
      <c r="K275" s="342"/>
      <c r="L275" s="340"/>
      <c r="M275" s="341"/>
      <c r="N275" s="340"/>
      <c r="O275" s="341"/>
      <c r="P275" s="340"/>
      <c r="Q275" s="341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0"/>
      <c r="B276" s="340"/>
      <c r="C276" s="340"/>
      <c r="D276" s="341"/>
      <c r="E276" s="340"/>
      <c r="F276" s="341"/>
      <c r="G276" s="340"/>
      <c r="H276" s="341"/>
      <c r="I276" s="340"/>
      <c r="J276" s="341"/>
      <c r="K276" s="342"/>
      <c r="L276" s="340"/>
      <c r="M276" s="341"/>
      <c r="N276" s="340"/>
      <c r="O276" s="341"/>
      <c r="P276" s="340"/>
      <c r="Q276" s="341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0"/>
      <c r="B277" s="340"/>
      <c r="C277" s="340"/>
      <c r="D277" s="341"/>
      <c r="E277" s="340"/>
      <c r="F277" s="341"/>
      <c r="G277" s="340"/>
      <c r="H277" s="341"/>
      <c r="I277" s="340"/>
      <c r="J277" s="341"/>
      <c r="K277" s="342"/>
      <c r="L277" s="340"/>
      <c r="M277" s="341"/>
      <c r="N277" s="340"/>
      <c r="O277" s="341"/>
      <c r="P277" s="340"/>
      <c r="Q277" s="341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0"/>
      <c r="B278" s="340"/>
      <c r="C278" s="340"/>
      <c r="D278" s="341"/>
      <c r="E278" s="340"/>
      <c r="F278" s="341"/>
      <c r="G278" s="340"/>
      <c r="H278" s="341"/>
      <c r="I278" s="340"/>
      <c r="J278" s="341"/>
      <c r="K278" s="342"/>
      <c r="L278" s="340"/>
      <c r="M278" s="341"/>
      <c r="N278" s="340"/>
      <c r="O278" s="341"/>
      <c r="P278" s="340"/>
      <c r="Q278" s="341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0"/>
      <c r="B279" s="340"/>
      <c r="C279" s="340"/>
      <c r="D279" s="341"/>
      <c r="E279" s="340"/>
      <c r="F279" s="341"/>
      <c r="G279" s="340"/>
      <c r="H279" s="341"/>
      <c r="I279" s="340"/>
      <c r="J279" s="341"/>
      <c r="K279" s="342"/>
      <c r="L279" s="340"/>
      <c r="M279" s="341"/>
      <c r="N279" s="340"/>
      <c r="O279" s="341"/>
      <c r="P279" s="340"/>
      <c r="Q279" s="341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0"/>
      <c r="B280" s="340"/>
      <c r="C280" s="340"/>
      <c r="D280" s="341"/>
      <c r="E280" s="340"/>
      <c r="F280" s="341"/>
      <c r="G280" s="340"/>
      <c r="H280" s="341"/>
      <c r="I280" s="340"/>
      <c r="J280" s="341"/>
      <c r="K280" s="342"/>
      <c r="L280" s="340"/>
      <c r="M280" s="341"/>
      <c r="N280" s="340"/>
      <c r="O280" s="341"/>
      <c r="P280" s="340"/>
      <c r="Q280" s="341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0"/>
      <c r="B281" s="340"/>
      <c r="C281" s="340"/>
      <c r="D281" s="341"/>
      <c r="E281" s="340"/>
      <c r="F281" s="341"/>
      <c r="G281" s="340"/>
      <c r="H281" s="341"/>
      <c r="I281" s="340"/>
      <c r="J281" s="341"/>
      <c r="K281" s="342"/>
      <c r="L281" s="340"/>
      <c r="M281" s="341"/>
      <c r="N281" s="340"/>
      <c r="O281" s="341"/>
      <c r="P281" s="340"/>
      <c r="Q281" s="341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0"/>
      <c r="B282" s="340"/>
      <c r="C282" s="340"/>
      <c r="D282" s="341"/>
      <c r="E282" s="340"/>
      <c r="F282" s="341"/>
      <c r="G282" s="340"/>
      <c r="H282" s="341"/>
      <c r="I282" s="340"/>
      <c r="J282" s="341"/>
      <c r="K282" s="342"/>
      <c r="L282" s="340"/>
      <c r="M282" s="341"/>
      <c r="N282" s="340"/>
      <c r="O282" s="341"/>
      <c r="P282" s="340"/>
      <c r="Q282" s="341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0"/>
      <c r="B283" s="340"/>
      <c r="C283" s="340"/>
      <c r="D283" s="341"/>
      <c r="E283" s="340"/>
      <c r="F283" s="341"/>
      <c r="G283" s="340"/>
      <c r="H283" s="341"/>
      <c r="I283" s="340"/>
      <c r="J283" s="341"/>
      <c r="K283" s="342"/>
      <c r="L283" s="340"/>
      <c r="M283" s="341"/>
      <c r="N283" s="340"/>
      <c r="O283" s="341"/>
      <c r="P283" s="340"/>
      <c r="Q283" s="341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0"/>
      <c r="B284" s="340"/>
      <c r="C284" s="340"/>
      <c r="D284" s="341"/>
      <c r="E284" s="340"/>
      <c r="F284" s="341"/>
      <c r="G284" s="340"/>
      <c r="H284" s="341"/>
      <c r="I284" s="340"/>
      <c r="J284" s="341"/>
      <c r="K284" s="342"/>
      <c r="L284" s="340"/>
      <c r="M284" s="341"/>
      <c r="N284" s="340"/>
      <c r="O284" s="341"/>
      <c r="P284" s="340"/>
      <c r="Q284" s="341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0"/>
      <c r="B285" s="340"/>
      <c r="C285" s="340"/>
      <c r="D285" s="341"/>
      <c r="E285" s="340"/>
      <c r="F285" s="341"/>
      <c r="G285" s="340"/>
      <c r="H285" s="341"/>
      <c r="I285" s="340"/>
      <c r="J285" s="341"/>
      <c r="K285" s="342"/>
      <c r="L285" s="340"/>
      <c r="M285" s="341"/>
      <c r="N285" s="340"/>
      <c r="O285" s="341"/>
      <c r="P285" s="340"/>
      <c r="Q285" s="341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0"/>
      <c r="B286" s="340"/>
      <c r="C286" s="340"/>
      <c r="D286" s="341"/>
      <c r="E286" s="340"/>
      <c r="F286" s="341"/>
      <c r="G286" s="340"/>
      <c r="H286" s="341"/>
      <c r="I286" s="340"/>
      <c r="J286" s="341"/>
      <c r="K286" s="342"/>
      <c r="L286" s="340"/>
      <c r="M286" s="341"/>
      <c r="N286" s="340"/>
      <c r="O286" s="341"/>
      <c r="P286" s="340"/>
      <c r="Q286" s="341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0"/>
      <c r="B287" s="340"/>
      <c r="C287" s="340"/>
      <c r="D287" s="341"/>
      <c r="E287" s="340"/>
      <c r="F287" s="341"/>
      <c r="G287" s="340"/>
      <c r="H287" s="341"/>
      <c r="I287" s="340"/>
      <c r="J287" s="341"/>
      <c r="K287" s="342"/>
      <c r="L287" s="340"/>
      <c r="M287" s="341"/>
      <c r="N287" s="340"/>
      <c r="O287" s="341"/>
      <c r="P287" s="340"/>
      <c r="Q287" s="341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0"/>
      <c r="B288" s="340"/>
      <c r="C288" s="340"/>
      <c r="D288" s="341"/>
      <c r="E288" s="340"/>
      <c r="F288" s="341"/>
      <c r="G288" s="340"/>
      <c r="H288" s="341"/>
      <c r="I288" s="340"/>
      <c r="J288" s="341"/>
      <c r="K288" s="342"/>
      <c r="L288" s="340"/>
      <c r="M288" s="341"/>
      <c r="N288" s="340"/>
      <c r="O288" s="341"/>
      <c r="P288" s="340"/>
      <c r="Q288" s="341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0"/>
      <c r="B289" s="340"/>
      <c r="C289" s="340"/>
      <c r="D289" s="341"/>
      <c r="E289" s="340"/>
      <c r="F289" s="341"/>
      <c r="G289" s="340"/>
      <c r="H289" s="341"/>
      <c r="I289" s="340"/>
      <c r="J289" s="341"/>
      <c r="K289" s="342"/>
      <c r="L289" s="340"/>
      <c r="M289" s="341"/>
      <c r="N289" s="340"/>
      <c r="O289" s="341"/>
      <c r="P289" s="340"/>
      <c r="Q289" s="341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0"/>
      <c r="B290" s="340"/>
      <c r="C290" s="340"/>
      <c r="D290" s="341"/>
      <c r="E290" s="340"/>
      <c r="F290" s="341"/>
      <c r="G290" s="340"/>
      <c r="H290" s="341"/>
      <c r="I290" s="340"/>
      <c r="J290" s="341"/>
      <c r="K290" s="342"/>
      <c r="L290" s="340"/>
      <c r="M290" s="341"/>
      <c r="N290" s="340"/>
      <c r="O290" s="341"/>
      <c r="P290" s="340"/>
      <c r="Q290" s="341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0"/>
      <c r="B291" s="340"/>
      <c r="C291" s="340"/>
      <c r="D291" s="341"/>
      <c r="E291" s="340"/>
      <c r="F291" s="341"/>
      <c r="G291" s="340"/>
      <c r="H291" s="341"/>
      <c r="I291" s="340"/>
      <c r="J291" s="341"/>
      <c r="K291" s="342"/>
      <c r="L291" s="340"/>
      <c r="M291" s="341"/>
      <c r="N291" s="340"/>
      <c r="O291" s="341"/>
      <c r="P291" s="340"/>
      <c r="Q291" s="341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0"/>
      <c r="B292" s="340"/>
      <c r="C292" s="340"/>
      <c r="D292" s="341"/>
      <c r="E292" s="340"/>
      <c r="F292" s="341"/>
      <c r="G292" s="340"/>
      <c r="H292" s="341"/>
      <c r="I292" s="340"/>
      <c r="J292" s="341"/>
      <c r="K292" s="342"/>
      <c r="L292" s="340"/>
      <c r="M292" s="341"/>
      <c r="N292" s="340"/>
      <c r="O292" s="341"/>
      <c r="P292" s="340"/>
      <c r="Q292" s="341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0"/>
      <c r="B293" s="340"/>
      <c r="C293" s="340"/>
      <c r="D293" s="341"/>
      <c r="E293" s="340"/>
      <c r="F293" s="341"/>
      <c r="G293" s="340"/>
      <c r="H293" s="341"/>
      <c r="I293" s="340"/>
      <c r="J293" s="341"/>
      <c r="K293" s="342"/>
      <c r="L293" s="340"/>
      <c r="M293" s="341"/>
      <c r="N293" s="340"/>
      <c r="O293" s="341"/>
      <c r="P293" s="340"/>
      <c r="Q293" s="341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0"/>
      <c r="B294" s="340"/>
      <c r="C294" s="340"/>
      <c r="D294" s="341"/>
      <c r="E294" s="340"/>
      <c r="F294" s="341"/>
      <c r="G294" s="340"/>
      <c r="H294" s="341"/>
      <c r="I294" s="340"/>
      <c r="J294" s="341"/>
      <c r="K294" s="342"/>
      <c r="L294" s="340"/>
      <c r="M294" s="341"/>
      <c r="N294" s="340"/>
      <c r="O294" s="341"/>
      <c r="P294" s="340"/>
      <c r="Q294" s="341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0"/>
      <c r="B295" s="340"/>
      <c r="C295" s="340"/>
      <c r="D295" s="341"/>
      <c r="E295" s="340"/>
      <c r="F295" s="341"/>
      <c r="G295" s="340"/>
      <c r="H295" s="341"/>
      <c r="I295" s="340"/>
      <c r="J295" s="341"/>
      <c r="K295" s="342"/>
      <c r="L295" s="340"/>
      <c r="M295" s="341"/>
      <c r="N295" s="340"/>
      <c r="O295" s="341"/>
      <c r="P295" s="340"/>
      <c r="Q295" s="341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0"/>
      <c r="B296" s="340"/>
      <c r="C296" s="340"/>
      <c r="D296" s="341"/>
      <c r="E296" s="340"/>
      <c r="F296" s="341"/>
      <c r="G296" s="340"/>
      <c r="H296" s="341"/>
      <c r="I296" s="340"/>
      <c r="J296" s="341"/>
      <c r="K296" s="342"/>
      <c r="L296" s="340"/>
      <c r="M296" s="341"/>
      <c r="N296" s="340"/>
      <c r="O296" s="341"/>
      <c r="P296" s="340"/>
      <c r="Q296" s="341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0"/>
      <c r="B297" s="340"/>
      <c r="C297" s="340"/>
      <c r="D297" s="341"/>
      <c r="E297" s="340"/>
      <c r="F297" s="341"/>
      <c r="G297" s="340"/>
      <c r="H297" s="341"/>
      <c r="I297" s="340"/>
      <c r="J297" s="341"/>
      <c r="K297" s="342"/>
      <c r="L297" s="340"/>
      <c r="M297" s="341"/>
      <c r="N297" s="340"/>
      <c r="O297" s="341"/>
      <c r="P297" s="340"/>
      <c r="Q297" s="341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0"/>
      <c r="B298" s="340"/>
      <c r="C298" s="340"/>
      <c r="D298" s="341"/>
      <c r="E298" s="340"/>
      <c r="F298" s="341"/>
      <c r="G298" s="340"/>
      <c r="H298" s="341"/>
      <c r="I298" s="340"/>
      <c r="J298" s="341"/>
      <c r="K298" s="342"/>
      <c r="L298" s="340"/>
      <c r="M298" s="341"/>
      <c r="N298" s="340"/>
      <c r="O298" s="341"/>
      <c r="P298" s="340"/>
      <c r="Q298" s="341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0"/>
      <c r="B299" s="340"/>
      <c r="C299" s="340"/>
      <c r="D299" s="341"/>
      <c r="E299" s="340"/>
      <c r="F299" s="341"/>
      <c r="G299" s="340"/>
      <c r="H299" s="341"/>
      <c r="I299" s="340"/>
      <c r="J299" s="341"/>
      <c r="K299" s="342"/>
      <c r="L299" s="340"/>
      <c r="M299" s="341"/>
      <c r="N299" s="340"/>
      <c r="O299" s="341"/>
      <c r="P299" s="340"/>
      <c r="Q299" s="341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0"/>
      <c r="B300" s="340"/>
      <c r="C300" s="340"/>
      <c r="D300" s="341"/>
      <c r="E300" s="340"/>
      <c r="F300" s="341"/>
      <c r="G300" s="340"/>
      <c r="H300" s="341"/>
      <c r="I300" s="340"/>
      <c r="J300" s="341"/>
      <c r="K300" s="342"/>
      <c r="L300" s="340"/>
      <c r="M300" s="341"/>
      <c r="N300" s="340"/>
      <c r="O300" s="341"/>
      <c r="P300" s="340"/>
      <c r="Q300" s="341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0"/>
      <c r="B301" s="340"/>
      <c r="C301" s="340"/>
      <c r="D301" s="341"/>
      <c r="E301" s="340"/>
      <c r="F301" s="341"/>
      <c r="G301" s="340"/>
      <c r="H301" s="341"/>
      <c r="I301" s="340"/>
      <c r="J301" s="341"/>
      <c r="K301" s="342"/>
      <c r="L301" s="340"/>
      <c r="M301" s="341"/>
      <c r="N301" s="340"/>
      <c r="O301" s="341"/>
      <c r="P301" s="340"/>
      <c r="Q301" s="341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0"/>
      <c r="B302" s="340"/>
      <c r="C302" s="340"/>
      <c r="D302" s="341"/>
      <c r="E302" s="340"/>
      <c r="F302" s="341"/>
      <c r="G302" s="340"/>
      <c r="H302" s="341"/>
      <c r="I302" s="340"/>
      <c r="J302" s="341"/>
      <c r="K302" s="342"/>
      <c r="L302" s="340"/>
      <c r="M302" s="341"/>
      <c r="N302" s="340"/>
      <c r="O302" s="341"/>
      <c r="P302" s="340"/>
      <c r="Q302" s="341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0"/>
      <c r="B303" s="340"/>
      <c r="C303" s="340"/>
      <c r="D303" s="341"/>
      <c r="E303" s="340"/>
      <c r="F303" s="341"/>
      <c r="G303" s="340"/>
      <c r="H303" s="341"/>
      <c r="I303" s="340"/>
      <c r="J303" s="341"/>
      <c r="K303" s="342"/>
      <c r="L303" s="340"/>
      <c r="M303" s="341"/>
      <c r="N303" s="340"/>
      <c r="O303" s="341"/>
      <c r="P303" s="340"/>
      <c r="Q303" s="341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0"/>
      <c r="B304" s="340"/>
      <c r="C304" s="340"/>
      <c r="D304" s="341"/>
      <c r="E304" s="340"/>
      <c r="F304" s="341"/>
      <c r="G304" s="340"/>
      <c r="H304" s="341"/>
      <c r="I304" s="340"/>
      <c r="J304" s="341"/>
      <c r="K304" s="342"/>
      <c r="L304" s="340"/>
      <c r="M304" s="341"/>
      <c r="N304" s="340"/>
      <c r="O304" s="341"/>
      <c r="P304" s="340"/>
      <c r="Q304" s="341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0"/>
      <c r="B305" s="340"/>
      <c r="C305" s="340"/>
      <c r="D305" s="341"/>
      <c r="E305" s="340"/>
      <c r="F305" s="341"/>
      <c r="G305" s="340"/>
      <c r="H305" s="341"/>
      <c r="I305" s="340"/>
      <c r="J305" s="341"/>
      <c r="K305" s="342"/>
      <c r="L305" s="340"/>
      <c r="M305" s="341"/>
      <c r="N305" s="340"/>
      <c r="O305" s="341"/>
      <c r="P305" s="340"/>
      <c r="Q305" s="341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0"/>
      <c r="B306" s="340"/>
      <c r="C306" s="340"/>
      <c r="D306" s="341"/>
      <c r="E306" s="340"/>
      <c r="F306" s="341"/>
      <c r="G306" s="340"/>
      <c r="H306" s="341"/>
      <c r="I306" s="340"/>
      <c r="J306" s="341"/>
      <c r="K306" s="342"/>
      <c r="L306" s="340"/>
      <c r="M306" s="341"/>
      <c r="N306" s="340"/>
      <c r="O306" s="341"/>
      <c r="P306" s="340"/>
      <c r="Q306" s="341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0"/>
      <c r="B307" s="340"/>
      <c r="C307" s="340"/>
      <c r="D307" s="341"/>
      <c r="E307" s="340"/>
      <c r="F307" s="341"/>
      <c r="G307" s="340"/>
      <c r="H307" s="341"/>
      <c r="I307" s="340"/>
      <c r="J307" s="341"/>
      <c r="K307" s="342"/>
      <c r="L307" s="340"/>
      <c r="M307" s="341"/>
      <c r="N307" s="340"/>
      <c r="O307" s="341"/>
      <c r="P307" s="340"/>
      <c r="Q307" s="341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0"/>
      <c r="B308" s="340"/>
      <c r="C308" s="340"/>
      <c r="D308" s="341"/>
      <c r="E308" s="340"/>
      <c r="F308" s="341"/>
      <c r="G308" s="340"/>
      <c r="H308" s="341"/>
      <c r="I308" s="340"/>
      <c r="J308" s="341"/>
      <c r="K308" s="342"/>
      <c r="L308" s="340"/>
      <c r="M308" s="341"/>
      <c r="N308" s="340"/>
      <c r="O308" s="341"/>
      <c r="P308" s="340"/>
      <c r="Q308" s="341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0"/>
      <c r="B309" s="340"/>
      <c r="C309" s="340"/>
      <c r="D309" s="341"/>
      <c r="E309" s="340"/>
      <c r="F309" s="341"/>
      <c r="G309" s="340"/>
      <c r="H309" s="341"/>
      <c r="I309" s="340"/>
      <c r="J309" s="341"/>
      <c r="K309" s="342"/>
      <c r="L309" s="340"/>
      <c r="M309" s="341"/>
      <c r="N309" s="340"/>
      <c r="O309" s="341"/>
      <c r="P309" s="340"/>
      <c r="Q309" s="341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0"/>
      <c r="B310" s="340"/>
      <c r="C310" s="340"/>
      <c r="D310" s="341"/>
      <c r="E310" s="340"/>
      <c r="F310" s="341"/>
      <c r="G310" s="340"/>
      <c r="H310" s="341"/>
      <c r="I310" s="340"/>
      <c r="J310" s="341"/>
      <c r="K310" s="342"/>
      <c r="L310" s="340"/>
      <c r="M310" s="341"/>
      <c r="N310" s="340"/>
      <c r="O310" s="341"/>
      <c r="P310" s="340"/>
      <c r="Q310" s="341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0"/>
      <c r="B311" s="340"/>
      <c r="C311" s="340"/>
      <c r="D311" s="341"/>
      <c r="E311" s="340"/>
      <c r="F311" s="341"/>
      <c r="G311" s="340"/>
      <c r="H311" s="341"/>
      <c r="I311" s="340"/>
      <c r="J311" s="341"/>
      <c r="K311" s="342"/>
      <c r="L311" s="340"/>
      <c r="M311" s="341"/>
      <c r="N311" s="340"/>
      <c r="O311" s="341"/>
      <c r="P311" s="340"/>
      <c r="Q311" s="341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0"/>
      <c r="B312" s="340"/>
      <c r="C312" s="340"/>
      <c r="D312" s="341"/>
      <c r="E312" s="340"/>
      <c r="F312" s="341"/>
      <c r="G312" s="340"/>
      <c r="H312" s="341"/>
      <c r="I312" s="340"/>
      <c r="J312" s="341"/>
      <c r="K312" s="342"/>
      <c r="L312" s="340"/>
      <c r="M312" s="341"/>
      <c r="N312" s="340"/>
      <c r="O312" s="341"/>
      <c r="P312" s="340"/>
      <c r="Q312" s="341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0"/>
      <c r="B313" s="340"/>
      <c r="C313" s="340"/>
      <c r="D313" s="341"/>
      <c r="E313" s="340"/>
      <c r="F313" s="341"/>
      <c r="G313" s="340"/>
      <c r="H313" s="341"/>
      <c r="I313" s="340"/>
      <c r="J313" s="341"/>
      <c r="K313" s="342"/>
      <c r="L313" s="340"/>
      <c r="M313" s="341"/>
      <c r="N313" s="340"/>
      <c r="O313" s="341"/>
      <c r="P313" s="340"/>
      <c r="Q313" s="341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0"/>
      <c r="B314" s="340"/>
      <c r="C314" s="340"/>
      <c r="D314" s="341"/>
      <c r="E314" s="340"/>
      <c r="F314" s="341"/>
      <c r="G314" s="340"/>
      <c r="H314" s="341"/>
      <c r="I314" s="340"/>
      <c r="J314" s="341"/>
      <c r="K314" s="342"/>
      <c r="L314" s="340"/>
      <c r="M314" s="341"/>
      <c r="N314" s="340"/>
      <c r="O314" s="341"/>
      <c r="P314" s="340"/>
      <c r="Q314" s="341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0"/>
      <c r="B315" s="340"/>
      <c r="C315" s="340"/>
      <c r="D315" s="341"/>
      <c r="E315" s="340"/>
      <c r="F315" s="341"/>
      <c r="G315" s="340"/>
      <c r="H315" s="341"/>
      <c r="I315" s="340"/>
      <c r="J315" s="341"/>
      <c r="K315" s="342"/>
      <c r="L315" s="340"/>
      <c r="M315" s="341"/>
      <c r="N315" s="340"/>
      <c r="O315" s="341"/>
      <c r="P315" s="340"/>
      <c r="Q315" s="341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0"/>
      <c r="B316" s="340"/>
      <c r="C316" s="340"/>
      <c r="D316" s="341"/>
      <c r="E316" s="340"/>
      <c r="F316" s="341"/>
      <c r="G316" s="340"/>
      <c r="H316" s="341"/>
      <c r="I316" s="340"/>
      <c r="J316" s="341"/>
      <c r="K316" s="342"/>
      <c r="L316" s="340"/>
      <c r="M316" s="341"/>
      <c r="N316" s="340"/>
      <c r="O316" s="341"/>
      <c r="P316" s="340"/>
      <c r="Q316" s="341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0"/>
      <c r="B317" s="340"/>
      <c r="C317" s="340"/>
      <c r="D317" s="341"/>
      <c r="E317" s="340"/>
      <c r="F317" s="341"/>
      <c r="G317" s="340"/>
      <c r="H317" s="341"/>
      <c r="I317" s="340"/>
      <c r="J317" s="341"/>
      <c r="K317" s="342"/>
      <c r="L317" s="340"/>
      <c r="M317" s="341"/>
      <c r="N317" s="340"/>
      <c r="O317" s="341"/>
      <c r="P317" s="340"/>
      <c r="Q317" s="341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0"/>
      <c r="B318" s="340"/>
      <c r="C318" s="340"/>
      <c r="D318" s="341"/>
      <c r="E318" s="340"/>
      <c r="F318" s="341"/>
      <c r="G318" s="340"/>
      <c r="H318" s="341"/>
      <c r="I318" s="340"/>
      <c r="J318" s="341"/>
      <c r="K318" s="342"/>
      <c r="L318" s="340"/>
      <c r="M318" s="341"/>
      <c r="N318" s="340"/>
      <c r="O318" s="341"/>
      <c r="P318" s="340"/>
      <c r="Q318" s="341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0"/>
      <c r="B319" s="340"/>
      <c r="C319" s="340"/>
      <c r="D319" s="341"/>
      <c r="E319" s="340"/>
      <c r="F319" s="341"/>
      <c r="G319" s="340"/>
      <c r="H319" s="341"/>
      <c r="I319" s="340"/>
      <c r="J319" s="341"/>
      <c r="K319" s="342"/>
      <c r="L319" s="340"/>
      <c r="M319" s="341"/>
      <c r="N319" s="340"/>
      <c r="O319" s="341"/>
      <c r="P319" s="340"/>
      <c r="Q319" s="341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0"/>
      <c r="B320" s="340"/>
      <c r="C320" s="340"/>
      <c r="D320" s="341"/>
      <c r="E320" s="340"/>
      <c r="F320" s="341"/>
      <c r="G320" s="340"/>
      <c r="H320" s="341"/>
      <c r="I320" s="340"/>
      <c r="J320" s="341"/>
      <c r="K320" s="342"/>
      <c r="L320" s="340"/>
      <c r="M320" s="341"/>
      <c r="N320" s="340"/>
      <c r="O320" s="341"/>
      <c r="P320" s="340"/>
      <c r="Q320" s="341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0"/>
      <c r="B321" s="340"/>
      <c r="C321" s="340"/>
      <c r="D321" s="341"/>
      <c r="E321" s="340"/>
      <c r="F321" s="341"/>
      <c r="G321" s="340"/>
      <c r="H321" s="341"/>
      <c r="I321" s="340"/>
      <c r="J321" s="341"/>
      <c r="K321" s="342"/>
      <c r="L321" s="340"/>
      <c r="M321" s="341"/>
      <c r="N321" s="340"/>
      <c r="O321" s="341"/>
      <c r="P321" s="340"/>
      <c r="Q321" s="341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0"/>
      <c r="B322" s="340"/>
      <c r="C322" s="340"/>
      <c r="D322" s="341"/>
      <c r="E322" s="340"/>
      <c r="F322" s="341"/>
      <c r="G322" s="340"/>
      <c r="H322" s="341"/>
      <c r="I322" s="340"/>
      <c r="J322" s="341"/>
      <c r="K322" s="342"/>
      <c r="L322" s="340"/>
      <c r="M322" s="341"/>
      <c r="N322" s="340"/>
      <c r="O322" s="341"/>
      <c r="P322" s="340"/>
      <c r="Q322" s="341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0"/>
      <c r="B323" s="340"/>
      <c r="C323" s="340"/>
      <c r="D323" s="341"/>
      <c r="E323" s="340"/>
      <c r="F323" s="341"/>
      <c r="G323" s="340"/>
      <c r="H323" s="341"/>
      <c r="I323" s="340"/>
      <c r="J323" s="341"/>
      <c r="K323" s="342"/>
      <c r="L323" s="340"/>
      <c r="M323" s="341"/>
      <c r="N323" s="340"/>
      <c r="O323" s="341"/>
      <c r="P323" s="340"/>
      <c r="Q323" s="341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0"/>
      <c r="B324" s="340"/>
      <c r="C324" s="340"/>
      <c r="D324" s="341"/>
      <c r="E324" s="340"/>
      <c r="F324" s="341"/>
      <c r="G324" s="340"/>
      <c r="H324" s="341"/>
      <c r="I324" s="340"/>
      <c r="J324" s="341"/>
      <c r="K324" s="342"/>
      <c r="L324" s="340"/>
      <c r="M324" s="341"/>
      <c r="N324" s="340"/>
      <c r="O324" s="341"/>
      <c r="P324" s="340"/>
      <c r="Q324" s="341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0"/>
      <c r="B325" s="340"/>
      <c r="C325" s="340"/>
      <c r="D325" s="341"/>
      <c r="E325" s="340"/>
      <c r="F325" s="341"/>
      <c r="G325" s="340"/>
      <c r="H325" s="341"/>
      <c r="I325" s="340"/>
      <c r="J325" s="341"/>
      <c r="K325" s="342"/>
      <c r="L325" s="340"/>
      <c r="M325" s="341"/>
      <c r="N325" s="340"/>
      <c r="O325" s="341"/>
      <c r="P325" s="340"/>
      <c r="Q325" s="341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0"/>
      <c r="B326" s="340"/>
      <c r="C326" s="340"/>
      <c r="D326" s="341"/>
      <c r="E326" s="340"/>
      <c r="F326" s="341"/>
      <c r="G326" s="340"/>
      <c r="H326" s="341"/>
      <c r="I326" s="340"/>
      <c r="J326" s="341"/>
      <c r="K326" s="342"/>
      <c r="L326" s="340"/>
      <c r="M326" s="341"/>
      <c r="N326" s="340"/>
      <c r="O326" s="341"/>
      <c r="P326" s="340"/>
      <c r="Q326" s="341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0"/>
      <c r="B327" s="340"/>
      <c r="C327" s="340"/>
      <c r="D327" s="341"/>
      <c r="E327" s="340"/>
      <c r="F327" s="341"/>
      <c r="G327" s="340"/>
      <c r="H327" s="341"/>
      <c r="I327" s="340"/>
      <c r="J327" s="341"/>
      <c r="K327" s="342"/>
      <c r="L327" s="340"/>
      <c r="M327" s="341"/>
      <c r="N327" s="340"/>
      <c r="O327" s="341"/>
      <c r="P327" s="340"/>
      <c r="Q327" s="341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0"/>
      <c r="B328" s="340"/>
      <c r="C328" s="340"/>
      <c r="D328" s="341"/>
      <c r="E328" s="340"/>
      <c r="F328" s="341"/>
      <c r="G328" s="340"/>
      <c r="H328" s="341"/>
      <c r="I328" s="340"/>
      <c r="J328" s="341"/>
      <c r="K328" s="342"/>
      <c r="L328" s="340"/>
      <c r="M328" s="341"/>
      <c r="N328" s="340"/>
      <c r="O328" s="341"/>
      <c r="P328" s="340"/>
      <c r="Q328" s="341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0"/>
      <c r="B329" s="340"/>
      <c r="C329" s="340"/>
      <c r="D329" s="341"/>
      <c r="E329" s="340"/>
      <c r="F329" s="341"/>
      <c r="G329" s="340"/>
      <c r="H329" s="341"/>
      <c r="I329" s="340"/>
      <c r="J329" s="341"/>
      <c r="K329" s="342"/>
      <c r="L329" s="340"/>
      <c r="M329" s="341"/>
      <c r="N329" s="340"/>
      <c r="O329" s="341"/>
      <c r="P329" s="340"/>
      <c r="Q329" s="341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0"/>
      <c r="B330" s="340"/>
      <c r="C330" s="340"/>
      <c r="D330" s="341"/>
      <c r="E330" s="340"/>
      <c r="F330" s="341"/>
      <c r="G330" s="340"/>
      <c r="H330" s="341"/>
      <c r="I330" s="340"/>
      <c r="J330" s="341"/>
      <c r="K330" s="342"/>
      <c r="L330" s="340"/>
      <c r="M330" s="341"/>
      <c r="N330" s="340"/>
      <c r="O330" s="341"/>
      <c r="P330" s="340"/>
      <c r="Q330" s="341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0"/>
      <c r="B331" s="340"/>
      <c r="C331" s="340"/>
      <c r="D331" s="341"/>
      <c r="E331" s="340"/>
      <c r="F331" s="341"/>
      <c r="G331" s="340"/>
      <c r="H331" s="341"/>
      <c r="I331" s="340"/>
      <c r="J331" s="341"/>
      <c r="K331" s="342"/>
      <c r="L331" s="340"/>
      <c r="M331" s="341"/>
      <c r="N331" s="340"/>
      <c r="O331" s="341"/>
      <c r="P331" s="340"/>
      <c r="Q331" s="341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0"/>
      <c r="B332" s="340"/>
      <c r="C332" s="340"/>
      <c r="D332" s="341"/>
      <c r="E332" s="340"/>
      <c r="F332" s="341"/>
      <c r="G332" s="340"/>
      <c r="H332" s="341"/>
      <c r="I332" s="340"/>
      <c r="J332" s="341"/>
      <c r="K332" s="342"/>
      <c r="L332" s="340"/>
      <c r="M332" s="341"/>
      <c r="N332" s="340"/>
      <c r="O332" s="341"/>
      <c r="P332" s="340"/>
      <c r="Q332" s="341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0"/>
      <c r="B333" s="340"/>
      <c r="C333" s="340"/>
      <c r="D333" s="341"/>
      <c r="E333" s="340"/>
      <c r="F333" s="341"/>
      <c r="G333" s="340"/>
      <c r="H333" s="341"/>
      <c r="I333" s="340"/>
      <c r="J333" s="341"/>
      <c r="K333" s="342"/>
      <c r="L333" s="340"/>
      <c r="M333" s="341"/>
      <c r="N333" s="340"/>
      <c r="O333" s="341"/>
      <c r="P333" s="340"/>
      <c r="Q333" s="341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0"/>
      <c r="B334" s="340"/>
      <c r="C334" s="340"/>
      <c r="D334" s="341"/>
      <c r="E334" s="340"/>
      <c r="F334" s="341"/>
      <c r="G334" s="340"/>
      <c r="H334" s="341"/>
      <c r="I334" s="340"/>
      <c r="J334" s="341"/>
      <c r="K334" s="342"/>
      <c r="L334" s="340"/>
      <c r="M334" s="341"/>
      <c r="N334" s="340"/>
      <c r="O334" s="341"/>
      <c r="P334" s="340"/>
      <c r="Q334" s="341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0"/>
      <c r="B335" s="340"/>
      <c r="C335" s="340"/>
      <c r="D335" s="341"/>
      <c r="E335" s="340"/>
      <c r="F335" s="341"/>
      <c r="G335" s="340"/>
      <c r="H335" s="341"/>
      <c r="I335" s="340"/>
      <c r="J335" s="341"/>
      <c r="K335" s="342"/>
      <c r="L335" s="340"/>
      <c r="M335" s="341"/>
      <c r="N335" s="340"/>
      <c r="O335" s="341"/>
      <c r="P335" s="340"/>
      <c r="Q335" s="341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0"/>
      <c r="B336" s="340"/>
      <c r="C336" s="340"/>
      <c r="D336" s="341"/>
      <c r="E336" s="340"/>
      <c r="F336" s="341"/>
      <c r="G336" s="340"/>
      <c r="H336" s="341"/>
      <c r="I336" s="340"/>
      <c r="J336" s="341"/>
      <c r="K336" s="342"/>
      <c r="L336" s="340"/>
      <c r="M336" s="341"/>
      <c r="N336" s="340"/>
      <c r="O336" s="341"/>
      <c r="P336" s="340"/>
      <c r="Q336" s="341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0"/>
      <c r="B337" s="340"/>
      <c r="C337" s="340"/>
      <c r="D337" s="341"/>
      <c r="E337" s="340"/>
      <c r="F337" s="341"/>
      <c r="G337" s="340"/>
      <c r="H337" s="341"/>
      <c r="I337" s="340"/>
      <c r="J337" s="341"/>
      <c r="K337" s="342"/>
      <c r="L337" s="340"/>
      <c r="M337" s="341"/>
      <c r="N337" s="340"/>
      <c r="O337" s="341"/>
      <c r="P337" s="340"/>
      <c r="Q337" s="341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0"/>
      <c r="B338" s="340"/>
      <c r="C338" s="340"/>
      <c r="D338" s="341"/>
      <c r="E338" s="340"/>
      <c r="F338" s="341"/>
      <c r="G338" s="340"/>
      <c r="H338" s="341"/>
      <c r="I338" s="340"/>
      <c r="J338" s="341"/>
      <c r="K338" s="342"/>
      <c r="L338" s="340"/>
      <c r="M338" s="341"/>
      <c r="N338" s="340"/>
      <c r="O338" s="341"/>
      <c r="P338" s="340"/>
      <c r="Q338" s="341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0"/>
      <c r="B339" s="340"/>
      <c r="C339" s="340"/>
      <c r="D339" s="341"/>
      <c r="E339" s="340"/>
      <c r="F339" s="341"/>
      <c r="G339" s="340"/>
      <c r="H339" s="341"/>
      <c r="I339" s="340"/>
      <c r="J339" s="341"/>
      <c r="K339" s="342"/>
      <c r="L339" s="340"/>
      <c r="M339" s="341"/>
      <c r="N339" s="340"/>
      <c r="O339" s="341"/>
      <c r="P339" s="340"/>
      <c r="Q339" s="341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0"/>
      <c r="B340" s="340"/>
      <c r="C340" s="340"/>
      <c r="D340" s="341"/>
      <c r="E340" s="340"/>
      <c r="F340" s="341"/>
      <c r="G340" s="340"/>
      <c r="H340" s="341"/>
      <c r="I340" s="340"/>
      <c r="J340" s="341"/>
      <c r="K340" s="342"/>
      <c r="L340" s="340"/>
      <c r="M340" s="341"/>
      <c r="N340" s="340"/>
      <c r="O340" s="341"/>
      <c r="P340" s="340"/>
      <c r="Q340" s="341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0"/>
      <c r="B341" s="340"/>
      <c r="C341" s="340"/>
      <c r="D341" s="341"/>
      <c r="E341" s="340"/>
      <c r="F341" s="341"/>
      <c r="G341" s="340"/>
      <c r="H341" s="341"/>
      <c r="I341" s="340"/>
      <c r="J341" s="341"/>
      <c r="K341" s="342"/>
      <c r="L341" s="340"/>
      <c r="M341" s="341"/>
      <c r="N341" s="340"/>
      <c r="O341" s="341"/>
      <c r="P341" s="340"/>
      <c r="Q341" s="341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0"/>
      <c r="B342" s="340"/>
      <c r="C342" s="340"/>
      <c r="D342" s="341"/>
      <c r="E342" s="340"/>
      <c r="F342" s="341"/>
      <c r="G342" s="340"/>
      <c r="H342" s="341"/>
      <c r="I342" s="340"/>
      <c r="J342" s="341"/>
      <c r="K342" s="342"/>
      <c r="L342" s="340"/>
      <c r="M342" s="341"/>
      <c r="N342" s="340"/>
      <c r="O342" s="341"/>
      <c r="P342" s="340"/>
      <c r="Q342" s="341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0"/>
      <c r="B343" s="340"/>
      <c r="C343" s="340"/>
      <c r="D343" s="341"/>
      <c r="E343" s="340"/>
      <c r="F343" s="341"/>
      <c r="G343" s="340"/>
      <c r="H343" s="341"/>
      <c r="I343" s="340"/>
      <c r="J343" s="341"/>
      <c r="K343" s="342"/>
      <c r="L343" s="340"/>
      <c r="M343" s="341"/>
      <c r="N343" s="340"/>
      <c r="O343" s="341"/>
      <c r="P343" s="340"/>
      <c r="Q343" s="341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0"/>
      <c r="B344" s="340"/>
      <c r="C344" s="340"/>
      <c r="D344" s="341"/>
      <c r="E344" s="340"/>
      <c r="F344" s="341"/>
      <c r="G344" s="340"/>
      <c r="H344" s="341"/>
      <c r="I344" s="340"/>
      <c r="J344" s="341"/>
      <c r="K344" s="342"/>
      <c r="L344" s="340"/>
      <c r="M344" s="341"/>
      <c r="N344" s="340"/>
      <c r="O344" s="341"/>
      <c r="P344" s="340"/>
      <c r="Q344" s="341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0"/>
      <c r="B345" s="340"/>
      <c r="C345" s="340"/>
      <c r="D345" s="341"/>
      <c r="E345" s="340"/>
      <c r="F345" s="341"/>
      <c r="G345" s="340"/>
      <c r="H345" s="341"/>
      <c r="I345" s="340"/>
      <c r="J345" s="341"/>
      <c r="K345" s="342"/>
      <c r="L345" s="340"/>
      <c r="M345" s="341"/>
      <c r="N345" s="340"/>
      <c r="O345" s="341"/>
      <c r="P345" s="340"/>
      <c r="Q345" s="341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0"/>
      <c r="B346" s="340"/>
      <c r="C346" s="340"/>
      <c r="D346" s="341"/>
      <c r="E346" s="340"/>
      <c r="F346" s="341"/>
      <c r="G346" s="340"/>
      <c r="H346" s="341"/>
      <c r="I346" s="340"/>
      <c r="J346" s="341"/>
      <c r="K346" s="342"/>
      <c r="L346" s="340"/>
      <c r="M346" s="341"/>
      <c r="N346" s="340"/>
      <c r="O346" s="341"/>
      <c r="P346" s="340"/>
      <c r="Q346" s="341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0"/>
      <c r="B347" s="340"/>
      <c r="C347" s="340"/>
      <c r="D347" s="341"/>
      <c r="E347" s="340"/>
      <c r="F347" s="341"/>
      <c r="G347" s="340"/>
      <c r="H347" s="341"/>
      <c r="I347" s="340"/>
      <c r="J347" s="341"/>
      <c r="K347" s="342"/>
      <c r="L347" s="340"/>
      <c r="M347" s="341"/>
      <c r="N347" s="340"/>
      <c r="O347" s="341"/>
      <c r="P347" s="340"/>
      <c r="Q347" s="341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0"/>
      <c r="B348" s="340"/>
      <c r="C348" s="340"/>
      <c r="D348" s="341"/>
      <c r="E348" s="340"/>
      <c r="F348" s="341"/>
      <c r="G348" s="340"/>
      <c r="H348" s="341"/>
      <c r="I348" s="340"/>
      <c r="J348" s="341"/>
      <c r="K348" s="342"/>
      <c r="L348" s="340"/>
      <c r="M348" s="341"/>
      <c r="N348" s="340"/>
      <c r="O348" s="341"/>
      <c r="P348" s="340"/>
      <c r="Q348" s="341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0"/>
      <c r="B349" s="340"/>
      <c r="C349" s="340"/>
      <c r="D349" s="341"/>
      <c r="E349" s="340"/>
      <c r="F349" s="341"/>
      <c r="G349" s="340"/>
      <c r="H349" s="341"/>
      <c r="I349" s="340"/>
      <c r="J349" s="341"/>
      <c r="K349" s="342"/>
      <c r="L349" s="340"/>
      <c r="M349" s="341"/>
      <c r="N349" s="340"/>
      <c r="O349" s="341"/>
      <c r="P349" s="340"/>
      <c r="Q349" s="341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0"/>
      <c r="B350" s="340"/>
      <c r="C350" s="340"/>
      <c r="D350" s="341"/>
      <c r="E350" s="340"/>
      <c r="F350" s="341"/>
      <c r="G350" s="340"/>
      <c r="H350" s="341"/>
      <c r="I350" s="340"/>
      <c r="J350" s="341"/>
      <c r="K350" s="342"/>
      <c r="L350" s="340"/>
      <c r="M350" s="341"/>
      <c r="N350" s="340"/>
      <c r="O350" s="341"/>
      <c r="P350" s="340"/>
      <c r="Q350" s="341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0"/>
      <c r="B351" s="340"/>
      <c r="C351" s="340"/>
      <c r="D351" s="341"/>
      <c r="E351" s="340"/>
      <c r="F351" s="341"/>
      <c r="G351" s="340"/>
      <c r="H351" s="341"/>
      <c r="I351" s="340"/>
      <c r="J351" s="341"/>
      <c r="K351" s="342"/>
      <c r="L351" s="340"/>
      <c r="M351" s="341"/>
      <c r="N351" s="340"/>
      <c r="O351" s="341"/>
      <c r="P351" s="340"/>
      <c r="Q351" s="341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0"/>
      <c r="B352" s="340"/>
      <c r="C352" s="340"/>
      <c r="D352" s="341"/>
      <c r="E352" s="340"/>
      <c r="F352" s="341"/>
      <c r="G352" s="340"/>
      <c r="H352" s="341"/>
      <c r="I352" s="340"/>
      <c r="J352" s="341"/>
      <c r="K352" s="342"/>
      <c r="L352" s="340"/>
      <c r="M352" s="341"/>
      <c r="N352" s="340"/>
      <c r="O352" s="341"/>
      <c r="P352" s="340"/>
      <c r="Q352" s="341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0"/>
      <c r="B353" s="340"/>
      <c r="C353" s="340"/>
      <c r="D353" s="341"/>
      <c r="E353" s="340"/>
      <c r="F353" s="341"/>
      <c r="G353" s="340"/>
      <c r="H353" s="341"/>
      <c r="I353" s="340"/>
      <c r="J353" s="341"/>
      <c r="K353" s="342"/>
      <c r="L353" s="340"/>
      <c r="M353" s="341"/>
      <c r="N353" s="340"/>
      <c r="O353" s="341"/>
      <c r="P353" s="340"/>
      <c r="Q353" s="341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0"/>
      <c r="B354" s="340"/>
      <c r="C354" s="340"/>
      <c r="D354" s="341"/>
      <c r="E354" s="340"/>
      <c r="F354" s="341"/>
      <c r="G354" s="340"/>
      <c r="H354" s="341"/>
      <c r="I354" s="340"/>
      <c r="J354" s="341"/>
      <c r="K354" s="342"/>
      <c r="L354" s="340"/>
      <c r="M354" s="341"/>
      <c r="N354" s="340"/>
      <c r="O354" s="341"/>
      <c r="P354" s="340"/>
      <c r="Q354" s="341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0"/>
      <c r="B355" s="340"/>
      <c r="C355" s="340"/>
      <c r="D355" s="341"/>
      <c r="E355" s="340"/>
      <c r="F355" s="341"/>
      <c r="G355" s="340"/>
      <c r="H355" s="341"/>
      <c r="I355" s="340"/>
      <c r="J355" s="341"/>
      <c r="K355" s="342"/>
      <c r="L355" s="340"/>
      <c r="M355" s="341"/>
      <c r="N355" s="340"/>
      <c r="O355" s="341"/>
      <c r="P355" s="340"/>
      <c r="Q355" s="341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0"/>
      <c r="B356" s="340"/>
      <c r="C356" s="340"/>
      <c r="D356" s="341"/>
      <c r="E356" s="340"/>
      <c r="F356" s="341"/>
      <c r="G356" s="340"/>
      <c r="H356" s="341"/>
      <c r="I356" s="340"/>
      <c r="J356" s="341"/>
      <c r="K356" s="342"/>
      <c r="L356" s="340"/>
      <c r="M356" s="341"/>
      <c r="N356" s="340"/>
      <c r="O356" s="341"/>
      <c r="P356" s="340"/>
      <c r="Q356" s="341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0"/>
      <c r="B357" s="340"/>
      <c r="C357" s="340"/>
      <c r="D357" s="341"/>
      <c r="E357" s="340"/>
      <c r="F357" s="341"/>
      <c r="G357" s="340"/>
      <c r="H357" s="341"/>
      <c r="I357" s="340"/>
      <c r="J357" s="341"/>
      <c r="K357" s="342"/>
      <c r="L357" s="340"/>
      <c r="M357" s="341"/>
      <c r="N357" s="340"/>
      <c r="O357" s="341"/>
      <c r="P357" s="340"/>
      <c r="Q357" s="341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0"/>
      <c r="B358" s="340"/>
      <c r="C358" s="340"/>
      <c r="D358" s="341"/>
      <c r="E358" s="340"/>
      <c r="F358" s="341"/>
      <c r="G358" s="340"/>
      <c r="H358" s="341"/>
      <c r="I358" s="340"/>
      <c r="J358" s="341"/>
      <c r="K358" s="342"/>
      <c r="L358" s="340"/>
      <c r="M358" s="341"/>
      <c r="N358" s="340"/>
      <c r="O358" s="341"/>
      <c r="P358" s="340"/>
      <c r="Q358" s="341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0"/>
      <c r="B359" s="340"/>
      <c r="C359" s="340"/>
      <c r="D359" s="341"/>
      <c r="E359" s="340"/>
      <c r="F359" s="341"/>
      <c r="G359" s="340"/>
      <c r="H359" s="341"/>
      <c r="I359" s="340"/>
      <c r="J359" s="341"/>
      <c r="K359" s="342"/>
      <c r="L359" s="340"/>
      <c r="M359" s="341"/>
      <c r="N359" s="340"/>
      <c r="O359" s="341"/>
      <c r="P359" s="340"/>
      <c r="Q359" s="341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0"/>
      <c r="B360" s="340"/>
      <c r="C360" s="340"/>
      <c r="D360" s="341"/>
      <c r="E360" s="340"/>
      <c r="F360" s="341"/>
      <c r="G360" s="340"/>
      <c r="H360" s="341"/>
      <c r="I360" s="340"/>
      <c r="J360" s="341"/>
      <c r="K360" s="342"/>
      <c r="L360" s="340"/>
      <c r="M360" s="341"/>
      <c r="N360" s="340"/>
      <c r="O360" s="341"/>
      <c r="P360" s="340"/>
      <c r="Q360" s="341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0"/>
      <c r="B361" s="340"/>
      <c r="C361" s="340"/>
      <c r="D361" s="341"/>
      <c r="E361" s="340"/>
      <c r="F361" s="341"/>
      <c r="G361" s="340"/>
      <c r="H361" s="341"/>
      <c r="I361" s="340"/>
      <c r="J361" s="341"/>
      <c r="K361" s="342"/>
      <c r="L361" s="340"/>
      <c r="M361" s="341"/>
      <c r="N361" s="340"/>
      <c r="O361" s="341"/>
      <c r="P361" s="340"/>
      <c r="Q361" s="341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0"/>
      <c r="B362" s="340"/>
      <c r="C362" s="340"/>
      <c r="D362" s="341"/>
      <c r="E362" s="340"/>
      <c r="F362" s="341"/>
      <c r="G362" s="340"/>
      <c r="H362" s="341"/>
      <c r="I362" s="340"/>
      <c r="J362" s="341"/>
      <c r="K362" s="342"/>
      <c r="L362" s="340"/>
      <c r="M362" s="341"/>
      <c r="N362" s="340"/>
      <c r="O362" s="341"/>
      <c r="P362" s="340"/>
      <c r="Q362" s="341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0"/>
      <c r="B363" s="340"/>
      <c r="C363" s="340"/>
      <c r="D363" s="341"/>
      <c r="E363" s="340"/>
      <c r="F363" s="341"/>
      <c r="G363" s="340"/>
      <c r="H363" s="341"/>
      <c r="I363" s="340"/>
      <c r="J363" s="341"/>
      <c r="K363" s="342"/>
      <c r="L363" s="340"/>
      <c r="M363" s="341"/>
      <c r="N363" s="340"/>
      <c r="O363" s="341"/>
      <c r="P363" s="340"/>
      <c r="Q363" s="341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0"/>
      <c r="B364" s="340"/>
      <c r="C364" s="340"/>
      <c r="D364" s="341"/>
      <c r="E364" s="340"/>
      <c r="F364" s="341"/>
      <c r="G364" s="340"/>
      <c r="H364" s="341"/>
      <c r="I364" s="340"/>
      <c r="J364" s="341"/>
      <c r="K364" s="342"/>
      <c r="L364" s="340"/>
      <c r="M364" s="341"/>
      <c r="N364" s="340"/>
      <c r="O364" s="341"/>
      <c r="P364" s="340"/>
      <c r="Q364" s="341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0"/>
      <c r="B365" s="340"/>
      <c r="C365" s="340"/>
      <c r="D365" s="341"/>
      <c r="E365" s="340"/>
      <c r="F365" s="341"/>
      <c r="G365" s="340"/>
      <c r="H365" s="341"/>
      <c r="I365" s="340"/>
      <c r="J365" s="341"/>
      <c r="K365" s="342"/>
      <c r="L365" s="340"/>
      <c r="M365" s="341"/>
      <c r="N365" s="340"/>
      <c r="O365" s="341"/>
      <c r="P365" s="340"/>
      <c r="Q365" s="341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0"/>
      <c r="B366" s="340"/>
      <c r="C366" s="340"/>
      <c r="D366" s="341"/>
      <c r="E366" s="340"/>
      <c r="F366" s="341"/>
      <c r="G366" s="340"/>
      <c r="H366" s="341"/>
      <c r="I366" s="340"/>
      <c r="J366" s="341"/>
      <c r="K366" s="342"/>
      <c r="L366" s="340"/>
      <c r="M366" s="341"/>
      <c r="N366" s="340"/>
      <c r="O366" s="341"/>
      <c r="P366" s="340"/>
      <c r="Q366" s="341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0"/>
      <c r="B367" s="340"/>
      <c r="C367" s="340"/>
      <c r="D367" s="341"/>
      <c r="E367" s="340"/>
      <c r="F367" s="341"/>
      <c r="G367" s="340"/>
      <c r="H367" s="341"/>
      <c r="I367" s="340"/>
      <c r="J367" s="341"/>
      <c r="K367" s="342"/>
      <c r="L367" s="340"/>
      <c r="M367" s="341"/>
      <c r="N367" s="340"/>
      <c r="O367" s="341"/>
      <c r="P367" s="340"/>
      <c r="Q367" s="341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0"/>
      <c r="B368" s="340"/>
      <c r="C368" s="340"/>
      <c r="D368" s="341"/>
      <c r="E368" s="340"/>
      <c r="F368" s="341"/>
      <c r="G368" s="340"/>
      <c r="H368" s="341"/>
      <c r="I368" s="340"/>
      <c r="J368" s="341"/>
      <c r="K368" s="342"/>
      <c r="L368" s="340"/>
      <c r="M368" s="341"/>
      <c r="N368" s="340"/>
      <c r="O368" s="341"/>
      <c r="P368" s="340"/>
      <c r="Q368" s="341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0"/>
      <c r="B369" s="340"/>
      <c r="C369" s="340"/>
      <c r="D369" s="341"/>
      <c r="E369" s="340"/>
      <c r="F369" s="341"/>
      <c r="G369" s="340"/>
      <c r="H369" s="341"/>
      <c r="I369" s="340"/>
      <c r="J369" s="341"/>
      <c r="K369" s="342"/>
      <c r="L369" s="340"/>
      <c r="M369" s="341"/>
      <c r="N369" s="340"/>
      <c r="O369" s="341"/>
      <c r="P369" s="340"/>
      <c r="Q369" s="341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0"/>
      <c r="B370" s="340"/>
      <c r="C370" s="340"/>
      <c r="D370" s="341"/>
      <c r="E370" s="340"/>
      <c r="F370" s="341"/>
      <c r="G370" s="340"/>
      <c r="H370" s="341"/>
      <c r="I370" s="340"/>
      <c r="J370" s="341"/>
      <c r="K370" s="342"/>
      <c r="L370" s="340"/>
      <c r="M370" s="341"/>
      <c r="N370" s="340"/>
      <c r="O370" s="341"/>
      <c r="P370" s="340"/>
      <c r="Q370" s="341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0"/>
      <c r="B371" s="340"/>
      <c r="C371" s="340"/>
      <c r="D371" s="341"/>
      <c r="E371" s="340"/>
      <c r="F371" s="341"/>
      <c r="G371" s="340"/>
      <c r="H371" s="341"/>
      <c r="I371" s="340"/>
      <c r="J371" s="341"/>
      <c r="K371" s="342"/>
      <c r="L371" s="340"/>
      <c r="M371" s="341"/>
      <c r="N371" s="340"/>
      <c r="O371" s="341"/>
      <c r="P371" s="340"/>
      <c r="Q371" s="341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0"/>
      <c r="B372" s="340"/>
      <c r="C372" s="340"/>
      <c r="D372" s="341"/>
      <c r="E372" s="340"/>
      <c r="F372" s="341"/>
      <c r="G372" s="340"/>
      <c r="H372" s="341"/>
      <c r="I372" s="340"/>
      <c r="J372" s="341"/>
      <c r="K372" s="342"/>
      <c r="L372" s="340"/>
      <c r="M372" s="341"/>
      <c r="N372" s="340"/>
      <c r="O372" s="341"/>
      <c r="P372" s="340"/>
      <c r="Q372" s="341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0"/>
      <c r="B373" s="340"/>
      <c r="C373" s="340"/>
      <c r="D373" s="341"/>
      <c r="E373" s="340"/>
      <c r="F373" s="341"/>
      <c r="G373" s="340"/>
      <c r="H373" s="341"/>
      <c r="I373" s="340"/>
      <c r="J373" s="341"/>
      <c r="K373" s="342"/>
      <c r="L373" s="340"/>
      <c r="M373" s="341"/>
      <c r="N373" s="340"/>
      <c r="O373" s="341"/>
      <c r="P373" s="340"/>
      <c r="Q373" s="341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0"/>
      <c r="B374" s="340"/>
      <c r="C374" s="340"/>
      <c r="D374" s="341"/>
      <c r="E374" s="340"/>
      <c r="F374" s="341"/>
      <c r="G374" s="340"/>
      <c r="H374" s="341"/>
      <c r="I374" s="340"/>
      <c r="J374" s="341"/>
      <c r="K374" s="342"/>
      <c r="L374" s="340"/>
      <c r="M374" s="341"/>
      <c r="N374" s="340"/>
      <c r="O374" s="341"/>
      <c r="P374" s="340"/>
      <c r="Q374" s="341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0"/>
      <c r="B375" s="340"/>
      <c r="C375" s="340"/>
      <c r="D375" s="341"/>
      <c r="E375" s="340"/>
      <c r="F375" s="341"/>
      <c r="G375" s="340"/>
      <c r="H375" s="341"/>
      <c r="I375" s="340"/>
      <c r="J375" s="341"/>
      <c r="K375" s="342"/>
      <c r="L375" s="340"/>
      <c r="M375" s="341"/>
      <c r="N375" s="340"/>
      <c r="O375" s="341"/>
      <c r="P375" s="340"/>
      <c r="Q375" s="341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0"/>
      <c r="B376" s="340"/>
      <c r="C376" s="340"/>
      <c r="D376" s="341"/>
      <c r="E376" s="340"/>
      <c r="F376" s="341"/>
      <c r="G376" s="340"/>
      <c r="H376" s="341"/>
      <c r="I376" s="340"/>
      <c r="J376" s="341"/>
      <c r="K376" s="342"/>
      <c r="L376" s="340"/>
      <c r="M376" s="341"/>
      <c r="N376" s="340"/>
      <c r="O376" s="341"/>
      <c r="P376" s="340"/>
      <c r="Q376" s="341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0"/>
      <c r="B377" s="340"/>
      <c r="C377" s="340"/>
      <c r="D377" s="341"/>
      <c r="E377" s="340"/>
      <c r="F377" s="341"/>
      <c r="G377" s="340"/>
      <c r="H377" s="341"/>
      <c r="I377" s="340"/>
      <c r="J377" s="341"/>
      <c r="K377" s="342"/>
      <c r="L377" s="340"/>
      <c r="M377" s="341"/>
      <c r="N377" s="340"/>
      <c r="O377" s="341"/>
      <c r="P377" s="340"/>
      <c r="Q377" s="341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0"/>
      <c r="B378" s="340"/>
      <c r="C378" s="340"/>
      <c r="D378" s="341"/>
      <c r="E378" s="340"/>
      <c r="F378" s="341"/>
      <c r="G378" s="340"/>
      <c r="H378" s="341"/>
      <c r="I378" s="340"/>
      <c r="J378" s="341"/>
      <c r="K378" s="342"/>
      <c r="L378" s="340"/>
      <c r="M378" s="341"/>
      <c r="N378" s="340"/>
      <c r="O378" s="341"/>
      <c r="P378" s="340"/>
      <c r="Q378" s="341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0"/>
      <c r="B379" s="340"/>
      <c r="C379" s="340"/>
      <c r="D379" s="341"/>
      <c r="E379" s="340"/>
      <c r="F379" s="341"/>
      <c r="G379" s="340"/>
      <c r="H379" s="341"/>
      <c r="I379" s="340"/>
      <c r="J379" s="341"/>
      <c r="K379" s="342"/>
      <c r="L379" s="340"/>
      <c r="M379" s="341"/>
      <c r="N379" s="340"/>
      <c r="O379" s="341"/>
      <c r="P379" s="340"/>
      <c r="Q379" s="341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0"/>
      <c r="B380" s="340"/>
      <c r="C380" s="340"/>
      <c r="D380" s="341"/>
      <c r="E380" s="340"/>
      <c r="F380" s="341"/>
      <c r="G380" s="340"/>
      <c r="H380" s="341"/>
      <c r="I380" s="340"/>
      <c r="J380" s="341"/>
      <c r="K380" s="342"/>
      <c r="L380" s="340"/>
      <c r="M380" s="341"/>
      <c r="N380" s="340"/>
      <c r="O380" s="341"/>
      <c r="P380" s="340"/>
      <c r="Q380" s="341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0"/>
      <c r="B381" s="340"/>
      <c r="C381" s="340"/>
      <c r="D381" s="341"/>
      <c r="E381" s="340"/>
      <c r="F381" s="341"/>
      <c r="G381" s="340"/>
      <c r="H381" s="341"/>
      <c r="I381" s="340"/>
      <c r="J381" s="341"/>
      <c r="K381" s="342"/>
      <c r="L381" s="340"/>
      <c r="M381" s="341"/>
      <c r="N381" s="340"/>
      <c r="O381" s="341"/>
      <c r="P381" s="340"/>
      <c r="Q381" s="341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0"/>
      <c r="B382" s="340"/>
      <c r="C382" s="340"/>
      <c r="D382" s="341"/>
      <c r="E382" s="340"/>
      <c r="F382" s="341"/>
      <c r="G382" s="340"/>
      <c r="H382" s="341"/>
      <c r="I382" s="340"/>
      <c r="J382" s="341"/>
      <c r="K382" s="342"/>
      <c r="L382" s="340"/>
      <c r="M382" s="341"/>
      <c r="N382" s="340"/>
      <c r="O382" s="341"/>
      <c r="P382" s="340"/>
      <c r="Q382" s="341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0"/>
      <c r="B383" s="340"/>
      <c r="C383" s="340"/>
      <c r="D383" s="341"/>
      <c r="E383" s="340"/>
      <c r="F383" s="341"/>
      <c r="G383" s="340"/>
      <c r="H383" s="341"/>
      <c r="I383" s="340"/>
      <c r="J383" s="341"/>
      <c r="K383" s="342"/>
      <c r="L383" s="340"/>
      <c r="M383" s="341"/>
      <c r="N383" s="340"/>
      <c r="O383" s="341"/>
      <c r="P383" s="340"/>
      <c r="Q383" s="341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0"/>
      <c r="B384" s="340"/>
      <c r="C384" s="340"/>
      <c r="D384" s="341"/>
      <c r="E384" s="340"/>
      <c r="F384" s="341"/>
      <c r="G384" s="340"/>
      <c r="H384" s="341"/>
      <c r="I384" s="340"/>
      <c r="J384" s="341"/>
      <c r="K384" s="342"/>
      <c r="L384" s="340"/>
      <c r="M384" s="341"/>
      <c r="N384" s="340"/>
      <c r="O384" s="341"/>
      <c r="P384" s="340"/>
      <c r="Q384" s="341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0"/>
      <c r="B385" s="340"/>
      <c r="C385" s="340"/>
      <c r="D385" s="341"/>
      <c r="E385" s="340"/>
      <c r="F385" s="341"/>
      <c r="G385" s="340"/>
      <c r="H385" s="341"/>
      <c r="I385" s="340"/>
      <c r="J385" s="341"/>
      <c r="K385" s="342"/>
      <c r="L385" s="340"/>
      <c r="M385" s="341"/>
      <c r="N385" s="340"/>
      <c r="O385" s="341"/>
      <c r="P385" s="340"/>
      <c r="Q385" s="341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0"/>
      <c r="B386" s="340"/>
      <c r="C386" s="340"/>
      <c r="D386" s="341"/>
      <c r="E386" s="340"/>
      <c r="F386" s="341"/>
      <c r="G386" s="340"/>
      <c r="H386" s="341"/>
      <c r="I386" s="340"/>
      <c r="J386" s="341"/>
      <c r="K386" s="342"/>
      <c r="L386" s="340"/>
      <c r="M386" s="341"/>
      <c r="N386" s="340"/>
      <c r="O386" s="341"/>
      <c r="P386" s="340"/>
      <c r="Q386" s="341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0"/>
      <c r="B387" s="340"/>
      <c r="C387" s="340"/>
      <c r="D387" s="341"/>
      <c r="E387" s="340"/>
      <c r="F387" s="341"/>
      <c r="G387" s="340"/>
      <c r="H387" s="341"/>
      <c r="I387" s="340"/>
      <c r="J387" s="341"/>
      <c r="K387" s="342"/>
      <c r="L387" s="340"/>
      <c r="M387" s="341"/>
      <c r="N387" s="340"/>
      <c r="O387" s="341"/>
      <c r="P387" s="340"/>
      <c r="Q387" s="341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0"/>
      <c r="B388" s="340"/>
      <c r="C388" s="340"/>
      <c r="D388" s="341"/>
      <c r="E388" s="340"/>
      <c r="F388" s="341"/>
      <c r="G388" s="340"/>
      <c r="H388" s="341"/>
      <c r="I388" s="340"/>
      <c r="J388" s="341"/>
      <c r="K388" s="342"/>
      <c r="L388" s="340"/>
      <c r="M388" s="341"/>
      <c r="N388" s="340"/>
      <c r="O388" s="341"/>
      <c r="P388" s="340"/>
      <c r="Q388" s="341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0"/>
      <c r="B389" s="340"/>
      <c r="C389" s="340"/>
      <c r="D389" s="341"/>
      <c r="E389" s="340"/>
      <c r="F389" s="341"/>
      <c r="G389" s="340"/>
      <c r="H389" s="341"/>
      <c r="I389" s="340"/>
      <c r="J389" s="341"/>
      <c r="K389" s="342"/>
      <c r="L389" s="340"/>
      <c r="M389" s="341"/>
      <c r="N389" s="340"/>
      <c r="O389" s="341"/>
      <c r="P389" s="340"/>
      <c r="Q389" s="341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0"/>
      <c r="B390" s="340"/>
      <c r="C390" s="340"/>
      <c r="D390" s="341"/>
      <c r="E390" s="340"/>
      <c r="F390" s="341"/>
      <c r="G390" s="340"/>
      <c r="H390" s="341"/>
      <c r="I390" s="340"/>
      <c r="J390" s="341"/>
      <c r="K390" s="342"/>
      <c r="L390" s="340"/>
      <c r="M390" s="341"/>
      <c r="N390" s="340"/>
      <c r="O390" s="341"/>
      <c r="P390" s="340"/>
      <c r="Q390" s="341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0"/>
      <c r="B391" s="340"/>
      <c r="C391" s="340"/>
      <c r="D391" s="341"/>
      <c r="E391" s="340"/>
      <c r="F391" s="341"/>
      <c r="G391" s="340"/>
      <c r="H391" s="341"/>
      <c r="I391" s="340"/>
      <c r="J391" s="341"/>
      <c r="K391" s="342"/>
      <c r="L391" s="340"/>
      <c r="M391" s="341"/>
      <c r="N391" s="340"/>
      <c r="O391" s="341"/>
      <c r="P391" s="340"/>
      <c r="Q391" s="341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0"/>
      <c r="B392" s="340"/>
      <c r="C392" s="340"/>
      <c r="D392" s="341"/>
      <c r="E392" s="340"/>
      <c r="F392" s="341"/>
      <c r="G392" s="340"/>
      <c r="H392" s="341"/>
      <c r="I392" s="340"/>
      <c r="J392" s="341"/>
      <c r="K392" s="342"/>
      <c r="L392" s="340"/>
      <c r="M392" s="341"/>
      <c r="N392" s="340"/>
      <c r="O392" s="341"/>
      <c r="P392" s="340"/>
      <c r="Q392" s="341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0"/>
      <c r="B393" s="340"/>
      <c r="C393" s="340"/>
      <c r="D393" s="341"/>
      <c r="E393" s="340"/>
      <c r="F393" s="341"/>
      <c r="G393" s="340"/>
      <c r="H393" s="341"/>
      <c r="I393" s="340"/>
      <c r="J393" s="341"/>
      <c r="K393" s="342"/>
      <c r="L393" s="340"/>
      <c r="M393" s="341"/>
      <c r="N393" s="340"/>
      <c r="O393" s="341"/>
      <c r="P393" s="340"/>
      <c r="Q393" s="341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0"/>
      <c r="B394" s="340"/>
      <c r="C394" s="340"/>
      <c r="D394" s="341"/>
      <c r="E394" s="340"/>
      <c r="F394" s="341"/>
      <c r="G394" s="340"/>
      <c r="H394" s="341"/>
      <c r="I394" s="340"/>
      <c r="J394" s="341"/>
      <c r="K394" s="342"/>
      <c r="L394" s="340"/>
      <c r="M394" s="341"/>
      <c r="N394" s="340"/>
      <c r="O394" s="341"/>
      <c r="P394" s="340"/>
      <c r="Q394" s="341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0"/>
      <c r="B395" s="340"/>
      <c r="C395" s="340"/>
      <c r="D395" s="341"/>
      <c r="E395" s="340"/>
      <c r="F395" s="341"/>
      <c r="G395" s="340"/>
      <c r="H395" s="341"/>
      <c r="I395" s="340"/>
      <c r="J395" s="341"/>
      <c r="K395" s="342"/>
      <c r="L395" s="340"/>
      <c r="M395" s="341"/>
      <c r="N395" s="340"/>
      <c r="O395" s="341"/>
      <c r="P395" s="340"/>
      <c r="Q395" s="341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0"/>
      <c r="B396" s="340"/>
      <c r="C396" s="340"/>
      <c r="D396" s="341"/>
      <c r="E396" s="340"/>
      <c r="F396" s="341"/>
      <c r="G396" s="340"/>
      <c r="H396" s="341"/>
      <c r="I396" s="340"/>
      <c r="J396" s="341"/>
      <c r="K396" s="342"/>
      <c r="L396" s="340"/>
      <c r="M396" s="341"/>
      <c r="N396" s="340"/>
      <c r="O396" s="341"/>
      <c r="P396" s="340"/>
      <c r="Q396" s="341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0"/>
      <c r="B397" s="340"/>
      <c r="C397" s="340"/>
      <c r="D397" s="341"/>
      <c r="E397" s="340"/>
      <c r="F397" s="341"/>
      <c r="G397" s="340"/>
      <c r="H397" s="341"/>
      <c r="I397" s="340"/>
      <c r="J397" s="341"/>
      <c r="K397" s="342"/>
      <c r="L397" s="340"/>
      <c r="M397" s="341"/>
      <c r="N397" s="340"/>
      <c r="O397" s="341"/>
      <c r="P397" s="340"/>
      <c r="Q397" s="341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0"/>
      <c r="B398" s="340"/>
      <c r="C398" s="340"/>
      <c r="D398" s="341"/>
      <c r="E398" s="340"/>
      <c r="F398" s="341"/>
      <c r="G398" s="340"/>
      <c r="H398" s="341"/>
      <c r="I398" s="340"/>
      <c r="J398" s="341"/>
      <c r="K398" s="342"/>
      <c r="L398" s="340"/>
      <c r="M398" s="341"/>
      <c r="N398" s="340"/>
      <c r="O398" s="341"/>
      <c r="P398" s="340"/>
      <c r="Q398" s="341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0"/>
      <c r="B399" s="340"/>
      <c r="C399" s="340"/>
      <c r="D399" s="341"/>
      <c r="E399" s="340"/>
      <c r="F399" s="341"/>
      <c r="G399" s="340"/>
      <c r="H399" s="341"/>
      <c r="I399" s="340"/>
      <c r="J399" s="341"/>
      <c r="K399" s="342"/>
      <c r="L399" s="340"/>
      <c r="M399" s="341"/>
      <c r="N399" s="340"/>
      <c r="O399" s="341"/>
      <c r="P399" s="340"/>
      <c r="Q399" s="341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0"/>
      <c r="B400" s="340"/>
      <c r="C400" s="340"/>
      <c r="D400" s="341"/>
      <c r="E400" s="340"/>
      <c r="F400" s="341"/>
      <c r="G400" s="340"/>
      <c r="H400" s="341"/>
      <c r="I400" s="340"/>
      <c r="J400" s="341"/>
      <c r="K400" s="342"/>
      <c r="L400" s="340"/>
      <c r="M400" s="341"/>
      <c r="N400" s="340"/>
      <c r="O400" s="341"/>
      <c r="P400" s="340"/>
      <c r="Q400" s="341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0"/>
      <c r="B401" s="340"/>
      <c r="C401" s="340"/>
      <c r="D401" s="341"/>
      <c r="E401" s="340"/>
      <c r="F401" s="341"/>
      <c r="G401" s="340"/>
      <c r="H401" s="341"/>
      <c r="I401" s="340"/>
      <c r="J401" s="341"/>
      <c r="K401" s="342"/>
      <c r="L401" s="340"/>
      <c r="M401" s="341"/>
      <c r="N401" s="340"/>
      <c r="O401" s="341"/>
      <c r="P401" s="340"/>
      <c r="Q401" s="341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0"/>
      <c r="B402" s="340"/>
      <c r="C402" s="340"/>
      <c r="D402" s="341"/>
      <c r="E402" s="340"/>
      <c r="F402" s="341"/>
      <c r="G402" s="340"/>
      <c r="H402" s="341"/>
      <c r="I402" s="340"/>
      <c r="J402" s="341"/>
      <c r="K402" s="342"/>
      <c r="L402" s="340"/>
      <c r="M402" s="341"/>
      <c r="N402" s="340"/>
      <c r="O402" s="341"/>
      <c r="P402" s="340"/>
      <c r="Q402" s="341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0"/>
      <c r="B403" s="340"/>
      <c r="C403" s="340"/>
      <c r="D403" s="341"/>
      <c r="E403" s="340"/>
      <c r="F403" s="341"/>
      <c r="G403" s="340"/>
      <c r="H403" s="341"/>
      <c r="I403" s="340"/>
      <c r="J403" s="341"/>
      <c r="K403" s="342"/>
      <c r="L403" s="340"/>
      <c r="M403" s="341"/>
      <c r="N403" s="340"/>
      <c r="O403" s="341"/>
      <c r="P403" s="340"/>
      <c r="Q403" s="341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0"/>
      <c r="B404" s="340"/>
      <c r="C404" s="340"/>
      <c r="D404" s="341"/>
      <c r="E404" s="340"/>
      <c r="F404" s="341"/>
      <c r="G404" s="340"/>
      <c r="H404" s="341"/>
      <c r="I404" s="340"/>
      <c r="J404" s="341"/>
      <c r="K404" s="342"/>
      <c r="L404" s="340"/>
      <c r="M404" s="341"/>
      <c r="N404" s="340"/>
      <c r="O404" s="341"/>
      <c r="P404" s="340"/>
      <c r="Q404" s="341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0"/>
      <c r="B405" s="340"/>
      <c r="C405" s="340"/>
      <c r="D405" s="341"/>
      <c r="E405" s="340"/>
      <c r="F405" s="341"/>
      <c r="G405" s="340"/>
      <c r="H405" s="341"/>
      <c r="I405" s="340"/>
      <c r="J405" s="341"/>
      <c r="K405" s="342"/>
      <c r="L405" s="340"/>
      <c r="M405" s="341"/>
      <c r="N405" s="340"/>
      <c r="O405" s="341"/>
      <c r="P405" s="340"/>
      <c r="Q405" s="341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0"/>
      <c r="B406" s="340"/>
      <c r="C406" s="340"/>
      <c r="D406" s="341"/>
      <c r="E406" s="340"/>
      <c r="F406" s="341"/>
      <c r="G406" s="340"/>
      <c r="H406" s="341"/>
      <c r="I406" s="340"/>
      <c r="J406" s="341"/>
      <c r="K406" s="342"/>
      <c r="L406" s="340"/>
      <c r="M406" s="341"/>
      <c r="N406" s="340"/>
      <c r="O406" s="341"/>
      <c r="P406" s="340"/>
      <c r="Q406" s="341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0"/>
      <c r="B407" s="340"/>
      <c r="C407" s="340"/>
      <c r="D407" s="341"/>
      <c r="E407" s="340"/>
      <c r="F407" s="341"/>
      <c r="G407" s="340"/>
      <c r="H407" s="341"/>
      <c r="I407" s="340"/>
      <c r="J407" s="341"/>
      <c r="K407" s="342"/>
      <c r="L407" s="340"/>
      <c r="M407" s="341"/>
      <c r="N407" s="340"/>
      <c r="O407" s="341"/>
      <c r="P407" s="340"/>
      <c r="Q407" s="341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0"/>
      <c r="B408" s="340"/>
      <c r="C408" s="340"/>
      <c r="D408" s="341"/>
      <c r="E408" s="340"/>
      <c r="F408" s="341"/>
      <c r="G408" s="340"/>
      <c r="H408" s="341"/>
      <c r="I408" s="340"/>
      <c r="J408" s="341"/>
      <c r="K408" s="342"/>
      <c r="L408" s="340"/>
      <c r="M408" s="341"/>
      <c r="N408" s="340"/>
      <c r="O408" s="341"/>
      <c r="P408" s="340"/>
      <c r="Q408" s="341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0"/>
      <c r="B409" s="340"/>
      <c r="C409" s="340"/>
      <c r="D409" s="341"/>
      <c r="E409" s="340"/>
      <c r="F409" s="341"/>
      <c r="G409" s="340"/>
      <c r="H409" s="341"/>
      <c r="I409" s="340"/>
      <c r="J409" s="341"/>
      <c r="K409" s="342"/>
      <c r="L409" s="340"/>
      <c r="M409" s="341"/>
      <c r="N409" s="340"/>
      <c r="O409" s="341"/>
      <c r="P409" s="340"/>
      <c r="Q409" s="341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0"/>
      <c r="B410" s="340"/>
      <c r="C410" s="340"/>
      <c r="D410" s="341"/>
      <c r="E410" s="340"/>
      <c r="F410" s="341"/>
      <c r="G410" s="340"/>
      <c r="H410" s="341"/>
      <c r="I410" s="340"/>
      <c r="J410" s="341"/>
      <c r="K410" s="342"/>
      <c r="L410" s="340"/>
      <c r="M410" s="341"/>
      <c r="N410" s="340"/>
      <c r="O410" s="341"/>
      <c r="P410" s="340"/>
      <c r="Q410" s="341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0"/>
      <c r="B411" s="340"/>
      <c r="C411" s="340"/>
      <c r="D411" s="341"/>
      <c r="E411" s="340"/>
      <c r="F411" s="341"/>
      <c r="G411" s="340"/>
      <c r="H411" s="341"/>
      <c r="I411" s="340"/>
      <c r="J411" s="341"/>
      <c r="K411" s="342"/>
      <c r="L411" s="340"/>
      <c r="M411" s="341"/>
      <c r="N411" s="340"/>
      <c r="O411" s="341"/>
      <c r="P411" s="340"/>
      <c r="Q411" s="341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0"/>
      <c r="B412" s="340"/>
      <c r="C412" s="340"/>
      <c r="D412" s="341"/>
      <c r="E412" s="340"/>
      <c r="F412" s="341"/>
      <c r="G412" s="340"/>
      <c r="H412" s="341"/>
      <c r="I412" s="340"/>
      <c r="J412" s="341"/>
      <c r="K412" s="342"/>
      <c r="L412" s="340"/>
      <c r="M412" s="341"/>
      <c r="N412" s="340"/>
      <c r="O412" s="341"/>
      <c r="P412" s="340"/>
      <c r="Q412" s="341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0"/>
      <c r="B413" s="340"/>
      <c r="C413" s="340"/>
      <c r="D413" s="341"/>
      <c r="E413" s="340"/>
      <c r="F413" s="341"/>
      <c r="G413" s="340"/>
      <c r="H413" s="341"/>
      <c r="I413" s="340"/>
      <c r="J413" s="341"/>
      <c r="K413" s="342"/>
      <c r="L413" s="340"/>
      <c r="M413" s="341"/>
      <c r="N413" s="340"/>
      <c r="O413" s="341"/>
      <c r="P413" s="340"/>
      <c r="Q413" s="341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0"/>
      <c r="B414" s="340"/>
      <c r="C414" s="340"/>
      <c r="D414" s="341"/>
      <c r="E414" s="340"/>
      <c r="F414" s="341"/>
      <c r="G414" s="340"/>
      <c r="H414" s="341"/>
      <c r="I414" s="340"/>
      <c r="J414" s="341"/>
      <c r="K414" s="342"/>
      <c r="L414" s="340"/>
      <c r="M414" s="341"/>
      <c r="N414" s="340"/>
      <c r="O414" s="341"/>
      <c r="P414" s="340"/>
      <c r="Q414" s="341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0"/>
      <c r="B415" s="340"/>
      <c r="C415" s="340"/>
      <c r="D415" s="341"/>
      <c r="E415" s="340"/>
      <c r="F415" s="341"/>
      <c r="G415" s="340"/>
      <c r="H415" s="341"/>
      <c r="I415" s="340"/>
      <c r="J415" s="341"/>
      <c r="K415" s="342"/>
      <c r="L415" s="340"/>
      <c r="M415" s="341"/>
      <c r="N415" s="340"/>
      <c r="O415" s="341"/>
      <c r="P415" s="340"/>
      <c r="Q415" s="341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0"/>
      <c r="B416" s="340"/>
      <c r="C416" s="340"/>
      <c r="D416" s="341"/>
      <c r="E416" s="340"/>
      <c r="F416" s="341"/>
      <c r="G416" s="340"/>
      <c r="H416" s="341"/>
      <c r="I416" s="340"/>
      <c r="J416" s="341"/>
      <c r="K416" s="342"/>
      <c r="L416" s="340"/>
      <c r="M416" s="341"/>
      <c r="N416" s="340"/>
      <c r="O416" s="341"/>
      <c r="P416" s="340"/>
      <c r="Q416" s="341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0"/>
      <c r="B417" s="340"/>
      <c r="C417" s="340"/>
      <c r="D417" s="341"/>
      <c r="E417" s="340"/>
      <c r="F417" s="341"/>
      <c r="G417" s="340"/>
      <c r="H417" s="341"/>
      <c r="I417" s="340"/>
      <c r="J417" s="341"/>
      <c r="K417" s="342"/>
      <c r="L417" s="340"/>
      <c r="M417" s="341"/>
      <c r="N417" s="340"/>
      <c r="O417" s="341"/>
      <c r="P417" s="340"/>
      <c r="Q417" s="341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0"/>
      <c r="B418" s="340"/>
      <c r="C418" s="340"/>
      <c r="D418" s="341"/>
      <c r="E418" s="340"/>
      <c r="F418" s="341"/>
      <c r="G418" s="340"/>
      <c r="H418" s="341"/>
      <c r="I418" s="340"/>
      <c r="J418" s="341"/>
      <c r="K418" s="342"/>
      <c r="L418" s="340"/>
      <c r="M418" s="341"/>
      <c r="N418" s="340"/>
      <c r="O418" s="341"/>
      <c r="P418" s="340"/>
      <c r="Q418" s="341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0"/>
      <c r="B419" s="340"/>
      <c r="C419" s="340"/>
      <c r="D419" s="341"/>
      <c r="E419" s="340"/>
      <c r="F419" s="341"/>
      <c r="G419" s="340"/>
      <c r="H419" s="341"/>
      <c r="I419" s="340"/>
      <c r="J419" s="341"/>
      <c r="K419" s="342"/>
      <c r="L419" s="340"/>
      <c r="M419" s="341"/>
      <c r="N419" s="340"/>
      <c r="O419" s="341"/>
      <c r="P419" s="340"/>
      <c r="Q419" s="341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0"/>
      <c r="B420" s="340"/>
      <c r="C420" s="340"/>
      <c r="D420" s="341"/>
      <c r="E420" s="340"/>
      <c r="F420" s="341"/>
      <c r="G420" s="340"/>
      <c r="H420" s="341"/>
      <c r="I420" s="340"/>
      <c r="J420" s="341"/>
      <c r="K420" s="342"/>
      <c r="L420" s="340"/>
      <c r="M420" s="341"/>
      <c r="N420" s="340"/>
      <c r="O420" s="341"/>
      <c r="P420" s="340"/>
      <c r="Q420" s="341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0"/>
      <c r="B421" s="340"/>
      <c r="C421" s="340"/>
      <c r="D421" s="341"/>
      <c r="E421" s="340"/>
      <c r="F421" s="341"/>
      <c r="G421" s="340"/>
      <c r="H421" s="341"/>
      <c r="I421" s="340"/>
      <c r="J421" s="341"/>
      <c r="K421" s="342"/>
      <c r="L421" s="340"/>
      <c r="M421" s="341"/>
      <c r="N421" s="340"/>
      <c r="O421" s="341"/>
      <c r="P421" s="340"/>
      <c r="Q421" s="341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0"/>
      <c r="B422" s="340"/>
      <c r="C422" s="340"/>
      <c r="D422" s="341"/>
      <c r="E422" s="340"/>
      <c r="F422" s="341"/>
      <c r="G422" s="340"/>
      <c r="H422" s="341"/>
      <c r="I422" s="340"/>
      <c r="J422" s="341"/>
      <c r="K422" s="342"/>
      <c r="L422" s="340"/>
      <c r="M422" s="341"/>
      <c r="N422" s="340"/>
      <c r="O422" s="341"/>
      <c r="P422" s="340"/>
      <c r="Q422" s="341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0"/>
      <c r="B423" s="340"/>
      <c r="C423" s="340"/>
      <c r="D423" s="341"/>
      <c r="E423" s="340"/>
      <c r="F423" s="341"/>
      <c r="G423" s="340"/>
      <c r="H423" s="341"/>
      <c r="I423" s="340"/>
      <c r="J423" s="341"/>
      <c r="K423" s="342"/>
      <c r="L423" s="340"/>
      <c r="M423" s="341"/>
      <c r="N423" s="340"/>
      <c r="O423" s="341"/>
      <c r="P423" s="340"/>
      <c r="Q423" s="341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0"/>
      <c r="B424" s="340"/>
      <c r="C424" s="340"/>
      <c r="D424" s="341"/>
      <c r="E424" s="340"/>
      <c r="F424" s="341"/>
      <c r="G424" s="340"/>
      <c r="H424" s="341"/>
      <c r="I424" s="340"/>
      <c r="J424" s="341"/>
      <c r="K424" s="342"/>
      <c r="L424" s="340"/>
      <c r="M424" s="341"/>
      <c r="N424" s="340"/>
      <c r="O424" s="341"/>
      <c r="P424" s="340"/>
      <c r="Q424" s="341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0"/>
      <c r="B425" s="340"/>
      <c r="C425" s="340"/>
      <c r="D425" s="341"/>
      <c r="E425" s="340"/>
      <c r="F425" s="341"/>
      <c r="G425" s="340"/>
      <c r="H425" s="341"/>
      <c r="I425" s="340"/>
      <c r="J425" s="341"/>
      <c r="K425" s="342"/>
      <c r="L425" s="340"/>
      <c r="M425" s="341"/>
      <c r="N425" s="340"/>
      <c r="O425" s="341"/>
      <c r="P425" s="340"/>
      <c r="Q425" s="341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0"/>
      <c r="B426" s="340"/>
      <c r="C426" s="340"/>
      <c r="D426" s="341"/>
      <c r="E426" s="340"/>
      <c r="F426" s="341"/>
      <c r="G426" s="340"/>
      <c r="H426" s="341"/>
      <c r="I426" s="340"/>
      <c r="J426" s="341"/>
      <c r="K426" s="342"/>
      <c r="L426" s="340"/>
      <c r="M426" s="341"/>
      <c r="N426" s="340"/>
      <c r="O426" s="341"/>
      <c r="P426" s="340"/>
      <c r="Q426" s="341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0"/>
      <c r="B427" s="340"/>
      <c r="C427" s="340"/>
      <c r="D427" s="341"/>
      <c r="E427" s="340"/>
      <c r="F427" s="341"/>
      <c r="G427" s="340"/>
      <c r="H427" s="341"/>
      <c r="I427" s="340"/>
      <c r="J427" s="341"/>
      <c r="K427" s="342"/>
      <c r="L427" s="340"/>
      <c r="M427" s="341"/>
      <c r="N427" s="340"/>
      <c r="O427" s="341"/>
      <c r="P427" s="340"/>
      <c r="Q427" s="341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0"/>
      <c r="B428" s="340"/>
      <c r="C428" s="340"/>
      <c r="D428" s="341"/>
      <c r="E428" s="340"/>
      <c r="F428" s="341"/>
      <c r="G428" s="340"/>
      <c r="H428" s="341"/>
      <c r="I428" s="340"/>
      <c r="J428" s="341"/>
      <c r="K428" s="342"/>
      <c r="L428" s="340"/>
      <c r="M428" s="341"/>
      <c r="N428" s="340"/>
      <c r="O428" s="341"/>
      <c r="P428" s="340"/>
      <c r="Q428" s="341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0"/>
      <c r="B429" s="340"/>
      <c r="C429" s="340"/>
      <c r="D429" s="341"/>
      <c r="E429" s="340"/>
      <c r="F429" s="341"/>
      <c r="G429" s="340"/>
      <c r="H429" s="341"/>
      <c r="I429" s="340"/>
      <c r="J429" s="341"/>
      <c r="K429" s="342"/>
      <c r="L429" s="340"/>
      <c r="M429" s="341"/>
      <c r="N429" s="340"/>
      <c r="O429" s="341"/>
      <c r="P429" s="340"/>
      <c r="Q429" s="341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0"/>
      <c r="B430" s="340"/>
      <c r="C430" s="340"/>
      <c r="D430" s="341"/>
      <c r="E430" s="340"/>
      <c r="F430" s="341"/>
      <c r="G430" s="340"/>
      <c r="H430" s="341"/>
      <c r="I430" s="340"/>
      <c r="J430" s="341"/>
      <c r="K430" s="342"/>
      <c r="L430" s="340"/>
      <c r="M430" s="341"/>
      <c r="N430" s="340"/>
      <c r="O430" s="341"/>
      <c r="P430" s="340"/>
      <c r="Q430" s="341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0"/>
      <c r="B431" s="340"/>
      <c r="C431" s="340"/>
      <c r="D431" s="341"/>
      <c r="E431" s="340"/>
      <c r="F431" s="341"/>
      <c r="G431" s="340"/>
      <c r="H431" s="341"/>
      <c r="I431" s="340"/>
      <c r="J431" s="341"/>
      <c r="K431" s="342"/>
      <c r="L431" s="340"/>
      <c r="M431" s="341"/>
      <c r="N431" s="340"/>
      <c r="O431" s="341"/>
      <c r="P431" s="340"/>
      <c r="Q431" s="341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0"/>
      <c r="B432" s="340"/>
      <c r="C432" s="340"/>
      <c r="D432" s="341"/>
      <c r="E432" s="340"/>
      <c r="F432" s="341"/>
      <c r="G432" s="340"/>
      <c r="H432" s="341"/>
      <c r="I432" s="340"/>
      <c r="J432" s="341"/>
      <c r="K432" s="342"/>
      <c r="L432" s="340"/>
      <c r="M432" s="341"/>
      <c r="N432" s="340"/>
      <c r="O432" s="341"/>
      <c r="P432" s="340"/>
      <c r="Q432" s="341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0"/>
      <c r="B433" s="340"/>
      <c r="C433" s="340"/>
      <c r="D433" s="341"/>
      <c r="E433" s="340"/>
      <c r="F433" s="341"/>
      <c r="G433" s="340"/>
      <c r="H433" s="341"/>
      <c r="I433" s="340"/>
      <c r="J433" s="341"/>
      <c r="K433" s="342"/>
      <c r="L433" s="340"/>
      <c r="M433" s="341"/>
      <c r="N433" s="340"/>
      <c r="O433" s="341"/>
      <c r="P433" s="340"/>
      <c r="Q433" s="341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0"/>
      <c r="B434" s="340"/>
      <c r="C434" s="340"/>
      <c r="D434" s="341"/>
      <c r="E434" s="340"/>
      <c r="F434" s="341"/>
      <c r="G434" s="340"/>
      <c r="H434" s="341"/>
      <c r="I434" s="340"/>
      <c r="J434" s="341"/>
      <c r="K434" s="342"/>
      <c r="L434" s="340"/>
      <c r="M434" s="341"/>
      <c r="N434" s="340"/>
      <c r="O434" s="341"/>
      <c r="P434" s="340"/>
      <c r="Q434" s="341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0"/>
      <c r="B435" s="340"/>
      <c r="C435" s="340"/>
      <c r="D435" s="341"/>
      <c r="E435" s="340"/>
      <c r="F435" s="341"/>
      <c r="G435" s="340"/>
      <c r="H435" s="341"/>
      <c r="I435" s="340"/>
      <c r="J435" s="341"/>
      <c r="K435" s="342"/>
      <c r="L435" s="340"/>
      <c r="M435" s="341"/>
      <c r="N435" s="340"/>
      <c r="O435" s="341"/>
      <c r="P435" s="340"/>
      <c r="Q435" s="341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0"/>
      <c r="B436" s="340"/>
      <c r="C436" s="340"/>
      <c r="D436" s="341"/>
      <c r="E436" s="340"/>
      <c r="F436" s="341"/>
      <c r="G436" s="340"/>
      <c r="H436" s="341"/>
      <c r="I436" s="340"/>
      <c r="J436" s="341"/>
      <c r="K436" s="342"/>
      <c r="L436" s="340"/>
      <c r="M436" s="341"/>
      <c r="N436" s="340"/>
      <c r="O436" s="341"/>
      <c r="P436" s="340"/>
      <c r="Q436" s="341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0"/>
      <c r="B437" s="340"/>
      <c r="C437" s="340"/>
      <c r="D437" s="341"/>
      <c r="E437" s="340"/>
      <c r="F437" s="341"/>
      <c r="G437" s="340"/>
      <c r="H437" s="341"/>
      <c r="I437" s="340"/>
      <c r="J437" s="341"/>
      <c r="K437" s="342"/>
      <c r="L437" s="340"/>
      <c r="M437" s="341"/>
      <c r="N437" s="340"/>
      <c r="O437" s="341"/>
      <c r="P437" s="340"/>
      <c r="Q437" s="341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0"/>
      <c r="B438" s="340"/>
      <c r="C438" s="340"/>
      <c r="D438" s="341"/>
      <c r="E438" s="340"/>
      <c r="F438" s="341"/>
      <c r="G438" s="340"/>
      <c r="H438" s="341"/>
      <c r="I438" s="340"/>
      <c r="J438" s="341"/>
      <c r="K438" s="342"/>
      <c r="L438" s="340"/>
      <c r="M438" s="341"/>
      <c r="N438" s="340"/>
      <c r="O438" s="341"/>
      <c r="P438" s="340"/>
      <c r="Q438" s="341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0"/>
      <c r="B439" s="340"/>
      <c r="C439" s="340"/>
      <c r="D439" s="341"/>
      <c r="E439" s="340"/>
      <c r="F439" s="341"/>
      <c r="G439" s="340"/>
      <c r="H439" s="341"/>
      <c r="I439" s="340"/>
      <c r="J439" s="341"/>
      <c r="K439" s="342"/>
      <c r="L439" s="340"/>
      <c r="M439" s="341"/>
      <c r="N439" s="340"/>
      <c r="O439" s="341"/>
      <c r="P439" s="340"/>
      <c r="Q439" s="341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0"/>
      <c r="B440" s="340"/>
      <c r="C440" s="340"/>
      <c r="D440" s="341"/>
      <c r="E440" s="340"/>
      <c r="F440" s="341"/>
      <c r="G440" s="340"/>
      <c r="H440" s="341"/>
      <c r="I440" s="340"/>
      <c r="J440" s="341"/>
      <c r="K440" s="342"/>
      <c r="L440" s="340"/>
      <c r="M440" s="341"/>
      <c r="N440" s="340"/>
      <c r="O440" s="341"/>
      <c r="P440" s="340"/>
      <c r="Q440" s="341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0"/>
      <c r="B441" s="340"/>
      <c r="C441" s="340"/>
      <c r="D441" s="341"/>
      <c r="E441" s="340"/>
      <c r="F441" s="341"/>
      <c r="G441" s="340"/>
      <c r="H441" s="341"/>
      <c r="I441" s="340"/>
      <c r="J441" s="341"/>
      <c r="K441" s="342"/>
      <c r="L441" s="340"/>
      <c r="M441" s="341"/>
      <c r="N441" s="340"/>
      <c r="O441" s="341"/>
      <c r="P441" s="340"/>
      <c r="Q441" s="341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0"/>
      <c r="B442" s="340"/>
      <c r="C442" s="340"/>
      <c r="D442" s="341"/>
      <c r="E442" s="340"/>
      <c r="F442" s="341"/>
      <c r="G442" s="340"/>
      <c r="H442" s="341"/>
      <c r="I442" s="340"/>
      <c r="J442" s="341"/>
      <c r="K442" s="342"/>
      <c r="L442" s="340"/>
      <c r="M442" s="341"/>
      <c r="N442" s="340"/>
      <c r="O442" s="341"/>
      <c r="P442" s="340"/>
      <c r="Q442" s="341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0"/>
      <c r="B443" s="340"/>
      <c r="C443" s="340"/>
      <c r="D443" s="341"/>
      <c r="E443" s="340"/>
      <c r="F443" s="341"/>
      <c r="G443" s="340"/>
      <c r="H443" s="341"/>
      <c r="I443" s="340"/>
      <c r="J443" s="341"/>
      <c r="K443" s="342"/>
      <c r="L443" s="340"/>
      <c r="M443" s="341"/>
      <c r="N443" s="340"/>
      <c r="O443" s="341"/>
      <c r="P443" s="340"/>
      <c r="Q443" s="341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0"/>
      <c r="B444" s="340"/>
      <c r="C444" s="340"/>
      <c r="D444" s="341"/>
      <c r="E444" s="340"/>
      <c r="F444" s="341"/>
      <c r="G444" s="340"/>
      <c r="H444" s="341"/>
      <c r="I444" s="340"/>
      <c r="J444" s="341"/>
      <c r="K444" s="342"/>
      <c r="L444" s="340"/>
      <c r="M444" s="341"/>
      <c r="N444" s="340"/>
      <c r="O444" s="341"/>
      <c r="P444" s="340"/>
      <c r="Q444" s="341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0"/>
      <c r="B445" s="340"/>
      <c r="C445" s="340"/>
      <c r="D445" s="341"/>
      <c r="E445" s="340"/>
      <c r="F445" s="341"/>
      <c r="G445" s="340"/>
      <c r="H445" s="341"/>
      <c r="I445" s="340"/>
      <c r="J445" s="341"/>
      <c r="K445" s="342"/>
      <c r="L445" s="340"/>
      <c r="M445" s="341"/>
      <c r="N445" s="340"/>
      <c r="O445" s="341"/>
      <c r="P445" s="340"/>
      <c r="Q445" s="341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0"/>
      <c r="B446" s="340"/>
      <c r="C446" s="340"/>
      <c r="D446" s="341"/>
      <c r="E446" s="340"/>
      <c r="F446" s="341"/>
      <c r="G446" s="340"/>
      <c r="H446" s="341"/>
      <c r="I446" s="340"/>
      <c r="J446" s="341"/>
      <c r="K446" s="342"/>
      <c r="L446" s="340"/>
      <c r="M446" s="341"/>
      <c r="N446" s="340"/>
      <c r="O446" s="341"/>
      <c r="P446" s="340"/>
      <c r="Q446" s="341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0"/>
      <c r="B447" s="340"/>
      <c r="C447" s="340"/>
      <c r="D447" s="341"/>
      <c r="E447" s="340"/>
      <c r="F447" s="341"/>
      <c r="G447" s="340"/>
      <c r="H447" s="341"/>
      <c r="I447" s="340"/>
      <c r="J447" s="341"/>
      <c r="K447" s="342"/>
      <c r="L447" s="340"/>
      <c r="M447" s="341"/>
      <c r="N447" s="340"/>
      <c r="O447" s="341"/>
      <c r="P447" s="340"/>
      <c r="Q447" s="341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0"/>
      <c r="B448" s="340"/>
      <c r="C448" s="340"/>
      <c r="D448" s="341"/>
      <c r="E448" s="340"/>
      <c r="F448" s="341"/>
      <c r="G448" s="340"/>
      <c r="H448" s="341"/>
      <c r="I448" s="340"/>
      <c r="J448" s="341"/>
      <c r="K448" s="342"/>
      <c r="L448" s="340"/>
      <c r="M448" s="341"/>
      <c r="N448" s="340"/>
      <c r="O448" s="341"/>
      <c r="P448" s="340"/>
      <c r="Q448" s="341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0"/>
      <c r="B449" s="340"/>
      <c r="C449" s="340"/>
      <c r="D449" s="341"/>
      <c r="E449" s="340"/>
      <c r="F449" s="341"/>
      <c r="G449" s="340"/>
      <c r="H449" s="341"/>
      <c r="I449" s="340"/>
      <c r="J449" s="341"/>
      <c r="K449" s="342"/>
      <c r="L449" s="340"/>
      <c r="M449" s="341"/>
      <c r="N449" s="340"/>
      <c r="O449" s="341"/>
      <c r="P449" s="340"/>
      <c r="Q449" s="341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0"/>
      <c r="B450" s="340"/>
      <c r="C450" s="340"/>
      <c r="D450" s="341"/>
      <c r="E450" s="340"/>
      <c r="F450" s="341"/>
      <c r="G450" s="340"/>
      <c r="H450" s="341"/>
      <c r="I450" s="340"/>
      <c r="J450" s="341"/>
      <c r="K450" s="342"/>
      <c r="L450" s="340"/>
      <c r="M450" s="341"/>
      <c r="N450" s="340"/>
      <c r="O450" s="341"/>
      <c r="P450" s="340"/>
      <c r="Q450" s="341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0"/>
      <c r="B451" s="340"/>
      <c r="C451" s="340"/>
      <c r="D451" s="341"/>
      <c r="E451" s="340"/>
      <c r="F451" s="341"/>
      <c r="G451" s="340"/>
      <c r="H451" s="341"/>
      <c r="I451" s="340"/>
      <c r="J451" s="341"/>
      <c r="K451" s="342"/>
      <c r="L451" s="340"/>
      <c r="M451" s="341"/>
      <c r="N451" s="340"/>
      <c r="O451" s="341"/>
      <c r="P451" s="340"/>
      <c r="Q451" s="341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0"/>
      <c r="B452" s="340"/>
      <c r="C452" s="340"/>
      <c r="D452" s="341"/>
      <c r="E452" s="340"/>
      <c r="F452" s="341"/>
      <c r="G452" s="340"/>
      <c r="H452" s="341"/>
      <c r="I452" s="340"/>
      <c r="J452" s="341"/>
      <c r="K452" s="342"/>
      <c r="L452" s="340"/>
      <c r="M452" s="341"/>
      <c r="N452" s="340"/>
      <c r="O452" s="341"/>
      <c r="P452" s="340"/>
      <c r="Q452" s="341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0"/>
      <c r="B453" s="340"/>
      <c r="C453" s="340"/>
      <c r="D453" s="341"/>
      <c r="E453" s="340"/>
      <c r="F453" s="341"/>
      <c r="G453" s="340"/>
      <c r="H453" s="341"/>
      <c r="I453" s="340"/>
      <c r="J453" s="341"/>
      <c r="K453" s="342"/>
      <c r="L453" s="340"/>
      <c r="M453" s="341"/>
      <c r="N453" s="340"/>
      <c r="O453" s="341"/>
      <c r="P453" s="340"/>
      <c r="Q453" s="341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0"/>
      <c r="B454" s="340"/>
      <c r="C454" s="340"/>
      <c r="D454" s="341"/>
      <c r="E454" s="340"/>
      <c r="F454" s="341"/>
      <c r="G454" s="340"/>
      <c r="H454" s="341"/>
      <c r="I454" s="340"/>
      <c r="J454" s="341"/>
      <c r="K454" s="342"/>
      <c r="L454" s="340"/>
      <c r="M454" s="341"/>
      <c r="N454" s="340"/>
      <c r="O454" s="341"/>
      <c r="P454" s="340"/>
      <c r="Q454" s="341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0"/>
      <c r="B455" s="340"/>
      <c r="C455" s="340"/>
      <c r="D455" s="341"/>
      <c r="E455" s="340"/>
      <c r="F455" s="341"/>
      <c r="G455" s="340"/>
      <c r="H455" s="341"/>
      <c r="I455" s="340"/>
      <c r="J455" s="341"/>
      <c r="K455" s="342"/>
      <c r="L455" s="340"/>
      <c r="M455" s="341"/>
      <c r="N455" s="340"/>
      <c r="O455" s="341"/>
      <c r="P455" s="340"/>
      <c r="Q455" s="341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0"/>
      <c r="B456" s="340"/>
      <c r="C456" s="340"/>
      <c r="D456" s="341"/>
      <c r="E456" s="340"/>
      <c r="F456" s="341"/>
      <c r="G456" s="340"/>
      <c r="H456" s="341"/>
      <c r="I456" s="340"/>
      <c r="J456" s="341"/>
      <c r="K456" s="342"/>
      <c r="L456" s="340"/>
      <c r="M456" s="341"/>
      <c r="N456" s="340"/>
      <c r="O456" s="341"/>
      <c r="P456" s="340"/>
      <c r="Q456" s="341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0"/>
      <c r="B457" s="340"/>
      <c r="C457" s="340"/>
      <c r="D457" s="341"/>
      <c r="E457" s="340"/>
      <c r="F457" s="341"/>
      <c r="G457" s="340"/>
      <c r="H457" s="341"/>
      <c r="I457" s="340"/>
      <c r="J457" s="341"/>
      <c r="K457" s="342"/>
      <c r="L457" s="340"/>
      <c r="M457" s="341"/>
      <c r="N457" s="340"/>
      <c r="O457" s="341"/>
      <c r="P457" s="340"/>
      <c r="Q457" s="341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0"/>
      <c r="B458" s="340"/>
      <c r="C458" s="340"/>
      <c r="D458" s="341"/>
      <c r="E458" s="340"/>
      <c r="F458" s="341"/>
      <c r="G458" s="340"/>
      <c r="H458" s="341"/>
      <c r="I458" s="340"/>
      <c r="J458" s="341"/>
      <c r="K458" s="342"/>
      <c r="L458" s="340"/>
      <c r="M458" s="341"/>
      <c r="N458" s="340"/>
      <c r="O458" s="341"/>
      <c r="P458" s="340"/>
      <c r="Q458" s="341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0"/>
      <c r="B459" s="340"/>
      <c r="C459" s="340"/>
      <c r="D459" s="341"/>
      <c r="E459" s="340"/>
      <c r="F459" s="341"/>
      <c r="G459" s="340"/>
      <c r="H459" s="341"/>
      <c r="I459" s="340"/>
      <c r="J459" s="341"/>
      <c r="K459" s="342"/>
      <c r="L459" s="340"/>
      <c r="M459" s="341"/>
      <c r="N459" s="340"/>
      <c r="O459" s="341"/>
      <c r="P459" s="340"/>
      <c r="Q459" s="341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0"/>
      <c r="B460" s="340"/>
      <c r="C460" s="340"/>
      <c r="D460" s="341"/>
      <c r="E460" s="340"/>
      <c r="F460" s="341"/>
      <c r="G460" s="340"/>
      <c r="H460" s="341"/>
      <c r="I460" s="340"/>
      <c r="J460" s="341"/>
      <c r="K460" s="342"/>
      <c r="L460" s="340"/>
      <c r="M460" s="341"/>
      <c r="N460" s="340"/>
      <c r="O460" s="341"/>
      <c r="P460" s="340"/>
      <c r="Q460" s="341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0"/>
      <c r="B461" s="340"/>
      <c r="C461" s="340"/>
      <c r="D461" s="341"/>
      <c r="E461" s="340"/>
      <c r="F461" s="341"/>
      <c r="G461" s="340"/>
      <c r="H461" s="341"/>
      <c r="I461" s="340"/>
      <c r="J461" s="341"/>
      <c r="K461" s="342"/>
      <c r="L461" s="340"/>
      <c r="M461" s="341"/>
      <c r="N461" s="340"/>
      <c r="O461" s="341"/>
      <c r="P461" s="340"/>
      <c r="Q461" s="341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0"/>
      <c r="B462" s="340"/>
      <c r="C462" s="340"/>
      <c r="D462" s="341"/>
      <c r="E462" s="340"/>
      <c r="F462" s="341"/>
      <c r="G462" s="340"/>
      <c r="H462" s="341"/>
      <c r="I462" s="340"/>
      <c r="J462" s="341"/>
      <c r="K462" s="342"/>
      <c r="L462" s="340"/>
      <c r="M462" s="341"/>
      <c r="N462" s="340"/>
      <c r="O462" s="341"/>
      <c r="P462" s="340"/>
      <c r="Q462" s="341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0"/>
      <c r="B463" s="340"/>
      <c r="C463" s="340"/>
      <c r="D463" s="341"/>
      <c r="E463" s="340"/>
      <c r="F463" s="341"/>
      <c r="G463" s="340"/>
      <c r="H463" s="341"/>
      <c r="I463" s="340"/>
      <c r="J463" s="341"/>
      <c r="K463" s="342"/>
      <c r="L463" s="340"/>
      <c r="M463" s="341"/>
      <c r="N463" s="340"/>
      <c r="O463" s="341"/>
      <c r="P463" s="340"/>
      <c r="Q463" s="341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0"/>
      <c r="B464" s="340"/>
      <c r="C464" s="340"/>
      <c r="D464" s="341"/>
      <c r="E464" s="340"/>
      <c r="F464" s="341"/>
      <c r="G464" s="340"/>
      <c r="H464" s="341"/>
      <c r="I464" s="340"/>
      <c r="J464" s="341"/>
      <c r="K464" s="342"/>
      <c r="L464" s="340"/>
      <c r="M464" s="341"/>
      <c r="N464" s="340"/>
      <c r="O464" s="341"/>
      <c r="P464" s="340"/>
      <c r="Q464" s="341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0"/>
      <c r="B465" s="340"/>
      <c r="C465" s="340"/>
      <c r="D465" s="341"/>
      <c r="E465" s="340"/>
      <c r="F465" s="341"/>
      <c r="G465" s="340"/>
      <c r="H465" s="341"/>
      <c r="I465" s="340"/>
      <c r="J465" s="341"/>
      <c r="K465" s="342"/>
      <c r="L465" s="340"/>
      <c r="M465" s="341"/>
      <c r="N465" s="340"/>
      <c r="O465" s="341"/>
      <c r="P465" s="340"/>
      <c r="Q465" s="341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0"/>
      <c r="B466" s="340"/>
      <c r="C466" s="340"/>
      <c r="D466" s="341"/>
      <c r="E466" s="340"/>
      <c r="F466" s="341"/>
      <c r="G466" s="340"/>
      <c r="H466" s="341"/>
      <c r="I466" s="340"/>
      <c r="J466" s="341"/>
      <c r="K466" s="342"/>
      <c r="L466" s="340"/>
      <c r="M466" s="341"/>
      <c r="N466" s="340"/>
      <c r="O466" s="341"/>
      <c r="P466" s="340"/>
      <c r="Q466" s="341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0"/>
      <c r="B467" s="340"/>
      <c r="C467" s="340"/>
      <c r="D467" s="341"/>
      <c r="E467" s="340"/>
      <c r="F467" s="341"/>
      <c r="G467" s="340"/>
      <c r="H467" s="341"/>
      <c r="I467" s="340"/>
      <c r="J467" s="341"/>
      <c r="K467" s="342"/>
      <c r="L467" s="340"/>
      <c r="M467" s="341"/>
      <c r="N467" s="340"/>
      <c r="O467" s="341"/>
      <c r="P467" s="340"/>
      <c r="Q467" s="341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0"/>
      <c r="B468" s="340"/>
      <c r="C468" s="340"/>
      <c r="D468" s="341"/>
      <c r="E468" s="340"/>
      <c r="F468" s="341"/>
      <c r="G468" s="340"/>
      <c r="H468" s="341"/>
      <c r="I468" s="340"/>
      <c r="J468" s="341"/>
      <c r="K468" s="342"/>
      <c r="L468" s="340"/>
      <c r="M468" s="341"/>
      <c r="N468" s="340"/>
      <c r="O468" s="341"/>
      <c r="P468" s="340"/>
      <c r="Q468" s="341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0"/>
      <c r="B469" s="340"/>
      <c r="C469" s="340"/>
      <c r="D469" s="341"/>
      <c r="E469" s="340"/>
      <c r="F469" s="341"/>
      <c r="G469" s="340"/>
      <c r="H469" s="341"/>
      <c r="I469" s="340"/>
      <c r="J469" s="341"/>
      <c r="K469" s="342"/>
      <c r="L469" s="340"/>
      <c r="M469" s="341"/>
      <c r="N469" s="340"/>
      <c r="O469" s="341"/>
      <c r="P469" s="340"/>
      <c r="Q469" s="341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0"/>
      <c r="B470" s="340"/>
      <c r="C470" s="340"/>
      <c r="D470" s="341"/>
      <c r="E470" s="340"/>
      <c r="F470" s="341"/>
      <c r="G470" s="340"/>
      <c r="H470" s="341"/>
      <c r="I470" s="340"/>
      <c r="J470" s="341"/>
      <c r="K470" s="342"/>
      <c r="L470" s="340"/>
      <c r="M470" s="341"/>
      <c r="N470" s="340"/>
      <c r="O470" s="341"/>
      <c r="P470" s="340"/>
      <c r="Q470" s="341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0"/>
      <c r="B471" s="340"/>
      <c r="C471" s="340"/>
      <c r="D471" s="341"/>
      <c r="E471" s="340"/>
      <c r="F471" s="341"/>
      <c r="G471" s="340"/>
      <c r="H471" s="341"/>
      <c r="I471" s="340"/>
      <c r="J471" s="341"/>
      <c r="K471" s="342"/>
      <c r="L471" s="340"/>
      <c r="M471" s="341"/>
      <c r="N471" s="340"/>
      <c r="O471" s="341"/>
      <c r="P471" s="340"/>
      <c r="Q471" s="341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0"/>
      <c r="B472" s="340"/>
      <c r="C472" s="340"/>
      <c r="D472" s="341"/>
      <c r="E472" s="340"/>
      <c r="F472" s="341"/>
      <c r="G472" s="340"/>
      <c r="H472" s="341"/>
      <c r="I472" s="340"/>
      <c r="J472" s="341"/>
      <c r="K472" s="342"/>
      <c r="L472" s="340"/>
      <c r="M472" s="341"/>
      <c r="N472" s="340"/>
      <c r="O472" s="341"/>
      <c r="P472" s="340"/>
      <c r="Q472" s="341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0"/>
      <c r="B473" s="340"/>
      <c r="C473" s="340"/>
      <c r="D473" s="341"/>
      <c r="E473" s="340"/>
      <c r="F473" s="341"/>
      <c r="G473" s="340"/>
      <c r="H473" s="341"/>
      <c r="I473" s="340"/>
      <c r="J473" s="341"/>
      <c r="K473" s="342"/>
      <c r="L473" s="340"/>
      <c r="M473" s="341"/>
      <c r="N473" s="340"/>
      <c r="O473" s="341"/>
      <c r="P473" s="340"/>
      <c r="Q473" s="341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0"/>
      <c r="B474" s="340"/>
      <c r="C474" s="340"/>
      <c r="D474" s="341"/>
      <c r="E474" s="340"/>
      <c r="F474" s="341"/>
      <c r="G474" s="340"/>
      <c r="H474" s="341"/>
      <c r="I474" s="340"/>
      <c r="J474" s="341"/>
      <c r="K474" s="342"/>
      <c r="L474" s="340"/>
      <c r="M474" s="341"/>
      <c r="N474" s="340"/>
      <c r="O474" s="341"/>
      <c r="P474" s="340"/>
      <c r="Q474" s="341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0"/>
      <c r="B475" s="340"/>
      <c r="C475" s="340"/>
      <c r="D475" s="341"/>
      <c r="E475" s="340"/>
      <c r="F475" s="341"/>
      <c r="G475" s="340"/>
      <c r="H475" s="341"/>
      <c r="I475" s="340"/>
      <c r="J475" s="341"/>
      <c r="K475" s="342"/>
      <c r="L475" s="340"/>
      <c r="M475" s="341"/>
      <c r="N475" s="340"/>
      <c r="O475" s="341"/>
      <c r="P475" s="340"/>
      <c r="Q475" s="341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0"/>
      <c r="B476" s="340"/>
      <c r="C476" s="340"/>
      <c r="D476" s="341"/>
      <c r="E476" s="340"/>
      <c r="F476" s="341"/>
      <c r="G476" s="340"/>
      <c r="H476" s="341"/>
      <c r="I476" s="340"/>
      <c r="J476" s="341"/>
      <c r="K476" s="342"/>
      <c r="L476" s="340"/>
      <c r="M476" s="341"/>
      <c r="N476" s="340"/>
      <c r="O476" s="341"/>
      <c r="P476" s="340"/>
      <c r="Q476" s="341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0"/>
      <c r="B477" s="340"/>
      <c r="C477" s="340"/>
      <c r="D477" s="341"/>
      <c r="E477" s="340"/>
      <c r="F477" s="341"/>
      <c r="G477" s="340"/>
      <c r="H477" s="341"/>
      <c r="I477" s="340"/>
      <c r="J477" s="341"/>
      <c r="K477" s="342"/>
      <c r="L477" s="340"/>
      <c r="M477" s="341"/>
      <c r="N477" s="340"/>
      <c r="O477" s="341"/>
      <c r="P477" s="340"/>
      <c r="Q477" s="341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0"/>
      <c r="B478" s="340"/>
      <c r="C478" s="340"/>
      <c r="D478" s="341"/>
      <c r="E478" s="340"/>
      <c r="F478" s="341"/>
      <c r="G478" s="340"/>
      <c r="H478" s="341"/>
      <c r="I478" s="340"/>
      <c r="J478" s="341"/>
      <c r="K478" s="342"/>
      <c r="L478" s="340"/>
      <c r="M478" s="341"/>
      <c r="N478" s="340"/>
      <c r="O478" s="341"/>
      <c r="P478" s="340"/>
      <c r="Q478" s="341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0"/>
      <c r="B479" s="340"/>
      <c r="C479" s="340"/>
      <c r="D479" s="341"/>
      <c r="E479" s="340"/>
      <c r="F479" s="341"/>
      <c r="G479" s="340"/>
      <c r="H479" s="341"/>
      <c r="I479" s="340"/>
      <c r="J479" s="341"/>
      <c r="K479" s="342"/>
      <c r="L479" s="340"/>
      <c r="M479" s="341"/>
      <c r="N479" s="340"/>
      <c r="O479" s="341"/>
      <c r="P479" s="340"/>
      <c r="Q479" s="341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0"/>
      <c r="B480" s="340"/>
      <c r="C480" s="340"/>
      <c r="D480" s="341"/>
      <c r="E480" s="340"/>
      <c r="F480" s="341"/>
      <c r="G480" s="340"/>
      <c r="H480" s="341"/>
      <c r="I480" s="340"/>
      <c r="J480" s="341"/>
      <c r="K480" s="342"/>
      <c r="L480" s="340"/>
      <c r="M480" s="341"/>
      <c r="N480" s="340"/>
      <c r="O480" s="341"/>
      <c r="P480" s="340"/>
      <c r="Q480" s="341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0"/>
      <c r="B481" s="340"/>
      <c r="C481" s="340"/>
      <c r="D481" s="341"/>
      <c r="E481" s="340"/>
      <c r="F481" s="341"/>
      <c r="G481" s="340"/>
      <c r="H481" s="341"/>
      <c r="I481" s="340"/>
      <c r="J481" s="341"/>
      <c r="K481" s="342"/>
      <c r="L481" s="340"/>
      <c r="M481" s="341"/>
      <c r="N481" s="340"/>
      <c r="O481" s="341"/>
      <c r="P481" s="340"/>
      <c r="Q481" s="341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0"/>
      <c r="B482" s="340"/>
      <c r="C482" s="340"/>
      <c r="D482" s="341"/>
      <c r="E482" s="340"/>
      <c r="F482" s="341"/>
      <c r="G482" s="340"/>
      <c r="H482" s="341"/>
      <c r="I482" s="340"/>
      <c r="J482" s="341"/>
      <c r="K482" s="342"/>
      <c r="L482" s="340"/>
      <c r="M482" s="341"/>
      <c r="N482" s="340"/>
      <c r="O482" s="341"/>
      <c r="P482" s="340"/>
      <c r="Q482" s="341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0"/>
      <c r="B483" s="340"/>
      <c r="C483" s="340"/>
      <c r="D483" s="341"/>
      <c r="E483" s="340"/>
      <c r="F483" s="341"/>
      <c r="G483" s="340"/>
      <c r="H483" s="341"/>
      <c r="I483" s="340"/>
      <c r="J483" s="341"/>
      <c r="K483" s="342"/>
      <c r="L483" s="340"/>
      <c r="M483" s="341"/>
      <c r="N483" s="340"/>
      <c r="O483" s="341"/>
      <c r="P483" s="340"/>
      <c r="Q483" s="341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0"/>
      <c r="B484" s="340"/>
      <c r="C484" s="340"/>
      <c r="D484" s="341"/>
      <c r="E484" s="340"/>
      <c r="F484" s="341"/>
      <c r="G484" s="340"/>
      <c r="H484" s="341"/>
      <c r="I484" s="340"/>
      <c r="J484" s="341"/>
      <c r="K484" s="342"/>
      <c r="L484" s="340"/>
      <c r="M484" s="341"/>
      <c r="N484" s="340"/>
      <c r="O484" s="341"/>
      <c r="P484" s="340"/>
      <c r="Q484" s="341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0"/>
      <c r="B485" s="340"/>
      <c r="C485" s="340"/>
      <c r="D485" s="341"/>
      <c r="E485" s="340"/>
      <c r="F485" s="341"/>
      <c r="G485" s="340"/>
      <c r="H485" s="341"/>
      <c r="I485" s="340"/>
      <c r="J485" s="341"/>
      <c r="K485" s="342"/>
      <c r="L485" s="340"/>
      <c r="M485" s="341"/>
      <c r="N485" s="340"/>
      <c r="O485" s="341"/>
      <c r="P485" s="340"/>
      <c r="Q485" s="341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0"/>
      <c r="B486" s="340"/>
      <c r="C486" s="340"/>
      <c r="D486" s="341"/>
      <c r="E486" s="340"/>
      <c r="F486" s="341"/>
      <c r="G486" s="340"/>
      <c r="H486" s="341"/>
      <c r="I486" s="340"/>
      <c r="J486" s="341"/>
      <c r="K486" s="342"/>
      <c r="L486" s="340"/>
      <c r="M486" s="341"/>
      <c r="N486" s="340"/>
      <c r="O486" s="341"/>
      <c r="P486" s="340"/>
      <c r="Q486" s="341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0"/>
      <c r="B487" s="340"/>
      <c r="C487" s="340"/>
      <c r="D487" s="341"/>
      <c r="E487" s="340"/>
      <c r="F487" s="341"/>
      <c r="G487" s="340"/>
      <c r="H487" s="341"/>
      <c r="I487" s="340"/>
      <c r="J487" s="341"/>
      <c r="K487" s="342"/>
      <c r="L487" s="340"/>
      <c r="M487" s="341"/>
      <c r="N487" s="340"/>
      <c r="O487" s="341"/>
      <c r="P487" s="340"/>
      <c r="Q487" s="341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0"/>
      <c r="B488" s="340"/>
      <c r="C488" s="340"/>
      <c r="D488" s="341"/>
      <c r="E488" s="340"/>
      <c r="F488" s="341"/>
      <c r="G488" s="340"/>
      <c r="H488" s="341"/>
      <c r="I488" s="340"/>
      <c r="J488" s="341"/>
      <c r="K488" s="342"/>
      <c r="L488" s="340"/>
      <c r="M488" s="341"/>
      <c r="N488" s="340"/>
      <c r="O488" s="341"/>
      <c r="P488" s="340"/>
      <c r="Q488" s="341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0"/>
      <c r="B489" s="340"/>
      <c r="C489" s="340"/>
      <c r="D489" s="341"/>
      <c r="E489" s="340"/>
      <c r="F489" s="341"/>
      <c r="G489" s="340"/>
      <c r="H489" s="341"/>
      <c r="I489" s="340"/>
      <c r="J489" s="341"/>
      <c r="K489" s="342"/>
      <c r="L489" s="340"/>
      <c r="M489" s="341"/>
      <c r="N489" s="340"/>
      <c r="O489" s="341"/>
      <c r="P489" s="340"/>
      <c r="Q489" s="341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0"/>
      <c r="B490" s="340"/>
      <c r="C490" s="340"/>
      <c r="D490" s="341"/>
      <c r="E490" s="340"/>
      <c r="F490" s="341"/>
      <c r="G490" s="340"/>
      <c r="H490" s="341"/>
      <c r="I490" s="340"/>
      <c r="J490" s="341"/>
      <c r="K490" s="342"/>
      <c r="L490" s="340"/>
      <c r="M490" s="341"/>
      <c r="N490" s="340"/>
      <c r="O490" s="341"/>
      <c r="P490" s="340"/>
      <c r="Q490" s="341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0"/>
      <c r="B491" s="340"/>
      <c r="C491" s="340"/>
      <c r="D491" s="341"/>
      <c r="E491" s="340"/>
      <c r="F491" s="341"/>
      <c r="G491" s="340"/>
      <c r="H491" s="341"/>
      <c r="I491" s="340"/>
      <c r="J491" s="341"/>
      <c r="K491" s="342"/>
      <c r="L491" s="340"/>
      <c r="M491" s="341"/>
      <c r="N491" s="340"/>
      <c r="O491" s="341"/>
      <c r="P491" s="340"/>
      <c r="Q491" s="341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0"/>
      <c r="B492" s="340"/>
      <c r="C492" s="340"/>
      <c r="D492" s="341"/>
      <c r="E492" s="340"/>
      <c r="F492" s="341"/>
      <c r="G492" s="340"/>
      <c r="H492" s="341"/>
      <c r="I492" s="340"/>
      <c r="J492" s="341"/>
      <c r="K492" s="342"/>
      <c r="L492" s="340"/>
      <c r="M492" s="341"/>
      <c r="N492" s="340"/>
      <c r="O492" s="341"/>
      <c r="P492" s="340"/>
      <c r="Q492" s="341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0"/>
      <c r="B493" s="340"/>
      <c r="C493" s="340"/>
      <c r="D493" s="341"/>
      <c r="E493" s="340"/>
      <c r="F493" s="341"/>
      <c r="G493" s="340"/>
      <c r="H493" s="341"/>
      <c r="I493" s="340"/>
      <c r="J493" s="341"/>
      <c r="K493" s="342"/>
      <c r="L493" s="340"/>
      <c r="M493" s="341"/>
      <c r="N493" s="340"/>
      <c r="O493" s="341"/>
      <c r="P493" s="340"/>
      <c r="Q493" s="341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0"/>
      <c r="B494" s="340"/>
      <c r="C494" s="340"/>
      <c r="D494" s="341"/>
      <c r="E494" s="340"/>
      <c r="F494" s="341"/>
      <c r="G494" s="340"/>
      <c r="H494" s="341"/>
      <c r="I494" s="340"/>
      <c r="J494" s="341"/>
      <c r="K494" s="342"/>
      <c r="L494" s="340"/>
      <c r="M494" s="341"/>
      <c r="N494" s="340"/>
      <c r="O494" s="341"/>
      <c r="P494" s="340"/>
      <c r="Q494" s="341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0"/>
      <c r="B495" s="340"/>
      <c r="C495" s="340"/>
      <c r="D495" s="341"/>
      <c r="E495" s="340"/>
      <c r="F495" s="341"/>
      <c r="G495" s="340"/>
      <c r="H495" s="341"/>
      <c r="I495" s="340"/>
      <c r="J495" s="341"/>
      <c r="K495" s="342"/>
      <c r="L495" s="340"/>
      <c r="M495" s="341"/>
      <c r="N495" s="340"/>
      <c r="O495" s="341"/>
      <c r="P495" s="340"/>
      <c r="Q495" s="341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0"/>
      <c r="B496" s="340"/>
      <c r="C496" s="340"/>
      <c r="D496" s="341"/>
      <c r="E496" s="340"/>
      <c r="F496" s="341"/>
      <c r="G496" s="340"/>
      <c r="H496" s="341"/>
      <c r="I496" s="340"/>
      <c r="J496" s="341"/>
      <c r="K496" s="342"/>
      <c r="L496" s="340"/>
      <c r="M496" s="341"/>
      <c r="N496" s="340"/>
      <c r="O496" s="341"/>
      <c r="P496" s="340"/>
      <c r="Q496" s="341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0"/>
      <c r="B497" s="340"/>
      <c r="C497" s="340"/>
      <c r="D497" s="341"/>
      <c r="E497" s="340"/>
      <c r="F497" s="341"/>
      <c r="G497" s="340"/>
      <c r="H497" s="341"/>
      <c r="I497" s="340"/>
      <c r="J497" s="341"/>
      <c r="K497" s="342"/>
      <c r="L497" s="340"/>
      <c r="M497" s="341"/>
      <c r="N497" s="340"/>
      <c r="O497" s="341"/>
      <c r="P497" s="340"/>
      <c r="Q497" s="341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0"/>
      <c r="B498" s="340"/>
      <c r="C498" s="340"/>
      <c r="D498" s="341"/>
      <c r="E498" s="340"/>
      <c r="F498" s="341"/>
      <c r="G498" s="340"/>
      <c r="H498" s="341"/>
      <c r="I498" s="340"/>
      <c r="J498" s="341"/>
      <c r="K498" s="342"/>
      <c r="L498" s="340"/>
      <c r="M498" s="341"/>
      <c r="N498" s="340"/>
      <c r="O498" s="341"/>
      <c r="P498" s="340"/>
      <c r="Q498" s="341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0"/>
      <c r="B499" s="340"/>
      <c r="C499" s="340"/>
      <c r="D499" s="341"/>
      <c r="E499" s="340"/>
      <c r="F499" s="341"/>
      <c r="G499" s="340"/>
      <c r="H499" s="341"/>
      <c r="I499" s="340"/>
      <c r="J499" s="341"/>
      <c r="K499" s="342"/>
      <c r="L499" s="340"/>
      <c r="M499" s="341"/>
      <c r="N499" s="340"/>
      <c r="O499" s="341"/>
      <c r="P499" s="340"/>
      <c r="Q499" s="341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0"/>
      <c r="B500" s="340"/>
      <c r="C500" s="340"/>
      <c r="D500" s="341"/>
      <c r="E500" s="340"/>
      <c r="F500" s="341"/>
      <c r="G500" s="340"/>
      <c r="H500" s="341"/>
      <c r="I500" s="340"/>
      <c r="J500" s="341"/>
      <c r="K500" s="342"/>
      <c r="L500" s="340"/>
      <c r="M500" s="341"/>
      <c r="N500" s="340"/>
      <c r="O500" s="341"/>
      <c r="P500" s="340"/>
      <c r="Q500" s="341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0"/>
      <c r="B501" s="340"/>
      <c r="C501" s="340"/>
      <c r="D501" s="341"/>
      <c r="E501" s="340"/>
      <c r="F501" s="341"/>
      <c r="G501" s="340"/>
      <c r="H501" s="341"/>
      <c r="I501" s="340"/>
      <c r="J501" s="341"/>
      <c r="K501" s="342"/>
      <c r="L501" s="340"/>
      <c r="M501" s="341"/>
      <c r="N501" s="340"/>
      <c r="O501" s="341"/>
      <c r="P501" s="340"/>
      <c r="Q501" s="341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0"/>
      <c r="B502" s="340"/>
      <c r="C502" s="340"/>
      <c r="D502" s="341"/>
      <c r="E502" s="340"/>
      <c r="F502" s="341"/>
      <c r="G502" s="340"/>
      <c r="H502" s="341"/>
      <c r="I502" s="340"/>
      <c r="J502" s="341"/>
      <c r="K502" s="342"/>
      <c r="L502" s="340"/>
      <c r="M502" s="341"/>
      <c r="N502" s="340"/>
      <c r="O502" s="341"/>
      <c r="P502" s="340"/>
      <c r="Q502" s="341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0"/>
      <c r="B503" s="340"/>
      <c r="C503" s="340"/>
      <c r="D503" s="341"/>
      <c r="E503" s="340"/>
      <c r="F503" s="341"/>
      <c r="G503" s="340"/>
      <c r="H503" s="341"/>
      <c r="I503" s="340"/>
      <c r="J503" s="341"/>
      <c r="K503" s="342"/>
      <c r="L503" s="340"/>
      <c r="M503" s="341"/>
      <c r="N503" s="340"/>
      <c r="O503" s="341"/>
      <c r="P503" s="340"/>
      <c r="Q503" s="341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0"/>
      <c r="B504" s="340"/>
      <c r="C504" s="340"/>
      <c r="D504" s="341"/>
      <c r="E504" s="340"/>
      <c r="F504" s="341"/>
      <c r="G504" s="340"/>
      <c r="H504" s="341"/>
      <c r="I504" s="340"/>
      <c r="J504" s="341"/>
      <c r="K504" s="342"/>
      <c r="L504" s="340"/>
      <c r="M504" s="341"/>
      <c r="N504" s="340"/>
      <c r="O504" s="341"/>
      <c r="P504" s="340"/>
      <c r="Q504" s="341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0"/>
      <c r="B505" s="340"/>
      <c r="C505" s="340"/>
      <c r="D505" s="341"/>
      <c r="E505" s="340"/>
      <c r="F505" s="341"/>
      <c r="G505" s="340"/>
      <c r="H505" s="341"/>
      <c r="I505" s="340"/>
      <c r="J505" s="341"/>
      <c r="K505" s="342"/>
      <c r="L505" s="340"/>
      <c r="M505" s="341"/>
      <c r="N505" s="340"/>
      <c r="O505" s="341"/>
      <c r="P505" s="340"/>
      <c r="Q505" s="341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0"/>
      <c r="B506" s="340"/>
      <c r="C506" s="340"/>
      <c r="D506" s="341"/>
      <c r="E506" s="340"/>
      <c r="F506" s="341"/>
      <c r="G506" s="340"/>
      <c r="H506" s="341"/>
      <c r="I506" s="340"/>
      <c r="J506" s="341"/>
      <c r="K506" s="342"/>
      <c r="L506" s="340"/>
      <c r="M506" s="341"/>
      <c r="N506" s="340"/>
      <c r="O506" s="341"/>
      <c r="P506" s="340"/>
      <c r="Q506" s="341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0"/>
      <c r="B507" s="340"/>
      <c r="C507" s="340"/>
      <c r="D507" s="341"/>
      <c r="E507" s="340"/>
      <c r="F507" s="341"/>
      <c r="G507" s="340"/>
      <c r="H507" s="341"/>
      <c r="I507" s="340"/>
      <c r="J507" s="341"/>
      <c r="K507" s="342"/>
      <c r="L507" s="340"/>
      <c r="M507" s="341"/>
      <c r="N507" s="340"/>
      <c r="O507" s="341"/>
      <c r="P507" s="340"/>
      <c r="Q507" s="341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0"/>
      <c r="B508" s="340"/>
      <c r="C508" s="340"/>
      <c r="D508" s="341"/>
      <c r="E508" s="340"/>
      <c r="F508" s="341"/>
      <c r="G508" s="340"/>
      <c r="H508" s="341"/>
      <c r="I508" s="340"/>
      <c r="J508" s="341"/>
      <c r="K508" s="342"/>
      <c r="L508" s="340"/>
      <c r="M508" s="341"/>
      <c r="N508" s="340"/>
      <c r="O508" s="341"/>
      <c r="P508" s="340"/>
      <c r="Q508" s="341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0"/>
      <c r="B509" s="340"/>
      <c r="C509" s="340"/>
      <c r="D509" s="341"/>
      <c r="E509" s="340"/>
      <c r="F509" s="341"/>
      <c r="G509" s="340"/>
      <c r="H509" s="341"/>
      <c r="I509" s="340"/>
      <c r="J509" s="341"/>
      <c r="K509" s="342"/>
      <c r="L509" s="340"/>
      <c r="M509" s="341"/>
      <c r="N509" s="340"/>
      <c r="O509" s="341"/>
      <c r="P509" s="340"/>
      <c r="Q509" s="341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0"/>
      <c r="B510" s="340"/>
      <c r="C510" s="340"/>
      <c r="D510" s="341"/>
      <c r="E510" s="340"/>
      <c r="F510" s="341"/>
      <c r="G510" s="340"/>
      <c r="H510" s="341"/>
      <c r="I510" s="340"/>
      <c r="J510" s="341"/>
      <c r="K510" s="342"/>
      <c r="L510" s="340"/>
      <c r="M510" s="341"/>
      <c r="N510" s="340"/>
      <c r="O510" s="341"/>
      <c r="P510" s="340"/>
      <c r="Q510" s="341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0"/>
      <c r="B511" s="340"/>
      <c r="C511" s="340"/>
      <c r="D511" s="341"/>
      <c r="E511" s="340"/>
      <c r="F511" s="341"/>
      <c r="G511" s="340"/>
      <c r="H511" s="341"/>
      <c r="I511" s="340"/>
      <c r="J511" s="341"/>
      <c r="K511" s="342"/>
      <c r="L511" s="340"/>
      <c r="M511" s="341"/>
      <c r="N511" s="340"/>
      <c r="O511" s="341"/>
      <c r="P511" s="340"/>
      <c r="Q511" s="341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0"/>
      <c r="B512" s="340"/>
      <c r="C512" s="340"/>
      <c r="D512" s="341"/>
      <c r="E512" s="340"/>
      <c r="F512" s="341"/>
      <c r="G512" s="340"/>
      <c r="H512" s="341"/>
      <c r="I512" s="340"/>
      <c r="J512" s="341"/>
      <c r="K512" s="342"/>
      <c r="L512" s="340"/>
      <c r="M512" s="341"/>
      <c r="N512" s="340"/>
      <c r="O512" s="341"/>
      <c r="P512" s="340"/>
      <c r="Q512" s="341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0"/>
      <c r="B513" s="340"/>
      <c r="C513" s="340"/>
      <c r="D513" s="341"/>
      <c r="E513" s="340"/>
      <c r="F513" s="341"/>
      <c r="G513" s="340"/>
      <c r="H513" s="341"/>
      <c r="I513" s="340"/>
      <c r="J513" s="341"/>
      <c r="K513" s="342"/>
      <c r="L513" s="340"/>
      <c r="M513" s="341"/>
      <c r="N513" s="340"/>
      <c r="O513" s="341"/>
      <c r="P513" s="340"/>
      <c r="Q513" s="341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0"/>
      <c r="B514" s="340"/>
      <c r="C514" s="340"/>
      <c r="D514" s="341"/>
      <c r="E514" s="340"/>
      <c r="F514" s="341"/>
      <c r="G514" s="340"/>
      <c r="H514" s="341"/>
      <c r="I514" s="340"/>
      <c r="J514" s="341"/>
      <c r="K514" s="342"/>
      <c r="L514" s="340"/>
      <c r="M514" s="341"/>
      <c r="N514" s="340"/>
      <c r="O514" s="341"/>
      <c r="P514" s="340"/>
      <c r="Q514" s="341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0"/>
      <c r="B515" s="340"/>
      <c r="C515" s="340"/>
      <c r="D515" s="341"/>
      <c r="E515" s="340"/>
      <c r="F515" s="341"/>
      <c r="G515" s="340"/>
      <c r="H515" s="341"/>
      <c r="I515" s="340"/>
      <c r="J515" s="341"/>
      <c r="K515" s="342"/>
      <c r="L515" s="340"/>
      <c r="M515" s="341"/>
      <c r="N515" s="340"/>
      <c r="O515" s="341"/>
      <c r="P515" s="340"/>
      <c r="Q515" s="341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0"/>
      <c r="B516" s="340"/>
      <c r="C516" s="340"/>
      <c r="D516" s="341"/>
      <c r="E516" s="340"/>
      <c r="F516" s="341"/>
      <c r="G516" s="340"/>
      <c r="H516" s="341"/>
      <c r="I516" s="340"/>
      <c r="J516" s="341"/>
      <c r="K516" s="342"/>
      <c r="L516" s="340"/>
      <c r="M516" s="341"/>
      <c r="N516" s="340"/>
      <c r="O516" s="341"/>
      <c r="P516" s="340"/>
      <c r="Q516" s="341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0"/>
      <c r="B517" s="340"/>
      <c r="C517" s="340"/>
      <c r="D517" s="341"/>
      <c r="E517" s="340"/>
      <c r="F517" s="341"/>
      <c r="G517" s="340"/>
      <c r="H517" s="341"/>
      <c r="I517" s="340"/>
      <c r="J517" s="341"/>
      <c r="K517" s="342"/>
      <c r="L517" s="340"/>
      <c r="M517" s="341"/>
      <c r="N517" s="340"/>
      <c r="O517" s="341"/>
      <c r="P517" s="340"/>
      <c r="Q517" s="341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0"/>
      <c r="B518" s="340"/>
      <c r="C518" s="340"/>
      <c r="D518" s="341"/>
      <c r="E518" s="340"/>
      <c r="F518" s="341"/>
      <c r="G518" s="340"/>
      <c r="H518" s="341"/>
      <c r="I518" s="340"/>
      <c r="J518" s="341"/>
      <c r="K518" s="342"/>
      <c r="L518" s="340"/>
      <c r="M518" s="341"/>
      <c r="N518" s="340"/>
      <c r="O518" s="341"/>
      <c r="P518" s="340"/>
      <c r="Q518" s="341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0"/>
      <c r="B519" s="340"/>
      <c r="C519" s="340"/>
      <c r="D519" s="341"/>
      <c r="E519" s="340"/>
      <c r="F519" s="341"/>
      <c r="G519" s="340"/>
      <c r="H519" s="341"/>
      <c r="I519" s="340"/>
      <c r="J519" s="341"/>
      <c r="K519" s="342"/>
      <c r="L519" s="340"/>
      <c r="M519" s="341"/>
      <c r="N519" s="340"/>
      <c r="O519" s="341"/>
      <c r="P519" s="340"/>
      <c r="Q519" s="341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0"/>
      <c r="B520" s="340"/>
      <c r="C520" s="340"/>
      <c r="D520" s="341"/>
      <c r="E520" s="340"/>
      <c r="F520" s="341"/>
      <c r="G520" s="340"/>
      <c r="H520" s="341"/>
      <c r="I520" s="340"/>
      <c r="J520" s="341"/>
      <c r="K520" s="342"/>
      <c r="L520" s="340"/>
      <c r="M520" s="341"/>
      <c r="N520" s="340"/>
      <c r="O520" s="341"/>
      <c r="P520" s="340"/>
      <c r="Q520" s="341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0"/>
      <c r="B521" s="340"/>
      <c r="C521" s="340"/>
      <c r="D521" s="341"/>
      <c r="E521" s="340"/>
      <c r="F521" s="341"/>
      <c r="G521" s="340"/>
      <c r="H521" s="341"/>
      <c r="I521" s="340"/>
      <c r="J521" s="341"/>
      <c r="K521" s="342"/>
      <c r="L521" s="340"/>
      <c r="M521" s="341"/>
      <c r="N521" s="340"/>
      <c r="O521" s="341"/>
      <c r="P521" s="340"/>
      <c r="Q521" s="341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0"/>
      <c r="B522" s="340"/>
      <c r="C522" s="340"/>
      <c r="D522" s="341"/>
      <c r="E522" s="340"/>
      <c r="F522" s="341"/>
      <c r="G522" s="340"/>
      <c r="H522" s="341"/>
      <c r="I522" s="340"/>
      <c r="J522" s="341"/>
      <c r="K522" s="342"/>
      <c r="L522" s="340"/>
      <c r="M522" s="341"/>
      <c r="N522" s="340"/>
      <c r="O522" s="341"/>
      <c r="P522" s="340"/>
      <c r="Q522" s="341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0"/>
      <c r="B523" s="340"/>
      <c r="C523" s="340"/>
      <c r="D523" s="341"/>
      <c r="E523" s="340"/>
      <c r="F523" s="341"/>
      <c r="G523" s="340"/>
      <c r="H523" s="341"/>
      <c r="I523" s="340"/>
      <c r="J523" s="341"/>
      <c r="K523" s="342"/>
      <c r="L523" s="340"/>
      <c r="M523" s="341"/>
      <c r="N523" s="340"/>
      <c r="O523" s="341"/>
      <c r="P523" s="340"/>
      <c r="Q523" s="341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0"/>
      <c r="B524" s="340"/>
      <c r="C524" s="340"/>
      <c r="D524" s="341"/>
      <c r="E524" s="340"/>
      <c r="F524" s="341"/>
      <c r="G524" s="340"/>
      <c r="H524" s="341"/>
      <c r="I524" s="340"/>
      <c r="J524" s="341"/>
      <c r="K524" s="342"/>
      <c r="L524" s="340"/>
      <c r="M524" s="341"/>
      <c r="N524" s="340"/>
      <c r="O524" s="341"/>
      <c r="P524" s="340"/>
      <c r="Q524" s="341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0"/>
      <c r="B525" s="340"/>
      <c r="C525" s="340"/>
      <c r="D525" s="341"/>
      <c r="E525" s="340"/>
      <c r="F525" s="341"/>
      <c r="G525" s="340"/>
      <c r="H525" s="341"/>
      <c r="I525" s="340"/>
      <c r="J525" s="341"/>
      <c r="K525" s="342"/>
      <c r="L525" s="340"/>
      <c r="M525" s="341"/>
      <c r="N525" s="340"/>
      <c r="O525" s="341"/>
      <c r="P525" s="340"/>
      <c r="Q525" s="341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0"/>
      <c r="B526" s="340"/>
      <c r="C526" s="340"/>
      <c r="D526" s="341"/>
      <c r="E526" s="340"/>
      <c r="F526" s="341"/>
      <c r="G526" s="340"/>
      <c r="H526" s="341"/>
      <c r="I526" s="340"/>
      <c r="J526" s="341"/>
      <c r="K526" s="342"/>
      <c r="L526" s="340"/>
      <c r="M526" s="341"/>
      <c r="N526" s="340"/>
      <c r="O526" s="341"/>
      <c r="P526" s="340"/>
      <c r="Q526" s="341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0"/>
      <c r="B527" s="340"/>
      <c r="C527" s="340"/>
      <c r="D527" s="341"/>
      <c r="E527" s="340"/>
      <c r="F527" s="341"/>
      <c r="G527" s="340"/>
      <c r="H527" s="341"/>
      <c r="I527" s="340"/>
      <c r="J527" s="341"/>
      <c r="K527" s="342"/>
      <c r="L527" s="340"/>
      <c r="M527" s="341"/>
      <c r="N527" s="340"/>
      <c r="O527" s="341"/>
      <c r="P527" s="340"/>
      <c r="Q527" s="341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0"/>
      <c r="B528" s="340"/>
      <c r="C528" s="340"/>
      <c r="D528" s="341"/>
      <c r="E528" s="340"/>
      <c r="F528" s="341"/>
      <c r="G528" s="340"/>
      <c r="H528" s="341"/>
      <c r="I528" s="340"/>
      <c r="J528" s="341"/>
      <c r="K528" s="342"/>
      <c r="L528" s="340"/>
      <c r="M528" s="341"/>
      <c r="N528" s="340"/>
      <c r="O528" s="341"/>
      <c r="P528" s="340"/>
      <c r="Q528" s="341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0"/>
      <c r="B529" s="340"/>
      <c r="C529" s="340"/>
      <c r="D529" s="341"/>
      <c r="E529" s="340"/>
      <c r="F529" s="341"/>
      <c r="G529" s="340"/>
      <c r="H529" s="341"/>
      <c r="I529" s="340"/>
      <c r="J529" s="341"/>
      <c r="K529" s="342"/>
      <c r="L529" s="340"/>
      <c r="M529" s="341"/>
      <c r="N529" s="340"/>
      <c r="O529" s="341"/>
      <c r="P529" s="340"/>
      <c r="Q529" s="341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0"/>
      <c r="B530" s="340"/>
      <c r="C530" s="340"/>
      <c r="D530" s="341"/>
      <c r="E530" s="340"/>
      <c r="F530" s="341"/>
      <c r="G530" s="340"/>
      <c r="H530" s="341"/>
      <c r="I530" s="340"/>
      <c r="J530" s="341"/>
      <c r="K530" s="342"/>
      <c r="L530" s="340"/>
      <c r="M530" s="341"/>
      <c r="N530" s="340"/>
      <c r="O530" s="341"/>
      <c r="P530" s="340"/>
      <c r="Q530" s="341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0"/>
      <c r="B531" s="340"/>
      <c r="C531" s="340"/>
      <c r="D531" s="341"/>
      <c r="E531" s="340"/>
      <c r="F531" s="341"/>
      <c r="G531" s="340"/>
      <c r="H531" s="341"/>
      <c r="I531" s="340"/>
      <c r="J531" s="341"/>
      <c r="K531" s="342"/>
      <c r="L531" s="340"/>
      <c r="M531" s="341"/>
      <c r="N531" s="340"/>
      <c r="O531" s="341"/>
      <c r="P531" s="340"/>
      <c r="Q531" s="341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0"/>
      <c r="B532" s="340"/>
      <c r="C532" s="340"/>
      <c r="D532" s="341"/>
      <c r="E532" s="340"/>
      <c r="F532" s="341"/>
      <c r="G532" s="340"/>
      <c r="H532" s="341"/>
      <c r="I532" s="340"/>
      <c r="J532" s="341"/>
      <c r="K532" s="342"/>
      <c r="L532" s="340"/>
      <c r="M532" s="341"/>
      <c r="N532" s="340"/>
      <c r="O532" s="341"/>
      <c r="P532" s="340"/>
      <c r="Q532" s="341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0"/>
      <c r="B533" s="340"/>
      <c r="C533" s="340"/>
      <c r="D533" s="341"/>
      <c r="E533" s="340"/>
      <c r="F533" s="341"/>
      <c r="G533" s="340"/>
      <c r="H533" s="341"/>
      <c r="I533" s="340"/>
      <c r="J533" s="341"/>
      <c r="K533" s="342"/>
      <c r="L533" s="340"/>
      <c r="M533" s="341"/>
      <c r="N533" s="340"/>
      <c r="O533" s="341"/>
      <c r="P533" s="340"/>
      <c r="Q533" s="341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0"/>
      <c r="B534" s="340"/>
      <c r="C534" s="340"/>
      <c r="D534" s="341"/>
      <c r="E534" s="340"/>
      <c r="F534" s="341"/>
      <c r="G534" s="340"/>
      <c r="H534" s="341"/>
      <c r="I534" s="340"/>
      <c r="J534" s="341"/>
      <c r="K534" s="342"/>
      <c r="L534" s="340"/>
      <c r="M534" s="341"/>
      <c r="N534" s="340"/>
      <c r="O534" s="341"/>
      <c r="P534" s="340"/>
      <c r="Q534" s="341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0"/>
      <c r="B535" s="340"/>
      <c r="C535" s="340"/>
      <c r="D535" s="341"/>
      <c r="E535" s="340"/>
      <c r="F535" s="341"/>
      <c r="G535" s="340"/>
      <c r="H535" s="341"/>
      <c r="I535" s="340"/>
      <c r="J535" s="341"/>
      <c r="K535" s="342"/>
      <c r="L535" s="340"/>
      <c r="M535" s="341"/>
      <c r="N535" s="340"/>
      <c r="O535" s="341"/>
      <c r="P535" s="340"/>
      <c r="Q535" s="341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0"/>
      <c r="B536" s="340"/>
      <c r="C536" s="340"/>
      <c r="D536" s="341"/>
      <c r="E536" s="340"/>
      <c r="F536" s="341"/>
      <c r="G536" s="340"/>
      <c r="H536" s="341"/>
      <c r="I536" s="340"/>
      <c r="J536" s="341"/>
      <c r="K536" s="342"/>
      <c r="L536" s="340"/>
      <c r="M536" s="341"/>
      <c r="N536" s="340"/>
      <c r="O536" s="341"/>
      <c r="P536" s="340"/>
      <c r="Q536" s="341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0"/>
      <c r="B537" s="340"/>
      <c r="C537" s="340"/>
      <c r="D537" s="341"/>
      <c r="E537" s="340"/>
      <c r="F537" s="341"/>
      <c r="G537" s="340"/>
      <c r="H537" s="341"/>
      <c r="I537" s="340"/>
      <c r="J537" s="341"/>
      <c r="K537" s="342"/>
      <c r="L537" s="340"/>
      <c r="M537" s="341"/>
      <c r="N537" s="340"/>
      <c r="O537" s="341"/>
      <c r="P537" s="340"/>
      <c r="Q537" s="341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0"/>
      <c r="B538" s="340"/>
      <c r="C538" s="340"/>
      <c r="D538" s="341"/>
      <c r="E538" s="340"/>
      <c r="F538" s="341"/>
      <c r="G538" s="340"/>
      <c r="H538" s="341"/>
      <c r="I538" s="340"/>
      <c r="J538" s="341"/>
      <c r="K538" s="342"/>
      <c r="L538" s="340"/>
      <c r="M538" s="341"/>
      <c r="N538" s="340"/>
      <c r="O538" s="341"/>
      <c r="P538" s="340"/>
      <c r="Q538" s="341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0"/>
      <c r="B539" s="340"/>
      <c r="C539" s="340"/>
      <c r="D539" s="341"/>
      <c r="E539" s="340"/>
      <c r="F539" s="341"/>
      <c r="G539" s="340"/>
      <c r="H539" s="341"/>
      <c r="I539" s="340"/>
      <c r="J539" s="341"/>
      <c r="K539" s="342"/>
      <c r="L539" s="340"/>
      <c r="M539" s="341"/>
      <c r="N539" s="340"/>
      <c r="O539" s="341"/>
      <c r="P539" s="340"/>
      <c r="Q539" s="341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0"/>
      <c r="B540" s="340"/>
      <c r="C540" s="340"/>
      <c r="D540" s="341"/>
      <c r="E540" s="340"/>
      <c r="F540" s="341"/>
      <c r="G540" s="340"/>
      <c r="H540" s="341"/>
      <c r="I540" s="340"/>
      <c r="J540" s="341"/>
      <c r="K540" s="342"/>
      <c r="L540" s="340"/>
      <c r="M540" s="341"/>
      <c r="N540" s="340"/>
      <c r="O540" s="341"/>
      <c r="P540" s="340"/>
      <c r="Q540" s="341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0"/>
      <c r="B541" s="340"/>
      <c r="C541" s="340"/>
      <c r="D541" s="341"/>
      <c r="E541" s="340"/>
      <c r="F541" s="341"/>
      <c r="G541" s="340"/>
      <c r="H541" s="341"/>
      <c r="I541" s="340"/>
      <c r="J541" s="341"/>
      <c r="K541" s="342"/>
      <c r="L541" s="340"/>
      <c r="M541" s="341"/>
      <c r="N541" s="340"/>
      <c r="O541" s="341"/>
      <c r="P541" s="340"/>
      <c r="Q541" s="341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0"/>
      <c r="B542" s="340"/>
      <c r="C542" s="340"/>
      <c r="D542" s="341"/>
      <c r="E542" s="340"/>
      <c r="F542" s="341"/>
      <c r="G542" s="340"/>
      <c r="H542" s="341"/>
      <c r="I542" s="340"/>
      <c r="J542" s="341"/>
      <c r="K542" s="342"/>
      <c r="L542" s="340"/>
      <c r="M542" s="341"/>
      <c r="N542" s="340"/>
      <c r="O542" s="341"/>
      <c r="P542" s="340"/>
      <c r="Q542" s="341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0"/>
      <c r="B543" s="340"/>
      <c r="C543" s="340"/>
      <c r="D543" s="341"/>
      <c r="E543" s="340"/>
      <c r="F543" s="341"/>
      <c r="G543" s="340"/>
      <c r="H543" s="341"/>
      <c r="I543" s="340"/>
      <c r="J543" s="341"/>
      <c r="K543" s="342"/>
      <c r="L543" s="340"/>
      <c r="M543" s="341"/>
      <c r="N543" s="340"/>
      <c r="O543" s="341"/>
      <c r="P543" s="340"/>
      <c r="Q543" s="341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0"/>
      <c r="B544" s="340"/>
      <c r="C544" s="340"/>
      <c r="D544" s="341"/>
      <c r="E544" s="340"/>
      <c r="F544" s="341"/>
      <c r="G544" s="340"/>
      <c r="H544" s="341"/>
      <c r="I544" s="340"/>
      <c r="J544" s="341"/>
      <c r="K544" s="342"/>
      <c r="L544" s="340"/>
      <c r="M544" s="341"/>
      <c r="N544" s="340"/>
      <c r="O544" s="341"/>
      <c r="P544" s="340"/>
      <c r="Q544" s="341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0"/>
      <c r="B545" s="340"/>
      <c r="C545" s="340"/>
      <c r="D545" s="341"/>
      <c r="E545" s="340"/>
      <c r="F545" s="341"/>
      <c r="G545" s="340"/>
      <c r="H545" s="341"/>
      <c r="I545" s="340"/>
      <c r="J545" s="341"/>
      <c r="K545" s="342"/>
      <c r="L545" s="340"/>
      <c r="M545" s="341"/>
      <c r="N545" s="340"/>
      <c r="O545" s="341"/>
      <c r="P545" s="340"/>
      <c r="Q545" s="341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0"/>
      <c r="B546" s="340"/>
      <c r="C546" s="340"/>
      <c r="D546" s="341"/>
      <c r="E546" s="340"/>
      <c r="F546" s="341"/>
      <c r="G546" s="340"/>
      <c r="H546" s="341"/>
      <c r="I546" s="340"/>
      <c r="J546" s="341"/>
      <c r="K546" s="342"/>
      <c r="L546" s="340"/>
      <c r="M546" s="341"/>
      <c r="N546" s="340"/>
      <c r="O546" s="341"/>
      <c r="P546" s="340"/>
      <c r="Q546" s="341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0"/>
      <c r="B547" s="340"/>
      <c r="C547" s="340"/>
      <c r="D547" s="341"/>
      <c r="E547" s="340"/>
      <c r="F547" s="341"/>
      <c r="G547" s="340"/>
      <c r="H547" s="341"/>
      <c r="I547" s="340"/>
      <c r="J547" s="341"/>
      <c r="K547" s="342"/>
      <c r="L547" s="340"/>
      <c r="M547" s="341"/>
      <c r="N547" s="340"/>
      <c r="O547" s="341"/>
      <c r="P547" s="340"/>
      <c r="Q547" s="341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0"/>
      <c r="B548" s="340"/>
      <c r="C548" s="340"/>
      <c r="D548" s="341"/>
      <c r="E548" s="340"/>
      <c r="F548" s="341"/>
      <c r="G548" s="340"/>
      <c r="H548" s="341"/>
      <c r="I548" s="340"/>
      <c r="J548" s="341"/>
      <c r="K548" s="342"/>
      <c r="L548" s="340"/>
      <c r="M548" s="341"/>
      <c r="N548" s="340"/>
      <c r="O548" s="341"/>
      <c r="P548" s="340"/>
      <c r="Q548" s="341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0"/>
      <c r="B549" s="340"/>
      <c r="C549" s="340"/>
      <c r="D549" s="341"/>
      <c r="E549" s="340"/>
      <c r="F549" s="341"/>
      <c r="G549" s="340"/>
      <c r="H549" s="341"/>
      <c r="I549" s="340"/>
      <c r="J549" s="341"/>
      <c r="K549" s="342"/>
      <c r="L549" s="340"/>
      <c r="M549" s="341"/>
      <c r="N549" s="340"/>
      <c r="O549" s="341"/>
      <c r="P549" s="340"/>
      <c r="Q549" s="341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0"/>
      <c r="B550" s="340"/>
      <c r="C550" s="340"/>
      <c r="D550" s="341"/>
      <c r="E550" s="340"/>
      <c r="F550" s="341"/>
      <c r="G550" s="340"/>
      <c r="H550" s="341"/>
      <c r="I550" s="340"/>
      <c r="J550" s="341"/>
      <c r="K550" s="342"/>
      <c r="L550" s="340"/>
      <c r="M550" s="341"/>
      <c r="N550" s="340"/>
      <c r="O550" s="341"/>
      <c r="P550" s="340"/>
      <c r="Q550" s="341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0"/>
      <c r="B551" s="340"/>
      <c r="C551" s="340"/>
      <c r="D551" s="341"/>
      <c r="E551" s="340"/>
      <c r="F551" s="341"/>
      <c r="G551" s="340"/>
      <c r="H551" s="341"/>
      <c r="I551" s="340"/>
      <c r="J551" s="341"/>
      <c r="K551" s="342"/>
      <c r="L551" s="340"/>
      <c r="M551" s="341"/>
      <c r="N551" s="340"/>
      <c r="O551" s="341"/>
      <c r="P551" s="340"/>
      <c r="Q551" s="341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0"/>
      <c r="B552" s="340"/>
      <c r="C552" s="340"/>
      <c r="D552" s="341"/>
      <c r="E552" s="340"/>
      <c r="F552" s="341"/>
      <c r="G552" s="340"/>
      <c r="H552" s="341"/>
      <c r="I552" s="340"/>
      <c r="J552" s="341"/>
      <c r="K552" s="342"/>
      <c r="L552" s="340"/>
      <c r="M552" s="341"/>
      <c r="N552" s="340"/>
      <c r="O552" s="341"/>
      <c r="P552" s="340"/>
      <c r="Q552" s="341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0"/>
      <c r="B553" s="340"/>
      <c r="C553" s="340"/>
      <c r="D553" s="341"/>
      <c r="E553" s="340"/>
      <c r="F553" s="341"/>
      <c r="G553" s="340"/>
      <c r="H553" s="341"/>
      <c r="I553" s="340"/>
      <c r="J553" s="341"/>
      <c r="K553" s="342"/>
      <c r="L553" s="340"/>
      <c r="M553" s="341"/>
      <c r="N553" s="340"/>
      <c r="O553" s="341"/>
      <c r="P553" s="340"/>
      <c r="Q553" s="341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0"/>
      <c r="B554" s="340"/>
      <c r="C554" s="340"/>
      <c r="D554" s="341"/>
      <c r="E554" s="340"/>
      <c r="F554" s="341"/>
      <c r="G554" s="340"/>
      <c r="H554" s="341"/>
      <c r="I554" s="340"/>
      <c r="J554" s="341"/>
      <c r="K554" s="342"/>
      <c r="L554" s="340"/>
      <c r="M554" s="341"/>
      <c r="N554" s="340"/>
      <c r="O554" s="341"/>
      <c r="P554" s="340"/>
      <c r="Q554" s="341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0"/>
      <c r="B555" s="340"/>
      <c r="C555" s="340"/>
      <c r="D555" s="341"/>
      <c r="E555" s="340"/>
      <c r="F555" s="341"/>
      <c r="G555" s="340"/>
      <c r="H555" s="341"/>
      <c r="I555" s="340"/>
      <c r="J555" s="341"/>
      <c r="K555" s="342"/>
      <c r="L555" s="340"/>
      <c r="M555" s="341"/>
      <c r="N555" s="340"/>
      <c r="O555" s="341"/>
      <c r="P555" s="340"/>
      <c r="Q555" s="341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0"/>
      <c r="B556" s="340"/>
      <c r="C556" s="340"/>
      <c r="D556" s="341"/>
      <c r="E556" s="340"/>
      <c r="F556" s="341"/>
      <c r="G556" s="340"/>
      <c r="H556" s="341"/>
      <c r="I556" s="340"/>
      <c r="J556" s="341"/>
      <c r="K556" s="342"/>
      <c r="L556" s="340"/>
      <c r="M556" s="341"/>
      <c r="N556" s="340"/>
      <c r="O556" s="341"/>
      <c r="P556" s="340"/>
      <c r="Q556" s="341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0"/>
      <c r="B557" s="340"/>
      <c r="C557" s="340"/>
      <c r="D557" s="341"/>
      <c r="E557" s="340"/>
      <c r="F557" s="341"/>
      <c r="G557" s="340"/>
      <c r="H557" s="341"/>
      <c r="I557" s="340"/>
      <c r="J557" s="341"/>
      <c r="K557" s="342"/>
      <c r="L557" s="340"/>
      <c r="M557" s="341"/>
      <c r="N557" s="340"/>
      <c r="O557" s="341"/>
      <c r="P557" s="340"/>
      <c r="Q557" s="341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0"/>
      <c r="B558" s="340"/>
      <c r="C558" s="340"/>
      <c r="D558" s="341"/>
      <c r="E558" s="340"/>
      <c r="F558" s="341"/>
      <c r="G558" s="340"/>
      <c r="H558" s="341"/>
      <c r="I558" s="340"/>
      <c r="J558" s="341"/>
      <c r="K558" s="342"/>
      <c r="L558" s="340"/>
      <c r="M558" s="341"/>
      <c r="N558" s="340"/>
      <c r="O558" s="341"/>
      <c r="P558" s="340"/>
      <c r="Q558" s="341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0"/>
      <c r="B559" s="340"/>
      <c r="C559" s="340"/>
      <c r="D559" s="341"/>
      <c r="E559" s="340"/>
      <c r="F559" s="341"/>
      <c r="G559" s="340"/>
      <c r="H559" s="341"/>
      <c r="I559" s="340"/>
      <c r="J559" s="341"/>
      <c r="K559" s="342"/>
      <c r="L559" s="340"/>
      <c r="M559" s="341"/>
      <c r="N559" s="340"/>
      <c r="O559" s="341"/>
      <c r="P559" s="340"/>
      <c r="Q559" s="341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0"/>
      <c r="B560" s="340"/>
      <c r="C560" s="340"/>
      <c r="D560" s="341"/>
      <c r="E560" s="340"/>
      <c r="F560" s="341"/>
      <c r="G560" s="340"/>
      <c r="H560" s="341"/>
      <c r="I560" s="340"/>
      <c r="J560" s="341"/>
      <c r="K560" s="342"/>
      <c r="L560" s="340"/>
      <c r="M560" s="341"/>
      <c r="N560" s="340"/>
      <c r="O560" s="341"/>
      <c r="P560" s="340"/>
      <c r="Q560" s="341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0"/>
      <c r="B561" s="340"/>
      <c r="C561" s="340"/>
      <c r="D561" s="341"/>
      <c r="E561" s="340"/>
      <c r="F561" s="341"/>
      <c r="G561" s="340"/>
      <c r="H561" s="341"/>
      <c r="I561" s="340"/>
      <c r="J561" s="341"/>
      <c r="K561" s="342"/>
      <c r="L561" s="340"/>
      <c r="M561" s="341"/>
      <c r="N561" s="340"/>
      <c r="O561" s="341"/>
      <c r="P561" s="340"/>
      <c r="Q561" s="341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0"/>
      <c r="B562" s="340"/>
      <c r="C562" s="340"/>
      <c r="D562" s="341"/>
      <c r="E562" s="340"/>
      <c r="F562" s="341"/>
      <c r="G562" s="340"/>
      <c r="H562" s="341"/>
      <c r="I562" s="340"/>
      <c r="J562" s="341"/>
      <c r="K562" s="342"/>
      <c r="L562" s="340"/>
      <c r="M562" s="341"/>
      <c r="N562" s="340"/>
      <c r="O562" s="341"/>
      <c r="P562" s="340"/>
      <c r="Q562" s="341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0"/>
      <c r="B563" s="340"/>
      <c r="C563" s="340"/>
      <c r="D563" s="341"/>
      <c r="E563" s="340"/>
      <c r="F563" s="341"/>
      <c r="G563" s="340"/>
      <c r="H563" s="341"/>
      <c r="I563" s="340"/>
      <c r="J563" s="341"/>
      <c r="K563" s="342"/>
      <c r="L563" s="340"/>
      <c r="M563" s="341"/>
      <c r="N563" s="340"/>
      <c r="O563" s="341"/>
      <c r="P563" s="340"/>
      <c r="Q563" s="341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0"/>
      <c r="B564" s="340"/>
      <c r="C564" s="340"/>
      <c r="D564" s="341"/>
      <c r="E564" s="340"/>
      <c r="F564" s="341"/>
      <c r="G564" s="340"/>
      <c r="H564" s="341"/>
      <c r="I564" s="340"/>
      <c r="J564" s="341"/>
      <c r="K564" s="342"/>
      <c r="L564" s="340"/>
      <c r="M564" s="341"/>
      <c r="N564" s="340"/>
      <c r="O564" s="341"/>
      <c r="P564" s="340"/>
      <c r="Q564" s="341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0"/>
      <c r="B565" s="340"/>
      <c r="C565" s="340"/>
      <c r="D565" s="341"/>
      <c r="E565" s="340"/>
      <c r="F565" s="341"/>
      <c r="G565" s="340"/>
      <c r="H565" s="341"/>
      <c r="I565" s="340"/>
      <c r="J565" s="341"/>
      <c r="K565" s="342"/>
      <c r="L565" s="340"/>
      <c r="M565" s="341"/>
      <c r="N565" s="340"/>
      <c r="O565" s="341"/>
      <c r="P565" s="340"/>
      <c r="Q565" s="341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0"/>
      <c r="B566" s="340"/>
      <c r="C566" s="340"/>
      <c r="D566" s="341"/>
      <c r="E566" s="340"/>
      <c r="F566" s="341"/>
      <c r="G566" s="340"/>
      <c r="H566" s="341"/>
      <c r="I566" s="340"/>
      <c r="J566" s="341"/>
      <c r="K566" s="342"/>
      <c r="L566" s="340"/>
      <c r="M566" s="341"/>
      <c r="N566" s="340"/>
      <c r="O566" s="341"/>
      <c r="P566" s="340"/>
      <c r="Q566" s="341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0"/>
      <c r="B567" s="340"/>
      <c r="C567" s="340"/>
      <c r="D567" s="341"/>
      <c r="E567" s="340"/>
      <c r="F567" s="341"/>
      <c r="G567" s="340"/>
      <c r="H567" s="341"/>
      <c r="I567" s="340"/>
      <c r="J567" s="341"/>
      <c r="K567" s="342"/>
      <c r="L567" s="340"/>
      <c r="M567" s="341"/>
      <c r="N567" s="340"/>
      <c r="O567" s="341"/>
      <c r="P567" s="340"/>
      <c r="Q567" s="341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0"/>
      <c r="B568" s="340"/>
      <c r="C568" s="340"/>
      <c r="D568" s="341"/>
      <c r="E568" s="340"/>
      <c r="F568" s="341"/>
      <c r="G568" s="340"/>
      <c r="H568" s="341"/>
      <c r="I568" s="340"/>
      <c r="J568" s="341"/>
      <c r="K568" s="342"/>
      <c r="L568" s="340"/>
      <c r="M568" s="341"/>
      <c r="N568" s="340"/>
      <c r="O568" s="341"/>
      <c r="P568" s="340"/>
      <c r="Q568" s="341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0"/>
      <c r="B569" s="340"/>
      <c r="C569" s="340"/>
      <c r="D569" s="341"/>
      <c r="E569" s="340"/>
      <c r="F569" s="341"/>
      <c r="G569" s="340"/>
      <c r="H569" s="341"/>
      <c r="I569" s="340"/>
      <c r="J569" s="341"/>
      <c r="K569" s="342"/>
      <c r="L569" s="340"/>
      <c r="M569" s="341"/>
      <c r="N569" s="340"/>
      <c r="O569" s="341"/>
      <c r="P569" s="340"/>
      <c r="Q569" s="341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0"/>
      <c r="B570" s="340"/>
      <c r="C570" s="340"/>
      <c r="D570" s="341"/>
      <c r="E570" s="340"/>
      <c r="F570" s="341"/>
      <c r="G570" s="340"/>
      <c r="H570" s="341"/>
      <c r="I570" s="340"/>
      <c r="J570" s="341"/>
      <c r="K570" s="342"/>
      <c r="L570" s="340"/>
      <c r="M570" s="341"/>
      <c r="N570" s="340"/>
      <c r="O570" s="341"/>
      <c r="P570" s="340"/>
      <c r="Q570" s="341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0"/>
      <c r="B571" s="340"/>
      <c r="C571" s="340"/>
      <c r="D571" s="341"/>
      <c r="E571" s="340"/>
      <c r="F571" s="341"/>
      <c r="G571" s="340"/>
      <c r="H571" s="341"/>
      <c r="I571" s="340"/>
      <c r="J571" s="341"/>
      <c r="K571" s="342"/>
      <c r="L571" s="340"/>
      <c r="M571" s="341"/>
      <c r="N571" s="340"/>
      <c r="O571" s="341"/>
      <c r="P571" s="340"/>
      <c r="Q571" s="341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0"/>
      <c r="B572" s="340"/>
      <c r="C572" s="340"/>
      <c r="D572" s="341"/>
      <c r="E572" s="340"/>
      <c r="F572" s="341"/>
      <c r="G572" s="340"/>
      <c r="H572" s="341"/>
      <c r="I572" s="340"/>
      <c r="J572" s="341"/>
      <c r="K572" s="342"/>
      <c r="L572" s="340"/>
      <c r="M572" s="341"/>
      <c r="N572" s="340"/>
      <c r="O572" s="341"/>
      <c r="P572" s="340"/>
      <c r="Q572" s="341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0"/>
      <c r="B573" s="340"/>
      <c r="C573" s="340"/>
      <c r="D573" s="341"/>
      <c r="E573" s="340"/>
      <c r="F573" s="341"/>
      <c r="G573" s="340"/>
      <c r="H573" s="341"/>
      <c r="I573" s="340"/>
      <c r="J573" s="341"/>
      <c r="K573" s="342"/>
      <c r="L573" s="340"/>
      <c r="M573" s="341"/>
      <c r="N573" s="340"/>
      <c r="O573" s="341"/>
      <c r="P573" s="340"/>
      <c r="Q573" s="341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0"/>
      <c r="B574" s="340"/>
      <c r="C574" s="340"/>
      <c r="D574" s="341"/>
      <c r="E574" s="340"/>
      <c r="F574" s="341"/>
      <c r="G574" s="340"/>
      <c r="H574" s="341"/>
      <c r="I574" s="340"/>
      <c r="J574" s="341"/>
      <c r="K574" s="342"/>
      <c r="L574" s="340"/>
      <c r="M574" s="341"/>
      <c r="N574" s="340"/>
      <c r="O574" s="341"/>
      <c r="P574" s="340"/>
      <c r="Q574" s="341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0"/>
      <c r="B575" s="340"/>
      <c r="C575" s="340"/>
      <c r="D575" s="341"/>
      <c r="E575" s="340"/>
      <c r="F575" s="341"/>
      <c r="G575" s="340"/>
      <c r="H575" s="341"/>
      <c r="I575" s="340"/>
      <c r="J575" s="341"/>
      <c r="K575" s="342"/>
      <c r="L575" s="340"/>
      <c r="M575" s="341"/>
      <c r="N575" s="340"/>
      <c r="O575" s="341"/>
      <c r="P575" s="340"/>
      <c r="Q575" s="341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0"/>
      <c r="B576" s="340"/>
      <c r="C576" s="340"/>
      <c r="D576" s="341"/>
      <c r="E576" s="340"/>
      <c r="F576" s="341"/>
      <c r="G576" s="340"/>
      <c r="H576" s="341"/>
      <c r="I576" s="340"/>
      <c r="J576" s="341"/>
      <c r="K576" s="342"/>
      <c r="L576" s="340"/>
      <c r="M576" s="341"/>
      <c r="N576" s="340"/>
      <c r="O576" s="341"/>
      <c r="P576" s="340"/>
      <c r="Q576" s="341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0"/>
      <c r="B577" s="340"/>
      <c r="C577" s="340"/>
      <c r="D577" s="341"/>
      <c r="E577" s="340"/>
      <c r="F577" s="341"/>
      <c r="G577" s="340"/>
      <c r="H577" s="341"/>
      <c r="I577" s="340"/>
      <c r="J577" s="341"/>
      <c r="K577" s="342"/>
      <c r="L577" s="340"/>
      <c r="M577" s="341"/>
      <c r="N577" s="340"/>
      <c r="O577" s="341"/>
      <c r="P577" s="340"/>
      <c r="Q577" s="341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0"/>
      <c r="B578" s="340"/>
      <c r="C578" s="340"/>
      <c r="D578" s="341"/>
      <c r="E578" s="340"/>
      <c r="F578" s="341"/>
      <c r="G578" s="340"/>
      <c r="H578" s="341"/>
      <c r="I578" s="340"/>
      <c r="J578" s="341"/>
      <c r="K578" s="342"/>
      <c r="L578" s="340"/>
      <c r="M578" s="341"/>
      <c r="N578" s="340"/>
      <c r="O578" s="341"/>
      <c r="P578" s="340"/>
      <c r="Q578" s="341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0"/>
      <c r="B579" s="340"/>
      <c r="C579" s="340"/>
      <c r="D579" s="341"/>
      <c r="E579" s="340"/>
      <c r="F579" s="341"/>
      <c r="G579" s="340"/>
      <c r="H579" s="341"/>
      <c r="I579" s="340"/>
      <c r="J579" s="341"/>
      <c r="K579" s="342"/>
      <c r="L579" s="340"/>
      <c r="M579" s="341"/>
      <c r="N579" s="340"/>
      <c r="O579" s="341"/>
      <c r="P579" s="340"/>
      <c r="Q579" s="341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0"/>
      <c r="B580" s="340"/>
      <c r="C580" s="340"/>
      <c r="D580" s="341"/>
      <c r="E580" s="340"/>
      <c r="F580" s="341"/>
      <c r="G580" s="340"/>
      <c r="H580" s="341"/>
      <c r="I580" s="340"/>
      <c r="J580" s="341"/>
      <c r="K580" s="342"/>
      <c r="L580" s="340"/>
      <c r="M580" s="341"/>
      <c r="N580" s="340"/>
      <c r="O580" s="341"/>
      <c r="P580" s="340"/>
      <c r="Q580" s="341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0"/>
      <c r="B581" s="340"/>
      <c r="C581" s="340"/>
      <c r="D581" s="341"/>
      <c r="E581" s="340"/>
      <c r="F581" s="341"/>
      <c r="G581" s="340"/>
      <c r="H581" s="341"/>
      <c r="I581" s="340"/>
      <c r="J581" s="341"/>
      <c r="K581" s="342"/>
      <c r="L581" s="340"/>
      <c r="M581" s="341"/>
      <c r="N581" s="340"/>
      <c r="O581" s="341"/>
      <c r="P581" s="340"/>
      <c r="Q581" s="341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0"/>
      <c r="B582" s="340"/>
      <c r="C582" s="340"/>
      <c r="D582" s="341"/>
      <c r="E582" s="340"/>
      <c r="F582" s="341"/>
      <c r="G582" s="340"/>
      <c r="H582" s="341"/>
      <c r="I582" s="340"/>
      <c r="J582" s="341"/>
      <c r="K582" s="342"/>
      <c r="L582" s="340"/>
      <c r="M582" s="341"/>
      <c r="N582" s="340"/>
      <c r="O582" s="341"/>
      <c r="P582" s="340"/>
      <c r="Q582" s="341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0"/>
      <c r="B583" s="340"/>
      <c r="C583" s="340"/>
      <c r="D583" s="341"/>
      <c r="E583" s="340"/>
      <c r="F583" s="341"/>
      <c r="G583" s="340"/>
      <c r="H583" s="341"/>
      <c r="I583" s="340"/>
      <c r="J583" s="341"/>
      <c r="K583" s="342"/>
      <c r="L583" s="340"/>
      <c r="M583" s="341"/>
      <c r="N583" s="340"/>
      <c r="O583" s="341"/>
      <c r="P583" s="340"/>
      <c r="Q583" s="341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0"/>
      <c r="B584" s="340"/>
      <c r="C584" s="340"/>
      <c r="D584" s="341"/>
      <c r="E584" s="340"/>
      <c r="F584" s="341"/>
      <c r="G584" s="340"/>
      <c r="H584" s="341"/>
      <c r="I584" s="340"/>
      <c r="J584" s="341"/>
      <c r="K584" s="342"/>
      <c r="L584" s="340"/>
      <c r="M584" s="341"/>
      <c r="N584" s="340"/>
      <c r="O584" s="341"/>
      <c r="P584" s="340"/>
      <c r="Q584" s="341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0"/>
      <c r="B585" s="340"/>
      <c r="C585" s="340"/>
      <c r="D585" s="341"/>
      <c r="E585" s="340"/>
      <c r="F585" s="341"/>
      <c r="G585" s="340"/>
      <c r="H585" s="341"/>
      <c r="I585" s="340"/>
      <c r="J585" s="341"/>
      <c r="K585" s="342"/>
      <c r="L585" s="340"/>
      <c r="M585" s="341"/>
      <c r="N585" s="340"/>
      <c r="O585" s="341"/>
      <c r="P585" s="340"/>
      <c r="Q585" s="341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0"/>
      <c r="B586" s="340"/>
      <c r="C586" s="340"/>
      <c r="D586" s="341"/>
      <c r="E586" s="340"/>
      <c r="F586" s="341"/>
      <c r="G586" s="340"/>
      <c r="H586" s="341"/>
      <c r="I586" s="340"/>
      <c r="J586" s="341"/>
      <c r="K586" s="342"/>
      <c r="L586" s="340"/>
      <c r="M586" s="341"/>
      <c r="N586" s="340"/>
      <c r="O586" s="341"/>
      <c r="P586" s="340"/>
      <c r="Q586" s="341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0"/>
      <c r="B587" s="340"/>
      <c r="C587" s="340"/>
      <c r="D587" s="341"/>
      <c r="E587" s="340"/>
      <c r="F587" s="341"/>
      <c r="G587" s="340"/>
      <c r="H587" s="341"/>
      <c r="I587" s="340"/>
      <c r="J587" s="341"/>
      <c r="K587" s="342"/>
      <c r="L587" s="340"/>
      <c r="M587" s="341"/>
      <c r="N587" s="340"/>
      <c r="O587" s="341"/>
      <c r="P587" s="340"/>
      <c r="Q587" s="341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0"/>
      <c r="B588" s="340"/>
      <c r="C588" s="340"/>
      <c r="D588" s="341"/>
      <c r="E588" s="340"/>
      <c r="F588" s="341"/>
      <c r="G588" s="340"/>
      <c r="H588" s="341"/>
      <c r="I588" s="340"/>
      <c r="J588" s="341"/>
      <c r="K588" s="342"/>
      <c r="L588" s="340"/>
      <c r="M588" s="341"/>
      <c r="N588" s="340"/>
      <c r="O588" s="341"/>
      <c r="P588" s="340"/>
      <c r="Q588" s="341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0"/>
      <c r="B589" s="340"/>
      <c r="C589" s="340"/>
      <c r="D589" s="341"/>
      <c r="E589" s="340"/>
      <c r="F589" s="341"/>
      <c r="G589" s="340"/>
      <c r="H589" s="341"/>
      <c r="I589" s="340"/>
      <c r="J589" s="341"/>
      <c r="K589" s="342"/>
      <c r="L589" s="340"/>
      <c r="M589" s="341"/>
      <c r="N589" s="340"/>
      <c r="O589" s="341"/>
      <c r="P589" s="340"/>
      <c r="Q589" s="341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0"/>
      <c r="B590" s="340"/>
      <c r="C590" s="340"/>
      <c r="D590" s="341"/>
      <c r="E590" s="340"/>
      <c r="F590" s="341"/>
      <c r="G590" s="340"/>
      <c r="H590" s="341"/>
      <c r="I590" s="340"/>
      <c r="J590" s="341"/>
      <c r="K590" s="342"/>
      <c r="L590" s="340"/>
      <c r="M590" s="341"/>
      <c r="N590" s="340"/>
      <c r="O590" s="341"/>
      <c r="P590" s="340"/>
      <c r="Q590" s="341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0"/>
      <c r="B591" s="340"/>
      <c r="C591" s="340"/>
      <c r="D591" s="341"/>
      <c r="E591" s="340"/>
      <c r="F591" s="341"/>
      <c r="G591" s="340"/>
      <c r="H591" s="341"/>
      <c r="I591" s="340"/>
      <c r="J591" s="341"/>
      <c r="K591" s="342"/>
      <c r="L591" s="340"/>
      <c r="M591" s="341"/>
      <c r="N591" s="340"/>
      <c r="O591" s="341"/>
      <c r="P591" s="340"/>
      <c r="Q591" s="341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0"/>
      <c r="B592" s="340"/>
      <c r="C592" s="340"/>
      <c r="D592" s="341"/>
      <c r="E592" s="340"/>
      <c r="F592" s="341"/>
      <c r="G592" s="340"/>
      <c r="H592" s="341"/>
      <c r="I592" s="340"/>
      <c r="J592" s="341"/>
      <c r="K592" s="342"/>
      <c r="L592" s="340"/>
      <c r="M592" s="341"/>
      <c r="N592" s="340"/>
      <c r="O592" s="341"/>
      <c r="P592" s="340"/>
      <c r="Q592" s="341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0"/>
      <c r="B593" s="340"/>
      <c r="C593" s="340"/>
      <c r="D593" s="341"/>
      <c r="E593" s="340"/>
      <c r="F593" s="341"/>
      <c r="G593" s="340"/>
      <c r="H593" s="341"/>
      <c r="I593" s="340"/>
      <c r="J593" s="341"/>
      <c r="K593" s="342"/>
      <c r="L593" s="340"/>
      <c r="M593" s="341"/>
      <c r="N593" s="340"/>
      <c r="O593" s="341"/>
      <c r="P593" s="340"/>
      <c r="Q593" s="341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0"/>
      <c r="B594" s="340"/>
      <c r="C594" s="340"/>
      <c r="D594" s="341"/>
      <c r="E594" s="340"/>
      <c r="F594" s="341"/>
      <c r="G594" s="340"/>
      <c r="H594" s="341"/>
      <c r="I594" s="340"/>
      <c r="J594" s="341"/>
      <c r="K594" s="342"/>
      <c r="L594" s="340"/>
      <c r="M594" s="341"/>
      <c r="N594" s="340"/>
      <c r="O594" s="341"/>
      <c r="P594" s="340"/>
      <c r="Q594" s="341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0"/>
      <c r="B595" s="340"/>
      <c r="C595" s="340"/>
      <c r="D595" s="341"/>
      <c r="E595" s="340"/>
      <c r="F595" s="341"/>
      <c r="G595" s="340"/>
      <c r="H595" s="341"/>
      <c r="I595" s="340"/>
      <c r="J595" s="341"/>
      <c r="K595" s="342"/>
      <c r="L595" s="340"/>
      <c r="M595" s="341"/>
      <c r="N595" s="340"/>
      <c r="O595" s="341"/>
      <c r="P595" s="340"/>
      <c r="Q595" s="341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0"/>
      <c r="B596" s="340"/>
      <c r="C596" s="340"/>
      <c r="D596" s="341"/>
      <c r="E596" s="340"/>
      <c r="F596" s="341"/>
      <c r="G596" s="340"/>
      <c r="H596" s="341"/>
      <c r="I596" s="340"/>
      <c r="J596" s="341"/>
      <c r="K596" s="342"/>
      <c r="L596" s="340"/>
      <c r="M596" s="341"/>
      <c r="N596" s="340"/>
      <c r="O596" s="341"/>
      <c r="P596" s="340"/>
      <c r="Q596" s="341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0"/>
      <c r="B597" s="340"/>
      <c r="C597" s="340"/>
      <c r="D597" s="341"/>
      <c r="E597" s="340"/>
      <c r="F597" s="341"/>
      <c r="G597" s="340"/>
      <c r="H597" s="341"/>
      <c r="I597" s="340"/>
      <c r="J597" s="341"/>
      <c r="K597" s="342"/>
      <c r="L597" s="340"/>
      <c r="M597" s="341"/>
      <c r="N597" s="340"/>
      <c r="O597" s="341"/>
      <c r="P597" s="340"/>
      <c r="Q597" s="341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0"/>
      <c r="B598" s="340"/>
      <c r="C598" s="340"/>
      <c r="D598" s="341"/>
      <c r="E598" s="340"/>
      <c r="F598" s="341"/>
      <c r="G598" s="340"/>
      <c r="H598" s="341"/>
      <c r="I598" s="340"/>
      <c r="J598" s="341"/>
      <c r="K598" s="342"/>
      <c r="L598" s="340"/>
      <c r="M598" s="341"/>
      <c r="N598" s="340"/>
      <c r="O598" s="341"/>
      <c r="P598" s="340"/>
      <c r="Q598" s="341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0"/>
      <c r="B599" s="340"/>
      <c r="C599" s="340"/>
      <c r="D599" s="341"/>
      <c r="E599" s="340"/>
      <c r="F599" s="341"/>
      <c r="G599" s="340"/>
      <c r="H599" s="341"/>
      <c r="I599" s="340"/>
      <c r="J599" s="341"/>
      <c r="K599" s="342"/>
      <c r="L599" s="340"/>
      <c r="M599" s="341"/>
      <c r="N599" s="340"/>
      <c r="O599" s="341"/>
      <c r="P599" s="340"/>
      <c r="Q599" s="341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0"/>
      <c r="B600" s="340"/>
      <c r="C600" s="340"/>
      <c r="D600" s="341"/>
      <c r="E600" s="340"/>
      <c r="F600" s="341"/>
      <c r="G600" s="340"/>
      <c r="H600" s="341"/>
      <c r="I600" s="340"/>
      <c r="J600" s="341"/>
      <c r="K600" s="342"/>
      <c r="L600" s="340"/>
      <c r="M600" s="341"/>
      <c r="N600" s="340"/>
      <c r="O600" s="341"/>
      <c r="P600" s="340"/>
      <c r="Q600" s="341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0"/>
      <c r="B601" s="340"/>
      <c r="C601" s="340"/>
      <c r="D601" s="341"/>
      <c r="E601" s="340"/>
      <c r="F601" s="341"/>
      <c r="G601" s="340"/>
      <c r="H601" s="341"/>
      <c r="I601" s="340"/>
      <c r="J601" s="341"/>
      <c r="K601" s="342"/>
      <c r="L601" s="340"/>
      <c r="M601" s="341"/>
      <c r="N601" s="340"/>
      <c r="O601" s="341"/>
      <c r="P601" s="340"/>
      <c r="Q601" s="341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0"/>
      <c r="B602" s="340"/>
      <c r="C602" s="340"/>
      <c r="D602" s="341"/>
      <c r="E602" s="340"/>
      <c r="F602" s="341"/>
      <c r="G602" s="340"/>
      <c r="H602" s="341"/>
      <c r="I602" s="340"/>
      <c r="J602" s="341"/>
      <c r="K602" s="342"/>
      <c r="L602" s="340"/>
      <c r="M602" s="341"/>
      <c r="N602" s="340"/>
      <c r="O602" s="341"/>
      <c r="P602" s="340"/>
      <c r="Q602" s="341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0"/>
      <c r="B603" s="340"/>
      <c r="C603" s="340"/>
      <c r="D603" s="341"/>
      <c r="E603" s="340"/>
      <c r="F603" s="341"/>
      <c r="G603" s="340"/>
      <c r="H603" s="341"/>
      <c r="I603" s="340"/>
      <c r="J603" s="341"/>
      <c r="K603" s="342"/>
      <c r="L603" s="340"/>
      <c r="M603" s="341"/>
      <c r="N603" s="340"/>
      <c r="O603" s="341"/>
      <c r="P603" s="340"/>
      <c r="Q603" s="341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0"/>
      <c r="B604" s="340"/>
      <c r="C604" s="340"/>
      <c r="D604" s="341"/>
      <c r="E604" s="340"/>
      <c r="F604" s="341"/>
      <c r="G604" s="340"/>
      <c r="H604" s="341"/>
      <c r="I604" s="340"/>
      <c r="J604" s="341"/>
      <c r="K604" s="342"/>
      <c r="L604" s="340"/>
      <c r="M604" s="341"/>
      <c r="N604" s="340"/>
      <c r="O604" s="341"/>
      <c r="P604" s="340"/>
      <c r="Q604" s="341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0"/>
      <c r="B605" s="340"/>
      <c r="C605" s="340"/>
      <c r="D605" s="341"/>
      <c r="E605" s="340"/>
      <c r="F605" s="341"/>
      <c r="G605" s="340"/>
      <c r="H605" s="341"/>
      <c r="I605" s="340"/>
      <c r="J605" s="341"/>
      <c r="K605" s="342"/>
      <c r="L605" s="340"/>
      <c r="M605" s="341"/>
      <c r="N605" s="340"/>
      <c r="O605" s="341"/>
      <c r="P605" s="340"/>
      <c r="Q605" s="341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0"/>
      <c r="B606" s="340"/>
      <c r="C606" s="340"/>
      <c r="D606" s="341"/>
      <c r="E606" s="340"/>
      <c r="F606" s="341"/>
      <c r="G606" s="340"/>
      <c r="H606" s="341"/>
      <c r="I606" s="340"/>
      <c r="J606" s="341"/>
      <c r="K606" s="342"/>
      <c r="L606" s="340"/>
      <c r="M606" s="341"/>
      <c r="N606" s="340"/>
      <c r="O606" s="341"/>
      <c r="P606" s="340"/>
      <c r="Q606" s="341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0"/>
      <c r="B607" s="340"/>
      <c r="C607" s="340"/>
      <c r="D607" s="341"/>
      <c r="E607" s="340"/>
      <c r="F607" s="341"/>
      <c r="G607" s="340"/>
      <c r="H607" s="341"/>
      <c r="I607" s="340"/>
      <c r="J607" s="341"/>
      <c r="K607" s="342"/>
      <c r="L607" s="340"/>
      <c r="M607" s="341"/>
      <c r="N607" s="340"/>
      <c r="O607" s="341"/>
      <c r="P607" s="340"/>
      <c r="Q607" s="341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0"/>
      <c r="B608" s="340"/>
      <c r="C608" s="340"/>
      <c r="D608" s="341"/>
      <c r="E608" s="340"/>
      <c r="F608" s="341"/>
      <c r="G608" s="340"/>
      <c r="H608" s="341"/>
      <c r="I608" s="340"/>
      <c r="J608" s="341"/>
      <c r="K608" s="342"/>
      <c r="L608" s="340"/>
      <c r="M608" s="341"/>
      <c r="N608" s="340"/>
      <c r="O608" s="341"/>
      <c r="P608" s="340"/>
      <c r="Q608" s="341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0"/>
      <c r="B609" s="340"/>
      <c r="C609" s="340"/>
      <c r="D609" s="341"/>
      <c r="E609" s="340"/>
      <c r="F609" s="341"/>
      <c r="G609" s="340"/>
      <c r="H609" s="341"/>
      <c r="I609" s="340"/>
      <c r="J609" s="341"/>
      <c r="K609" s="342"/>
      <c r="L609" s="340"/>
      <c r="M609" s="341"/>
      <c r="N609" s="340"/>
      <c r="O609" s="341"/>
      <c r="P609" s="340"/>
      <c r="Q609" s="341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0"/>
      <c r="B610" s="340"/>
      <c r="C610" s="340"/>
      <c r="D610" s="341"/>
      <c r="E610" s="340"/>
      <c r="F610" s="341"/>
      <c r="G610" s="340"/>
      <c r="H610" s="341"/>
      <c r="I610" s="340"/>
      <c r="J610" s="341"/>
      <c r="K610" s="342"/>
      <c r="L610" s="340"/>
      <c r="M610" s="341"/>
      <c r="N610" s="340"/>
      <c r="O610" s="341"/>
      <c r="P610" s="340"/>
      <c r="Q610" s="341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0"/>
      <c r="B611" s="340"/>
      <c r="C611" s="340"/>
      <c r="D611" s="341"/>
      <c r="E611" s="340"/>
      <c r="F611" s="341"/>
      <c r="G611" s="340"/>
      <c r="H611" s="341"/>
      <c r="I611" s="340"/>
      <c r="J611" s="341"/>
      <c r="K611" s="342"/>
      <c r="L611" s="340"/>
      <c r="M611" s="341"/>
      <c r="N611" s="340"/>
      <c r="O611" s="341"/>
      <c r="P611" s="340"/>
      <c r="Q611" s="341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0"/>
      <c r="B612" s="340"/>
      <c r="C612" s="340"/>
      <c r="D612" s="341"/>
      <c r="E612" s="340"/>
      <c r="F612" s="341"/>
      <c r="G612" s="340"/>
      <c r="H612" s="341"/>
      <c r="I612" s="340"/>
      <c r="J612" s="341"/>
      <c r="K612" s="342"/>
      <c r="L612" s="340"/>
      <c r="M612" s="341"/>
      <c r="N612" s="340"/>
      <c r="O612" s="341"/>
      <c r="P612" s="340"/>
      <c r="Q612" s="341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0"/>
      <c r="B613" s="340"/>
      <c r="C613" s="340"/>
      <c r="D613" s="341"/>
      <c r="E613" s="340"/>
      <c r="F613" s="341"/>
      <c r="G613" s="340"/>
      <c r="H613" s="341"/>
      <c r="I613" s="340"/>
      <c r="J613" s="341"/>
      <c r="K613" s="342"/>
      <c r="L613" s="340"/>
      <c r="M613" s="341"/>
      <c r="N613" s="340"/>
      <c r="O613" s="341"/>
      <c r="P613" s="340"/>
      <c r="Q613" s="341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0"/>
      <c r="B614" s="340"/>
      <c r="C614" s="340"/>
      <c r="D614" s="341"/>
      <c r="E614" s="340"/>
      <c r="F614" s="341"/>
      <c r="G614" s="340"/>
      <c r="H614" s="341"/>
      <c r="I614" s="340"/>
      <c r="J614" s="341"/>
      <c r="K614" s="342"/>
      <c r="L614" s="340"/>
      <c r="M614" s="341"/>
      <c r="N614" s="340"/>
      <c r="O614" s="341"/>
      <c r="P614" s="340"/>
      <c r="Q614" s="341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0"/>
      <c r="B615" s="340"/>
      <c r="C615" s="340"/>
      <c r="D615" s="341"/>
      <c r="E615" s="340"/>
      <c r="F615" s="341"/>
      <c r="G615" s="340"/>
      <c r="H615" s="341"/>
      <c r="I615" s="340"/>
      <c r="J615" s="341"/>
      <c r="K615" s="342"/>
      <c r="L615" s="340"/>
      <c r="M615" s="341"/>
      <c r="N615" s="340"/>
      <c r="O615" s="341"/>
      <c r="P615" s="340"/>
      <c r="Q615" s="341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0"/>
      <c r="B616" s="340"/>
      <c r="C616" s="340"/>
      <c r="D616" s="341"/>
      <c r="E616" s="340"/>
      <c r="F616" s="341"/>
      <c r="G616" s="340"/>
      <c r="H616" s="341"/>
      <c r="I616" s="340"/>
      <c r="J616" s="341"/>
      <c r="K616" s="342"/>
      <c r="L616" s="340"/>
      <c r="M616" s="341"/>
      <c r="N616" s="340"/>
      <c r="O616" s="341"/>
      <c r="P616" s="340"/>
      <c r="Q616" s="341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0"/>
      <c r="B617" s="340"/>
      <c r="C617" s="340"/>
      <c r="D617" s="341"/>
      <c r="E617" s="340"/>
      <c r="F617" s="341"/>
      <c r="G617" s="340"/>
      <c r="H617" s="341"/>
      <c r="I617" s="340"/>
      <c r="J617" s="341"/>
      <c r="K617" s="342"/>
      <c r="L617" s="340"/>
      <c r="M617" s="341"/>
      <c r="N617" s="340"/>
      <c r="O617" s="341"/>
      <c r="P617" s="340"/>
      <c r="Q617" s="341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0"/>
      <c r="B618" s="340"/>
      <c r="C618" s="340"/>
      <c r="D618" s="341"/>
      <c r="E618" s="340"/>
      <c r="F618" s="341"/>
      <c r="G618" s="340"/>
      <c r="H618" s="341"/>
      <c r="I618" s="340"/>
      <c r="J618" s="341"/>
      <c r="K618" s="342"/>
      <c r="L618" s="340"/>
      <c r="M618" s="341"/>
      <c r="N618" s="340"/>
      <c r="O618" s="341"/>
      <c r="P618" s="340"/>
      <c r="Q618" s="341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0"/>
      <c r="B619" s="340"/>
      <c r="C619" s="340"/>
      <c r="D619" s="341"/>
      <c r="E619" s="340"/>
      <c r="F619" s="341"/>
      <c r="G619" s="340"/>
      <c r="H619" s="341"/>
      <c r="I619" s="340"/>
      <c r="J619" s="341"/>
      <c r="K619" s="342"/>
      <c r="L619" s="340"/>
      <c r="M619" s="341"/>
      <c r="N619" s="340"/>
      <c r="O619" s="341"/>
      <c r="P619" s="340"/>
      <c r="Q619" s="341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0"/>
      <c r="B620" s="340"/>
      <c r="C620" s="340"/>
      <c r="D620" s="341"/>
      <c r="E620" s="340"/>
      <c r="F620" s="341"/>
      <c r="G620" s="340"/>
      <c r="H620" s="341"/>
      <c r="I620" s="340"/>
      <c r="J620" s="341"/>
      <c r="K620" s="342"/>
      <c r="L620" s="340"/>
      <c r="M620" s="341"/>
      <c r="N620" s="340"/>
      <c r="O620" s="341"/>
      <c r="P620" s="340"/>
      <c r="Q620" s="341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0"/>
      <c r="B621" s="340"/>
      <c r="C621" s="340"/>
      <c r="D621" s="341"/>
      <c r="E621" s="340"/>
      <c r="F621" s="341"/>
      <c r="G621" s="340"/>
      <c r="H621" s="341"/>
      <c r="I621" s="340"/>
      <c r="J621" s="341"/>
      <c r="K621" s="342"/>
      <c r="L621" s="340"/>
      <c r="M621" s="341"/>
      <c r="N621" s="340"/>
      <c r="O621" s="341"/>
      <c r="P621" s="340"/>
      <c r="Q621" s="341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0"/>
      <c r="B622" s="340"/>
      <c r="C622" s="340"/>
      <c r="D622" s="341"/>
      <c r="E622" s="340"/>
      <c r="F622" s="341"/>
      <c r="G622" s="340"/>
      <c r="H622" s="341"/>
      <c r="I622" s="340"/>
      <c r="J622" s="341"/>
      <c r="K622" s="342"/>
      <c r="L622" s="340"/>
      <c r="M622" s="341"/>
      <c r="N622" s="340"/>
      <c r="O622" s="341"/>
      <c r="P622" s="340"/>
      <c r="Q622" s="341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0"/>
      <c r="B623" s="340"/>
      <c r="C623" s="340"/>
      <c r="D623" s="341"/>
      <c r="E623" s="340"/>
      <c r="F623" s="341"/>
      <c r="G623" s="340"/>
      <c r="H623" s="341"/>
      <c r="I623" s="340"/>
      <c r="J623" s="341"/>
      <c r="K623" s="342"/>
      <c r="L623" s="340"/>
      <c r="M623" s="341"/>
      <c r="N623" s="340"/>
      <c r="O623" s="341"/>
      <c r="P623" s="340"/>
      <c r="Q623" s="341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0"/>
      <c r="B624" s="340"/>
      <c r="C624" s="340"/>
      <c r="D624" s="341"/>
      <c r="E624" s="340"/>
      <c r="F624" s="341"/>
      <c r="G624" s="340"/>
      <c r="H624" s="341"/>
      <c r="I624" s="340"/>
      <c r="J624" s="341"/>
      <c r="K624" s="342"/>
      <c r="L624" s="340"/>
      <c r="M624" s="341"/>
      <c r="N624" s="340"/>
      <c r="O624" s="341"/>
      <c r="P624" s="340"/>
      <c r="Q624" s="341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0"/>
      <c r="B625" s="340"/>
      <c r="C625" s="340"/>
      <c r="D625" s="341"/>
      <c r="E625" s="340"/>
      <c r="F625" s="341"/>
      <c r="G625" s="340"/>
      <c r="H625" s="341"/>
      <c r="I625" s="340"/>
      <c r="J625" s="341"/>
      <c r="K625" s="342"/>
      <c r="L625" s="340"/>
      <c r="M625" s="341"/>
      <c r="N625" s="340"/>
      <c r="O625" s="341"/>
      <c r="P625" s="340"/>
      <c r="Q625" s="341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0"/>
      <c r="B626" s="340"/>
      <c r="C626" s="340"/>
      <c r="D626" s="341"/>
      <c r="E626" s="340"/>
      <c r="F626" s="341"/>
      <c r="G626" s="340"/>
      <c r="H626" s="341"/>
      <c r="I626" s="340"/>
      <c r="J626" s="341"/>
      <c r="K626" s="342"/>
      <c r="L626" s="340"/>
      <c r="M626" s="341"/>
      <c r="N626" s="340"/>
      <c r="O626" s="341"/>
      <c r="P626" s="340"/>
      <c r="Q626" s="341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0"/>
      <c r="B627" s="340"/>
      <c r="C627" s="340"/>
      <c r="D627" s="341"/>
      <c r="E627" s="340"/>
      <c r="F627" s="341"/>
      <c r="G627" s="340"/>
      <c r="H627" s="341"/>
      <c r="I627" s="340"/>
      <c r="J627" s="341"/>
      <c r="K627" s="342"/>
      <c r="L627" s="340"/>
      <c r="M627" s="341"/>
      <c r="N627" s="340"/>
      <c r="O627" s="341"/>
      <c r="P627" s="340"/>
      <c r="Q627" s="341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0"/>
      <c r="B628" s="340"/>
      <c r="C628" s="340"/>
      <c r="D628" s="341"/>
      <c r="E628" s="340"/>
      <c r="F628" s="341"/>
      <c r="G628" s="340"/>
      <c r="H628" s="341"/>
      <c r="I628" s="340"/>
      <c r="J628" s="341"/>
      <c r="K628" s="342"/>
      <c r="L628" s="340"/>
      <c r="M628" s="341"/>
      <c r="N628" s="340"/>
      <c r="O628" s="341"/>
      <c r="P628" s="340"/>
      <c r="Q628" s="341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0"/>
      <c r="B629" s="340"/>
      <c r="C629" s="340"/>
      <c r="D629" s="341"/>
      <c r="E629" s="340"/>
      <c r="F629" s="341"/>
      <c r="G629" s="340"/>
      <c r="H629" s="341"/>
      <c r="I629" s="340"/>
      <c r="J629" s="341"/>
      <c r="K629" s="342"/>
      <c r="L629" s="340"/>
      <c r="M629" s="341"/>
      <c r="N629" s="340"/>
      <c r="O629" s="341"/>
      <c r="P629" s="340"/>
      <c r="Q629" s="341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0"/>
      <c r="B630" s="340"/>
      <c r="C630" s="340"/>
      <c r="D630" s="341"/>
      <c r="E630" s="340"/>
      <c r="F630" s="341"/>
      <c r="G630" s="340"/>
      <c r="H630" s="341"/>
      <c r="I630" s="340"/>
      <c r="J630" s="341"/>
      <c r="K630" s="342"/>
      <c r="L630" s="340"/>
      <c r="M630" s="341"/>
      <c r="N630" s="340"/>
      <c r="O630" s="341"/>
      <c r="P630" s="340"/>
      <c r="Q630" s="341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0"/>
      <c r="B631" s="340"/>
      <c r="C631" s="340"/>
      <c r="D631" s="341"/>
      <c r="E631" s="340"/>
      <c r="F631" s="341"/>
      <c r="G631" s="340"/>
      <c r="H631" s="341"/>
      <c r="I631" s="340"/>
      <c r="J631" s="341"/>
      <c r="K631" s="342"/>
      <c r="L631" s="340"/>
      <c r="M631" s="341"/>
      <c r="N631" s="340"/>
      <c r="O631" s="341"/>
      <c r="P631" s="340"/>
      <c r="Q631" s="341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0"/>
      <c r="B632" s="340"/>
      <c r="C632" s="340"/>
      <c r="D632" s="341"/>
      <c r="E632" s="340"/>
      <c r="F632" s="341"/>
      <c r="G632" s="340"/>
      <c r="H632" s="341"/>
      <c r="I632" s="340"/>
      <c r="J632" s="341"/>
      <c r="K632" s="342"/>
      <c r="L632" s="340"/>
      <c r="M632" s="341"/>
      <c r="N632" s="340"/>
      <c r="O632" s="341"/>
      <c r="P632" s="340"/>
      <c r="Q632" s="341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0"/>
      <c r="B633" s="340"/>
      <c r="C633" s="340"/>
      <c r="D633" s="341"/>
      <c r="E633" s="340"/>
      <c r="F633" s="341"/>
      <c r="G633" s="340"/>
      <c r="H633" s="341"/>
      <c r="I633" s="340"/>
      <c r="J633" s="341"/>
      <c r="K633" s="342"/>
      <c r="L633" s="340"/>
      <c r="M633" s="341"/>
      <c r="N633" s="340"/>
      <c r="O633" s="341"/>
      <c r="P633" s="340"/>
      <c r="Q633" s="341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0"/>
      <c r="B634" s="340"/>
      <c r="C634" s="340"/>
      <c r="D634" s="341"/>
      <c r="E634" s="340"/>
      <c r="F634" s="341"/>
      <c r="G634" s="340"/>
      <c r="H634" s="341"/>
      <c r="I634" s="340"/>
      <c r="J634" s="341"/>
      <c r="K634" s="342"/>
      <c r="L634" s="340"/>
      <c r="M634" s="341"/>
      <c r="N634" s="340"/>
      <c r="O634" s="341"/>
      <c r="P634" s="340"/>
      <c r="Q634" s="341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0"/>
      <c r="B635" s="340"/>
      <c r="C635" s="340"/>
      <c r="D635" s="341"/>
      <c r="E635" s="340"/>
      <c r="F635" s="341"/>
      <c r="G635" s="340"/>
      <c r="H635" s="341"/>
      <c r="I635" s="340"/>
      <c r="J635" s="341"/>
      <c r="K635" s="342"/>
      <c r="L635" s="340"/>
      <c r="M635" s="341"/>
      <c r="N635" s="340"/>
      <c r="O635" s="341"/>
      <c r="P635" s="340"/>
      <c r="Q635" s="341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0"/>
      <c r="B636" s="340"/>
      <c r="C636" s="340"/>
      <c r="D636" s="341"/>
      <c r="E636" s="340"/>
      <c r="F636" s="341"/>
      <c r="G636" s="340"/>
      <c r="H636" s="341"/>
      <c r="I636" s="340"/>
      <c r="J636" s="341"/>
      <c r="K636" s="342"/>
      <c r="L636" s="340"/>
      <c r="M636" s="341"/>
      <c r="N636" s="340"/>
      <c r="O636" s="341"/>
      <c r="P636" s="340"/>
      <c r="Q636" s="341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0"/>
      <c r="B637" s="340"/>
      <c r="C637" s="340"/>
      <c r="D637" s="341"/>
      <c r="E637" s="340"/>
      <c r="F637" s="341"/>
      <c r="G637" s="340"/>
      <c r="H637" s="341"/>
      <c r="I637" s="340"/>
      <c r="J637" s="341"/>
      <c r="K637" s="342"/>
      <c r="L637" s="340"/>
      <c r="M637" s="341"/>
      <c r="N637" s="340"/>
      <c r="O637" s="341"/>
      <c r="P637" s="340"/>
      <c r="Q637" s="341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0"/>
      <c r="B638" s="340"/>
      <c r="C638" s="340"/>
      <c r="D638" s="341"/>
      <c r="E638" s="340"/>
      <c r="F638" s="341"/>
      <c r="G638" s="340"/>
      <c r="H638" s="341"/>
      <c r="I638" s="340"/>
      <c r="J638" s="341"/>
      <c r="K638" s="342"/>
      <c r="L638" s="340"/>
      <c r="M638" s="341"/>
      <c r="N638" s="340"/>
      <c r="O638" s="341"/>
      <c r="P638" s="340"/>
      <c r="Q638" s="341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0"/>
      <c r="B639" s="340"/>
      <c r="C639" s="340"/>
      <c r="D639" s="341"/>
      <c r="E639" s="340"/>
      <c r="F639" s="341"/>
      <c r="G639" s="340"/>
      <c r="H639" s="341"/>
      <c r="I639" s="340"/>
      <c r="J639" s="341"/>
      <c r="K639" s="342"/>
      <c r="L639" s="340"/>
      <c r="M639" s="341"/>
      <c r="N639" s="340"/>
      <c r="O639" s="341"/>
      <c r="P639" s="340"/>
      <c r="Q639" s="341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0"/>
      <c r="B640" s="340"/>
      <c r="C640" s="340"/>
      <c r="D640" s="341"/>
      <c r="E640" s="340"/>
      <c r="F640" s="341"/>
      <c r="G640" s="340"/>
      <c r="H640" s="341"/>
      <c r="I640" s="340"/>
      <c r="J640" s="341"/>
      <c r="K640" s="342"/>
      <c r="L640" s="340"/>
      <c r="M640" s="341"/>
      <c r="N640" s="340"/>
      <c r="O640" s="341"/>
      <c r="P640" s="340"/>
      <c r="Q640" s="341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0"/>
      <c r="B641" s="340"/>
      <c r="C641" s="340"/>
      <c r="D641" s="341"/>
      <c r="E641" s="340"/>
      <c r="F641" s="341"/>
      <c r="G641" s="340"/>
      <c r="H641" s="341"/>
      <c r="I641" s="340"/>
      <c r="J641" s="341"/>
      <c r="K641" s="342"/>
      <c r="L641" s="340"/>
      <c r="M641" s="341"/>
      <c r="N641" s="340"/>
      <c r="O641" s="341"/>
      <c r="P641" s="340"/>
      <c r="Q641" s="341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0"/>
      <c r="B642" s="340"/>
      <c r="C642" s="340"/>
      <c r="D642" s="341"/>
      <c r="E642" s="340"/>
      <c r="F642" s="341"/>
      <c r="G642" s="340"/>
      <c r="H642" s="341"/>
      <c r="I642" s="340"/>
      <c r="J642" s="341"/>
      <c r="K642" s="342"/>
      <c r="L642" s="340"/>
      <c r="M642" s="341"/>
      <c r="N642" s="340"/>
      <c r="O642" s="341"/>
      <c r="P642" s="340"/>
      <c r="Q642" s="341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0"/>
      <c r="B643" s="340"/>
      <c r="C643" s="340"/>
      <c r="D643" s="341"/>
      <c r="E643" s="340"/>
      <c r="F643" s="341"/>
      <c r="G643" s="340"/>
      <c r="H643" s="341"/>
      <c r="I643" s="340"/>
      <c r="J643" s="341"/>
      <c r="K643" s="342"/>
      <c r="L643" s="340"/>
      <c r="M643" s="341"/>
      <c r="N643" s="340"/>
      <c r="O643" s="341"/>
      <c r="P643" s="340"/>
      <c r="Q643" s="341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0"/>
      <c r="B644" s="340"/>
      <c r="C644" s="340"/>
      <c r="D644" s="341"/>
      <c r="E644" s="340"/>
      <c r="F644" s="341"/>
      <c r="G644" s="340"/>
      <c r="H644" s="341"/>
      <c r="I644" s="340"/>
      <c r="J644" s="341"/>
      <c r="K644" s="342"/>
      <c r="L644" s="340"/>
      <c r="M644" s="341"/>
      <c r="N644" s="340"/>
      <c r="O644" s="341"/>
      <c r="P644" s="340"/>
      <c r="Q644" s="341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0"/>
      <c r="B645" s="340"/>
      <c r="C645" s="340"/>
      <c r="D645" s="341"/>
      <c r="E645" s="340"/>
      <c r="F645" s="341"/>
      <c r="G645" s="340"/>
      <c r="H645" s="341"/>
      <c r="I645" s="340"/>
      <c r="J645" s="341"/>
      <c r="K645" s="342"/>
      <c r="L645" s="340"/>
      <c r="M645" s="341"/>
      <c r="N645" s="340"/>
      <c r="O645" s="341"/>
      <c r="P645" s="340"/>
      <c r="Q645" s="341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0"/>
      <c r="B646" s="340"/>
      <c r="C646" s="340"/>
      <c r="D646" s="341"/>
      <c r="E646" s="340"/>
      <c r="F646" s="341"/>
      <c r="G646" s="340"/>
      <c r="H646" s="341"/>
      <c r="I646" s="340"/>
      <c r="J646" s="341"/>
      <c r="K646" s="342"/>
      <c r="L646" s="340"/>
      <c r="M646" s="341"/>
      <c r="N646" s="340"/>
      <c r="O646" s="341"/>
      <c r="P646" s="340"/>
      <c r="Q646" s="341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0"/>
      <c r="B647" s="340"/>
      <c r="C647" s="340"/>
      <c r="D647" s="341"/>
      <c r="E647" s="340"/>
      <c r="F647" s="341"/>
      <c r="G647" s="340"/>
      <c r="H647" s="341"/>
      <c r="I647" s="340"/>
      <c r="J647" s="341"/>
      <c r="K647" s="342"/>
      <c r="L647" s="340"/>
      <c r="M647" s="341"/>
      <c r="N647" s="340"/>
      <c r="O647" s="341"/>
      <c r="P647" s="340"/>
      <c r="Q647" s="341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0"/>
      <c r="B648" s="340"/>
      <c r="C648" s="340"/>
      <c r="D648" s="341"/>
      <c r="E648" s="340"/>
      <c r="F648" s="341"/>
      <c r="G648" s="340"/>
      <c r="H648" s="341"/>
      <c r="I648" s="340"/>
      <c r="J648" s="341"/>
      <c r="K648" s="342"/>
      <c r="L648" s="340"/>
      <c r="M648" s="341"/>
      <c r="N648" s="340"/>
      <c r="O648" s="341"/>
      <c r="P648" s="340"/>
      <c r="Q648" s="341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0"/>
      <c r="B649" s="340"/>
      <c r="C649" s="340"/>
      <c r="D649" s="341"/>
      <c r="E649" s="340"/>
      <c r="F649" s="341"/>
      <c r="G649" s="340"/>
      <c r="H649" s="341"/>
      <c r="I649" s="340"/>
      <c r="J649" s="341"/>
      <c r="K649" s="342"/>
      <c r="L649" s="340"/>
      <c r="M649" s="341"/>
      <c r="N649" s="340"/>
      <c r="O649" s="341"/>
      <c r="P649" s="340"/>
      <c r="Q649" s="341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0"/>
      <c r="B650" s="340"/>
      <c r="C650" s="340"/>
      <c r="D650" s="341"/>
      <c r="E650" s="340"/>
      <c r="F650" s="341"/>
      <c r="G650" s="340"/>
      <c r="H650" s="341"/>
      <c r="I650" s="340"/>
      <c r="J650" s="341"/>
      <c r="K650" s="342"/>
      <c r="L650" s="340"/>
      <c r="M650" s="341"/>
      <c r="N650" s="340"/>
      <c r="O650" s="341"/>
      <c r="P650" s="340"/>
      <c r="Q650" s="341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0"/>
      <c r="B651" s="340"/>
      <c r="C651" s="340"/>
      <c r="D651" s="341"/>
      <c r="E651" s="340"/>
      <c r="F651" s="341"/>
      <c r="G651" s="340"/>
      <c r="H651" s="341"/>
      <c r="I651" s="340"/>
      <c r="J651" s="341"/>
      <c r="K651" s="342"/>
      <c r="L651" s="340"/>
      <c r="M651" s="341"/>
      <c r="N651" s="340"/>
      <c r="O651" s="341"/>
      <c r="P651" s="340"/>
      <c r="Q651" s="341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0"/>
      <c r="B652" s="340"/>
      <c r="C652" s="340"/>
      <c r="D652" s="341"/>
      <c r="E652" s="340"/>
      <c r="F652" s="341"/>
      <c r="G652" s="340"/>
      <c r="H652" s="341"/>
      <c r="I652" s="340"/>
      <c r="J652" s="341"/>
      <c r="K652" s="342"/>
      <c r="L652" s="340"/>
      <c r="M652" s="341"/>
      <c r="N652" s="340"/>
      <c r="O652" s="341"/>
      <c r="P652" s="340"/>
      <c r="Q652" s="341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0"/>
      <c r="B653" s="340"/>
      <c r="C653" s="340"/>
      <c r="D653" s="341"/>
      <c r="E653" s="340"/>
      <c r="F653" s="341"/>
      <c r="G653" s="340"/>
      <c r="H653" s="341"/>
      <c r="I653" s="340"/>
      <c r="J653" s="341"/>
      <c r="K653" s="342"/>
      <c r="L653" s="340"/>
      <c r="M653" s="341"/>
      <c r="N653" s="340"/>
      <c r="O653" s="341"/>
      <c r="P653" s="340"/>
      <c r="Q653" s="341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0"/>
      <c r="B654" s="340"/>
      <c r="C654" s="340"/>
      <c r="D654" s="341"/>
      <c r="E654" s="340"/>
      <c r="F654" s="341"/>
      <c r="G654" s="340"/>
      <c r="H654" s="341"/>
      <c r="I654" s="340"/>
      <c r="J654" s="341"/>
      <c r="K654" s="342"/>
      <c r="L654" s="340"/>
      <c r="M654" s="341"/>
      <c r="N654" s="340"/>
      <c r="O654" s="341"/>
      <c r="P654" s="340"/>
      <c r="Q654" s="341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0"/>
      <c r="B655" s="340"/>
      <c r="C655" s="340"/>
      <c r="D655" s="341"/>
      <c r="E655" s="340"/>
      <c r="F655" s="341"/>
      <c r="G655" s="340"/>
      <c r="H655" s="341"/>
      <c r="I655" s="340"/>
      <c r="J655" s="341"/>
      <c r="K655" s="342"/>
      <c r="L655" s="340"/>
      <c r="M655" s="341"/>
      <c r="N655" s="340"/>
      <c r="O655" s="341"/>
      <c r="P655" s="340"/>
      <c r="Q655" s="341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0"/>
      <c r="B656" s="340"/>
      <c r="C656" s="340"/>
      <c r="D656" s="341"/>
      <c r="E656" s="340"/>
      <c r="F656" s="341"/>
      <c r="G656" s="340"/>
      <c r="H656" s="341"/>
      <c r="I656" s="340"/>
      <c r="J656" s="341"/>
      <c r="K656" s="342"/>
      <c r="L656" s="340"/>
      <c r="M656" s="341"/>
      <c r="N656" s="340"/>
      <c r="O656" s="341"/>
      <c r="P656" s="340"/>
      <c r="Q656" s="341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0"/>
      <c r="B657" s="340"/>
      <c r="C657" s="340"/>
      <c r="D657" s="341"/>
      <c r="E657" s="340"/>
      <c r="F657" s="341"/>
      <c r="G657" s="340"/>
      <c r="H657" s="341"/>
      <c r="I657" s="340"/>
      <c r="J657" s="341"/>
      <c r="K657" s="342"/>
      <c r="L657" s="340"/>
      <c r="M657" s="341"/>
      <c r="N657" s="340"/>
      <c r="O657" s="341"/>
      <c r="P657" s="340"/>
      <c r="Q657" s="341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0"/>
      <c r="B658" s="340"/>
      <c r="C658" s="340"/>
      <c r="D658" s="341"/>
      <c r="E658" s="340"/>
      <c r="F658" s="341"/>
      <c r="G658" s="340"/>
      <c r="H658" s="341"/>
      <c r="I658" s="340"/>
      <c r="J658" s="341"/>
      <c r="K658" s="342"/>
      <c r="L658" s="340"/>
      <c r="M658" s="341"/>
      <c r="N658" s="340"/>
      <c r="O658" s="341"/>
      <c r="P658" s="340"/>
      <c r="Q658" s="341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0"/>
      <c r="B659" s="340"/>
      <c r="C659" s="340"/>
      <c r="D659" s="341"/>
      <c r="E659" s="340"/>
      <c r="F659" s="341"/>
      <c r="G659" s="340"/>
      <c r="H659" s="341"/>
      <c r="I659" s="340"/>
      <c r="J659" s="341"/>
      <c r="K659" s="342"/>
      <c r="L659" s="340"/>
      <c r="M659" s="341"/>
      <c r="N659" s="340"/>
      <c r="O659" s="341"/>
      <c r="P659" s="340"/>
      <c r="Q659" s="341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0"/>
      <c r="B660" s="340"/>
      <c r="C660" s="340"/>
      <c r="D660" s="341"/>
      <c r="E660" s="340"/>
      <c r="F660" s="341"/>
      <c r="G660" s="340"/>
      <c r="H660" s="341"/>
      <c r="I660" s="340"/>
      <c r="J660" s="341"/>
      <c r="K660" s="342"/>
      <c r="L660" s="340"/>
      <c r="M660" s="341"/>
      <c r="N660" s="340"/>
      <c r="O660" s="341"/>
      <c r="P660" s="340"/>
      <c r="Q660" s="341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0"/>
      <c r="B661" s="340"/>
      <c r="C661" s="340"/>
      <c r="D661" s="341"/>
      <c r="E661" s="340"/>
      <c r="F661" s="341"/>
      <c r="G661" s="340"/>
      <c r="H661" s="341"/>
      <c r="I661" s="340"/>
      <c r="J661" s="341"/>
      <c r="K661" s="342"/>
      <c r="L661" s="340"/>
      <c r="M661" s="341"/>
      <c r="N661" s="340"/>
      <c r="O661" s="341"/>
      <c r="P661" s="340"/>
      <c r="Q661" s="341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0"/>
      <c r="B662" s="340"/>
      <c r="C662" s="340"/>
      <c r="D662" s="341"/>
      <c r="E662" s="340"/>
      <c r="F662" s="341"/>
      <c r="G662" s="340"/>
      <c r="H662" s="341"/>
      <c r="I662" s="340"/>
      <c r="J662" s="341"/>
      <c r="K662" s="342"/>
      <c r="L662" s="340"/>
      <c r="M662" s="341"/>
      <c r="N662" s="340"/>
      <c r="O662" s="341"/>
      <c r="P662" s="340"/>
      <c r="Q662" s="341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0"/>
      <c r="B663" s="340"/>
      <c r="C663" s="340"/>
      <c r="D663" s="341"/>
      <c r="E663" s="340"/>
      <c r="F663" s="341"/>
      <c r="G663" s="340"/>
      <c r="H663" s="341"/>
      <c r="I663" s="340"/>
      <c r="J663" s="341"/>
      <c r="K663" s="342"/>
      <c r="L663" s="340"/>
      <c r="M663" s="341"/>
      <c r="N663" s="340"/>
      <c r="O663" s="341"/>
      <c r="P663" s="340"/>
      <c r="Q663" s="341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0"/>
      <c r="B664" s="340"/>
      <c r="C664" s="340"/>
      <c r="D664" s="341"/>
      <c r="E664" s="340"/>
      <c r="F664" s="341"/>
      <c r="G664" s="340"/>
      <c r="H664" s="341"/>
      <c r="I664" s="340"/>
      <c r="J664" s="341"/>
      <c r="K664" s="342"/>
      <c r="L664" s="340"/>
      <c r="M664" s="341"/>
      <c r="N664" s="340"/>
      <c r="O664" s="341"/>
      <c r="P664" s="340"/>
      <c r="Q664" s="341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0"/>
      <c r="B665" s="340"/>
      <c r="C665" s="340"/>
      <c r="D665" s="341"/>
      <c r="E665" s="340"/>
      <c r="F665" s="341"/>
      <c r="G665" s="340"/>
      <c r="H665" s="341"/>
      <c r="I665" s="340"/>
      <c r="J665" s="341"/>
      <c r="K665" s="342"/>
      <c r="L665" s="340"/>
      <c r="M665" s="341"/>
      <c r="N665" s="340"/>
      <c r="O665" s="341"/>
      <c r="P665" s="340"/>
      <c r="Q665" s="341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0"/>
      <c r="B666" s="340"/>
      <c r="C666" s="340"/>
      <c r="D666" s="341"/>
      <c r="E666" s="340"/>
      <c r="F666" s="341"/>
      <c r="G666" s="340"/>
      <c r="H666" s="341"/>
      <c r="I666" s="340"/>
      <c r="J666" s="341"/>
      <c r="K666" s="342"/>
      <c r="L666" s="340"/>
      <c r="M666" s="341"/>
      <c r="N666" s="340"/>
      <c r="O666" s="341"/>
      <c r="P666" s="340"/>
      <c r="Q666" s="341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0"/>
      <c r="B667" s="340"/>
      <c r="C667" s="340"/>
      <c r="D667" s="341"/>
      <c r="E667" s="340"/>
      <c r="F667" s="341"/>
      <c r="G667" s="340"/>
      <c r="H667" s="341"/>
      <c r="I667" s="340"/>
      <c r="J667" s="341"/>
      <c r="K667" s="342"/>
      <c r="L667" s="340"/>
      <c r="M667" s="341"/>
      <c r="N667" s="340"/>
      <c r="O667" s="341"/>
      <c r="P667" s="340"/>
      <c r="Q667" s="341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0"/>
      <c r="B668" s="340"/>
      <c r="C668" s="340"/>
      <c r="D668" s="341"/>
      <c r="E668" s="340"/>
      <c r="F668" s="341"/>
      <c r="G668" s="340"/>
      <c r="H668" s="341"/>
      <c r="I668" s="340"/>
      <c r="J668" s="341"/>
      <c r="K668" s="342"/>
      <c r="L668" s="340"/>
      <c r="M668" s="341"/>
      <c r="N668" s="340"/>
      <c r="O668" s="341"/>
      <c r="P668" s="340"/>
      <c r="Q668" s="341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0"/>
      <c r="B669" s="340"/>
      <c r="C669" s="340"/>
      <c r="D669" s="341"/>
      <c r="E669" s="340"/>
      <c r="F669" s="341"/>
      <c r="G669" s="340"/>
      <c r="H669" s="341"/>
      <c r="I669" s="340"/>
      <c r="J669" s="341"/>
      <c r="K669" s="342"/>
      <c r="L669" s="340"/>
      <c r="M669" s="341"/>
      <c r="N669" s="340"/>
      <c r="O669" s="341"/>
      <c r="P669" s="340"/>
      <c r="Q669" s="341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0"/>
      <c r="B670" s="340"/>
      <c r="C670" s="340"/>
      <c r="D670" s="341"/>
      <c r="E670" s="340"/>
      <c r="F670" s="341"/>
      <c r="G670" s="340"/>
      <c r="H670" s="341"/>
      <c r="I670" s="340"/>
      <c r="J670" s="341"/>
      <c r="K670" s="342"/>
      <c r="L670" s="340"/>
      <c r="M670" s="341"/>
      <c r="N670" s="340"/>
      <c r="O670" s="341"/>
      <c r="P670" s="340"/>
      <c r="Q670" s="341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0"/>
      <c r="B671" s="340"/>
      <c r="C671" s="340"/>
      <c r="D671" s="341"/>
      <c r="E671" s="340"/>
      <c r="F671" s="341"/>
      <c r="G671" s="340"/>
      <c r="H671" s="341"/>
      <c r="I671" s="340"/>
      <c r="J671" s="341"/>
      <c r="K671" s="342"/>
      <c r="L671" s="340"/>
      <c r="M671" s="341"/>
      <c r="N671" s="340"/>
      <c r="O671" s="341"/>
      <c r="P671" s="340"/>
      <c r="Q671" s="341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0"/>
      <c r="B672" s="340"/>
      <c r="C672" s="340"/>
      <c r="D672" s="341"/>
      <c r="E672" s="340"/>
      <c r="F672" s="341"/>
      <c r="G672" s="340"/>
      <c r="H672" s="341"/>
      <c r="I672" s="340"/>
      <c r="J672" s="341"/>
      <c r="K672" s="342"/>
      <c r="L672" s="340"/>
      <c r="M672" s="341"/>
      <c r="N672" s="340"/>
      <c r="O672" s="341"/>
      <c r="P672" s="340"/>
      <c r="Q672" s="341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0"/>
      <c r="B673" s="340"/>
      <c r="C673" s="340"/>
      <c r="D673" s="341"/>
      <c r="E673" s="340"/>
      <c r="F673" s="341"/>
      <c r="G673" s="340"/>
      <c r="H673" s="341"/>
      <c r="I673" s="340"/>
      <c r="J673" s="341"/>
      <c r="K673" s="342"/>
      <c r="L673" s="340"/>
      <c r="M673" s="341"/>
      <c r="N673" s="340"/>
      <c r="O673" s="341"/>
      <c r="P673" s="340"/>
      <c r="Q673" s="341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0"/>
      <c r="B674" s="340"/>
      <c r="C674" s="340"/>
      <c r="D674" s="341"/>
      <c r="E674" s="340"/>
      <c r="F674" s="341"/>
      <c r="G674" s="340"/>
      <c r="H674" s="341"/>
      <c r="I674" s="340"/>
      <c r="J674" s="341"/>
      <c r="K674" s="342"/>
      <c r="L674" s="340"/>
      <c r="M674" s="341"/>
      <c r="N674" s="340"/>
      <c r="O674" s="341"/>
      <c r="P674" s="340"/>
      <c r="Q674" s="341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0"/>
      <c r="B675" s="340"/>
      <c r="C675" s="340"/>
      <c r="D675" s="341"/>
      <c r="E675" s="340"/>
      <c r="F675" s="341"/>
      <c r="G675" s="340"/>
      <c r="H675" s="341"/>
      <c r="I675" s="340"/>
      <c r="J675" s="341"/>
      <c r="K675" s="342"/>
      <c r="L675" s="340"/>
      <c r="M675" s="341"/>
      <c r="N675" s="340"/>
      <c r="O675" s="341"/>
      <c r="P675" s="340"/>
      <c r="Q675" s="341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0"/>
      <c r="B676" s="340"/>
      <c r="C676" s="340"/>
      <c r="D676" s="341"/>
      <c r="E676" s="340"/>
      <c r="F676" s="341"/>
      <c r="G676" s="340"/>
      <c r="H676" s="341"/>
      <c r="I676" s="340"/>
      <c r="J676" s="341"/>
      <c r="K676" s="342"/>
      <c r="L676" s="340"/>
      <c r="M676" s="341"/>
      <c r="N676" s="340"/>
      <c r="O676" s="341"/>
      <c r="P676" s="340"/>
      <c r="Q676" s="341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0"/>
      <c r="B677" s="340"/>
      <c r="C677" s="340"/>
      <c r="D677" s="341"/>
      <c r="E677" s="340"/>
      <c r="F677" s="341"/>
      <c r="G677" s="340"/>
      <c r="H677" s="341"/>
      <c r="I677" s="340"/>
      <c r="J677" s="341"/>
      <c r="K677" s="342"/>
      <c r="L677" s="340"/>
      <c r="M677" s="341"/>
      <c r="N677" s="340"/>
      <c r="O677" s="341"/>
      <c r="P677" s="340"/>
      <c r="Q677" s="341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0"/>
      <c r="B678" s="340"/>
      <c r="C678" s="340"/>
      <c r="D678" s="341"/>
      <c r="E678" s="340"/>
      <c r="F678" s="341"/>
      <c r="G678" s="340"/>
      <c r="H678" s="341"/>
      <c r="I678" s="340"/>
      <c r="J678" s="341"/>
      <c r="K678" s="342"/>
      <c r="L678" s="340"/>
      <c r="M678" s="341"/>
      <c r="N678" s="340"/>
      <c r="O678" s="341"/>
      <c r="P678" s="340"/>
      <c r="Q678" s="341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0"/>
      <c r="B679" s="340"/>
      <c r="C679" s="340"/>
      <c r="D679" s="341"/>
      <c r="E679" s="340"/>
      <c r="F679" s="341"/>
      <c r="G679" s="340"/>
      <c r="H679" s="341"/>
      <c r="I679" s="340"/>
      <c r="J679" s="341"/>
      <c r="K679" s="342"/>
      <c r="L679" s="340"/>
      <c r="M679" s="341"/>
      <c r="N679" s="340"/>
      <c r="O679" s="341"/>
      <c r="P679" s="340"/>
      <c r="Q679" s="341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0"/>
      <c r="B680" s="340"/>
      <c r="C680" s="340"/>
      <c r="D680" s="341"/>
      <c r="E680" s="340"/>
      <c r="F680" s="341"/>
      <c r="G680" s="340"/>
      <c r="H680" s="341"/>
      <c r="I680" s="340"/>
      <c r="J680" s="341"/>
      <c r="K680" s="342"/>
      <c r="L680" s="340"/>
      <c r="M680" s="341"/>
      <c r="N680" s="340"/>
      <c r="O680" s="341"/>
      <c r="P680" s="340"/>
      <c r="Q680" s="341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0"/>
      <c r="B681" s="340"/>
      <c r="C681" s="340"/>
      <c r="D681" s="341"/>
      <c r="E681" s="340"/>
      <c r="F681" s="341"/>
      <c r="G681" s="340"/>
      <c r="H681" s="341"/>
      <c r="I681" s="340"/>
      <c r="J681" s="341"/>
      <c r="K681" s="342"/>
      <c r="L681" s="340"/>
      <c r="M681" s="341"/>
      <c r="N681" s="340"/>
      <c r="O681" s="341"/>
      <c r="P681" s="340"/>
      <c r="Q681" s="341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0"/>
      <c r="B682" s="340"/>
      <c r="C682" s="340"/>
      <c r="D682" s="341"/>
      <c r="E682" s="340"/>
      <c r="F682" s="341"/>
      <c r="G682" s="340"/>
      <c r="H682" s="341"/>
      <c r="I682" s="340"/>
      <c r="J682" s="341"/>
      <c r="K682" s="342"/>
      <c r="L682" s="340"/>
      <c r="M682" s="341"/>
      <c r="N682" s="340"/>
      <c r="O682" s="341"/>
      <c r="P682" s="340"/>
      <c r="Q682" s="341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0"/>
      <c r="B683" s="340"/>
      <c r="C683" s="340"/>
      <c r="D683" s="341"/>
      <c r="E683" s="340"/>
      <c r="F683" s="341"/>
      <c r="G683" s="340"/>
      <c r="H683" s="341"/>
      <c r="I683" s="340"/>
      <c r="J683" s="341"/>
      <c r="K683" s="342"/>
      <c r="L683" s="340"/>
      <c r="M683" s="341"/>
      <c r="N683" s="340"/>
      <c r="O683" s="341"/>
      <c r="P683" s="340"/>
      <c r="Q683" s="341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0"/>
      <c r="B684" s="340"/>
      <c r="C684" s="340"/>
      <c r="D684" s="341"/>
      <c r="E684" s="340"/>
      <c r="F684" s="341"/>
      <c r="G684" s="340"/>
      <c r="H684" s="341"/>
      <c r="I684" s="340"/>
      <c r="J684" s="341"/>
      <c r="K684" s="342"/>
      <c r="L684" s="340"/>
      <c r="M684" s="341"/>
      <c r="N684" s="340"/>
      <c r="O684" s="341"/>
      <c r="P684" s="340"/>
      <c r="Q684" s="341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0"/>
      <c r="B685" s="340"/>
      <c r="C685" s="340"/>
      <c r="D685" s="341"/>
      <c r="E685" s="340"/>
      <c r="F685" s="341"/>
      <c r="G685" s="340"/>
      <c r="H685" s="341"/>
      <c r="I685" s="340"/>
      <c r="J685" s="341"/>
      <c r="K685" s="342"/>
      <c r="L685" s="340"/>
      <c r="M685" s="341"/>
      <c r="N685" s="340"/>
      <c r="O685" s="341"/>
      <c r="P685" s="340"/>
      <c r="Q685" s="341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0"/>
      <c r="B686" s="340"/>
      <c r="C686" s="340"/>
      <c r="D686" s="341"/>
      <c r="E686" s="340"/>
      <c r="F686" s="341"/>
      <c r="G686" s="340"/>
      <c r="H686" s="341"/>
      <c r="I686" s="340"/>
      <c r="J686" s="341"/>
      <c r="K686" s="342"/>
      <c r="L686" s="340"/>
      <c r="M686" s="341"/>
      <c r="N686" s="340"/>
      <c r="O686" s="341"/>
      <c r="P686" s="340"/>
      <c r="Q686" s="341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0"/>
      <c r="B687" s="340"/>
      <c r="C687" s="340"/>
      <c r="D687" s="341"/>
      <c r="E687" s="340"/>
      <c r="F687" s="341"/>
      <c r="G687" s="340"/>
      <c r="H687" s="341"/>
      <c r="I687" s="340"/>
      <c r="J687" s="341"/>
      <c r="K687" s="342"/>
      <c r="L687" s="340"/>
      <c r="M687" s="341"/>
      <c r="N687" s="340"/>
      <c r="O687" s="341"/>
      <c r="P687" s="340"/>
      <c r="Q687" s="341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0"/>
      <c r="B688" s="340"/>
      <c r="C688" s="340"/>
      <c r="D688" s="341"/>
      <c r="E688" s="340"/>
      <c r="F688" s="341"/>
      <c r="G688" s="340"/>
      <c r="H688" s="341"/>
      <c r="I688" s="340"/>
      <c r="J688" s="341"/>
      <c r="K688" s="342"/>
      <c r="L688" s="340"/>
      <c r="M688" s="341"/>
      <c r="N688" s="340"/>
      <c r="O688" s="341"/>
      <c r="P688" s="340"/>
      <c r="Q688" s="341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0"/>
      <c r="B689" s="340"/>
      <c r="C689" s="340"/>
      <c r="D689" s="341"/>
      <c r="E689" s="340"/>
      <c r="F689" s="341"/>
      <c r="G689" s="340"/>
      <c r="H689" s="341"/>
      <c r="I689" s="340"/>
      <c r="J689" s="341"/>
      <c r="K689" s="342"/>
      <c r="L689" s="340"/>
      <c r="M689" s="341"/>
      <c r="N689" s="340"/>
      <c r="O689" s="341"/>
      <c r="P689" s="340"/>
      <c r="Q689" s="341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0"/>
      <c r="B690" s="340"/>
      <c r="C690" s="340"/>
      <c r="D690" s="341"/>
      <c r="E690" s="340"/>
      <c r="F690" s="341"/>
      <c r="G690" s="340"/>
      <c r="H690" s="341"/>
      <c r="I690" s="340"/>
      <c r="J690" s="341"/>
      <c r="K690" s="342"/>
      <c r="L690" s="340"/>
      <c r="M690" s="341"/>
      <c r="N690" s="340"/>
      <c r="O690" s="341"/>
      <c r="P690" s="340"/>
      <c r="Q690" s="341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0"/>
      <c r="B691" s="340"/>
      <c r="C691" s="340"/>
      <c r="D691" s="341"/>
      <c r="E691" s="340"/>
      <c r="F691" s="341"/>
      <c r="G691" s="340"/>
      <c r="H691" s="341"/>
      <c r="I691" s="340"/>
      <c r="J691" s="341"/>
      <c r="K691" s="342"/>
      <c r="L691" s="340"/>
      <c r="M691" s="341"/>
      <c r="N691" s="340"/>
      <c r="O691" s="341"/>
      <c r="P691" s="340"/>
      <c r="Q691" s="341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0"/>
      <c r="B692" s="340"/>
      <c r="C692" s="340"/>
      <c r="D692" s="341"/>
      <c r="E692" s="340"/>
      <c r="F692" s="341"/>
      <c r="G692" s="340"/>
      <c r="H692" s="341"/>
      <c r="I692" s="340"/>
      <c r="J692" s="341"/>
      <c r="K692" s="342"/>
      <c r="L692" s="340"/>
      <c r="M692" s="341"/>
      <c r="N692" s="340"/>
      <c r="O692" s="341"/>
      <c r="P692" s="340"/>
      <c r="Q692" s="341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0"/>
      <c r="B693" s="340"/>
      <c r="C693" s="340"/>
      <c r="D693" s="341"/>
      <c r="E693" s="340"/>
      <c r="F693" s="341"/>
      <c r="G693" s="340"/>
      <c r="H693" s="341"/>
      <c r="I693" s="340"/>
      <c r="J693" s="341"/>
      <c r="K693" s="342"/>
      <c r="L693" s="340"/>
      <c r="M693" s="341"/>
      <c r="N693" s="340"/>
      <c r="O693" s="341"/>
      <c r="P693" s="340"/>
      <c r="Q693" s="341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0"/>
      <c r="B694" s="340"/>
      <c r="C694" s="340"/>
      <c r="D694" s="341"/>
      <c r="E694" s="340"/>
      <c r="F694" s="341"/>
      <c r="G694" s="340"/>
      <c r="H694" s="341"/>
      <c r="I694" s="340"/>
      <c r="J694" s="341"/>
      <c r="K694" s="342"/>
      <c r="L694" s="340"/>
      <c r="M694" s="341"/>
      <c r="N694" s="340"/>
      <c r="O694" s="341"/>
      <c r="P694" s="340"/>
      <c r="Q694" s="341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0"/>
      <c r="B695" s="340"/>
      <c r="C695" s="340"/>
      <c r="D695" s="341"/>
      <c r="E695" s="340"/>
      <c r="F695" s="341"/>
      <c r="G695" s="340"/>
      <c r="H695" s="341"/>
      <c r="I695" s="340"/>
      <c r="J695" s="341"/>
      <c r="K695" s="342"/>
      <c r="L695" s="340"/>
      <c r="M695" s="341"/>
      <c r="N695" s="340"/>
      <c r="O695" s="341"/>
      <c r="P695" s="340"/>
      <c r="Q695" s="341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0"/>
      <c r="B696" s="340"/>
      <c r="C696" s="340"/>
      <c r="D696" s="341"/>
      <c r="E696" s="340"/>
      <c r="F696" s="341"/>
      <c r="G696" s="340"/>
      <c r="H696" s="341"/>
      <c r="I696" s="340"/>
      <c r="J696" s="341"/>
      <c r="K696" s="342"/>
      <c r="L696" s="340"/>
      <c r="M696" s="341"/>
      <c r="N696" s="340"/>
      <c r="O696" s="341"/>
      <c r="P696" s="340"/>
      <c r="Q696" s="341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0"/>
      <c r="B697" s="340"/>
      <c r="C697" s="340"/>
      <c r="D697" s="341"/>
      <c r="E697" s="340"/>
      <c r="F697" s="341"/>
      <c r="G697" s="340"/>
      <c r="H697" s="341"/>
      <c r="I697" s="340"/>
      <c r="J697" s="341"/>
      <c r="K697" s="342"/>
      <c r="L697" s="340"/>
      <c r="M697" s="341"/>
      <c r="N697" s="340"/>
      <c r="O697" s="341"/>
      <c r="P697" s="340"/>
      <c r="Q697" s="341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0"/>
      <c r="B698" s="340"/>
      <c r="C698" s="340"/>
      <c r="D698" s="341"/>
      <c r="E698" s="340"/>
      <c r="F698" s="341"/>
      <c r="G698" s="340"/>
      <c r="H698" s="341"/>
      <c r="I698" s="340"/>
      <c r="J698" s="341"/>
      <c r="K698" s="342"/>
      <c r="L698" s="340"/>
      <c r="M698" s="341"/>
      <c r="N698" s="340"/>
      <c r="O698" s="341"/>
      <c r="P698" s="340"/>
      <c r="Q698" s="341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0"/>
      <c r="B699" s="340"/>
      <c r="C699" s="340"/>
      <c r="D699" s="341"/>
      <c r="E699" s="340"/>
      <c r="F699" s="341"/>
      <c r="G699" s="340"/>
      <c r="H699" s="341"/>
      <c r="I699" s="340"/>
      <c r="J699" s="341"/>
      <c r="K699" s="342"/>
      <c r="L699" s="340"/>
      <c r="M699" s="341"/>
      <c r="N699" s="340"/>
      <c r="O699" s="341"/>
      <c r="P699" s="340"/>
      <c r="Q699" s="341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0"/>
      <c r="B700" s="340"/>
      <c r="C700" s="340"/>
      <c r="D700" s="341"/>
      <c r="E700" s="340"/>
      <c r="F700" s="341"/>
      <c r="G700" s="340"/>
      <c r="H700" s="341"/>
      <c r="I700" s="340"/>
      <c r="J700" s="341"/>
      <c r="K700" s="342"/>
      <c r="L700" s="340"/>
      <c r="M700" s="341"/>
      <c r="N700" s="340"/>
      <c r="O700" s="341"/>
      <c r="P700" s="340"/>
      <c r="Q700" s="341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0"/>
      <c r="B701" s="340"/>
      <c r="C701" s="340"/>
      <c r="D701" s="341"/>
      <c r="E701" s="340"/>
      <c r="F701" s="341"/>
      <c r="G701" s="340"/>
      <c r="H701" s="341"/>
      <c r="I701" s="340"/>
      <c r="J701" s="341"/>
      <c r="K701" s="342"/>
      <c r="L701" s="340"/>
      <c r="M701" s="341"/>
      <c r="N701" s="340"/>
      <c r="O701" s="341"/>
      <c r="P701" s="340"/>
      <c r="Q701" s="341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0"/>
      <c r="B702" s="340"/>
      <c r="C702" s="340"/>
      <c r="D702" s="341"/>
      <c r="E702" s="340"/>
      <c r="F702" s="341"/>
      <c r="G702" s="340"/>
      <c r="H702" s="341"/>
      <c r="I702" s="340"/>
      <c r="J702" s="341"/>
      <c r="K702" s="342"/>
      <c r="L702" s="340"/>
      <c r="M702" s="341"/>
      <c r="N702" s="340"/>
      <c r="O702" s="341"/>
      <c r="P702" s="340"/>
      <c r="Q702" s="341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0"/>
      <c r="B703" s="340"/>
      <c r="C703" s="340"/>
      <c r="D703" s="341"/>
      <c r="E703" s="340"/>
      <c r="F703" s="341"/>
      <c r="G703" s="340"/>
      <c r="H703" s="341"/>
      <c r="I703" s="340"/>
      <c r="J703" s="341"/>
      <c r="K703" s="342"/>
      <c r="L703" s="340"/>
      <c r="M703" s="341"/>
      <c r="N703" s="340"/>
      <c r="O703" s="341"/>
      <c r="P703" s="340"/>
      <c r="Q703" s="341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0"/>
      <c r="B704" s="340"/>
      <c r="C704" s="340"/>
      <c r="D704" s="341"/>
      <c r="E704" s="340"/>
      <c r="F704" s="341"/>
      <c r="G704" s="340"/>
      <c r="H704" s="341"/>
      <c r="I704" s="340"/>
      <c r="J704" s="341"/>
      <c r="K704" s="342"/>
      <c r="L704" s="340"/>
      <c r="M704" s="341"/>
      <c r="N704" s="340"/>
      <c r="O704" s="341"/>
      <c r="P704" s="340"/>
      <c r="Q704" s="341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0"/>
      <c r="B705" s="340"/>
      <c r="C705" s="340"/>
      <c r="D705" s="341"/>
      <c r="E705" s="340"/>
      <c r="F705" s="341"/>
      <c r="G705" s="340"/>
      <c r="H705" s="341"/>
      <c r="I705" s="340"/>
      <c r="J705" s="341"/>
      <c r="K705" s="342"/>
      <c r="L705" s="340"/>
      <c r="M705" s="341"/>
      <c r="N705" s="340"/>
      <c r="O705" s="341"/>
      <c r="P705" s="340"/>
      <c r="Q705" s="341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0"/>
      <c r="B706" s="340"/>
      <c r="C706" s="340"/>
      <c r="D706" s="341"/>
      <c r="E706" s="340"/>
      <c r="F706" s="341"/>
      <c r="G706" s="340"/>
      <c r="H706" s="341"/>
      <c r="I706" s="340"/>
      <c r="J706" s="341"/>
      <c r="K706" s="342"/>
      <c r="L706" s="340"/>
      <c r="M706" s="341"/>
      <c r="N706" s="340"/>
      <c r="O706" s="341"/>
      <c r="P706" s="340"/>
      <c r="Q706" s="341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0"/>
      <c r="B707" s="340"/>
      <c r="C707" s="340"/>
      <c r="D707" s="341"/>
      <c r="E707" s="340"/>
      <c r="F707" s="341"/>
      <c r="G707" s="340"/>
      <c r="H707" s="341"/>
      <c r="I707" s="340"/>
      <c r="J707" s="341"/>
      <c r="K707" s="342"/>
      <c r="L707" s="340"/>
      <c r="M707" s="341"/>
      <c r="N707" s="340"/>
      <c r="O707" s="341"/>
      <c r="P707" s="340"/>
      <c r="Q707" s="341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0"/>
      <c r="B708" s="340"/>
      <c r="C708" s="340"/>
      <c r="D708" s="341"/>
      <c r="E708" s="340"/>
      <c r="F708" s="341"/>
      <c r="G708" s="340"/>
      <c r="H708" s="341"/>
      <c r="I708" s="340"/>
      <c r="J708" s="341"/>
      <c r="K708" s="342"/>
      <c r="L708" s="340"/>
      <c r="M708" s="341"/>
      <c r="N708" s="340"/>
      <c r="O708" s="341"/>
      <c r="P708" s="340"/>
      <c r="Q708" s="341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0"/>
      <c r="B709" s="340"/>
      <c r="C709" s="340"/>
      <c r="D709" s="341"/>
      <c r="E709" s="340"/>
      <c r="F709" s="341"/>
      <c r="G709" s="340"/>
      <c r="H709" s="341"/>
      <c r="I709" s="340"/>
      <c r="J709" s="341"/>
      <c r="K709" s="342"/>
      <c r="L709" s="340"/>
      <c r="M709" s="341"/>
      <c r="N709" s="340"/>
      <c r="O709" s="341"/>
      <c r="P709" s="340"/>
      <c r="Q709" s="341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0"/>
      <c r="B710" s="340"/>
      <c r="C710" s="340"/>
      <c r="D710" s="341"/>
      <c r="E710" s="340"/>
      <c r="F710" s="341"/>
      <c r="G710" s="340"/>
      <c r="H710" s="341"/>
      <c r="I710" s="340"/>
      <c r="J710" s="341"/>
      <c r="K710" s="342"/>
      <c r="L710" s="340"/>
      <c r="M710" s="341"/>
      <c r="N710" s="340"/>
      <c r="O710" s="341"/>
      <c r="P710" s="340"/>
      <c r="Q710" s="341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0"/>
      <c r="B711" s="340"/>
      <c r="C711" s="340"/>
      <c r="D711" s="341"/>
      <c r="E711" s="340"/>
      <c r="F711" s="341"/>
      <c r="G711" s="340"/>
      <c r="H711" s="341"/>
      <c r="I711" s="340"/>
      <c r="J711" s="341"/>
      <c r="K711" s="342"/>
      <c r="L711" s="340"/>
      <c r="M711" s="341"/>
      <c r="N711" s="340"/>
      <c r="O711" s="341"/>
      <c r="P711" s="340"/>
      <c r="Q711" s="341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0"/>
      <c r="B712" s="340"/>
      <c r="C712" s="340"/>
      <c r="D712" s="341"/>
      <c r="E712" s="340"/>
      <c r="F712" s="341"/>
      <c r="G712" s="340"/>
      <c r="H712" s="341"/>
      <c r="I712" s="340"/>
      <c r="J712" s="341"/>
      <c r="K712" s="342"/>
      <c r="L712" s="340"/>
      <c r="M712" s="341"/>
      <c r="N712" s="340"/>
      <c r="O712" s="341"/>
      <c r="P712" s="340"/>
      <c r="Q712" s="341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0"/>
      <c r="B713" s="340"/>
      <c r="C713" s="340"/>
      <c r="D713" s="341"/>
      <c r="E713" s="340"/>
      <c r="F713" s="341"/>
      <c r="G713" s="340"/>
      <c r="H713" s="341"/>
      <c r="I713" s="340"/>
      <c r="J713" s="341"/>
      <c r="K713" s="342"/>
      <c r="L713" s="340"/>
      <c r="M713" s="341"/>
      <c r="N713" s="340"/>
      <c r="O713" s="341"/>
      <c r="P713" s="340"/>
      <c r="Q713" s="341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0"/>
      <c r="B714" s="340"/>
      <c r="C714" s="340"/>
      <c r="D714" s="341"/>
      <c r="E714" s="340"/>
      <c r="F714" s="341"/>
      <c r="G714" s="340"/>
      <c r="H714" s="341"/>
      <c r="I714" s="340"/>
      <c r="J714" s="341"/>
      <c r="K714" s="342"/>
      <c r="L714" s="340"/>
      <c r="M714" s="341"/>
      <c r="N714" s="340"/>
      <c r="O714" s="341"/>
      <c r="P714" s="340"/>
      <c r="Q714" s="341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0"/>
      <c r="B715" s="340"/>
      <c r="C715" s="340"/>
      <c r="D715" s="341"/>
      <c r="E715" s="340"/>
      <c r="F715" s="341"/>
      <c r="G715" s="340"/>
      <c r="H715" s="341"/>
      <c r="I715" s="340"/>
      <c r="J715" s="341"/>
      <c r="K715" s="342"/>
      <c r="L715" s="340"/>
      <c r="M715" s="341"/>
      <c r="N715" s="340"/>
      <c r="O715" s="341"/>
      <c r="P715" s="340"/>
      <c r="Q715" s="341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0"/>
      <c r="B716" s="340"/>
      <c r="C716" s="340"/>
      <c r="D716" s="341"/>
      <c r="E716" s="340"/>
      <c r="F716" s="341"/>
      <c r="G716" s="340"/>
      <c r="H716" s="341"/>
      <c r="I716" s="340"/>
      <c r="J716" s="341"/>
      <c r="K716" s="342"/>
      <c r="L716" s="340"/>
      <c r="M716" s="341"/>
      <c r="N716" s="340"/>
      <c r="O716" s="341"/>
      <c r="P716" s="340"/>
      <c r="Q716" s="341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0"/>
      <c r="B717" s="340"/>
      <c r="C717" s="340"/>
      <c r="D717" s="341"/>
      <c r="E717" s="340"/>
      <c r="F717" s="341"/>
      <c r="G717" s="340"/>
      <c r="H717" s="341"/>
      <c r="I717" s="340"/>
      <c r="J717" s="341"/>
      <c r="K717" s="342"/>
      <c r="L717" s="340"/>
      <c r="M717" s="341"/>
      <c r="N717" s="340"/>
      <c r="O717" s="341"/>
      <c r="P717" s="340"/>
      <c r="Q717" s="341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0"/>
      <c r="B718" s="340"/>
      <c r="C718" s="340"/>
      <c r="D718" s="341"/>
      <c r="E718" s="340"/>
      <c r="F718" s="341"/>
      <c r="G718" s="340"/>
      <c r="H718" s="341"/>
      <c r="I718" s="340"/>
      <c r="J718" s="341"/>
      <c r="K718" s="342"/>
      <c r="L718" s="340"/>
      <c r="M718" s="341"/>
      <c r="N718" s="340"/>
      <c r="O718" s="341"/>
      <c r="P718" s="340"/>
      <c r="Q718" s="341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0"/>
      <c r="B719" s="340"/>
      <c r="C719" s="340"/>
      <c r="D719" s="341"/>
      <c r="E719" s="340"/>
      <c r="F719" s="341"/>
      <c r="G719" s="340"/>
      <c r="H719" s="341"/>
      <c r="I719" s="340"/>
      <c r="J719" s="341"/>
      <c r="K719" s="342"/>
      <c r="L719" s="340"/>
      <c r="M719" s="341"/>
      <c r="N719" s="340"/>
      <c r="O719" s="341"/>
      <c r="P719" s="340"/>
      <c r="Q719" s="341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0"/>
      <c r="B720" s="340"/>
      <c r="C720" s="340"/>
      <c r="D720" s="341"/>
      <c r="E720" s="340"/>
      <c r="F720" s="341"/>
      <c r="G720" s="340"/>
      <c r="H720" s="341"/>
      <c r="I720" s="340"/>
      <c r="J720" s="341"/>
      <c r="K720" s="342"/>
      <c r="L720" s="340"/>
      <c r="M720" s="341"/>
      <c r="N720" s="340"/>
      <c r="O720" s="341"/>
      <c r="P720" s="340"/>
      <c r="Q720" s="341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0"/>
      <c r="B721" s="340"/>
      <c r="C721" s="340"/>
      <c r="D721" s="341"/>
      <c r="E721" s="340"/>
      <c r="F721" s="341"/>
      <c r="G721" s="340"/>
      <c r="H721" s="341"/>
      <c r="I721" s="340"/>
      <c r="J721" s="341"/>
      <c r="K721" s="342"/>
      <c r="L721" s="340"/>
      <c r="M721" s="341"/>
      <c r="N721" s="340"/>
      <c r="O721" s="341"/>
      <c r="P721" s="340"/>
      <c r="Q721" s="341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0"/>
      <c r="B722" s="340"/>
      <c r="C722" s="340"/>
      <c r="D722" s="341"/>
      <c r="E722" s="340"/>
      <c r="F722" s="341"/>
      <c r="G722" s="340"/>
      <c r="H722" s="341"/>
      <c r="I722" s="340"/>
      <c r="J722" s="341"/>
      <c r="K722" s="342"/>
      <c r="L722" s="340"/>
      <c r="M722" s="341"/>
      <c r="N722" s="340"/>
      <c r="O722" s="341"/>
      <c r="P722" s="340"/>
      <c r="Q722" s="341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0"/>
      <c r="B723" s="340"/>
      <c r="C723" s="340"/>
      <c r="D723" s="341"/>
      <c r="E723" s="340"/>
      <c r="F723" s="341"/>
      <c r="G723" s="340"/>
      <c r="H723" s="341"/>
      <c r="I723" s="340"/>
      <c r="J723" s="341"/>
      <c r="K723" s="342"/>
      <c r="L723" s="340"/>
      <c r="M723" s="341"/>
      <c r="N723" s="340"/>
      <c r="O723" s="341"/>
      <c r="P723" s="340"/>
      <c r="Q723" s="341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0"/>
      <c r="B724" s="340"/>
      <c r="C724" s="340"/>
      <c r="D724" s="341"/>
      <c r="E724" s="340"/>
      <c r="F724" s="341"/>
      <c r="G724" s="340"/>
      <c r="H724" s="341"/>
      <c r="I724" s="340"/>
      <c r="J724" s="341"/>
      <c r="K724" s="342"/>
      <c r="L724" s="340"/>
      <c r="M724" s="341"/>
      <c r="N724" s="340"/>
      <c r="O724" s="341"/>
      <c r="P724" s="340"/>
      <c r="Q724" s="341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0"/>
      <c r="B725" s="340"/>
      <c r="C725" s="340"/>
      <c r="D725" s="341"/>
      <c r="E725" s="340"/>
      <c r="F725" s="341"/>
      <c r="G725" s="340"/>
      <c r="H725" s="341"/>
      <c r="I725" s="340"/>
      <c r="J725" s="341"/>
      <c r="K725" s="342"/>
      <c r="L725" s="340"/>
      <c r="M725" s="341"/>
      <c r="N725" s="340"/>
      <c r="O725" s="341"/>
      <c r="P725" s="340"/>
      <c r="Q725" s="341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0"/>
      <c r="B726" s="340"/>
      <c r="C726" s="340"/>
      <c r="D726" s="341"/>
      <c r="E726" s="340"/>
      <c r="F726" s="341"/>
      <c r="G726" s="340"/>
      <c r="H726" s="341"/>
      <c r="I726" s="340"/>
      <c r="J726" s="341"/>
      <c r="K726" s="342"/>
      <c r="L726" s="340"/>
      <c r="M726" s="341"/>
      <c r="N726" s="340"/>
      <c r="O726" s="341"/>
      <c r="P726" s="340"/>
      <c r="Q726" s="341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0"/>
      <c r="B727" s="340"/>
      <c r="C727" s="340"/>
      <c r="D727" s="341"/>
      <c r="E727" s="340"/>
      <c r="F727" s="341"/>
      <c r="G727" s="340"/>
      <c r="H727" s="341"/>
      <c r="I727" s="340"/>
      <c r="J727" s="341"/>
      <c r="K727" s="342"/>
      <c r="L727" s="340"/>
      <c r="M727" s="341"/>
      <c r="N727" s="340"/>
      <c r="O727" s="341"/>
      <c r="P727" s="340"/>
      <c r="Q727" s="341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0"/>
      <c r="B728" s="340"/>
      <c r="C728" s="340"/>
      <c r="D728" s="341"/>
      <c r="E728" s="340"/>
      <c r="F728" s="341"/>
      <c r="G728" s="340"/>
      <c r="H728" s="341"/>
      <c r="I728" s="340"/>
      <c r="J728" s="341"/>
      <c r="K728" s="342"/>
      <c r="L728" s="340"/>
      <c r="M728" s="341"/>
      <c r="N728" s="340"/>
      <c r="O728" s="341"/>
      <c r="P728" s="340"/>
      <c r="Q728" s="341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0"/>
      <c r="B729" s="340"/>
      <c r="C729" s="340"/>
      <c r="D729" s="341"/>
      <c r="E729" s="340"/>
      <c r="F729" s="341"/>
      <c r="G729" s="340"/>
      <c r="H729" s="341"/>
      <c r="I729" s="340"/>
      <c r="J729" s="341"/>
      <c r="K729" s="342"/>
      <c r="L729" s="340"/>
      <c r="M729" s="341"/>
      <c r="N729" s="340"/>
      <c r="O729" s="341"/>
      <c r="P729" s="340"/>
      <c r="Q729" s="341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0"/>
      <c r="B730" s="340"/>
      <c r="C730" s="340"/>
      <c r="D730" s="341"/>
      <c r="E730" s="340"/>
      <c r="F730" s="341"/>
      <c r="G730" s="340"/>
      <c r="H730" s="341"/>
      <c r="I730" s="340"/>
      <c r="J730" s="341"/>
      <c r="K730" s="342"/>
      <c r="L730" s="340"/>
      <c r="M730" s="341"/>
      <c r="N730" s="340"/>
      <c r="O730" s="341"/>
      <c r="P730" s="340"/>
      <c r="Q730" s="341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0"/>
      <c r="B731" s="340"/>
      <c r="C731" s="340"/>
      <c r="D731" s="341"/>
      <c r="E731" s="340"/>
      <c r="F731" s="341"/>
      <c r="G731" s="340"/>
      <c r="H731" s="341"/>
      <c r="I731" s="340"/>
      <c r="J731" s="341"/>
      <c r="K731" s="342"/>
      <c r="L731" s="340"/>
      <c r="M731" s="341"/>
      <c r="N731" s="340"/>
      <c r="O731" s="341"/>
      <c r="P731" s="340"/>
      <c r="Q731" s="341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0"/>
      <c r="B732" s="340"/>
      <c r="C732" s="340"/>
      <c r="D732" s="341"/>
      <c r="E732" s="340"/>
      <c r="F732" s="341"/>
      <c r="G732" s="340"/>
      <c r="H732" s="341"/>
      <c r="I732" s="340"/>
      <c r="J732" s="341"/>
      <c r="K732" s="342"/>
      <c r="L732" s="340"/>
      <c r="M732" s="341"/>
      <c r="N732" s="340"/>
      <c r="O732" s="341"/>
      <c r="P732" s="340"/>
      <c r="Q732" s="341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0"/>
      <c r="B733" s="340"/>
      <c r="C733" s="340"/>
      <c r="D733" s="341"/>
      <c r="E733" s="340"/>
      <c r="F733" s="341"/>
      <c r="G733" s="340"/>
      <c r="H733" s="341"/>
      <c r="I733" s="340"/>
      <c r="J733" s="341"/>
      <c r="K733" s="342"/>
      <c r="L733" s="340"/>
      <c r="M733" s="341"/>
      <c r="N733" s="340"/>
      <c r="O733" s="341"/>
      <c r="P733" s="340"/>
      <c r="Q733" s="341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0"/>
      <c r="B734" s="340"/>
      <c r="C734" s="340"/>
      <c r="D734" s="341"/>
      <c r="E734" s="340"/>
      <c r="F734" s="341"/>
      <c r="G734" s="340"/>
      <c r="H734" s="341"/>
      <c r="I734" s="340"/>
      <c r="J734" s="341"/>
      <c r="K734" s="342"/>
      <c r="L734" s="340"/>
      <c r="M734" s="341"/>
      <c r="N734" s="340"/>
      <c r="O734" s="341"/>
      <c r="P734" s="340"/>
      <c r="Q734" s="341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0"/>
      <c r="B735" s="340"/>
      <c r="C735" s="340"/>
      <c r="D735" s="341"/>
      <c r="E735" s="340"/>
      <c r="F735" s="341"/>
      <c r="G735" s="340"/>
      <c r="H735" s="341"/>
      <c r="I735" s="340"/>
      <c r="J735" s="341"/>
      <c r="K735" s="342"/>
      <c r="L735" s="340"/>
      <c r="M735" s="341"/>
      <c r="N735" s="340"/>
      <c r="O735" s="341"/>
      <c r="P735" s="340"/>
      <c r="Q735" s="341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0"/>
      <c r="B736" s="340"/>
      <c r="C736" s="340"/>
      <c r="D736" s="341"/>
      <c r="E736" s="340"/>
      <c r="F736" s="341"/>
      <c r="G736" s="340"/>
      <c r="H736" s="341"/>
      <c r="I736" s="340"/>
      <c r="J736" s="341"/>
      <c r="K736" s="342"/>
      <c r="L736" s="340"/>
      <c r="M736" s="341"/>
      <c r="N736" s="340"/>
      <c r="O736" s="341"/>
      <c r="P736" s="340"/>
      <c r="Q736" s="341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0"/>
      <c r="B737" s="340"/>
      <c r="C737" s="340"/>
      <c r="D737" s="341"/>
      <c r="E737" s="340"/>
      <c r="F737" s="341"/>
      <c r="G737" s="340"/>
      <c r="H737" s="341"/>
      <c r="I737" s="340"/>
      <c r="J737" s="341"/>
      <c r="K737" s="342"/>
      <c r="L737" s="340"/>
      <c r="M737" s="341"/>
      <c r="N737" s="340"/>
      <c r="O737" s="341"/>
      <c r="P737" s="340"/>
      <c r="Q737" s="341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0"/>
      <c r="B738" s="340"/>
      <c r="C738" s="340"/>
      <c r="D738" s="341"/>
      <c r="E738" s="340"/>
      <c r="F738" s="341"/>
      <c r="G738" s="340"/>
      <c r="H738" s="341"/>
      <c r="I738" s="340"/>
      <c r="J738" s="341"/>
      <c r="K738" s="342"/>
      <c r="L738" s="340"/>
      <c r="M738" s="341"/>
      <c r="N738" s="340"/>
      <c r="O738" s="341"/>
      <c r="P738" s="340"/>
      <c r="Q738" s="341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0"/>
      <c r="B739" s="340"/>
      <c r="C739" s="340"/>
      <c r="D739" s="341"/>
      <c r="E739" s="340"/>
      <c r="F739" s="341"/>
      <c r="G739" s="340"/>
      <c r="H739" s="341"/>
      <c r="I739" s="340"/>
      <c r="J739" s="341"/>
      <c r="K739" s="342"/>
      <c r="L739" s="340"/>
      <c r="M739" s="341"/>
      <c r="N739" s="340"/>
      <c r="O739" s="341"/>
      <c r="P739" s="340"/>
      <c r="Q739" s="341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0"/>
      <c r="B740" s="340"/>
      <c r="C740" s="340"/>
      <c r="D740" s="341"/>
      <c r="E740" s="340"/>
      <c r="F740" s="341"/>
      <c r="G740" s="340"/>
      <c r="H740" s="341"/>
      <c r="I740" s="340"/>
      <c r="J740" s="341"/>
      <c r="K740" s="342"/>
      <c r="L740" s="340"/>
      <c r="M740" s="341"/>
      <c r="N740" s="340"/>
      <c r="O740" s="341"/>
      <c r="P740" s="340"/>
      <c r="Q740" s="341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0"/>
      <c r="B741" s="340"/>
      <c r="C741" s="340"/>
      <c r="D741" s="341"/>
      <c r="E741" s="340"/>
      <c r="F741" s="341"/>
      <c r="G741" s="340"/>
      <c r="H741" s="341"/>
      <c r="I741" s="340"/>
      <c r="J741" s="341"/>
      <c r="K741" s="342"/>
      <c r="L741" s="340"/>
      <c r="M741" s="341"/>
      <c r="N741" s="340"/>
      <c r="O741" s="341"/>
      <c r="P741" s="340"/>
      <c r="Q741" s="341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0"/>
      <c r="B742" s="340"/>
      <c r="C742" s="340"/>
      <c r="D742" s="341"/>
      <c r="E742" s="340"/>
      <c r="F742" s="341"/>
      <c r="G742" s="340"/>
      <c r="H742" s="341"/>
      <c r="I742" s="340"/>
      <c r="J742" s="341"/>
      <c r="K742" s="342"/>
      <c r="L742" s="340"/>
      <c r="M742" s="341"/>
      <c r="N742" s="340"/>
      <c r="O742" s="341"/>
      <c r="P742" s="340"/>
      <c r="Q742" s="341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0"/>
      <c r="B743" s="340"/>
      <c r="C743" s="340"/>
      <c r="D743" s="341"/>
      <c r="E743" s="340"/>
      <c r="F743" s="341"/>
      <c r="G743" s="340"/>
      <c r="H743" s="341"/>
      <c r="I743" s="340"/>
      <c r="J743" s="341"/>
      <c r="K743" s="342"/>
      <c r="L743" s="340"/>
      <c r="M743" s="341"/>
      <c r="N743" s="340"/>
      <c r="O743" s="341"/>
      <c r="P743" s="340"/>
      <c r="Q743" s="341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0"/>
      <c r="B744" s="340"/>
      <c r="C744" s="340"/>
      <c r="D744" s="341"/>
      <c r="E744" s="340"/>
      <c r="F744" s="341"/>
      <c r="G744" s="340"/>
      <c r="H744" s="341"/>
      <c r="I744" s="340"/>
      <c r="J744" s="341"/>
      <c r="K744" s="342"/>
      <c r="L744" s="340"/>
      <c r="M744" s="341"/>
      <c r="N744" s="340"/>
      <c r="O744" s="341"/>
      <c r="P744" s="340"/>
      <c r="Q744" s="341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0"/>
      <c r="B745" s="340"/>
      <c r="C745" s="340"/>
      <c r="D745" s="341"/>
      <c r="E745" s="340"/>
      <c r="F745" s="341"/>
      <c r="G745" s="340"/>
      <c r="H745" s="341"/>
      <c r="I745" s="340"/>
      <c r="J745" s="341"/>
      <c r="K745" s="342"/>
      <c r="L745" s="340"/>
      <c r="M745" s="341"/>
      <c r="N745" s="340"/>
      <c r="O745" s="341"/>
      <c r="P745" s="340"/>
      <c r="Q745" s="341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0"/>
      <c r="B746" s="340"/>
      <c r="C746" s="340"/>
      <c r="D746" s="341"/>
      <c r="E746" s="340"/>
      <c r="F746" s="341"/>
      <c r="G746" s="340"/>
      <c r="H746" s="341"/>
      <c r="I746" s="340"/>
      <c r="J746" s="341"/>
      <c r="K746" s="342"/>
      <c r="L746" s="340"/>
      <c r="M746" s="341"/>
      <c r="N746" s="340"/>
      <c r="O746" s="341"/>
      <c r="P746" s="340"/>
      <c r="Q746" s="341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0"/>
      <c r="B747" s="340"/>
      <c r="C747" s="340"/>
      <c r="D747" s="341"/>
      <c r="E747" s="340"/>
      <c r="F747" s="341"/>
      <c r="G747" s="340"/>
      <c r="H747" s="341"/>
      <c r="I747" s="340"/>
      <c r="J747" s="341"/>
      <c r="K747" s="342"/>
      <c r="L747" s="340"/>
      <c r="M747" s="341"/>
      <c r="N747" s="340"/>
      <c r="O747" s="341"/>
      <c r="P747" s="340"/>
      <c r="Q747" s="341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0"/>
      <c r="B748" s="340"/>
      <c r="C748" s="340"/>
      <c r="D748" s="341"/>
      <c r="E748" s="340"/>
      <c r="F748" s="341"/>
      <c r="G748" s="340"/>
      <c r="H748" s="341"/>
      <c r="I748" s="340"/>
      <c r="J748" s="341"/>
      <c r="K748" s="342"/>
      <c r="L748" s="340"/>
      <c r="M748" s="341"/>
      <c r="N748" s="340"/>
      <c r="O748" s="341"/>
      <c r="P748" s="340"/>
      <c r="Q748" s="341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0"/>
      <c r="B749" s="340"/>
      <c r="C749" s="340"/>
      <c r="D749" s="341"/>
      <c r="E749" s="340"/>
      <c r="F749" s="341"/>
      <c r="G749" s="340"/>
      <c r="H749" s="341"/>
      <c r="I749" s="340"/>
      <c r="J749" s="341"/>
      <c r="K749" s="342"/>
      <c r="L749" s="340"/>
      <c r="M749" s="341"/>
      <c r="N749" s="340"/>
      <c r="O749" s="341"/>
      <c r="P749" s="340"/>
      <c r="Q749" s="341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0"/>
      <c r="B750" s="340"/>
      <c r="C750" s="340"/>
      <c r="D750" s="341"/>
      <c r="E750" s="340"/>
      <c r="F750" s="341"/>
      <c r="G750" s="340"/>
      <c r="H750" s="341"/>
      <c r="I750" s="340"/>
      <c r="J750" s="341"/>
      <c r="K750" s="342"/>
      <c r="L750" s="340"/>
      <c r="M750" s="341"/>
      <c r="N750" s="340"/>
      <c r="O750" s="341"/>
      <c r="P750" s="340"/>
      <c r="Q750" s="341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0"/>
      <c r="B751" s="340"/>
      <c r="C751" s="340"/>
      <c r="D751" s="341"/>
      <c r="E751" s="340"/>
      <c r="F751" s="341"/>
      <c r="G751" s="340"/>
      <c r="H751" s="341"/>
      <c r="I751" s="340"/>
      <c r="J751" s="341"/>
      <c r="K751" s="342"/>
      <c r="L751" s="340"/>
      <c r="M751" s="341"/>
      <c r="N751" s="340"/>
      <c r="O751" s="341"/>
      <c r="P751" s="340"/>
      <c r="Q751" s="341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0"/>
      <c r="B752" s="340"/>
      <c r="C752" s="340"/>
      <c r="D752" s="341"/>
      <c r="E752" s="340"/>
      <c r="F752" s="341"/>
      <c r="G752" s="340"/>
      <c r="H752" s="341"/>
      <c r="I752" s="340"/>
      <c r="J752" s="341"/>
      <c r="K752" s="342"/>
      <c r="L752" s="340"/>
      <c r="M752" s="341"/>
      <c r="N752" s="340"/>
      <c r="O752" s="341"/>
      <c r="P752" s="340"/>
      <c r="Q752" s="341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0"/>
      <c r="B753" s="340"/>
      <c r="C753" s="340"/>
      <c r="D753" s="341"/>
      <c r="E753" s="340"/>
      <c r="F753" s="341"/>
      <c r="G753" s="340"/>
      <c r="H753" s="341"/>
      <c r="I753" s="340"/>
      <c r="J753" s="341"/>
      <c r="K753" s="342"/>
      <c r="L753" s="340"/>
      <c r="M753" s="341"/>
      <c r="N753" s="340"/>
      <c r="O753" s="341"/>
      <c r="P753" s="340"/>
      <c r="Q753" s="341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0"/>
      <c r="B754" s="340"/>
      <c r="C754" s="340"/>
      <c r="D754" s="341"/>
      <c r="E754" s="340"/>
      <c r="F754" s="341"/>
      <c r="G754" s="340"/>
      <c r="H754" s="341"/>
      <c r="I754" s="340"/>
      <c r="J754" s="341"/>
      <c r="K754" s="342"/>
      <c r="L754" s="340"/>
      <c r="M754" s="341"/>
      <c r="N754" s="340"/>
      <c r="O754" s="341"/>
      <c r="P754" s="340"/>
      <c r="Q754" s="341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0"/>
      <c r="B755" s="340"/>
      <c r="C755" s="340"/>
      <c r="D755" s="341"/>
      <c r="E755" s="340"/>
      <c r="F755" s="341"/>
      <c r="G755" s="340"/>
      <c r="H755" s="341"/>
      <c r="I755" s="340"/>
      <c r="J755" s="341"/>
      <c r="K755" s="342"/>
      <c r="L755" s="340"/>
      <c r="M755" s="341"/>
      <c r="N755" s="340"/>
      <c r="O755" s="341"/>
      <c r="P755" s="340"/>
      <c r="Q755" s="341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0"/>
      <c r="B756" s="340"/>
      <c r="C756" s="340"/>
      <c r="D756" s="341"/>
      <c r="E756" s="340"/>
      <c r="F756" s="341"/>
      <c r="G756" s="340"/>
      <c r="H756" s="341"/>
      <c r="I756" s="340"/>
      <c r="J756" s="341"/>
      <c r="K756" s="342"/>
      <c r="L756" s="340"/>
      <c r="M756" s="341"/>
      <c r="N756" s="340"/>
      <c r="O756" s="341"/>
      <c r="P756" s="340"/>
      <c r="Q756" s="341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0"/>
      <c r="B757" s="340"/>
      <c r="C757" s="340"/>
      <c r="D757" s="341"/>
      <c r="E757" s="340"/>
      <c r="F757" s="341"/>
      <c r="G757" s="340"/>
      <c r="H757" s="341"/>
      <c r="I757" s="340"/>
      <c r="J757" s="341"/>
      <c r="K757" s="342"/>
      <c r="L757" s="340"/>
      <c r="M757" s="341"/>
      <c r="N757" s="340"/>
      <c r="O757" s="341"/>
      <c r="P757" s="340"/>
      <c r="Q757" s="341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0"/>
      <c r="B758" s="340"/>
      <c r="C758" s="340"/>
      <c r="D758" s="341"/>
      <c r="E758" s="340"/>
      <c r="F758" s="341"/>
      <c r="G758" s="340"/>
      <c r="H758" s="341"/>
      <c r="I758" s="340"/>
      <c r="J758" s="341"/>
      <c r="K758" s="342"/>
      <c r="L758" s="340"/>
      <c r="M758" s="341"/>
      <c r="N758" s="340"/>
      <c r="O758" s="341"/>
      <c r="P758" s="340"/>
      <c r="Q758" s="341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0"/>
      <c r="B759" s="340"/>
      <c r="C759" s="340"/>
      <c r="D759" s="341"/>
      <c r="E759" s="340"/>
      <c r="F759" s="341"/>
      <c r="G759" s="340"/>
      <c r="H759" s="341"/>
      <c r="I759" s="340"/>
      <c r="J759" s="341"/>
      <c r="K759" s="342"/>
      <c r="L759" s="340"/>
      <c r="M759" s="341"/>
      <c r="N759" s="340"/>
      <c r="O759" s="341"/>
      <c r="P759" s="340"/>
      <c r="Q759" s="341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0"/>
      <c r="B760" s="340"/>
      <c r="C760" s="340"/>
      <c r="D760" s="341"/>
      <c r="E760" s="340"/>
      <c r="F760" s="341"/>
      <c r="G760" s="340"/>
      <c r="H760" s="341"/>
      <c r="I760" s="340"/>
      <c r="J760" s="341"/>
      <c r="K760" s="342"/>
      <c r="L760" s="340"/>
      <c r="M760" s="341"/>
      <c r="N760" s="340"/>
      <c r="O760" s="341"/>
      <c r="P760" s="340"/>
      <c r="Q760" s="341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0"/>
      <c r="B761" s="340"/>
      <c r="C761" s="340"/>
      <c r="D761" s="341"/>
      <c r="E761" s="340"/>
      <c r="F761" s="341"/>
      <c r="G761" s="340"/>
      <c r="H761" s="341"/>
      <c r="I761" s="340"/>
      <c r="J761" s="341"/>
      <c r="K761" s="342"/>
      <c r="L761" s="340"/>
      <c r="M761" s="341"/>
      <c r="N761" s="340"/>
      <c r="O761" s="341"/>
      <c r="P761" s="340"/>
      <c r="Q761" s="341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0"/>
      <c r="B762" s="340"/>
      <c r="C762" s="340"/>
      <c r="D762" s="341"/>
      <c r="E762" s="340"/>
      <c r="F762" s="341"/>
      <c r="G762" s="340"/>
      <c r="H762" s="341"/>
      <c r="I762" s="340"/>
      <c r="J762" s="341"/>
      <c r="K762" s="342"/>
      <c r="L762" s="340"/>
      <c r="M762" s="341"/>
      <c r="N762" s="340"/>
      <c r="O762" s="341"/>
      <c r="P762" s="340"/>
      <c r="Q762" s="341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0"/>
      <c r="B763" s="340"/>
      <c r="C763" s="340"/>
      <c r="D763" s="341"/>
      <c r="E763" s="340"/>
      <c r="F763" s="341"/>
      <c r="G763" s="340"/>
      <c r="H763" s="341"/>
      <c r="I763" s="340"/>
      <c r="J763" s="341"/>
      <c r="K763" s="342"/>
      <c r="L763" s="340"/>
      <c r="M763" s="341"/>
      <c r="N763" s="340"/>
      <c r="O763" s="341"/>
      <c r="P763" s="340"/>
      <c r="Q763" s="341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0"/>
      <c r="B764" s="340"/>
      <c r="C764" s="340"/>
      <c r="D764" s="341"/>
      <c r="E764" s="340"/>
      <c r="F764" s="341"/>
      <c r="G764" s="340"/>
      <c r="H764" s="341"/>
      <c r="I764" s="340"/>
      <c r="J764" s="341"/>
      <c r="K764" s="342"/>
      <c r="L764" s="340"/>
      <c r="M764" s="341"/>
      <c r="N764" s="340"/>
      <c r="O764" s="341"/>
      <c r="P764" s="340"/>
      <c r="Q764" s="341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0"/>
      <c r="B765" s="340"/>
      <c r="C765" s="340"/>
      <c r="D765" s="341"/>
      <c r="E765" s="340"/>
      <c r="F765" s="341"/>
      <c r="G765" s="340"/>
      <c r="H765" s="341"/>
      <c r="I765" s="340"/>
      <c r="J765" s="341"/>
      <c r="K765" s="342"/>
      <c r="L765" s="340"/>
      <c r="M765" s="341"/>
      <c r="N765" s="340"/>
      <c r="O765" s="341"/>
      <c r="P765" s="340"/>
      <c r="Q765" s="341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0"/>
      <c r="B766" s="340"/>
      <c r="C766" s="340"/>
      <c r="D766" s="341"/>
      <c r="E766" s="340"/>
      <c r="F766" s="341"/>
      <c r="G766" s="340"/>
      <c r="H766" s="341"/>
      <c r="I766" s="340"/>
      <c r="J766" s="341"/>
      <c r="K766" s="342"/>
      <c r="L766" s="340"/>
      <c r="M766" s="341"/>
      <c r="N766" s="340"/>
      <c r="O766" s="341"/>
      <c r="P766" s="340"/>
      <c r="Q766" s="341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0"/>
      <c r="B767" s="340"/>
      <c r="C767" s="340"/>
      <c r="D767" s="341"/>
      <c r="E767" s="340"/>
      <c r="F767" s="341"/>
      <c r="G767" s="340"/>
      <c r="H767" s="341"/>
      <c r="I767" s="340"/>
      <c r="J767" s="341"/>
      <c r="K767" s="342"/>
      <c r="L767" s="340"/>
      <c r="M767" s="341"/>
      <c r="N767" s="340"/>
      <c r="O767" s="341"/>
      <c r="P767" s="340"/>
      <c r="Q767" s="341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0"/>
      <c r="B768" s="340"/>
      <c r="C768" s="340"/>
      <c r="D768" s="341"/>
      <c r="E768" s="340"/>
      <c r="F768" s="341"/>
      <c r="G768" s="340"/>
      <c r="H768" s="341"/>
      <c r="I768" s="340"/>
      <c r="J768" s="341"/>
      <c r="K768" s="342"/>
      <c r="L768" s="340"/>
      <c r="M768" s="341"/>
      <c r="N768" s="340"/>
      <c r="O768" s="341"/>
      <c r="P768" s="340"/>
      <c r="Q768" s="341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0"/>
      <c r="B769" s="340"/>
      <c r="C769" s="340"/>
      <c r="D769" s="341"/>
      <c r="E769" s="340"/>
      <c r="F769" s="341"/>
      <c r="G769" s="340"/>
      <c r="H769" s="341"/>
      <c r="I769" s="340"/>
      <c r="J769" s="341"/>
      <c r="K769" s="342"/>
      <c r="L769" s="340"/>
      <c r="M769" s="341"/>
      <c r="N769" s="340"/>
      <c r="O769" s="341"/>
      <c r="P769" s="340"/>
      <c r="Q769" s="341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0"/>
      <c r="B770" s="340"/>
      <c r="C770" s="340"/>
      <c r="D770" s="341"/>
      <c r="E770" s="340"/>
      <c r="F770" s="341"/>
      <c r="G770" s="340"/>
      <c r="H770" s="341"/>
      <c r="I770" s="340"/>
      <c r="J770" s="341"/>
      <c r="K770" s="342"/>
      <c r="L770" s="340"/>
      <c r="M770" s="341"/>
      <c r="N770" s="340"/>
      <c r="O770" s="341"/>
      <c r="P770" s="340"/>
      <c r="Q770" s="341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0"/>
      <c r="B771" s="340"/>
      <c r="C771" s="340"/>
      <c r="D771" s="341"/>
      <c r="E771" s="340"/>
      <c r="F771" s="341"/>
      <c r="G771" s="340"/>
      <c r="H771" s="341"/>
      <c r="I771" s="340"/>
      <c r="J771" s="341"/>
      <c r="K771" s="342"/>
      <c r="L771" s="340"/>
      <c r="M771" s="341"/>
      <c r="N771" s="340"/>
      <c r="O771" s="341"/>
      <c r="P771" s="340"/>
      <c r="Q771" s="341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0"/>
      <c r="B772" s="340"/>
      <c r="C772" s="340"/>
      <c r="D772" s="341"/>
      <c r="E772" s="340"/>
      <c r="F772" s="341"/>
      <c r="G772" s="340"/>
      <c r="H772" s="341"/>
      <c r="I772" s="340"/>
      <c r="J772" s="341"/>
      <c r="K772" s="342"/>
      <c r="L772" s="340"/>
      <c r="M772" s="341"/>
      <c r="N772" s="340"/>
      <c r="O772" s="341"/>
      <c r="P772" s="340"/>
      <c r="Q772" s="341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0"/>
      <c r="B773" s="340"/>
      <c r="C773" s="340"/>
      <c r="D773" s="341"/>
      <c r="E773" s="340"/>
      <c r="F773" s="341"/>
      <c r="G773" s="340"/>
      <c r="H773" s="341"/>
      <c r="I773" s="340"/>
      <c r="J773" s="341"/>
      <c r="K773" s="342"/>
      <c r="L773" s="340"/>
      <c r="M773" s="341"/>
      <c r="N773" s="340"/>
      <c r="O773" s="341"/>
      <c r="P773" s="340"/>
      <c r="Q773" s="341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0"/>
      <c r="B774" s="340"/>
      <c r="C774" s="340"/>
      <c r="D774" s="341"/>
      <c r="E774" s="340"/>
      <c r="F774" s="341"/>
      <c r="G774" s="340"/>
      <c r="H774" s="341"/>
      <c r="I774" s="340"/>
      <c r="J774" s="341"/>
      <c r="K774" s="342"/>
      <c r="L774" s="340"/>
      <c r="M774" s="341"/>
      <c r="N774" s="340"/>
      <c r="O774" s="341"/>
      <c r="P774" s="340"/>
      <c r="Q774" s="341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0"/>
      <c r="B775" s="340"/>
      <c r="C775" s="340"/>
      <c r="D775" s="341"/>
      <c r="E775" s="340"/>
      <c r="F775" s="341"/>
      <c r="G775" s="340"/>
      <c r="H775" s="341"/>
      <c r="I775" s="340"/>
      <c r="J775" s="341"/>
      <c r="K775" s="342"/>
      <c r="L775" s="340"/>
      <c r="M775" s="341"/>
      <c r="N775" s="340"/>
      <c r="O775" s="341"/>
      <c r="P775" s="340"/>
      <c r="Q775" s="341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0"/>
      <c r="B776" s="340"/>
      <c r="C776" s="340"/>
      <c r="D776" s="341"/>
      <c r="E776" s="340"/>
      <c r="F776" s="341"/>
      <c r="G776" s="340"/>
      <c r="H776" s="341"/>
      <c r="I776" s="340"/>
      <c r="J776" s="341"/>
      <c r="K776" s="342"/>
      <c r="L776" s="340"/>
      <c r="M776" s="341"/>
      <c r="N776" s="340"/>
      <c r="O776" s="341"/>
      <c r="P776" s="340"/>
      <c r="Q776" s="341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0"/>
      <c r="B777" s="340"/>
      <c r="C777" s="340"/>
      <c r="D777" s="341"/>
      <c r="E777" s="340"/>
      <c r="F777" s="341"/>
      <c r="G777" s="340"/>
      <c r="H777" s="341"/>
      <c r="I777" s="340"/>
      <c r="J777" s="341"/>
      <c r="K777" s="342"/>
      <c r="L777" s="340"/>
      <c r="M777" s="341"/>
      <c r="N777" s="340"/>
      <c r="O777" s="341"/>
      <c r="P777" s="340"/>
      <c r="Q777" s="341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0"/>
      <c r="B778" s="340"/>
      <c r="C778" s="340"/>
      <c r="D778" s="341"/>
      <c r="E778" s="340"/>
      <c r="F778" s="341"/>
      <c r="G778" s="340"/>
      <c r="H778" s="341"/>
      <c r="I778" s="340"/>
      <c r="J778" s="341"/>
      <c r="K778" s="342"/>
      <c r="L778" s="340"/>
      <c r="M778" s="341"/>
      <c r="N778" s="340"/>
      <c r="O778" s="341"/>
      <c r="P778" s="340"/>
      <c r="Q778" s="341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0"/>
      <c r="B779" s="340"/>
      <c r="C779" s="340"/>
      <c r="D779" s="341"/>
      <c r="E779" s="340"/>
      <c r="F779" s="341"/>
      <c r="G779" s="340"/>
      <c r="H779" s="341"/>
      <c r="I779" s="340"/>
      <c r="J779" s="341"/>
      <c r="K779" s="342"/>
      <c r="L779" s="340"/>
      <c r="M779" s="341"/>
      <c r="N779" s="340"/>
      <c r="O779" s="341"/>
      <c r="P779" s="340"/>
      <c r="Q779" s="341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0"/>
      <c r="B780" s="340"/>
      <c r="C780" s="340"/>
      <c r="D780" s="341"/>
      <c r="E780" s="340"/>
      <c r="F780" s="341"/>
      <c r="G780" s="340"/>
      <c r="H780" s="341"/>
      <c r="I780" s="340"/>
      <c r="J780" s="341"/>
      <c r="K780" s="342"/>
      <c r="L780" s="340"/>
      <c r="M780" s="341"/>
      <c r="N780" s="340"/>
      <c r="O780" s="341"/>
      <c r="P780" s="340"/>
      <c r="Q780" s="341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0"/>
      <c r="B781" s="340"/>
      <c r="C781" s="340"/>
      <c r="D781" s="341"/>
      <c r="E781" s="340"/>
      <c r="F781" s="341"/>
      <c r="G781" s="340"/>
      <c r="H781" s="341"/>
      <c r="I781" s="340"/>
      <c r="J781" s="341"/>
      <c r="K781" s="342"/>
      <c r="L781" s="340"/>
      <c r="M781" s="341"/>
      <c r="N781" s="340"/>
      <c r="O781" s="341"/>
      <c r="P781" s="340"/>
      <c r="Q781" s="341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0"/>
      <c r="B782" s="340"/>
      <c r="C782" s="340"/>
      <c r="D782" s="341"/>
      <c r="E782" s="340"/>
      <c r="F782" s="341"/>
      <c r="G782" s="340"/>
      <c r="H782" s="341"/>
      <c r="I782" s="340"/>
      <c r="J782" s="341"/>
      <c r="K782" s="342"/>
      <c r="L782" s="340"/>
      <c r="M782" s="341"/>
      <c r="N782" s="340"/>
      <c r="O782" s="341"/>
      <c r="P782" s="340"/>
      <c r="Q782" s="341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0"/>
      <c r="B783" s="340"/>
      <c r="C783" s="340"/>
      <c r="D783" s="341"/>
      <c r="E783" s="340"/>
      <c r="F783" s="341"/>
      <c r="G783" s="340"/>
      <c r="H783" s="341"/>
      <c r="I783" s="340"/>
      <c r="J783" s="341"/>
      <c r="K783" s="342"/>
      <c r="L783" s="340"/>
      <c r="M783" s="341"/>
      <c r="N783" s="340"/>
      <c r="O783" s="341"/>
      <c r="P783" s="340"/>
      <c r="Q783" s="341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0"/>
      <c r="B784" s="340"/>
      <c r="C784" s="340"/>
      <c r="D784" s="341"/>
      <c r="E784" s="340"/>
      <c r="F784" s="341"/>
      <c r="G784" s="340"/>
      <c r="H784" s="341"/>
      <c r="I784" s="340"/>
      <c r="J784" s="341"/>
      <c r="K784" s="342"/>
      <c r="L784" s="340"/>
      <c r="M784" s="341"/>
      <c r="N784" s="340"/>
      <c r="O784" s="341"/>
      <c r="P784" s="340"/>
      <c r="Q784" s="341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0"/>
      <c r="B785" s="340"/>
      <c r="C785" s="340"/>
      <c r="D785" s="341"/>
      <c r="E785" s="340"/>
      <c r="F785" s="341"/>
      <c r="G785" s="340"/>
      <c r="H785" s="341"/>
      <c r="I785" s="340"/>
      <c r="J785" s="341"/>
      <c r="K785" s="342"/>
      <c r="L785" s="340"/>
      <c r="M785" s="341"/>
      <c r="N785" s="340"/>
      <c r="O785" s="341"/>
      <c r="P785" s="340"/>
      <c r="Q785" s="341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0"/>
      <c r="B786" s="340"/>
      <c r="C786" s="340"/>
      <c r="D786" s="341"/>
      <c r="E786" s="340"/>
      <c r="F786" s="341"/>
      <c r="G786" s="340"/>
      <c r="H786" s="341"/>
      <c r="I786" s="340"/>
      <c r="J786" s="341"/>
      <c r="K786" s="342"/>
      <c r="L786" s="340"/>
      <c r="M786" s="341"/>
      <c r="N786" s="340"/>
      <c r="O786" s="341"/>
      <c r="P786" s="340"/>
      <c r="Q786" s="341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0"/>
      <c r="B787" s="340"/>
      <c r="C787" s="340"/>
      <c r="D787" s="341"/>
      <c r="E787" s="340"/>
      <c r="F787" s="341"/>
      <c r="G787" s="340"/>
      <c r="H787" s="341"/>
      <c r="I787" s="340"/>
      <c r="J787" s="341"/>
      <c r="K787" s="342"/>
      <c r="L787" s="340"/>
      <c r="M787" s="341"/>
      <c r="N787" s="340"/>
      <c r="O787" s="341"/>
      <c r="P787" s="340"/>
      <c r="Q787" s="341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0"/>
      <c r="B788" s="340"/>
      <c r="C788" s="340"/>
      <c r="D788" s="341"/>
      <c r="E788" s="340"/>
      <c r="F788" s="341"/>
      <c r="G788" s="340"/>
      <c r="H788" s="341"/>
      <c r="I788" s="340"/>
      <c r="J788" s="341"/>
      <c r="K788" s="342"/>
      <c r="L788" s="340"/>
      <c r="M788" s="341"/>
      <c r="N788" s="340"/>
      <c r="O788" s="341"/>
      <c r="P788" s="340"/>
      <c r="Q788" s="341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0"/>
      <c r="B789" s="340"/>
      <c r="C789" s="340"/>
      <c r="D789" s="341"/>
      <c r="E789" s="340"/>
      <c r="F789" s="341"/>
      <c r="G789" s="340"/>
      <c r="H789" s="341"/>
      <c r="I789" s="340"/>
      <c r="J789" s="341"/>
      <c r="K789" s="342"/>
      <c r="L789" s="340"/>
      <c r="M789" s="341"/>
      <c r="N789" s="340"/>
      <c r="O789" s="341"/>
      <c r="P789" s="340"/>
      <c r="Q789" s="341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0"/>
      <c r="B790" s="340"/>
      <c r="C790" s="340"/>
      <c r="D790" s="341"/>
      <c r="E790" s="340"/>
      <c r="F790" s="341"/>
      <c r="G790" s="340"/>
      <c r="H790" s="341"/>
      <c r="I790" s="340"/>
      <c r="J790" s="341"/>
      <c r="K790" s="342"/>
      <c r="L790" s="340"/>
      <c r="M790" s="341"/>
      <c r="N790" s="340"/>
      <c r="O790" s="341"/>
      <c r="P790" s="340"/>
      <c r="Q790" s="341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0"/>
      <c r="B791" s="340"/>
      <c r="C791" s="340"/>
      <c r="D791" s="341"/>
      <c r="E791" s="340"/>
      <c r="F791" s="341"/>
      <c r="G791" s="340"/>
      <c r="H791" s="341"/>
      <c r="I791" s="340"/>
      <c r="J791" s="341"/>
      <c r="K791" s="342"/>
      <c r="L791" s="340"/>
      <c r="M791" s="341"/>
      <c r="N791" s="340"/>
      <c r="O791" s="341"/>
      <c r="P791" s="340"/>
      <c r="Q791" s="341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0"/>
      <c r="B792" s="340"/>
      <c r="C792" s="340"/>
      <c r="D792" s="341"/>
      <c r="E792" s="340"/>
      <c r="F792" s="341"/>
      <c r="G792" s="340"/>
      <c r="H792" s="341"/>
      <c r="I792" s="340"/>
      <c r="J792" s="341"/>
      <c r="K792" s="342"/>
      <c r="L792" s="340"/>
      <c r="M792" s="341"/>
      <c r="N792" s="340"/>
      <c r="O792" s="341"/>
      <c r="P792" s="340"/>
      <c r="Q792" s="341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0"/>
      <c r="B793" s="340"/>
      <c r="C793" s="340"/>
      <c r="D793" s="341"/>
      <c r="E793" s="340"/>
      <c r="F793" s="341"/>
      <c r="G793" s="340"/>
      <c r="H793" s="341"/>
      <c r="I793" s="340"/>
      <c r="J793" s="341"/>
      <c r="K793" s="342"/>
      <c r="L793" s="340"/>
      <c r="M793" s="341"/>
      <c r="N793" s="340"/>
      <c r="O793" s="341"/>
      <c r="P793" s="340"/>
      <c r="Q793" s="341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0"/>
      <c r="B794" s="340"/>
      <c r="C794" s="340"/>
      <c r="D794" s="341"/>
      <c r="E794" s="340"/>
      <c r="F794" s="341"/>
      <c r="G794" s="340"/>
      <c r="H794" s="341"/>
      <c r="I794" s="340"/>
      <c r="J794" s="341"/>
      <c r="K794" s="342"/>
      <c r="L794" s="340"/>
      <c r="M794" s="341"/>
      <c r="N794" s="340"/>
      <c r="O794" s="341"/>
      <c r="P794" s="340"/>
      <c r="Q794" s="341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0"/>
      <c r="B795" s="340"/>
      <c r="C795" s="340"/>
      <c r="D795" s="341"/>
      <c r="E795" s="340"/>
      <c r="F795" s="341"/>
      <c r="G795" s="340"/>
      <c r="H795" s="341"/>
      <c r="I795" s="340"/>
      <c r="J795" s="341"/>
      <c r="K795" s="342"/>
      <c r="L795" s="340"/>
      <c r="M795" s="341"/>
      <c r="N795" s="340"/>
      <c r="O795" s="341"/>
      <c r="P795" s="340"/>
      <c r="Q795" s="341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0"/>
      <c r="B796" s="340"/>
      <c r="C796" s="340"/>
      <c r="D796" s="341"/>
      <c r="E796" s="340"/>
      <c r="F796" s="341"/>
      <c r="G796" s="340"/>
      <c r="H796" s="341"/>
      <c r="I796" s="340"/>
      <c r="J796" s="341"/>
      <c r="K796" s="342"/>
      <c r="L796" s="340"/>
      <c r="M796" s="341"/>
      <c r="N796" s="340"/>
      <c r="O796" s="341"/>
      <c r="P796" s="340"/>
      <c r="Q796" s="341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0"/>
      <c r="B797" s="340"/>
      <c r="C797" s="340"/>
      <c r="D797" s="341"/>
      <c r="E797" s="340"/>
      <c r="F797" s="341"/>
      <c r="G797" s="340"/>
      <c r="H797" s="341"/>
      <c r="I797" s="340"/>
      <c r="J797" s="341"/>
      <c r="K797" s="342"/>
      <c r="L797" s="340"/>
      <c r="M797" s="341"/>
      <c r="N797" s="340"/>
      <c r="O797" s="341"/>
      <c r="P797" s="340"/>
      <c r="Q797" s="341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0"/>
      <c r="B798" s="340"/>
      <c r="C798" s="340"/>
      <c r="D798" s="341"/>
      <c r="E798" s="340"/>
      <c r="F798" s="341"/>
      <c r="G798" s="340"/>
      <c r="H798" s="341"/>
      <c r="I798" s="340"/>
      <c r="J798" s="341"/>
      <c r="K798" s="342"/>
      <c r="L798" s="340"/>
      <c r="M798" s="341"/>
      <c r="N798" s="340"/>
      <c r="O798" s="341"/>
      <c r="P798" s="340"/>
      <c r="Q798" s="341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0"/>
      <c r="B799" s="340"/>
      <c r="C799" s="340"/>
      <c r="D799" s="341"/>
      <c r="E799" s="340"/>
      <c r="F799" s="341"/>
      <c r="G799" s="340"/>
      <c r="H799" s="341"/>
      <c r="I799" s="340"/>
      <c r="J799" s="341"/>
      <c r="K799" s="342"/>
      <c r="L799" s="340"/>
      <c r="M799" s="341"/>
      <c r="N799" s="340"/>
      <c r="O799" s="341"/>
      <c r="P799" s="340"/>
      <c r="Q799" s="341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0"/>
      <c r="B800" s="340"/>
      <c r="C800" s="340"/>
      <c r="D800" s="341"/>
      <c r="E800" s="340"/>
      <c r="F800" s="341"/>
      <c r="G800" s="340"/>
      <c r="H800" s="341"/>
      <c r="I800" s="340"/>
      <c r="J800" s="341"/>
      <c r="K800" s="342"/>
      <c r="L800" s="340"/>
      <c r="M800" s="341"/>
      <c r="N800" s="340"/>
      <c r="O800" s="341"/>
      <c r="P800" s="340"/>
      <c r="Q800" s="341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0"/>
      <c r="B801" s="340"/>
      <c r="C801" s="340"/>
      <c r="D801" s="341"/>
      <c r="E801" s="340"/>
      <c r="F801" s="341"/>
      <c r="G801" s="340"/>
      <c r="H801" s="341"/>
      <c r="I801" s="340"/>
      <c r="J801" s="341"/>
      <c r="K801" s="342"/>
      <c r="L801" s="340"/>
      <c r="M801" s="341"/>
      <c r="N801" s="340"/>
      <c r="O801" s="341"/>
      <c r="P801" s="340"/>
      <c r="Q801" s="341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0"/>
      <c r="B802" s="340"/>
      <c r="C802" s="340"/>
      <c r="D802" s="341"/>
      <c r="E802" s="340"/>
      <c r="F802" s="341"/>
      <c r="G802" s="340"/>
      <c r="H802" s="341"/>
      <c r="I802" s="340"/>
      <c r="J802" s="341"/>
      <c r="K802" s="342"/>
      <c r="L802" s="340"/>
      <c r="M802" s="341"/>
      <c r="N802" s="340"/>
      <c r="O802" s="341"/>
      <c r="P802" s="340"/>
      <c r="Q802" s="341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0"/>
      <c r="B803" s="340"/>
      <c r="C803" s="340"/>
      <c r="D803" s="341"/>
      <c r="E803" s="340"/>
      <c r="F803" s="341"/>
      <c r="G803" s="340"/>
      <c r="H803" s="341"/>
      <c r="I803" s="340"/>
      <c r="J803" s="341"/>
      <c r="K803" s="342"/>
      <c r="L803" s="340"/>
      <c r="M803" s="341"/>
      <c r="N803" s="340"/>
      <c r="O803" s="341"/>
      <c r="P803" s="340"/>
      <c r="Q803" s="341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0"/>
      <c r="B804" s="340"/>
      <c r="C804" s="340"/>
      <c r="D804" s="341"/>
      <c r="E804" s="340"/>
      <c r="F804" s="341"/>
      <c r="G804" s="340"/>
      <c r="H804" s="341"/>
      <c r="I804" s="340"/>
      <c r="J804" s="341"/>
      <c r="K804" s="342"/>
      <c r="L804" s="340"/>
      <c r="M804" s="341"/>
      <c r="N804" s="340"/>
      <c r="O804" s="341"/>
      <c r="P804" s="340"/>
      <c r="Q804" s="341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0"/>
      <c r="B805" s="340"/>
      <c r="C805" s="340"/>
      <c r="D805" s="341"/>
      <c r="E805" s="340"/>
      <c r="F805" s="341"/>
      <c r="G805" s="340"/>
      <c r="H805" s="341"/>
      <c r="I805" s="340"/>
      <c r="J805" s="341"/>
      <c r="K805" s="342"/>
      <c r="L805" s="340"/>
      <c r="M805" s="341"/>
      <c r="N805" s="340"/>
      <c r="O805" s="341"/>
      <c r="P805" s="340"/>
      <c r="Q805" s="341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0"/>
      <c r="B806" s="340"/>
      <c r="C806" s="340"/>
      <c r="D806" s="341"/>
      <c r="E806" s="340"/>
      <c r="F806" s="341"/>
      <c r="G806" s="340"/>
      <c r="H806" s="341"/>
      <c r="I806" s="340"/>
      <c r="J806" s="341"/>
      <c r="K806" s="342"/>
      <c r="L806" s="340"/>
      <c r="M806" s="341"/>
      <c r="N806" s="340"/>
      <c r="O806" s="341"/>
      <c r="P806" s="340"/>
      <c r="Q806" s="341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0"/>
      <c r="B807" s="340"/>
      <c r="C807" s="340"/>
      <c r="D807" s="341"/>
      <c r="E807" s="340"/>
      <c r="F807" s="341"/>
      <c r="G807" s="340"/>
      <c r="H807" s="341"/>
      <c r="I807" s="340"/>
      <c r="J807" s="341"/>
      <c r="K807" s="342"/>
      <c r="L807" s="340"/>
      <c r="M807" s="341"/>
      <c r="N807" s="340"/>
      <c r="O807" s="341"/>
      <c r="P807" s="340"/>
      <c r="Q807" s="341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0"/>
      <c r="B808" s="340"/>
      <c r="C808" s="340"/>
      <c r="D808" s="341"/>
      <c r="E808" s="340"/>
      <c r="F808" s="341"/>
      <c r="G808" s="340"/>
      <c r="H808" s="341"/>
      <c r="I808" s="340"/>
      <c r="J808" s="341"/>
      <c r="K808" s="342"/>
      <c r="L808" s="340"/>
      <c r="M808" s="341"/>
      <c r="N808" s="340"/>
      <c r="O808" s="341"/>
      <c r="P808" s="340"/>
      <c r="Q808" s="341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0"/>
      <c r="B809" s="340"/>
      <c r="C809" s="340"/>
      <c r="D809" s="341"/>
      <c r="E809" s="340"/>
      <c r="F809" s="341"/>
      <c r="G809" s="340"/>
      <c r="H809" s="341"/>
      <c r="I809" s="340"/>
      <c r="J809" s="341"/>
      <c r="K809" s="342"/>
      <c r="L809" s="340"/>
      <c r="M809" s="341"/>
      <c r="N809" s="340"/>
      <c r="O809" s="341"/>
      <c r="P809" s="340"/>
      <c r="Q809" s="341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0"/>
      <c r="B810" s="340"/>
      <c r="C810" s="340"/>
      <c r="D810" s="341"/>
      <c r="E810" s="340"/>
      <c r="F810" s="341"/>
      <c r="G810" s="340"/>
      <c r="H810" s="341"/>
      <c r="I810" s="340"/>
      <c r="J810" s="341"/>
      <c r="K810" s="342"/>
      <c r="L810" s="340"/>
      <c r="M810" s="341"/>
      <c r="N810" s="340"/>
      <c r="O810" s="341"/>
      <c r="P810" s="340"/>
      <c r="Q810" s="341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0"/>
      <c r="B811" s="340"/>
      <c r="C811" s="340"/>
      <c r="D811" s="341"/>
      <c r="E811" s="340"/>
      <c r="F811" s="341"/>
      <c r="G811" s="340"/>
      <c r="H811" s="341"/>
      <c r="I811" s="340"/>
      <c r="J811" s="341"/>
      <c r="K811" s="342"/>
      <c r="L811" s="340"/>
      <c r="M811" s="341"/>
      <c r="N811" s="340"/>
      <c r="O811" s="341"/>
      <c r="P811" s="340"/>
      <c r="Q811" s="341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0"/>
      <c r="B812" s="340"/>
      <c r="C812" s="340"/>
      <c r="D812" s="341"/>
      <c r="E812" s="340"/>
      <c r="F812" s="341"/>
      <c r="G812" s="340"/>
      <c r="H812" s="341"/>
      <c r="I812" s="340"/>
      <c r="J812" s="341"/>
      <c r="K812" s="342"/>
      <c r="L812" s="340"/>
      <c r="M812" s="341"/>
      <c r="N812" s="340"/>
      <c r="O812" s="341"/>
      <c r="P812" s="340"/>
      <c r="Q812" s="341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0"/>
      <c r="B813" s="340"/>
      <c r="C813" s="340"/>
      <c r="D813" s="341"/>
      <c r="E813" s="340"/>
      <c r="F813" s="341"/>
      <c r="G813" s="340"/>
      <c r="H813" s="341"/>
      <c r="I813" s="340"/>
      <c r="J813" s="341"/>
      <c r="K813" s="342"/>
      <c r="L813" s="340"/>
      <c r="M813" s="341"/>
      <c r="N813" s="340"/>
      <c r="O813" s="341"/>
      <c r="P813" s="340"/>
      <c r="Q813" s="341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0"/>
      <c r="B814" s="340"/>
      <c r="C814" s="340"/>
      <c r="D814" s="341"/>
      <c r="E814" s="340"/>
      <c r="F814" s="341"/>
      <c r="G814" s="340"/>
      <c r="H814" s="341"/>
      <c r="I814" s="340"/>
      <c r="J814" s="341"/>
      <c r="K814" s="342"/>
      <c r="L814" s="340"/>
      <c r="M814" s="341"/>
      <c r="N814" s="340"/>
      <c r="O814" s="341"/>
      <c r="P814" s="340"/>
      <c r="Q814" s="341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0"/>
      <c r="B815" s="340"/>
      <c r="C815" s="340"/>
      <c r="D815" s="341"/>
      <c r="E815" s="340"/>
      <c r="F815" s="341"/>
      <c r="G815" s="340"/>
      <c r="H815" s="341"/>
      <c r="I815" s="340"/>
      <c r="J815" s="341"/>
      <c r="K815" s="342"/>
      <c r="L815" s="340"/>
      <c r="M815" s="341"/>
      <c r="N815" s="340"/>
      <c r="O815" s="341"/>
      <c r="P815" s="340"/>
      <c r="Q815" s="341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0"/>
      <c r="B816" s="340"/>
      <c r="C816" s="340"/>
      <c r="D816" s="341"/>
      <c r="E816" s="340"/>
      <c r="F816" s="341"/>
      <c r="G816" s="340"/>
      <c r="H816" s="341"/>
      <c r="I816" s="340"/>
      <c r="J816" s="341"/>
      <c r="K816" s="342"/>
      <c r="L816" s="340"/>
      <c r="M816" s="341"/>
      <c r="N816" s="340"/>
      <c r="O816" s="341"/>
      <c r="P816" s="340"/>
      <c r="Q816" s="341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0"/>
      <c r="B817" s="340"/>
      <c r="C817" s="340"/>
      <c r="D817" s="341"/>
      <c r="E817" s="340"/>
      <c r="F817" s="341"/>
      <c r="G817" s="340"/>
      <c r="H817" s="341"/>
      <c r="I817" s="340"/>
      <c r="J817" s="341"/>
      <c r="K817" s="342"/>
      <c r="L817" s="340"/>
      <c r="M817" s="341"/>
      <c r="N817" s="340"/>
      <c r="O817" s="341"/>
      <c r="P817" s="340"/>
      <c r="Q817" s="341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0"/>
      <c r="B818" s="340"/>
      <c r="C818" s="340"/>
      <c r="D818" s="341"/>
      <c r="E818" s="340"/>
      <c r="F818" s="341"/>
      <c r="G818" s="340"/>
      <c r="H818" s="341"/>
      <c r="I818" s="340"/>
      <c r="J818" s="341"/>
      <c r="K818" s="342"/>
      <c r="L818" s="340"/>
      <c r="M818" s="341"/>
      <c r="N818" s="340"/>
      <c r="O818" s="341"/>
      <c r="P818" s="340"/>
      <c r="Q818" s="341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0"/>
      <c r="B819" s="340"/>
      <c r="C819" s="340"/>
      <c r="D819" s="341"/>
      <c r="E819" s="340"/>
      <c r="F819" s="341"/>
      <c r="G819" s="340"/>
      <c r="H819" s="341"/>
      <c r="I819" s="340"/>
      <c r="J819" s="341"/>
      <c r="K819" s="342"/>
      <c r="L819" s="340"/>
      <c r="M819" s="341"/>
      <c r="N819" s="340"/>
      <c r="O819" s="341"/>
      <c r="P819" s="340"/>
      <c r="Q819" s="341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0"/>
      <c r="B820" s="340"/>
      <c r="C820" s="340"/>
      <c r="D820" s="341"/>
      <c r="E820" s="340"/>
      <c r="F820" s="341"/>
      <c r="G820" s="340"/>
      <c r="H820" s="341"/>
      <c r="I820" s="340"/>
      <c r="J820" s="341"/>
      <c r="K820" s="342"/>
      <c r="L820" s="340"/>
      <c r="M820" s="341"/>
      <c r="N820" s="340"/>
      <c r="O820" s="341"/>
      <c r="P820" s="340"/>
      <c r="Q820" s="341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0"/>
      <c r="B821" s="340"/>
      <c r="C821" s="340"/>
      <c r="D821" s="341"/>
      <c r="E821" s="340"/>
      <c r="F821" s="341"/>
      <c r="G821" s="340"/>
      <c r="H821" s="341"/>
      <c r="I821" s="340"/>
      <c r="J821" s="341"/>
      <c r="K821" s="342"/>
      <c r="L821" s="340"/>
      <c r="M821" s="341"/>
      <c r="N821" s="340"/>
      <c r="O821" s="341"/>
      <c r="P821" s="340"/>
      <c r="Q821" s="341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0"/>
      <c r="B822" s="340"/>
      <c r="C822" s="340"/>
      <c r="D822" s="341"/>
      <c r="E822" s="340"/>
      <c r="F822" s="341"/>
      <c r="G822" s="340"/>
      <c r="H822" s="341"/>
      <c r="I822" s="340"/>
      <c r="J822" s="341"/>
      <c r="K822" s="342"/>
      <c r="L822" s="340"/>
      <c r="M822" s="341"/>
      <c r="N822" s="340"/>
      <c r="O822" s="341"/>
      <c r="P822" s="340"/>
      <c r="Q822" s="341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0"/>
      <c r="B823" s="340"/>
      <c r="C823" s="340"/>
      <c r="D823" s="341"/>
      <c r="E823" s="340"/>
      <c r="F823" s="341"/>
      <c r="G823" s="340"/>
      <c r="H823" s="341"/>
      <c r="I823" s="340"/>
      <c r="J823" s="341"/>
      <c r="K823" s="342"/>
      <c r="L823" s="340"/>
      <c r="M823" s="341"/>
      <c r="N823" s="340"/>
      <c r="O823" s="341"/>
      <c r="P823" s="340"/>
      <c r="Q823" s="341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0"/>
      <c r="B824" s="340"/>
      <c r="C824" s="340"/>
      <c r="D824" s="341"/>
      <c r="E824" s="340"/>
      <c r="F824" s="341"/>
      <c r="G824" s="340"/>
      <c r="H824" s="341"/>
      <c r="I824" s="340"/>
      <c r="J824" s="341"/>
      <c r="K824" s="342"/>
      <c r="L824" s="340"/>
      <c r="M824" s="341"/>
      <c r="N824" s="340"/>
      <c r="O824" s="341"/>
      <c r="P824" s="340"/>
      <c r="Q824" s="341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0"/>
      <c r="B825" s="340"/>
      <c r="C825" s="340"/>
      <c r="D825" s="341"/>
      <c r="E825" s="340"/>
      <c r="F825" s="341"/>
      <c r="G825" s="340"/>
      <c r="H825" s="341"/>
      <c r="I825" s="340"/>
      <c r="J825" s="341"/>
      <c r="K825" s="342"/>
      <c r="L825" s="340"/>
      <c r="M825" s="341"/>
      <c r="N825" s="340"/>
      <c r="O825" s="341"/>
      <c r="P825" s="340"/>
      <c r="Q825" s="341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0"/>
      <c r="B826" s="340"/>
      <c r="C826" s="340"/>
      <c r="D826" s="341"/>
      <c r="E826" s="340"/>
      <c r="F826" s="341"/>
      <c r="G826" s="340"/>
      <c r="H826" s="341"/>
      <c r="I826" s="340"/>
      <c r="J826" s="341"/>
      <c r="K826" s="342"/>
      <c r="L826" s="340"/>
      <c r="M826" s="341"/>
      <c r="N826" s="340"/>
      <c r="O826" s="341"/>
      <c r="P826" s="340"/>
      <c r="Q826" s="341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0"/>
      <c r="B827" s="340"/>
      <c r="C827" s="340"/>
      <c r="D827" s="341"/>
      <c r="E827" s="340"/>
      <c r="F827" s="341"/>
      <c r="G827" s="340"/>
      <c r="H827" s="341"/>
      <c r="I827" s="340"/>
      <c r="J827" s="341"/>
      <c r="K827" s="342"/>
      <c r="L827" s="340"/>
      <c r="M827" s="341"/>
      <c r="N827" s="340"/>
      <c r="O827" s="341"/>
      <c r="P827" s="340"/>
      <c r="Q827" s="341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0"/>
      <c r="B828" s="340"/>
      <c r="C828" s="340"/>
      <c r="D828" s="341"/>
      <c r="E828" s="340"/>
      <c r="F828" s="341"/>
      <c r="G828" s="340"/>
      <c r="H828" s="341"/>
      <c r="I828" s="340"/>
      <c r="J828" s="341"/>
      <c r="K828" s="342"/>
      <c r="L828" s="340"/>
      <c r="M828" s="341"/>
      <c r="N828" s="340"/>
      <c r="O828" s="341"/>
      <c r="P828" s="340"/>
      <c r="Q828" s="341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0"/>
      <c r="B829" s="340"/>
      <c r="C829" s="340"/>
      <c r="D829" s="341"/>
      <c r="E829" s="340"/>
      <c r="F829" s="341"/>
      <c r="G829" s="340"/>
      <c r="H829" s="341"/>
      <c r="I829" s="340"/>
      <c r="J829" s="341"/>
      <c r="K829" s="342"/>
      <c r="L829" s="340"/>
      <c r="M829" s="341"/>
      <c r="N829" s="340"/>
      <c r="O829" s="341"/>
      <c r="P829" s="340"/>
      <c r="Q829" s="341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0"/>
      <c r="B830" s="340"/>
      <c r="C830" s="340"/>
      <c r="D830" s="341"/>
      <c r="E830" s="340"/>
      <c r="F830" s="341"/>
      <c r="G830" s="340"/>
      <c r="H830" s="341"/>
      <c r="I830" s="340"/>
      <c r="J830" s="341"/>
      <c r="K830" s="342"/>
      <c r="L830" s="340"/>
      <c r="M830" s="341"/>
      <c r="N830" s="340"/>
      <c r="O830" s="341"/>
      <c r="P830" s="340"/>
      <c r="Q830" s="341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0"/>
      <c r="B831" s="340"/>
      <c r="C831" s="340"/>
      <c r="D831" s="341"/>
      <c r="E831" s="340"/>
      <c r="F831" s="341"/>
      <c r="G831" s="340"/>
      <c r="H831" s="341"/>
      <c r="I831" s="340"/>
      <c r="J831" s="341"/>
      <c r="K831" s="342"/>
      <c r="L831" s="340"/>
      <c r="M831" s="341"/>
      <c r="N831" s="340"/>
      <c r="O831" s="341"/>
      <c r="P831" s="340"/>
      <c r="Q831" s="341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0"/>
      <c r="B832" s="340"/>
      <c r="C832" s="340"/>
      <c r="D832" s="341"/>
      <c r="E832" s="340"/>
      <c r="F832" s="341"/>
      <c r="G832" s="340"/>
      <c r="H832" s="341"/>
      <c r="I832" s="340"/>
      <c r="J832" s="341"/>
      <c r="K832" s="342"/>
      <c r="L832" s="340"/>
      <c r="M832" s="341"/>
      <c r="N832" s="340"/>
      <c r="O832" s="341"/>
      <c r="P832" s="340"/>
      <c r="Q832" s="341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0"/>
      <c r="B833" s="340"/>
      <c r="C833" s="340"/>
      <c r="D833" s="341"/>
      <c r="E833" s="340"/>
      <c r="F833" s="341"/>
      <c r="G833" s="340"/>
      <c r="H833" s="341"/>
      <c r="I833" s="340"/>
      <c r="J833" s="341"/>
      <c r="K833" s="342"/>
      <c r="L833" s="340"/>
      <c r="M833" s="341"/>
      <c r="N833" s="340"/>
      <c r="O833" s="341"/>
      <c r="P833" s="340"/>
      <c r="Q833" s="341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0"/>
      <c r="B834" s="340"/>
      <c r="C834" s="340"/>
      <c r="D834" s="341"/>
      <c r="E834" s="340"/>
      <c r="F834" s="341"/>
      <c r="G834" s="340"/>
      <c r="H834" s="341"/>
      <c r="I834" s="340"/>
      <c r="J834" s="341"/>
      <c r="K834" s="342"/>
      <c r="L834" s="340"/>
      <c r="M834" s="341"/>
      <c r="N834" s="340"/>
      <c r="O834" s="341"/>
      <c r="P834" s="340"/>
      <c r="Q834" s="341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0"/>
      <c r="B835" s="340"/>
      <c r="C835" s="340"/>
      <c r="D835" s="341"/>
      <c r="E835" s="340"/>
      <c r="F835" s="341"/>
      <c r="G835" s="340"/>
      <c r="H835" s="341"/>
      <c r="I835" s="340"/>
      <c r="J835" s="341"/>
      <c r="K835" s="342"/>
      <c r="L835" s="340"/>
      <c r="M835" s="341"/>
      <c r="N835" s="340"/>
      <c r="O835" s="341"/>
      <c r="P835" s="340"/>
      <c r="Q835" s="341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0"/>
      <c r="B836" s="340"/>
      <c r="C836" s="340"/>
      <c r="D836" s="341"/>
      <c r="E836" s="340"/>
      <c r="F836" s="341"/>
      <c r="G836" s="340"/>
      <c r="H836" s="341"/>
      <c r="I836" s="340"/>
      <c r="J836" s="341"/>
      <c r="K836" s="342"/>
      <c r="L836" s="340"/>
      <c r="M836" s="341"/>
      <c r="N836" s="340"/>
      <c r="O836" s="341"/>
      <c r="P836" s="340"/>
      <c r="Q836" s="341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0"/>
      <c r="B837" s="340"/>
      <c r="C837" s="340"/>
      <c r="D837" s="341"/>
      <c r="E837" s="340"/>
      <c r="F837" s="341"/>
      <c r="G837" s="340"/>
      <c r="H837" s="341"/>
      <c r="I837" s="340"/>
      <c r="J837" s="341"/>
      <c r="K837" s="342"/>
      <c r="L837" s="340"/>
      <c r="M837" s="341"/>
      <c r="N837" s="340"/>
      <c r="O837" s="341"/>
      <c r="P837" s="340"/>
      <c r="Q837" s="341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0"/>
      <c r="B838" s="340"/>
      <c r="C838" s="340"/>
      <c r="D838" s="341"/>
      <c r="E838" s="340"/>
      <c r="F838" s="341"/>
      <c r="G838" s="340"/>
      <c r="H838" s="341"/>
      <c r="I838" s="340"/>
      <c r="J838" s="341"/>
      <c r="K838" s="342"/>
      <c r="L838" s="340"/>
      <c r="M838" s="341"/>
      <c r="N838" s="340"/>
      <c r="O838" s="341"/>
      <c r="P838" s="340"/>
      <c r="Q838" s="341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0"/>
      <c r="B839" s="340"/>
      <c r="C839" s="340"/>
      <c r="D839" s="341"/>
      <c r="E839" s="340"/>
      <c r="F839" s="341"/>
      <c r="G839" s="340"/>
      <c r="H839" s="341"/>
      <c r="I839" s="340"/>
      <c r="J839" s="341"/>
      <c r="K839" s="342"/>
      <c r="L839" s="340"/>
      <c r="M839" s="341"/>
      <c r="N839" s="340"/>
      <c r="O839" s="341"/>
      <c r="P839" s="340"/>
      <c r="Q839" s="341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0"/>
      <c r="B840" s="340"/>
      <c r="C840" s="340"/>
      <c r="D840" s="341"/>
      <c r="E840" s="340"/>
      <c r="F840" s="341"/>
      <c r="G840" s="340"/>
      <c r="H840" s="341"/>
      <c r="I840" s="340"/>
      <c r="J840" s="341"/>
      <c r="K840" s="342"/>
      <c r="L840" s="340"/>
      <c r="M840" s="341"/>
      <c r="N840" s="340"/>
      <c r="O840" s="341"/>
      <c r="P840" s="340"/>
      <c r="Q840" s="341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0"/>
      <c r="B841" s="340"/>
      <c r="C841" s="340"/>
      <c r="D841" s="341"/>
      <c r="E841" s="340"/>
      <c r="F841" s="341"/>
      <c r="G841" s="340"/>
      <c r="H841" s="341"/>
      <c r="I841" s="340"/>
      <c r="J841" s="341"/>
      <c r="K841" s="342"/>
      <c r="L841" s="340"/>
      <c r="M841" s="341"/>
      <c r="N841" s="340"/>
      <c r="O841" s="341"/>
      <c r="P841" s="340"/>
      <c r="Q841" s="341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0"/>
      <c r="B842" s="340"/>
      <c r="C842" s="340"/>
      <c r="D842" s="341"/>
      <c r="E842" s="340"/>
      <c r="F842" s="341"/>
      <c r="G842" s="340"/>
      <c r="H842" s="341"/>
      <c r="I842" s="340"/>
      <c r="J842" s="341"/>
      <c r="K842" s="342"/>
      <c r="L842" s="340"/>
      <c r="M842" s="341"/>
      <c r="N842" s="340"/>
      <c r="O842" s="341"/>
      <c r="P842" s="340"/>
      <c r="Q842" s="341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0"/>
      <c r="B843" s="340"/>
      <c r="C843" s="340"/>
      <c r="D843" s="341"/>
      <c r="E843" s="340"/>
      <c r="F843" s="341"/>
      <c r="G843" s="340"/>
      <c r="H843" s="341"/>
      <c r="I843" s="340"/>
      <c r="J843" s="341"/>
      <c r="K843" s="342"/>
      <c r="L843" s="340"/>
      <c r="M843" s="341"/>
      <c r="N843" s="340"/>
      <c r="O843" s="341"/>
      <c r="P843" s="340"/>
      <c r="Q843" s="341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0"/>
      <c r="B844" s="340"/>
      <c r="C844" s="340"/>
      <c r="D844" s="341"/>
      <c r="E844" s="340"/>
      <c r="F844" s="341"/>
      <c r="G844" s="340"/>
      <c r="H844" s="341"/>
      <c r="I844" s="340"/>
      <c r="J844" s="341"/>
      <c r="K844" s="342"/>
      <c r="L844" s="340"/>
      <c r="M844" s="341"/>
      <c r="N844" s="340"/>
      <c r="O844" s="341"/>
      <c r="P844" s="340"/>
      <c r="Q844" s="341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0"/>
      <c r="B845" s="340"/>
      <c r="C845" s="340"/>
      <c r="D845" s="341"/>
      <c r="E845" s="340"/>
      <c r="F845" s="341"/>
      <c r="G845" s="340"/>
      <c r="H845" s="341"/>
      <c r="I845" s="340"/>
      <c r="J845" s="341"/>
      <c r="K845" s="342"/>
      <c r="L845" s="340"/>
      <c r="M845" s="341"/>
      <c r="N845" s="340"/>
      <c r="O845" s="341"/>
      <c r="P845" s="340"/>
      <c r="Q845" s="341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0"/>
      <c r="B846" s="340"/>
      <c r="C846" s="340"/>
      <c r="D846" s="341"/>
      <c r="E846" s="340"/>
      <c r="F846" s="341"/>
      <c r="G846" s="340"/>
      <c r="H846" s="341"/>
      <c r="I846" s="340"/>
      <c r="J846" s="341"/>
      <c r="K846" s="342"/>
      <c r="L846" s="340"/>
      <c r="M846" s="341"/>
      <c r="N846" s="340"/>
      <c r="O846" s="341"/>
      <c r="P846" s="340"/>
      <c r="Q846" s="341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0"/>
      <c r="B847" s="340"/>
      <c r="C847" s="340"/>
      <c r="D847" s="341"/>
      <c r="E847" s="340"/>
      <c r="F847" s="341"/>
      <c r="G847" s="340"/>
      <c r="H847" s="341"/>
      <c r="I847" s="340"/>
      <c r="J847" s="341"/>
      <c r="K847" s="342"/>
      <c r="L847" s="340"/>
      <c r="M847" s="341"/>
      <c r="N847" s="340"/>
      <c r="O847" s="341"/>
      <c r="P847" s="340"/>
      <c r="Q847" s="341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0"/>
      <c r="B848" s="340"/>
      <c r="C848" s="340"/>
      <c r="D848" s="341"/>
      <c r="E848" s="340"/>
      <c r="F848" s="341"/>
      <c r="G848" s="340"/>
      <c r="H848" s="341"/>
      <c r="I848" s="340"/>
      <c r="J848" s="341"/>
      <c r="K848" s="342"/>
      <c r="L848" s="340"/>
      <c r="M848" s="341"/>
      <c r="N848" s="340"/>
      <c r="O848" s="341"/>
      <c r="P848" s="340"/>
      <c r="Q848" s="341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0"/>
      <c r="B849" s="340"/>
      <c r="C849" s="340"/>
      <c r="D849" s="341"/>
      <c r="E849" s="340"/>
      <c r="F849" s="341"/>
      <c r="G849" s="340"/>
      <c r="H849" s="341"/>
      <c r="I849" s="340"/>
      <c r="J849" s="341"/>
      <c r="K849" s="342"/>
      <c r="L849" s="340"/>
      <c r="M849" s="341"/>
      <c r="N849" s="340"/>
      <c r="O849" s="341"/>
      <c r="P849" s="340"/>
      <c r="Q849" s="341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0"/>
      <c r="B850" s="340"/>
      <c r="C850" s="340"/>
      <c r="D850" s="341"/>
      <c r="E850" s="340"/>
      <c r="F850" s="341"/>
      <c r="G850" s="340"/>
      <c r="H850" s="341"/>
      <c r="I850" s="340"/>
      <c r="J850" s="341"/>
      <c r="K850" s="342"/>
      <c r="L850" s="340"/>
      <c r="M850" s="341"/>
      <c r="N850" s="340"/>
      <c r="O850" s="341"/>
      <c r="P850" s="340"/>
      <c r="Q850" s="341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0"/>
      <c r="B851" s="340"/>
      <c r="C851" s="340"/>
      <c r="D851" s="341"/>
      <c r="E851" s="340"/>
      <c r="F851" s="341"/>
      <c r="G851" s="340"/>
      <c r="H851" s="341"/>
      <c r="I851" s="340"/>
      <c r="J851" s="341"/>
      <c r="K851" s="342"/>
      <c r="L851" s="340"/>
      <c r="M851" s="341"/>
      <c r="N851" s="340"/>
      <c r="O851" s="341"/>
      <c r="P851" s="340"/>
      <c r="Q851" s="341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0"/>
      <c r="B852" s="340"/>
      <c r="C852" s="340"/>
      <c r="D852" s="341"/>
      <c r="E852" s="340"/>
      <c r="F852" s="341"/>
      <c r="G852" s="340"/>
      <c r="H852" s="341"/>
      <c r="I852" s="340"/>
      <c r="J852" s="341"/>
      <c r="K852" s="342"/>
      <c r="L852" s="340"/>
      <c r="M852" s="341"/>
      <c r="N852" s="340"/>
      <c r="O852" s="341"/>
      <c r="P852" s="340"/>
      <c r="Q852" s="341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0"/>
      <c r="B853" s="340"/>
      <c r="C853" s="340"/>
      <c r="D853" s="341"/>
      <c r="E853" s="340"/>
      <c r="F853" s="341"/>
      <c r="G853" s="340"/>
      <c r="H853" s="341"/>
      <c r="I853" s="340"/>
      <c r="J853" s="341"/>
      <c r="K853" s="342"/>
      <c r="L853" s="340"/>
      <c r="M853" s="341"/>
      <c r="N853" s="340"/>
      <c r="O853" s="341"/>
      <c r="P853" s="340"/>
      <c r="Q853" s="341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0"/>
      <c r="B854" s="340"/>
      <c r="C854" s="340"/>
      <c r="D854" s="341"/>
      <c r="E854" s="340"/>
      <c r="F854" s="341"/>
      <c r="G854" s="340"/>
      <c r="H854" s="341"/>
      <c r="I854" s="340"/>
      <c r="J854" s="341"/>
      <c r="K854" s="342"/>
      <c r="L854" s="340"/>
      <c r="M854" s="341"/>
      <c r="N854" s="340"/>
      <c r="O854" s="341"/>
      <c r="P854" s="340"/>
      <c r="Q854" s="341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0"/>
      <c r="B855" s="340"/>
      <c r="C855" s="340"/>
      <c r="D855" s="341"/>
      <c r="E855" s="340"/>
      <c r="F855" s="341"/>
      <c r="G855" s="340"/>
      <c r="H855" s="341"/>
      <c r="I855" s="340"/>
      <c r="J855" s="341"/>
      <c r="K855" s="342"/>
      <c r="L855" s="340"/>
      <c r="M855" s="341"/>
      <c r="N855" s="340"/>
      <c r="O855" s="341"/>
      <c r="P855" s="340"/>
      <c r="Q855" s="341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0"/>
      <c r="B856" s="340"/>
      <c r="C856" s="340"/>
      <c r="D856" s="341"/>
      <c r="E856" s="340"/>
      <c r="F856" s="341"/>
      <c r="G856" s="340"/>
      <c r="H856" s="341"/>
      <c r="I856" s="340"/>
      <c r="J856" s="341"/>
      <c r="K856" s="342"/>
      <c r="L856" s="340"/>
      <c r="M856" s="341"/>
      <c r="N856" s="340"/>
      <c r="O856" s="341"/>
      <c r="P856" s="340"/>
      <c r="Q856" s="341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0"/>
      <c r="B857" s="340"/>
      <c r="C857" s="340"/>
      <c r="D857" s="341"/>
      <c r="E857" s="340"/>
      <c r="F857" s="341"/>
      <c r="G857" s="340"/>
      <c r="H857" s="341"/>
      <c r="I857" s="340"/>
      <c r="J857" s="341"/>
      <c r="K857" s="342"/>
      <c r="L857" s="340"/>
      <c r="M857" s="341"/>
      <c r="N857" s="340"/>
      <c r="O857" s="341"/>
      <c r="P857" s="340"/>
      <c r="Q857" s="341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0"/>
      <c r="B858" s="340"/>
      <c r="C858" s="340"/>
      <c r="D858" s="341"/>
      <c r="E858" s="340"/>
      <c r="F858" s="341"/>
      <c r="G858" s="340"/>
      <c r="H858" s="341"/>
      <c r="I858" s="340"/>
      <c r="J858" s="341"/>
      <c r="K858" s="342"/>
      <c r="L858" s="340"/>
      <c r="M858" s="341"/>
      <c r="N858" s="340"/>
      <c r="O858" s="341"/>
      <c r="P858" s="340"/>
      <c r="Q858" s="341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0"/>
      <c r="B859" s="340"/>
      <c r="C859" s="340"/>
      <c r="D859" s="341"/>
      <c r="E859" s="340"/>
      <c r="F859" s="341"/>
      <c r="G859" s="340"/>
      <c r="H859" s="341"/>
      <c r="I859" s="340"/>
      <c r="J859" s="341"/>
      <c r="K859" s="342"/>
      <c r="L859" s="340"/>
      <c r="M859" s="341"/>
      <c r="N859" s="340"/>
      <c r="O859" s="341"/>
      <c r="P859" s="340"/>
      <c r="Q859" s="341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0"/>
      <c r="B860" s="340"/>
      <c r="C860" s="340"/>
      <c r="D860" s="341"/>
      <c r="E860" s="340"/>
      <c r="F860" s="341"/>
      <c r="G860" s="340"/>
      <c r="H860" s="341"/>
      <c r="I860" s="340"/>
      <c r="J860" s="341"/>
      <c r="K860" s="342"/>
      <c r="L860" s="340"/>
      <c r="M860" s="341"/>
      <c r="N860" s="340"/>
      <c r="O860" s="341"/>
      <c r="P860" s="340"/>
      <c r="Q860" s="341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0"/>
      <c r="B861" s="340"/>
      <c r="C861" s="340"/>
      <c r="D861" s="341"/>
      <c r="E861" s="340"/>
      <c r="F861" s="341"/>
      <c r="G861" s="340"/>
      <c r="H861" s="341"/>
      <c r="I861" s="340"/>
      <c r="J861" s="341"/>
      <c r="K861" s="342"/>
      <c r="L861" s="340"/>
      <c r="M861" s="341"/>
      <c r="N861" s="340"/>
      <c r="O861" s="341"/>
      <c r="P861" s="340"/>
      <c r="Q861" s="341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0"/>
      <c r="B862" s="340"/>
      <c r="C862" s="340"/>
      <c r="D862" s="341"/>
      <c r="E862" s="340"/>
      <c r="F862" s="341"/>
      <c r="G862" s="340"/>
      <c r="H862" s="341"/>
      <c r="I862" s="340"/>
      <c r="J862" s="341"/>
      <c r="K862" s="342"/>
      <c r="L862" s="340"/>
      <c r="M862" s="341"/>
      <c r="N862" s="340"/>
      <c r="O862" s="341"/>
      <c r="P862" s="340"/>
      <c r="Q862" s="341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0"/>
      <c r="B863" s="340"/>
      <c r="C863" s="340"/>
      <c r="D863" s="341"/>
      <c r="E863" s="340"/>
      <c r="F863" s="341"/>
      <c r="G863" s="340"/>
      <c r="H863" s="341"/>
      <c r="I863" s="340"/>
      <c r="J863" s="341"/>
      <c r="K863" s="342"/>
      <c r="L863" s="340"/>
      <c r="M863" s="341"/>
      <c r="N863" s="340"/>
      <c r="O863" s="341"/>
      <c r="P863" s="340"/>
      <c r="Q863" s="341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0"/>
      <c r="B864" s="340"/>
      <c r="C864" s="340"/>
      <c r="D864" s="341"/>
      <c r="E864" s="340"/>
      <c r="F864" s="341"/>
      <c r="G864" s="340"/>
      <c r="H864" s="341"/>
      <c r="I864" s="340"/>
      <c r="J864" s="341"/>
      <c r="K864" s="342"/>
      <c r="L864" s="340"/>
      <c r="M864" s="341"/>
      <c r="N864" s="340"/>
      <c r="O864" s="341"/>
      <c r="P864" s="340"/>
      <c r="Q864" s="341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0"/>
      <c r="B865" s="340"/>
      <c r="C865" s="340"/>
      <c r="D865" s="341"/>
      <c r="E865" s="340"/>
      <c r="F865" s="341"/>
      <c r="G865" s="340"/>
      <c r="H865" s="341"/>
      <c r="I865" s="340"/>
      <c r="J865" s="341"/>
      <c r="K865" s="342"/>
      <c r="L865" s="340"/>
      <c r="M865" s="341"/>
      <c r="N865" s="340"/>
      <c r="O865" s="341"/>
      <c r="P865" s="340"/>
      <c r="Q865" s="341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0"/>
      <c r="B866" s="340"/>
      <c r="C866" s="340"/>
      <c r="D866" s="341"/>
      <c r="E866" s="340"/>
      <c r="F866" s="341"/>
      <c r="G866" s="340"/>
      <c r="H866" s="341"/>
      <c r="I866" s="340"/>
      <c r="J866" s="341"/>
      <c r="K866" s="342"/>
      <c r="L866" s="340"/>
      <c r="M866" s="341"/>
      <c r="N866" s="340"/>
      <c r="O866" s="341"/>
      <c r="P866" s="340"/>
      <c r="Q866" s="341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0"/>
      <c r="B867" s="340"/>
      <c r="C867" s="340"/>
      <c r="D867" s="341"/>
      <c r="E867" s="340"/>
      <c r="F867" s="341"/>
      <c r="G867" s="340"/>
      <c r="H867" s="341"/>
      <c r="I867" s="340"/>
      <c r="J867" s="341"/>
      <c r="K867" s="342"/>
      <c r="L867" s="340"/>
      <c r="M867" s="341"/>
      <c r="N867" s="340"/>
      <c r="O867" s="341"/>
      <c r="P867" s="340"/>
      <c r="Q867" s="341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0"/>
      <c r="B868" s="340"/>
      <c r="C868" s="340"/>
      <c r="D868" s="341"/>
      <c r="E868" s="340"/>
      <c r="F868" s="341"/>
      <c r="G868" s="340"/>
      <c r="H868" s="341"/>
      <c r="I868" s="340"/>
      <c r="J868" s="341"/>
      <c r="K868" s="342"/>
      <c r="L868" s="340"/>
      <c r="M868" s="341"/>
      <c r="N868" s="340"/>
      <c r="O868" s="341"/>
      <c r="P868" s="340"/>
      <c r="Q868" s="341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0"/>
      <c r="B869" s="340"/>
      <c r="C869" s="340"/>
      <c r="D869" s="341"/>
      <c r="E869" s="340"/>
      <c r="F869" s="341"/>
      <c r="G869" s="340"/>
      <c r="H869" s="341"/>
      <c r="I869" s="340"/>
      <c r="J869" s="341"/>
      <c r="K869" s="342"/>
      <c r="L869" s="340"/>
      <c r="M869" s="341"/>
      <c r="N869" s="340"/>
      <c r="O869" s="341"/>
      <c r="P869" s="340"/>
      <c r="Q869" s="341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0"/>
      <c r="B870" s="340"/>
      <c r="C870" s="340"/>
      <c r="D870" s="341"/>
      <c r="E870" s="340"/>
      <c r="F870" s="341"/>
      <c r="G870" s="340"/>
      <c r="H870" s="341"/>
      <c r="I870" s="340"/>
      <c r="J870" s="341"/>
      <c r="K870" s="342"/>
      <c r="L870" s="340"/>
      <c r="M870" s="341"/>
      <c r="N870" s="340"/>
      <c r="O870" s="341"/>
      <c r="P870" s="340"/>
      <c r="Q870" s="341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0"/>
      <c r="B871" s="340"/>
      <c r="C871" s="340"/>
      <c r="D871" s="341"/>
      <c r="E871" s="340"/>
      <c r="F871" s="341"/>
      <c r="G871" s="340"/>
      <c r="H871" s="341"/>
      <c r="I871" s="340"/>
      <c r="J871" s="341"/>
      <c r="K871" s="342"/>
      <c r="L871" s="340"/>
      <c r="M871" s="341"/>
      <c r="N871" s="340"/>
      <c r="O871" s="341"/>
      <c r="P871" s="340"/>
      <c r="Q871" s="341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0"/>
      <c r="B872" s="340"/>
      <c r="C872" s="340"/>
      <c r="D872" s="341"/>
      <c r="E872" s="340"/>
      <c r="F872" s="341"/>
      <c r="G872" s="340"/>
      <c r="H872" s="341"/>
      <c r="I872" s="340"/>
      <c r="J872" s="341"/>
      <c r="K872" s="342"/>
      <c r="L872" s="340"/>
      <c r="M872" s="341"/>
      <c r="N872" s="340"/>
      <c r="O872" s="341"/>
      <c r="P872" s="340"/>
      <c r="Q872" s="341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0"/>
      <c r="B873" s="340"/>
      <c r="C873" s="340"/>
      <c r="D873" s="341"/>
      <c r="E873" s="340"/>
      <c r="F873" s="341"/>
      <c r="G873" s="340"/>
      <c r="H873" s="341"/>
      <c r="I873" s="340"/>
      <c r="J873" s="341"/>
      <c r="K873" s="342"/>
      <c r="L873" s="340"/>
      <c r="M873" s="341"/>
      <c r="N873" s="340"/>
      <c r="O873" s="341"/>
      <c r="P873" s="340"/>
      <c r="Q873" s="341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0"/>
      <c r="B874" s="340"/>
      <c r="C874" s="340"/>
      <c r="D874" s="341"/>
      <c r="E874" s="340"/>
      <c r="F874" s="341"/>
      <c r="G874" s="340"/>
      <c r="H874" s="341"/>
      <c r="I874" s="340"/>
      <c r="J874" s="341"/>
      <c r="K874" s="342"/>
      <c r="L874" s="340"/>
      <c r="M874" s="341"/>
      <c r="N874" s="340"/>
      <c r="O874" s="341"/>
      <c r="P874" s="340"/>
      <c r="Q874" s="341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0"/>
      <c r="B875" s="340"/>
      <c r="C875" s="340"/>
      <c r="D875" s="341"/>
      <c r="E875" s="340"/>
      <c r="F875" s="341"/>
      <c r="G875" s="340"/>
      <c r="H875" s="341"/>
      <c r="I875" s="340"/>
      <c r="J875" s="341"/>
      <c r="K875" s="342"/>
      <c r="L875" s="340"/>
      <c r="M875" s="341"/>
      <c r="N875" s="340"/>
      <c r="O875" s="341"/>
      <c r="P875" s="340"/>
      <c r="Q875" s="341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0"/>
      <c r="B876" s="340"/>
      <c r="C876" s="340"/>
      <c r="D876" s="341"/>
      <c r="E876" s="340"/>
      <c r="F876" s="341"/>
      <c r="G876" s="340"/>
      <c r="H876" s="341"/>
      <c r="I876" s="340"/>
      <c r="J876" s="341"/>
      <c r="K876" s="342"/>
      <c r="L876" s="340"/>
      <c r="M876" s="341"/>
      <c r="N876" s="340"/>
      <c r="O876" s="341"/>
      <c r="P876" s="340"/>
      <c r="Q876" s="341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0"/>
      <c r="B877" s="340"/>
      <c r="C877" s="340"/>
      <c r="D877" s="341"/>
      <c r="E877" s="340"/>
      <c r="F877" s="341"/>
      <c r="G877" s="340"/>
      <c r="H877" s="341"/>
      <c r="I877" s="340"/>
      <c r="J877" s="341"/>
      <c r="K877" s="342"/>
      <c r="L877" s="340"/>
      <c r="M877" s="341"/>
      <c r="N877" s="340"/>
      <c r="O877" s="341"/>
      <c r="P877" s="340"/>
      <c r="Q877" s="341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0"/>
      <c r="B878" s="340"/>
      <c r="C878" s="340"/>
      <c r="D878" s="341"/>
      <c r="E878" s="340"/>
      <c r="F878" s="341"/>
      <c r="G878" s="340"/>
      <c r="H878" s="341"/>
      <c r="I878" s="340"/>
      <c r="J878" s="341"/>
      <c r="K878" s="342"/>
      <c r="L878" s="340"/>
      <c r="M878" s="341"/>
      <c r="N878" s="340"/>
      <c r="O878" s="341"/>
      <c r="P878" s="340"/>
      <c r="Q878" s="341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0"/>
      <c r="B879" s="340"/>
      <c r="C879" s="340"/>
      <c r="D879" s="341"/>
      <c r="E879" s="340"/>
      <c r="F879" s="341"/>
      <c r="G879" s="340"/>
      <c r="H879" s="341"/>
      <c r="I879" s="340"/>
      <c r="J879" s="341"/>
      <c r="K879" s="342"/>
      <c r="L879" s="340"/>
      <c r="M879" s="341"/>
      <c r="N879" s="340"/>
      <c r="O879" s="341"/>
      <c r="P879" s="340"/>
      <c r="Q879" s="341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0"/>
      <c r="B880" s="340"/>
      <c r="C880" s="340"/>
      <c r="D880" s="341"/>
      <c r="E880" s="340"/>
      <c r="F880" s="341"/>
      <c r="G880" s="340"/>
      <c r="H880" s="341"/>
      <c r="I880" s="340"/>
      <c r="J880" s="341"/>
      <c r="K880" s="342"/>
      <c r="L880" s="340"/>
      <c r="M880" s="341"/>
      <c r="N880" s="340"/>
      <c r="O880" s="341"/>
      <c r="P880" s="340"/>
      <c r="Q880" s="341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0"/>
      <c r="B881" s="340"/>
      <c r="C881" s="340"/>
      <c r="D881" s="341"/>
      <c r="E881" s="340"/>
      <c r="F881" s="341"/>
      <c r="G881" s="340"/>
      <c r="H881" s="341"/>
      <c r="I881" s="340"/>
      <c r="J881" s="341"/>
      <c r="K881" s="342"/>
      <c r="L881" s="340"/>
      <c r="M881" s="341"/>
      <c r="N881" s="340"/>
      <c r="O881" s="341"/>
      <c r="P881" s="340"/>
      <c r="Q881" s="341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0"/>
      <c r="B882" s="340"/>
      <c r="C882" s="340"/>
      <c r="D882" s="341"/>
      <c r="E882" s="340"/>
      <c r="F882" s="341"/>
      <c r="G882" s="340"/>
      <c r="H882" s="341"/>
      <c r="I882" s="340"/>
      <c r="J882" s="341"/>
      <c r="K882" s="342"/>
      <c r="L882" s="340"/>
      <c r="M882" s="341"/>
      <c r="N882" s="340"/>
      <c r="O882" s="341"/>
      <c r="P882" s="340"/>
      <c r="Q882" s="341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0"/>
      <c r="B883" s="340"/>
      <c r="C883" s="340"/>
      <c r="D883" s="341"/>
      <c r="E883" s="340"/>
      <c r="F883" s="341"/>
      <c r="G883" s="340"/>
      <c r="H883" s="341"/>
      <c r="I883" s="340"/>
      <c r="J883" s="341"/>
      <c r="K883" s="342"/>
      <c r="L883" s="340"/>
      <c r="M883" s="341"/>
      <c r="N883" s="340"/>
      <c r="O883" s="341"/>
      <c r="P883" s="340"/>
      <c r="Q883" s="341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0"/>
      <c r="B884" s="340"/>
      <c r="C884" s="340"/>
      <c r="D884" s="341"/>
      <c r="E884" s="340"/>
      <c r="F884" s="341"/>
      <c r="G884" s="340"/>
      <c r="H884" s="341"/>
      <c r="I884" s="340"/>
      <c r="J884" s="341"/>
      <c r="K884" s="342"/>
      <c r="L884" s="340"/>
      <c r="M884" s="341"/>
      <c r="N884" s="340"/>
      <c r="O884" s="341"/>
      <c r="P884" s="340"/>
      <c r="Q884" s="341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0"/>
      <c r="B885" s="340"/>
      <c r="C885" s="340"/>
      <c r="D885" s="341"/>
      <c r="E885" s="340"/>
      <c r="F885" s="341"/>
      <c r="G885" s="340"/>
      <c r="H885" s="341"/>
      <c r="I885" s="340"/>
      <c r="J885" s="341"/>
      <c r="K885" s="342"/>
      <c r="L885" s="340"/>
      <c r="M885" s="341"/>
      <c r="N885" s="340"/>
      <c r="O885" s="341"/>
      <c r="P885" s="340"/>
      <c r="Q885" s="341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0"/>
      <c r="B886" s="340"/>
      <c r="C886" s="340"/>
      <c r="D886" s="341"/>
      <c r="E886" s="340"/>
      <c r="F886" s="341"/>
      <c r="G886" s="340"/>
      <c r="H886" s="341"/>
      <c r="I886" s="340"/>
      <c r="J886" s="341"/>
      <c r="K886" s="342"/>
      <c r="L886" s="340"/>
      <c r="M886" s="341"/>
      <c r="N886" s="340"/>
      <c r="O886" s="341"/>
      <c r="P886" s="340"/>
      <c r="Q886" s="341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0"/>
      <c r="B887" s="340"/>
      <c r="C887" s="340"/>
      <c r="D887" s="341"/>
      <c r="E887" s="340"/>
      <c r="F887" s="341"/>
      <c r="G887" s="340"/>
      <c r="H887" s="341"/>
      <c r="I887" s="340"/>
      <c r="J887" s="341"/>
      <c r="K887" s="342"/>
      <c r="L887" s="340"/>
      <c r="M887" s="341"/>
      <c r="N887" s="340"/>
      <c r="O887" s="341"/>
      <c r="P887" s="340"/>
      <c r="Q887" s="341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0"/>
      <c r="B888" s="340"/>
      <c r="C888" s="340"/>
      <c r="D888" s="341"/>
      <c r="E888" s="340"/>
      <c r="F888" s="341"/>
      <c r="G888" s="340"/>
      <c r="H888" s="341"/>
      <c r="I888" s="340"/>
      <c r="J888" s="341"/>
      <c r="K888" s="342"/>
      <c r="L888" s="340"/>
      <c r="M888" s="341"/>
      <c r="N888" s="340"/>
      <c r="O888" s="341"/>
      <c r="P888" s="340"/>
      <c r="Q888" s="341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0"/>
      <c r="B889" s="340"/>
      <c r="C889" s="340"/>
      <c r="D889" s="341"/>
      <c r="E889" s="340"/>
      <c r="F889" s="341"/>
      <c r="G889" s="340"/>
      <c r="H889" s="341"/>
      <c r="I889" s="340"/>
      <c r="J889" s="341"/>
      <c r="K889" s="342"/>
      <c r="L889" s="340"/>
      <c r="M889" s="341"/>
      <c r="N889" s="340"/>
      <c r="O889" s="341"/>
      <c r="P889" s="340"/>
      <c r="Q889" s="341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0"/>
      <c r="B890" s="340"/>
      <c r="C890" s="340"/>
      <c r="D890" s="341"/>
      <c r="E890" s="340"/>
      <c r="F890" s="341"/>
      <c r="G890" s="340"/>
      <c r="H890" s="341"/>
      <c r="I890" s="340"/>
      <c r="J890" s="341"/>
      <c r="K890" s="342"/>
      <c r="L890" s="340"/>
      <c r="M890" s="341"/>
      <c r="N890" s="340"/>
      <c r="O890" s="341"/>
      <c r="P890" s="340"/>
      <c r="Q890" s="341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0"/>
      <c r="B891" s="340"/>
      <c r="C891" s="340"/>
      <c r="D891" s="341"/>
      <c r="E891" s="340"/>
      <c r="F891" s="341"/>
      <c r="G891" s="340"/>
      <c r="H891" s="341"/>
      <c r="I891" s="340"/>
      <c r="J891" s="341"/>
      <c r="K891" s="342"/>
      <c r="L891" s="340"/>
      <c r="M891" s="341"/>
      <c r="N891" s="340"/>
      <c r="O891" s="341"/>
      <c r="P891" s="340"/>
      <c r="Q891" s="341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0"/>
      <c r="B892" s="340"/>
      <c r="C892" s="340"/>
      <c r="D892" s="341"/>
      <c r="E892" s="340"/>
      <c r="F892" s="341"/>
      <c r="G892" s="340"/>
      <c r="H892" s="341"/>
      <c r="I892" s="340"/>
      <c r="J892" s="341"/>
      <c r="K892" s="342"/>
      <c r="L892" s="340"/>
      <c r="M892" s="341"/>
      <c r="N892" s="340"/>
      <c r="O892" s="341"/>
      <c r="P892" s="340"/>
      <c r="Q892" s="341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0"/>
      <c r="B893" s="340"/>
      <c r="C893" s="340"/>
      <c r="D893" s="341"/>
      <c r="E893" s="340"/>
      <c r="F893" s="341"/>
      <c r="G893" s="340"/>
      <c r="H893" s="341"/>
      <c r="I893" s="340"/>
      <c r="J893" s="341"/>
      <c r="K893" s="342"/>
      <c r="L893" s="340"/>
      <c r="M893" s="341"/>
      <c r="N893" s="340"/>
      <c r="O893" s="341"/>
      <c r="P893" s="340"/>
      <c r="Q893" s="341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0"/>
      <c r="B894" s="340"/>
      <c r="C894" s="340"/>
      <c r="D894" s="341"/>
      <c r="E894" s="340"/>
      <c r="F894" s="341"/>
      <c r="G894" s="340"/>
      <c r="H894" s="341"/>
      <c r="I894" s="340"/>
      <c r="J894" s="341"/>
      <c r="K894" s="342"/>
      <c r="L894" s="340"/>
      <c r="M894" s="341"/>
      <c r="N894" s="340"/>
      <c r="O894" s="341"/>
      <c r="P894" s="340"/>
      <c r="Q894" s="341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0"/>
      <c r="B895" s="340"/>
      <c r="C895" s="340"/>
      <c r="D895" s="341"/>
      <c r="E895" s="340"/>
      <c r="F895" s="341"/>
      <c r="G895" s="340"/>
      <c r="H895" s="341"/>
      <c r="I895" s="340"/>
      <c r="J895" s="341"/>
      <c r="K895" s="342"/>
      <c r="L895" s="340"/>
      <c r="M895" s="341"/>
      <c r="N895" s="340"/>
      <c r="O895" s="341"/>
      <c r="P895" s="340"/>
      <c r="Q895" s="341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0"/>
      <c r="B896" s="340"/>
      <c r="C896" s="340"/>
      <c r="D896" s="341"/>
      <c r="E896" s="340"/>
      <c r="F896" s="341"/>
      <c r="G896" s="340"/>
      <c r="H896" s="341"/>
      <c r="I896" s="340"/>
      <c r="J896" s="341"/>
      <c r="K896" s="342"/>
      <c r="L896" s="340"/>
      <c r="M896" s="341"/>
      <c r="N896" s="340"/>
      <c r="O896" s="341"/>
      <c r="P896" s="340"/>
      <c r="Q896" s="341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0"/>
      <c r="B897" s="340"/>
      <c r="C897" s="340"/>
      <c r="D897" s="341"/>
      <c r="E897" s="340"/>
      <c r="F897" s="341"/>
      <c r="G897" s="340"/>
      <c r="H897" s="341"/>
      <c r="I897" s="340"/>
      <c r="J897" s="341"/>
      <c r="K897" s="342"/>
      <c r="L897" s="340"/>
      <c r="M897" s="341"/>
      <c r="N897" s="340"/>
      <c r="O897" s="341"/>
      <c r="P897" s="340"/>
      <c r="Q897" s="341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0"/>
      <c r="B898" s="340"/>
      <c r="C898" s="340"/>
      <c r="D898" s="341"/>
      <c r="E898" s="340"/>
      <c r="F898" s="341"/>
      <c r="G898" s="340"/>
      <c r="H898" s="341"/>
      <c r="I898" s="340"/>
      <c r="J898" s="341"/>
      <c r="K898" s="342"/>
      <c r="L898" s="340"/>
      <c r="M898" s="341"/>
      <c r="N898" s="340"/>
      <c r="O898" s="341"/>
      <c r="P898" s="340"/>
      <c r="Q898" s="341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0"/>
      <c r="B899" s="340"/>
      <c r="C899" s="340"/>
      <c r="D899" s="341"/>
      <c r="E899" s="340"/>
      <c r="F899" s="341"/>
      <c r="G899" s="340"/>
      <c r="H899" s="341"/>
      <c r="I899" s="340"/>
      <c r="J899" s="341"/>
      <c r="K899" s="342"/>
      <c r="L899" s="340"/>
      <c r="M899" s="341"/>
      <c r="N899" s="340"/>
      <c r="O899" s="341"/>
      <c r="P899" s="340"/>
      <c r="Q899" s="341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0"/>
      <c r="B900" s="340"/>
      <c r="C900" s="340"/>
      <c r="D900" s="341"/>
      <c r="E900" s="340"/>
      <c r="F900" s="341"/>
      <c r="G900" s="340"/>
      <c r="H900" s="341"/>
      <c r="I900" s="340"/>
      <c r="J900" s="341"/>
      <c r="K900" s="342"/>
      <c r="L900" s="340"/>
      <c r="M900" s="341"/>
      <c r="N900" s="340"/>
      <c r="O900" s="341"/>
      <c r="P900" s="340"/>
      <c r="Q900" s="341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0"/>
      <c r="B901" s="340"/>
      <c r="C901" s="340"/>
      <c r="D901" s="341"/>
      <c r="E901" s="340"/>
      <c r="F901" s="341"/>
      <c r="G901" s="340"/>
      <c r="H901" s="341"/>
      <c r="I901" s="340"/>
      <c r="J901" s="341"/>
      <c r="K901" s="342"/>
      <c r="L901" s="340"/>
      <c r="M901" s="341"/>
      <c r="N901" s="340"/>
      <c r="O901" s="341"/>
      <c r="P901" s="340"/>
      <c r="Q901" s="341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0"/>
      <c r="B902" s="340"/>
      <c r="C902" s="340"/>
      <c r="D902" s="341"/>
      <c r="E902" s="340"/>
      <c r="F902" s="341"/>
      <c r="G902" s="340"/>
      <c r="H902" s="341"/>
      <c r="I902" s="340"/>
      <c r="J902" s="341"/>
      <c r="K902" s="342"/>
      <c r="L902" s="340"/>
      <c r="M902" s="341"/>
      <c r="N902" s="340"/>
      <c r="O902" s="341"/>
      <c r="P902" s="340"/>
      <c r="Q902" s="341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0"/>
      <c r="B903" s="340"/>
      <c r="C903" s="340"/>
      <c r="D903" s="341"/>
      <c r="E903" s="340"/>
      <c r="F903" s="341"/>
      <c r="G903" s="340"/>
      <c r="H903" s="341"/>
      <c r="I903" s="340"/>
      <c r="J903" s="341"/>
      <c r="K903" s="342"/>
      <c r="L903" s="340"/>
      <c r="M903" s="341"/>
      <c r="N903" s="340"/>
      <c r="O903" s="341"/>
      <c r="P903" s="340"/>
      <c r="Q903" s="341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0"/>
      <c r="B904" s="340"/>
      <c r="C904" s="340"/>
      <c r="D904" s="341"/>
      <c r="E904" s="340"/>
      <c r="F904" s="341"/>
      <c r="G904" s="340"/>
      <c r="H904" s="341"/>
      <c r="I904" s="340"/>
      <c r="J904" s="341"/>
      <c r="K904" s="342"/>
      <c r="L904" s="340"/>
      <c r="M904" s="341"/>
      <c r="N904" s="340"/>
      <c r="O904" s="341"/>
      <c r="P904" s="340"/>
      <c r="Q904" s="341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0"/>
      <c r="B905" s="340"/>
      <c r="C905" s="340"/>
      <c r="D905" s="341"/>
      <c r="E905" s="340"/>
      <c r="F905" s="341"/>
      <c r="G905" s="340"/>
      <c r="H905" s="341"/>
      <c r="I905" s="340"/>
      <c r="J905" s="341"/>
      <c r="K905" s="342"/>
      <c r="L905" s="340"/>
      <c r="M905" s="341"/>
      <c r="N905" s="340"/>
      <c r="O905" s="341"/>
      <c r="P905" s="340"/>
      <c r="Q905" s="341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0"/>
      <c r="B906" s="340"/>
      <c r="C906" s="340"/>
      <c r="D906" s="341"/>
      <c r="E906" s="340"/>
      <c r="F906" s="341"/>
      <c r="G906" s="340"/>
      <c r="H906" s="341"/>
      <c r="I906" s="340"/>
      <c r="J906" s="341"/>
      <c r="K906" s="342"/>
      <c r="L906" s="340"/>
      <c r="M906" s="341"/>
      <c r="N906" s="340"/>
      <c r="O906" s="341"/>
      <c r="P906" s="340"/>
      <c r="Q906" s="341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0"/>
      <c r="B907" s="340"/>
      <c r="C907" s="340"/>
      <c r="D907" s="341"/>
      <c r="E907" s="340"/>
      <c r="F907" s="341"/>
      <c r="G907" s="340"/>
      <c r="H907" s="341"/>
      <c r="I907" s="340"/>
      <c r="J907" s="341"/>
      <c r="K907" s="342"/>
      <c r="L907" s="340"/>
      <c r="M907" s="341"/>
      <c r="N907" s="340"/>
      <c r="O907" s="341"/>
      <c r="P907" s="340"/>
      <c r="Q907" s="341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0"/>
      <c r="B908" s="340"/>
      <c r="C908" s="340"/>
      <c r="D908" s="341"/>
      <c r="E908" s="340"/>
      <c r="F908" s="341"/>
      <c r="G908" s="340"/>
      <c r="H908" s="341"/>
      <c r="I908" s="340"/>
      <c r="J908" s="341"/>
      <c r="K908" s="342"/>
      <c r="L908" s="340"/>
      <c r="M908" s="341"/>
      <c r="N908" s="340"/>
      <c r="O908" s="341"/>
      <c r="P908" s="340"/>
      <c r="Q908" s="341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0"/>
      <c r="B909" s="340"/>
      <c r="C909" s="340"/>
      <c r="D909" s="341"/>
      <c r="E909" s="340"/>
      <c r="F909" s="341"/>
      <c r="G909" s="340"/>
      <c r="H909" s="341"/>
      <c r="I909" s="340"/>
      <c r="J909" s="341"/>
      <c r="K909" s="342"/>
      <c r="L909" s="340"/>
      <c r="M909" s="341"/>
      <c r="N909" s="340"/>
      <c r="O909" s="341"/>
      <c r="P909" s="340"/>
      <c r="Q909" s="341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0"/>
      <c r="B910" s="340"/>
      <c r="C910" s="340"/>
      <c r="D910" s="341"/>
      <c r="E910" s="340"/>
      <c r="F910" s="341"/>
      <c r="G910" s="340"/>
      <c r="H910" s="341"/>
      <c r="I910" s="340"/>
      <c r="J910" s="341"/>
      <c r="K910" s="342"/>
      <c r="L910" s="340"/>
      <c r="M910" s="341"/>
      <c r="N910" s="340"/>
      <c r="O910" s="341"/>
      <c r="P910" s="340"/>
      <c r="Q910" s="341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0"/>
      <c r="B911" s="340"/>
      <c r="C911" s="340"/>
      <c r="D911" s="341"/>
      <c r="E911" s="340"/>
      <c r="F911" s="341"/>
      <c r="G911" s="340"/>
      <c r="H911" s="341"/>
      <c r="I911" s="340"/>
      <c r="J911" s="341"/>
      <c r="K911" s="342"/>
      <c r="L911" s="340"/>
      <c r="M911" s="341"/>
      <c r="N911" s="340"/>
      <c r="O911" s="341"/>
      <c r="P911" s="340"/>
      <c r="Q911" s="341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0"/>
      <c r="B912" s="340"/>
      <c r="C912" s="340"/>
      <c r="D912" s="341"/>
      <c r="E912" s="340"/>
      <c r="F912" s="341"/>
      <c r="G912" s="340"/>
      <c r="H912" s="341"/>
      <c r="I912" s="340"/>
      <c r="J912" s="341"/>
      <c r="K912" s="342"/>
      <c r="L912" s="340"/>
      <c r="M912" s="341"/>
      <c r="N912" s="340"/>
      <c r="O912" s="341"/>
      <c r="P912" s="340"/>
      <c r="Q912" s="341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0"/>
      <c r="B913" s="340"/>
      <c r="C913" s="340"/>
      <c r="D913" s="341"/>
      <c r="E913" s="340"/>
      <c r="F913" s="341"/>
      <c r="G913" s="340"/>
      <c r="H913" s="341"/>
      <c r="I913" s="340"/>
      <c r="J913" s="341"/>
      <c r="K913" s="342"/>
      <c r="L913" s="340"/>
      <c r="M913" s="341"/>
      <c r="N913" s="340"/>
      <c r="O913" s="341"/>
      <c r="P913" s="340"/>
      <c r="Q913" s="341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0"/>
      <c r="B914" s="340"/>
      <c r="C914" s="340"/>
      <c r="D914" s="341"/>
      <c r="E914" s="340"/>
      <c r="F914" s="341"/>
      <c r="G914" s="340"/>
      <c r="H914" s="341"/>
      <c r="I914" s="340"/>
      <c r="J914" s="341"/>
      <c r="K914" s="342"/>
      <c r="L914" s="340"/>
      <c r="M914" s="341"/>
      <c r="N914" s="340"/>
      <c r="O914" s="341"/>
      <c r="P914" s="340"/>
      <c r="Q914" s="341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0"/>
      <c r="B915" s="340"/>
      <c r="C915" s="340"/>
      <c r="D915" s="341"/>
      <c r="E915" s="340"/>
      <c r="F915" s="341"/>
      <c r="G915" s="340"/>
      <c r="H915" s="341"/>
      <c r="I915" s="340"/>
      <c r="J915" s="341"/>
      <c r="K915" s="342"/>
      <c r="L915" s="340"/>
      <c r="M915" s="341"/>
      <c r="N915" s="340"/>
      <c r="O915" s="341"/>
      <c r="P915" s="340"/>
      <c r="Q915" s="341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0"/>
      <c r="B916" s="340"/>
      <c r="C916" s="340"/>
      <c r="D916" s="341"/>
      <c r="E916" s="340"/>
      <c r="F916" s="341"/>
      <c r="G916" s="340"/>
      <c r="H916" s="341"/>
      <c r="I916" s="340"/>
      <c r="J916" s="341"/>
      <c r="K916" s="342"/>
      <c r="L916" s="340"/>
      <c r="M916" s="341"/>
      <c r="N916" s="340"/>
      <c r="O916" s="341"/>
      <c r="P916" s="340"/>
      <c r="Q916" s="341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0"/>
      <c r="B917" s="340"/>
      <c r="C917" s="340"/>
      <c r="D917" s="341"/>
      <c r="E917" s="340"/>
      <c r="F917" s="341"/>
      <c r="G917" s="340"/>
      <c r="H917" s="341"/>
      <c r="I917" s="340"/>
      <c r="J917" s="341"/>
      <c r="K917" s="342"/>
      <c r="L917" s="340"/>
      <c r="M917" s="341"/>
      <c r="N917" s="340"/>
      <c r="O917" s="341"/>
      <c r="P917" s="340"/>
      <c r="Q917" s="341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0"/>
      <c r="B918" s="340"/>
      <c r="C918" s="340"/>
      <c r="D918" s="341"/>
      <c r="E918" s="340"/>
      <c r="F918" s="341"/>
      <c r="G918" s="340"/>
      <c r="H918" s="341"/>
      <c r="I918" s="340"/>
      <c r="J918" s="341"/>
      <c r="K918" s="342"/>
      <c r="L918" s="340"/>
      <c r="M918" s="341"/>
      <c r="N918" s="340"/>
      <c r="O918" s="341"/>
      <c r="P918" s="340"/>
      <c r="Q918" s="341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0"/>
      <c r="B919" s="340"/>
      <c r="C919" s="340"/>
      <c r="D919" s="341"/>
      <c r="E919" s="340"/>
      <c r="F919" s="341"/>
      <c r="G919" s="340"/>
      <c r="H919" s="341"/>
      <c r="I919" s="340"/>
      <c r="J919" s="341"/>
      <c r="K919" s="342"/>
      <c r="L919" s="340"/>
      <c r="M919" s="341"/>
      <c r="N919" s="340"/>
      <c r="O919" s="341"/>
      <c r="P919" s="340"/>
      <c r="Q919" s="341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0"/>
      <c r="B920" s="340"/>
      <c r="C920" s="340"/>
      <c r="D920" s="341"/>
      <c r="E920" s="340"/>
      <c r="F920" s="341"/>
      <c r="G920" s="340"/>
      <c r="H920" s="341"/>
      <c r="I920" s="340"/>
      <c r="J920" s="341"/>
      <c r="K920" s="342"/>
      <c r="L920" s="340"/>
      <c r="M920" s="341"/>
      <c r="N920" s="340"/>
      <c r="O920" s="341"/>
      <c r="P920" s="340"/>
      <c r="Q920" s="341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0"/>
      <c r="B921" s="340"/>
      <c r="C921" s="340"/>
      <c r="D921" s="341"/>
      <c r="E921" s="340"/>
      <c r="F921" s="341"/>
      <c r="G921" s="340"/>
      <c r="H921" s="341"/>
      <c r="I921" s="340"/>
      <c r="J921" s="341"/>
      <c r="K921" s="342"/>
      <c r="L921" s="340"/>
      <c r="M921" s="341"/>
      <c r="N921" s="340"/>
      <c r="O921" s="341"/>
      <c r="P921" s="340"/>
      <c r="Q921" s="341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0"/>
      <c r="B922" s="340"/>
      <c r="C922" s="340"/>
      <c r="D922" s="341"/>
      <c r="E922" s="340"/>
      <c r="F922" s="341"/>
      <c r="G922" s="340"/>
      <c r="H922" s="341"/>
      <c r="I922" s="340"/>
      <c r="J922" s="341"/>
      <c r="K922" s="342"/>
      <c r="L922" s="340"/>
      <c r="M922" s="341"/>
      <c r="N922" s="340"/>
      <c r="O922" s="341"/>
      <c r="P922" s="340"/>
      <c r="Q922" s="341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0"/>
      <c r="B923" s="340"/>
      <c r="C923" s="340"/>
      <c r="D923" s="341"/>
      <c r="E923" s="340"/>
      <c r="F923" s="341"/>
      <c r="G923" s="340"/>
      <c r="H923" s="341"/>
      <c r="I923" s="340"/>
      <c r="J923" s="341"/>
      <c r="K923" s="342"/>
      <c r="L923" s="340"/>
      <c r="M923" s="341"/>
      <c r="N923" s="340"/>
      <c r="O923" s="341"/>
      <c r="P923" s="340"/>
      <c r="Q923" s="341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0"/>
      <c r="B924" s="340"/>
      <c r="C924" s="340"/>
      <c r="D924" s="341"/>
      <c r="E924" s="340"/>
      <c r="F924" s="341"/>
      <c r="G924" s="340"/>
      <c r="H924" s="341"/>
      <c r="I924" s="340"/>
      <c r="J924" s="341"/>
      <c r="K924" s="342"/>
      <c r="L924" s="340"/>
      <c r="M924" s="341"/>
      <c r="N924" s="340"/>
      <c r="O924" s="341"/>
      <c r="P924" s="340"/>
      <c r="Q924" s="341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0"/>
      <c r="B925" s="340"/>
      <c r="C925" s="340"/>
      <c r="D925" s="341"/>
      <c r="E925" s="340"/>
      <c r="F925" s="341"/>
      <c r="G925" s="340"/>
      <c r="H925" s="341"/>
      <c r="I925" s="340"/>
      <c r="J925" s="341"/>
      <c r="K925" s="342"/>
      <c r="L925" s="340"/>
      <c r="M925" s="341"/>
      <c r="N925" s="340"/>
      <c r="O925" s="341"/>
      <c r="P925" s="340"/>
      <c r="Q925" s="341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0"/>
      <c r="B926" s="340"/>
      <c r="C926" s="340"/>
      <c r="D926" s="341"/>
      <c r="E926" s="340"/>
      <c r="F926" s="341"/>
      <c r="G926" s="340"/>
      <c r="H926" s="341"/>
      <c r="I926" s="340"/>
      <c r="J926" s="341"/>
      <c r="K926" s="342"/>
      <c r="L926" s="340"/>
      <c r="M926" s="341"/>
      <c r="N926" s="340"/>
      <c r="O926" s="341"/>
      <c r="P926" s="340"/>
      <c r="Q926" s="341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0"/>
      <c r="B927" s="340"/>
      <c r="C927" s="340"/>
      <c r="D927" s="341"/>
      <c r="E927" s="340"/>
      <c r="F927" s="341"/>
      <c r="G927" s="340"/>
      <c r="H927" s="341"/>
      <c r="I927" s="340"/>
      <c r="J927" s="341"/>
      <c r="K927" s="342"/>
      <c r="L927" s="340"/>
      <c r="M927" s="341"/>
      <c r="N927" s="340"/>
      <c r="O927" s="341"/>
      <c r="P927" s="340"/>
      <c r="Q927" s="341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0"/>
      <c r="B928" s="340"/>
      <c r="C928" s="340"/>
      <c r="D928" s="341"/>
      <c r="E928" s="340"/>
      <c r="F928" s="341"/>
      <c r="G928" s="340"/>
      <c r="H928" s="341"/>
      <c r="I928" s="340"/>
      <c r="J928" s="341"/>
      <c r="K928" s="342"/>
      <c r="L928" s="340"/>
      <c r="M928" s="341"/>
      <c r="N928" s="340"/>
      <c r="O928" s="341"/>
      <c r="P928" s="340"/>
      <c r="Q928" s="341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0"/>
      <c r="B929" s="340"/>
      <c r="C929" s="340"/>
      <c r="D929" s="341"/>
      <c r="E929" s="340"/>
      <c r="F929" s="341"/>
      <c r="G929" s="340"/>
      <c r="H929" s="341"/>
      <c r="I929" s="340"/>
      <c r="J929" s="341"/>
      <c r="K929" s="342"/>
      <c r="L929" s="340"/>
      <c r="M929" s="341"/>
      <c r="N929" s="340"/>
      <c r="O929" s="341"/>
      <c r="P929" s="340"/>
      <c r="Q929" s="341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0"/>
      <c r="B930" s="340"/>
      <c r="C930" s="340"/>
      <c r="D930" s="341"/>
      <c r="E930" s="340"/>
      <c r="F930" s="341"/>
      <c r="G930" s="340"/>
      <c r="H930" s="341"/>
      <c r="I930" s="340"/>
      <c r="J930" s="341"/>
      <c r="K930" s="342"/>
      <c r="L930" s="340"/>
      <c r="M930" s="341"/>
      <c r="N930" s="340"/>
      <c r="O930" s="341"/>
      <c r="P930" s="340"/>
      <c r="Q930" s="341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0"/>
      <c r="B931" s="340"/>
      <c r="C931" s="340"/>
      <c r="D931" s="341"/>
      <c r="E931" s="340"/>
      <c r="F931" s="341"/>
      <c r="G931" s="340"/>
      <c r="H931" s="341"/>
      <c r="I931" s="340"/>
      <c r="J931" s="341"/>
      <c r="K931" s="342"/>
      <c r="L931" s="340"/>
      <c r="M931" s="341"/>
      <c r="N931" s="340"/>
      <c r="O931" s="341"/>
      <c r="P931" s="340"/>
      <c r="Q931" s="341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0"/>
      <c r="B932" s="340"/>
      <c r="C932" s="340"/>
      <c r="D932" s="341"/>
      <c r="E932" s="340"/>
      <c r="F932" s="341"/>
      <c r="G932" s="340"/>
      <c r="H932" s="341"/>
      <c r="I932" s="340"/>
      <c r="J932" s="341"/>
      <c r="K932" s="342"/>
      <c r="L932" s="340"/>
      <c r="M932" s="341"/>
      <c r="N932" s="340"/>
      <c r="O932" s="341"/>
      <c r="P932" s="340"/>
      <c r="Q932" s="341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0"/>
      <c r="B933" s="340"/>
      <c r="C933" s="340"/>
      <c r="D933" s="341"/>
      <c r="E933" s="340"/>
      <c r="F933" s="341"/>
      <c r="G933" s="340"/>
      <c r="H933" s="341"/>
      <c r="I933" s="340"/>
      <c r="J933" s="341"/>
      <c r="K933" s="342"/>
      <c r="L933" s="340"/>
      <c r="M933" s="341"/>
      <c r="N933" s="340"/>
      <c r="O933" s="341"/>
      <c r="P933" s="340"/>
      <c r="Q933" s="341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0"/>
      <c r="B934" s="340"/>
      <c r="C934" s="340"/>
      <c r="D934" s="341"/>
      <c r="E934" s="340"/>
      <c r="F934" s="341"/>
      <c r="G934" s="340"/>
      <c r="H934" s="341"/>
      <c r="I934" s="340"/>
      <c r="J934" s="341"/>
      <c r="K934" s="342"/>
      <c r="L934" s="340"/>
      <c r="M934" s="341"/>
      <c r="N934" s="340"/>
      <c r="O934" s="341"/>
      <c r="P934" s="340"/>
      <c r="Q934" s="341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0"/>
      <c r="B935" s="340"/>
      <c r="C935" s="340"/>
      <c r="D935" s="341"/>
      <c r="E935" s="340"/>
      <c r="F935" s="341"/>
      <c r="G935" s="340"/>
      <c r="H935" s="341"/>
      <c r="I935" s="340"/>
      <c r="J935" s="341"/>
      <c r="K935" s="342"/>
      <c r="L935" s="340"/>
      <c r="M935" s="341"/>
      <c r="N935" s="340"/>
      <c r="O935" s="341"/>
      <c r="P935" s="340"/>
      <c r="Q935" s="341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0"/>
      <c r="B936" s="340"/>
      <c r="C936" s="340"/>
      <c r="D936" s="341"/>
      <c r="E936" s="340"/>
      <c r="F936" s="341"/>
      <c r="G936" s="340"/>
      <c r="H936" s="341"/>
      <c r="I936" s="340"/>
      <c r="J936" s="341"/>
      <c r="K936" s="342"/>
      <c r="L936" s="340"/>
      <c r="M936" s="341"/>
      <c r="N936" s="340"/>
      <c r="O936" s="341"/>
      <c r="P936" s="340"/>
      <c r="Q936" s="341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0"/>
      <c r="B937" s="340"/>
      <c r="C937" s="340"/>
      <c r="D937" s="341"/>
      <c r="E937" s="340"/>
      <c r="F937" s="341"/>
      <c r="G937" s="340"/>
      <c r="H937" s="341"/>
      <c r="I937" s="340"/>
      <c r="J937" s="341"/>
      <c r="K937" s="342"/>
      <c r="L937" s="340"/>
      <c r="M937" s="341"/>
      <c r="N937" s="340"/>
      <c r="O937" s="341"/>
      <c r="P937" s="340"/>
      <c r="Q937" s="341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0"/>
      <c r="B938" s="340"/>
      <c r="C938" s="340"/>
      <c r="D938" s="341"/>
      <c r="E938" s="340"/>
      <c r="F938" s="341"/>
      <c r="G938" s="340"/>
      <c r="H938" s="341"/>
      <c r="I938" s="340"/>
      <c r="J938" s="341"/>
      <c r="K938" s="342"/>
      <c r="L938" s="340"/>
      <c r="M938" s="341"/>
      <c r="N938" s="340"/>
      <c r="O938" s="341"/>
      <c r="P938" s="340"/>
      <c r="Q938" s="341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0"/>
      <c r="B939" s="340"/>
      <c r="C939" s="340"/>
      <c r="D939" s="341"/>
      <c r="E939" s="340"/>
      <c r="F939" s="341"/>
      <c r="G939" s="340"/>
      <c r="H939" s="341"/>
      <c r="I939" s="340"/>
      <c r="J939" s="341"/>
      <c r="K939" s="342"/>
      <c r="L939" s="340"/>
      <c r="M939" s="341"/>
      <c r="N939" s="340"/>
      <c r="O939" s="341"/>
      <c r="P939" s="340"/>
      <c r="Q939" s="341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0"/>
      <c r="B940" s="340"/>
      <c r="C940" s="340"/>
      <c r="D940" s="341"/>
      <c r="E940" s="340"/>
      <c r="F940" s="341"/>
      <c r="G940" s="340"/>
      <c r="H940" s="341"/>
      <c r="I940" s="340"/>
      <c r="J940" s="341"/>
      <c r="K940" s="342"/>
      <c r="L940" s="340"/>
      <c r="M940" s="341"/>
      <c r="N940" s="340"/>
      <c r="O940" s="341"/>
      <c r="P940" s="340"/>
      <c r="Q940" s="341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0"/>
      <c r="B941" s="340"/>
      <c r="C941" s="340"/>
      <c r="D941" s="341"/>
      <c r="E941" s="340"/>
      <c r="F941" s="341"/>
      <c r="G941" s="340"/>
      <c r="H941" s="341"/>
      <c r="I941" s="340"/>
      <c r="J941" s="341"/>
      <c r="K941" s="342"/>
      <c r="L941" s="340"/>
      <c r="M941" s="341"/>
      <c r="N941" s="340"/>
      <c r="O941" s="341"/>
      <c r="P941" s="340"/>
      <c r="Q941" s="341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0"/>
      <c r="B942" s="340"/>
      <c r="C942" s="340"/>
      <c r="D942" s="341"/>
      <c r="E942" s="340"/>
      <c r="F942" s="341"/>
      <c r="G942" s="340"/>
      <c r="H942" s="341"/>
      <c r="I942" s="340"/>
      <c r="J942" s="341"/>
      <c r="K942" s="342"/>
      <c r="L942" s="340"/>
      <c r="M942" s="341"/>
      <c r="N942" s="340"/>
      <c r="O942" s="341"/>
      <c r="P942" s="340"/>
      <c r="Q942" s="341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0"/>
      <c r="B943" s="340"/>
      <c r="C943" s="340"/>
      <c r="D943" s="341"/>
      <c r="E943" s="340"/>
      <c r="F943" s="341"/>
      <c r="G943" s="340"/>
      <c r="H943" s="341"/>
      <c r="I943" s="340"/>
      <c r="J943" s="341"/>
      <c r="K943" s="342"/>
      <c r="L943" s="340"/>
      <c r="M943" s="341"/>
      <c r="N943" s="340"/>
      <c r="O943" s="341"/>
      <c r="P943" s="340"/>
      <c r="Q943" s="341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0"/>
      <c r="B944" s="340"/>
      <c r="C944" s="340"/>
      <c r="D944" s="341"/>
      <c r="E944" s="340"/>
      <c r="F944" s="341"/>
      <c r="G944" s="340"/>
      <c r="H944" s="341"/>
      <c r="I944" s="340"/>
      <c r="J944" s="341"/>
      <c r="K944" s="342"/>
      <c r="L944" s="340"/>
      <c r="M944" s="341"/>
      <c r="N944" s="340"/>
      <c r="O944" s="341"/>
      <c r="P944" s="340"/>
      <c r="Q944" s="341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0"/>
      <c r="B945" s="340"/>
      <c r="C945" s="340"/>
      <c r="D945" s="341"/>
      <c r="E945" s="340"/>
      <c r="F945" s="341"/>
      <c r="G945" s="340"/>
      <c r="H945" s="341"/>
      <c r="I945" s="340"/>
      <c r="J945" s="341"/>
      <c r="K945" s="342"/>
      <c r="L945" s="340"/>
      <c r="M945" s="341"/>
      <c r="N945" s="340"/>
      <c r="O945" s="341"/>
      <c r="P945" s="340"/>
      <c r="Q945" s="341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0"/>
      <c r="B946" s="340"/>
      <c r="C946" s="340"/>
      <c r="D946" s="341"/>
      <c r="E946" s="340"/>
      <c r="F946" s="341"/>
      <c r="G946" s="340"/>
      <c r="H946" s="341"/>
      <c r="I946" s="340"/>
      <c r="J946" s="341"/>
      <c r="K946" s="342"/>
      <c r="L946" s="340"/>
      <c r="M946" s="341"/>
      <c r="N946" s="340"/>
      <c r="O946" s="341"/>
      <c r="P946" s="340"/>
      <c r="Q946" s="341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0"/>
      <c r="B947" s="340"/>
      <c r="C947" s="340"/>
      <c r="D947" s="341"/>
      <c r="E947" s="340"/>
      <c r="F947" s="341"/>
      <c r="G947" s="340"/>
      <c r="H947" s="341"/>
      <c r="I947" s="340"/>
      <c r="J947" s="341"/>
      <c r="K947" s="342"/>
      <c r="L947" s="340"/>
      <c r="M947" s="341"/>
      <c r="N947" s="340"/>
      <c r="O947" s="341"/>
      <c r="P947" s="340"/>
      <c r="Q947" s="341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0"/>
      <c r="B948" s="340"/>
      <c r="C948" s="340"/>
      <c r="D948" s="341"/>
      <c r="E948" s="340"/>
      <c r="F948" s="341"/>
      <c r="G948" s="340"/>
      <c r="H948" s="341"/>
      <c r="I948" s="340"/>
      <c r="J948" s="341"/>
      <c r="K948" s="342"/>
      <c r="L948" s="340"/>
      <c r="M948" s="341"/>
      <c r="N948" s="340"/>
      <c r="O948" s="341"/>
      <c r="P948" s="340"/>
      <c r="Q948" s="341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0"/>
      <c r="B949" s="340"/>
      <c r="C949" s="340"/>
      <c r="D949" s="341"/>
      <c r="E949" s="340"/>
      <c r="F949" s="341"/>
      <c r="G949" s="340"/>
      <c r="H949" s="341"/>
      <c r="I949" s="340"/>
      <c r="J949" s="341"/>
      <c r="K949" s="342"/>
      <c r="L949" s="340"/>
      <c r="M949" s="341"/>
      <c r="N949" s="340"/>
      <c r="O949" s="341"/>
      <c r="P949" s="340"/>
      <c r="Q949" s="341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0"/>
      <c r="B950" s="340"/>
      <c r="C950" s="340"/>
      <c r="D950" s="341"/>
      <c r="E950" s="340"/>
      <c r="F950" s="341"/>
      <c r="G950" s="340"/>
      <c r="H950" s="341"/>
      <c r="I950" s="340"/>
      <c r="J950" s="341"/>
      <c r="K950" s="342"/>
      <c r="L950" s="340"/>
      <c r="M950" s="341"/>
      <c r="N950" s="340"/>
      <c r="O950" s="341"/>
      <c r="P950" s="340"/>
      <c r="Q950" s="341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0"/>
      <c r="B951" s="340"/>
      <c r="C951" s="340"/>
      <c r="D951" s="341"/>
      <c r="E951" s="340"/>
      <c r="F951" s="341"/>
      <c r="G951" s="340"/>
      <c r="H951" s="341"/>
      <c r="I951" s="340"/>
      <c r="J951" s="341"/>
      <c r="K951" s="342"/>
      <c r="L951" s="340"/>
      <c r="M951" s="341"/>
      <c r="N951" s="340"/>
      <c r="O951" s="341"/>
      <c r="P951" s="340"/>
      <c r="Q951" s="341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0"/>
      <c r="B952" s="340"/>
      <c r="C952" s="340"/>
      <c r="D952" s="341"/>
      <c r="E952" s="340"/>
      <c r="F952" s="341"/>
      <c r="G952" s="340"/>
      <c r="H952" s="341"/>
      <c r="I952" s="340"/>
      <c r="J952" s="341"/>
      <c r="K952" s="342"/>
      <c r="L952" s="340"/>
      <c r="M952" s="341"/>
      <c r="N952" s="340"/>
      <c r="O952" s="341"/>
      <c r="P952" s="340"/>
      <c r="Q952" s="341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0"/>
      <c r="B953" s="340"/>
      <c r="C953" s="340"/>
      <c r="D953" s="341"/>
      <c r="E953" s="340"/>
      <c r="F953" s="341"/>
      <c r="G953" s="340"/>
      <c r="H953" s="341"/>
      <c r="I953" s="340"/>
      <c r="J953" s="341"/>
      <c r="K953" s="342"/>
      <c r="L953" s="340"/>
      <c r="M953" s="341"/>
      <c r="N953" s="340"/>
      <c r="O953" s="341"/>
      <c r="P953" s="340"/>
      <c r="Q953" s="341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0"/>
      <c r="B954" s="340"/>
      <c r="C954" s="340"/>
      <c r="D954" s="341"/>
      <c r="E954" s="340"/>
      <c r="F954" s="341"/>
      <c r="G954" s="340"/>
      <c r="H954" s="341"/>
      <c r="I954" s="340"/>
      <c r="J954" s="341"/>
      <c r="K954" s="342"/>
      <c r="L954" s="340"/>
      <c r="M954" s="341"/>
      <c r="N954" s="340"/>
      <c r="O954" s="341"/>
      <c r="P954" s="340"/>
      <c r="Q954" s="341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0"/>
      <c r="B955" s="340"/>
      <c r="C955" s="340"/>
      <c r="D955" s="341"/>
      <c r="E955" s="340"/>
      <c r="F955" s="341"/>
      <c r="G955" s="340"/>
      <c r="H955" s="341"/>
      <c r="I955" s="340"/>
      <c r="J955" s="341"/>
      <c r="K955" s="342"/>
      <c r="L955" s="340"/>
      <c r="M955" s="341"/>
      <c r="N955" s="340"/>
      <c r="O955" s="341"/>
      <c r="P955" s="340"/>
      <c r="Q955" s="341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0"/>
      <c r="B956" s="340"/>
      <c r="C956" s="340"/>
      <c r="D956" s="341"/>
      <c r="E956" s="340"/>
      <c r="F956" s="341"/>
      <c r="G956" s="340"/>
      <c r="H956" s="341"/>
      <c r="I956" s="340"/>
      <c r="J956" s="341"/>
      <c r="K956" s="342"/>
      <c r="L956" s="340"/>
      <c r="M956" s="341"/>
      <c r="N956" s="340"/>
      <c r="O956" s="341"/>
      <c r="P956" s="340"/>
      <c r="Q956" s="341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0"/>
      <c r="B957" s="340"/>
      <c r="C957" s="340"/>
      <c r="D957" s="341"/>
      <c r="E957" s="340"/>
      <c r="F957" s="341"/>
      <c r="G957" s="340"/>
      <c r="H957" s="341"/>
      <c r="I957" s="340"/>
      <c r="J957" s="341"/>
      <c r="K957" s="342"/>
      <c r="L957" s="340"/>
      <c r="M957" s="341"/>
      <c r="N957" s="340"/>
      <c r="O957" s="341"/>
      <c r="P957" s="340"/>
      <c r="Q957" s="341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0"/>
      <c r="B958" s="340"/>
      <c r="C958" s="340"/>
      <c r="D958" s="341"/>
      <c r="E958" s="340"/>
      <c r="F958" s="341"/>
      <c r="G958" s="340"/>
      <c r="H958" s="341"/>
      <c r="I958" s="340"/>
      <c r="J958" s="341"/>
      <c r="K958" s="342"/>
      <c r="L958" s="340"/>
      <c r="M958" s="341"/>
      <c r="N958" s="340"/>
      <c r="O958" s="341"/>
      <c r="P958" s="340"/>
      <c r="Q958" s="341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0"/>
      <c r="B959" s="340"/>
      <c r="C959" s="340"/>
      <c r="D959" s="341"/>
      <c r="E959" s="340"/>
      <c r="F959" s="341"/>
      <c r="G959" s="340"/>
      <c r="H959" s="341"/>
      <c r="I959" s="340"/>
      <c r="J959" s="341"/>
      <c r="K959" s="342"/>
      <c r="L959" s="340"/>
      <c r="M959" s="341"/>
      <c r="N959" s="340"/>
      <c r="O959" s="341"/>
      <c r="P959" s="340"/>
      <c r="Q959" s="341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0"/>
      <c r="B960" s="340"/>
      <c r="C960" s="340"/>
      <c r="D960" s="341"/>
      <c r="E960" s="340"/>
      <c r="F960" s="341"/>
      <c r="G960" s="340"/>
      <c r="H960" s="341"/>
      <c r="I960" s="340"/>
      <c r="J960" s="341"/>
      <c r="K960" s="342"/>
      <c r="L960" s="340"/>
      <c r="M960" s="341"/>
      <c r="N960" s="340"/>
      <c r="O960" s="341"/>
      <c r="P960" s="340"/>
      <c r="Q960" s="341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0"/>
      <c r="B961" s="340"/>
      <c r="C961" s="340"/>
      <c r="D961" s="341"/>
      <c r="E961" s="340"/>
      <c r="F961" s="341"/>
      <c r="G961" s="340"/>
      <c r="H961" s="341"/>
      <c r="I961" s="340"/>
      <c r="J961" s="341"/>
      <c r="K961" s="342"/>
      <c r="L961" s="340"/>
      <c r="M961" s="341"/>
      <c r="N961" s="340"/>
      <c r="O961" s="341"/>
      <c r="P961" s="340"/>
      <c r="Q961" s="341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0"/>
      <c r="B962" s="340"/>
      <c r="C962" s="340"/>
      <c r="D962" s="341"/>
      <c r="E962" s="340"/>
      <c r="F962" s="341"/>
      <c r="G962" s="340"/>
      <c r="H962" s="341"/>
      <c r="I962" s="340"/>
      <c r="J962" s="341"/>
      <c r="K962" s="342"/>
      <c r="L962" s="340"/>
      <c r="M962" s="341"/>
      <c r="N962" s="340"/>
      <c r="O962" s="341"/>
      <c r="P962" s="340"/>
      <c r="Q962" s="341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0"/>
      <c r="B963" s="340"/>
      <c r="C963" s="340"/>
      <c r="D963" s="341"/>
      <c r="E963" s="340"/>
      <c r="F963" s="341"/>
      <c r="G963" s="340"/>
      <c r="H963" s="341"/>
      <c r="I963" s="340"/>
      <c r="J963" s="341"/>
      <c r="K963" s="342"/>
      <c r="L963" s="340"/>
      <c r="M963" s="341"/>
      <c r="N963" s="340"/>
      <c r="O963" s="341"/>
      <c r="P963" s="340"/>
      <c r="Q963" s="341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0"/>
      <c r="B964" s="340"/>
      <c r="C964" s="340"/>
      <c r="D964" s="341"/>
      <c r="E964" s="340"/>
      <c r="F964" s="341"/>
      <c r="G964" s="340"/>
      <c r="H964" s="341"/>
      <c r="I964" s="340"/>
      <c r="J964" s="341"/>
      <c r="K964" s="342"/>
      <c r="L964" s="340"/>
      <c r="M964" s="341"/>
      <c r="N964" s="340"/>
      <c r="O964" s="341"/>
      <c r="P964" s="340"/>
      <c r="Q964" s="341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0"/>
      <c r="B965" s="340"/>
      <c r="C965" s="340"/>
      <c r="D965" s="341"/>
      <c r="E965" s="340"/>
      <c r="F965" s="341"/>
      <c r="G965" s="340"/>
      <c r="H965" s="341"/>
      <c r="I965" s="340"/>
      <c r="J965" s="341"/>
      <c r="K965" s="342"/>
      <c r="L965" s="340"/>
      <c r="M965" s="341"/>
      <c r="N965" s="340"/>
      <c r="O965" s="341"/>
      <c r="P965" s="340"/>
      <c r="Q965" s="341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0"/>
      <c r="B966" s="340"/>
      <c r="C966" s="340"/>
      <c r="D966" s="341"/>
      <c r="E966" s="340"/>
      <c r="F966" s="341"/>
      <c r="G966" s="340"/>
      <c r="H966" s="341"/>
      <c r="I966" s="340"/>
      <c r="J966" s="341"/>
      <c r="K966" s="342"/>
      <c r="L966" s="340"/>
      <c r="M966" s="341"/>
      <c r="N966" s="340"/>
      <c r="O966" s="341"/>
      <c r="P966" s="340"/>
      <c r="Q966" s="341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0"/>
      <c r="B967" s="340"/>
      <c r="C967" s="340"/>
      <c r="D967" s="341"/>
      <c r="E967" s="340"/>
      <c r="F967" s="341"/>
      <c r="G967" s="340"/>
      <c r="H967" s="341"/>
      <c r="I967" s="340"/>
      <c r="J967" s="341"/>
      <c r="K967" s="342"/>
      <c r="L967" s="340"/>
      <c r="M967" s="341"/>
      <c r="N967" s="340"/>
      <c r="O967" s="341"/>
      <c r="P967" s="340"/>
      <c r="Q967" s="341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0"/>
      <c r="B968" s="340"/>
      <c r="C968" s="340"/>
      <c r="D968" s="341"/>
      <c r="E968" s="340"/>
      <c r="F968" s="341"/>
      <c r="G968" s="340"/>
      <c r="H968" s="341"/>
      <c r="I968" s="340"/>
      <c r="J968" s="341"/>
      <c r="K968" s="342"/>
      <c r="L968" s="340"/>
      <c r="M968" s="341"/>
      <c r="N968" s="340"/>
      <c r="O968" s="341"/>
      <c r="P968" s="340"/>
      <c r="Q968" s="341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0"/>
      <c r="B969" s="340"/>
      <c r="C969" s="340"/>
      <c r="D969" s="341"/>
      <c r="E969" s="340"/>
      <c r="F969" s="341"/>
      <c r="G969" s="340"/>
      <c r="H969" s="341"/>
      <c r="I969" s="340"/>
      <c r="J969" s="341"/>
      <c r="K969" s="342"/>
      <c r="L969" s="340"/>
      <c r="M969" s="341"/>
      <c r="N969" s="340"/>
      <c r="O969" s="341"/>
      <c r="P969" s="340"/>
      <c r="Q969" s="341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0"/>
      <c r="B970" s="340"/>
      <c r="C970" s="340"/>
      <c r="D970" s="341"/>
      <c r="E970" s="340"/>
      <c r="F970" s="341"/>
      <c r="G970" s="340"/>
      <c r="H970" s="341"/>
      <c r="I970" s="340"/>
      <c r="J970" s="341"/>
      <c r="K970" s="342"/>
      <c r="L970" s="340"/>
      <c r="M970" s="341"/>
      <c r="N970" s="340"/>
      <c r="O970" s="341"/>
      <c r="P970" s="340"/>
      <c r="Q970" s="341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0"/>
      <c r="B971" s="340"/>
      <c r="C971" s="340"/>
      <c r="D971" s="341"/>
      <c r="E971" s="340"/>
      <c r="F971" s="341"/>
      <c r="G971" s="340"/>
      <c r="H971" s="341"/>
      <c r="I971" s="340"/>
      <c r="J971" s="341"/>
      <c r="K971" s="342"/>
      <c r="L971" s="340"/>
      <c r="M971" s="341"/>
      <c r="N971" s="340"/>
      <c r="O971" s="341"/>
      <c r="P971" s="340"/>
      <c r="Q971" s="341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0"/>
      <c r="B972" s="340"/>
      <c r="C972" s="340"/>
      <c r="D972" s="341"/>
      <c r="E972" s="340"/>
      <c r="F972" s="341"/>
      <c r="G972" s="340"/>
      <c r="H972" s="341"/>
      <c r="I972" s="340"/>
      <c r="J972" s="341"/>
      <c r="K972" s="342"/>
      <c r="L972" s="340"/>
      <c r="M972" s="341"/>
      <c r="N972" s="340"/>
      <c r="O972" s="341"/>
      <c r="P972" s="340"/>
      <c r="Q972" s="341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0"/>
      <c r="B973" s="340"/>
      <c r="C973" s="340"/>
      <c r="D973" s="341"/>
      <c r="E973" s="340"/>
      <c r="F973" s="341"/>
      <c r="G973" s="340"/>
      <c r="H973" s="341"/>
      <c r="I973" s="340"/>
      <c r="J973" s="341"/>
      <c r="K973" s="342"/>
      <c r="L973" s="340"/>
      <c r="M973" s="341"/>
      <c r="N973" s="340"/>
      <c r="O973" s="341"/>
      <c r="P973" s="340"/>
      <c r="Q973" s="341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0"/>
      <c r="B974" s="340"/>
      <c r="C974" s="340"/>
      <c r="D974" s="341"/>
      <c r="E974" s="340"/>
      <c r="F974" s="341"/>
      <c r="G974" s="340"/>
      <c r="H974" s="341"/>
      <c r="I974" s="340"/>
      <c r="J974" s="341"/>
      <c r="K974" s="342"/>
      <c r="L974" s="340"/>
      <c r="M974" s="341"/>
      <c r="N974" s="340"/>
      <c r="O974" s="341"/>
      <c r="P974" s="340"/>
      <c r="Q974" s="341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0"/>
      <c r="B975" s="340"/>
      <c r="C975" s="340"/>
      <c r="D975" s="341"/>
      <c r="E975" s="340"/>
      <c r="F975" s="341"/>
      <c r="G975" s="340"/>
      <c r="H975" s="341"/>
      <c r="I975" s="340"/>
      <c r="J975" s="341"/>
      <c r="K975" s="342"/>
      <c r="L975" s="340"/>
      <c r="M975" s="341"/>
      <c r="N975" s="340"/>
      <c r="O975" s="341"/>
      <c r="P975" s="340"/>
      <c r="Q975" s="341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0"/>
      <c r="B976" s="340"/>
      <c r="C976" s="340"/>
      <c r="D976" s="341"/>
      <c r="E976" s="340"/>
      <c r="F976" s="341"/>
      <c r="G976" s="340"/>
      <c r="H976" s="341"/>
      <c r="I976" s="340"/>
      <c r="J976" s="341"/>
      <c r="K976" s="342"/>
      <c r="L976" s="340"/>
      <c r="M976" s="341"/>
      <c r="N976" s="340"/>
      <c r="O976" s="341"/>
      <c r="P976" s="340"/>
      <c r="Q976" s="341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0"/>
      <c r="B977" s="340"/>
      <c r="C977" s="340"/>
      <c r="D977" s="341"/>
      <c r="E977" s="340"/>
      <c r="F977" s="341"/>
      <c r="G977" s="340"/>
      <c r="H977" s="341"/>
      <c r="I977" s="340"/>
      <c r="J977" s="341"/>
      <c r="K977" s="342"/>
      <c r="L977" s="340"/>
      <c r="M977" s="341"/>
      <c r="N977" s="340"/>
      <c r="O977" s="341"/>
      <c r="P977" s="340"/>
      <c r="Q977" s="341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0"/>
      <c r="B978" s="340"/>
      <c r="C978" s="340"/>
      <c r="D978" s="341"/>
      <c r="E978" s="340"/>
      <c r="F978" s="341"/>
      <c r="G978" s="340"/>
      <c r="H978" s="341"/>
      <c r="I978" s="340"/>
      <c r="J978" s="341"/>
      <c r="K978" s="342"/>
      <c r="L978" s="340"/>
      <c r="M978" s="341"/>
      <c r="N978" s="340"/>
      <c r="O978" s="341"/>
      <c r="P978" s="340"/>
      <c r="Q978" s="341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0"/>
      <c r="B979" s="340"/>
      <c r="C979" s="340"/>
      <c r="D979" s="341"/>
      <c r="E979" s="340"/>
      <c r="F979" s="341"/>
      <c r="G979" s="340"/>
      <c r="H979" s="341"/>
      <c r="I979" s="340"/>
      <c r="J979" s="341"/>
      <c r="K979" s="342"/>
      <c r="L979" s="340"/>
      <c r="M979" s="341"/>
      <c r="N979" s="340"/>
      <c r="O979" s="341"/>
      <c r="P979" s="340"/>
      <c r="Q979" s="341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0"/>
      <c r="B980" s="340"/>
      <c r="C980" s="340"/>
      <c r="D980" s="341"/>
      <c r="E980" s="340"/>
      <c r="F980" s="341"/>
      <c r="G980" s="340"/>
      <c r="H980" s="341"/>
      <c r="I980" s="340"/>
      <c r="J980" s="341"/>
      <c r="K980" s="342"/>
      <c r="L980" s="340"/>
      <c r="M980" s="341"/>
      <c r="N980" s="340"/>
      <c r="O980" s="341"/>
      <c r="P980" s="340"/>
      <c r="Q980" s="341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0"/>
      <c r="B981" s="340"/>
      <c r="C981" s="340"/>
      <c r="D981" s="341"/>
      <c r="E981" s="340"/>
      <c r="F981" s="341"/>
      <c r="G981" s="340"/>
      <c r="H981" s="341"/>
      <c r="I981" s="340"/>
      <c r="J981" s="341"/>
      <c r="K981" s="342"/>
      <c r="L981" s="340"/>
      <c r="M981" s="341"/>
      <c r="N981" s="340"/>
      <c r="O981" s="341"/>
      <c r="P981" s="340"/>
      <c r="Q981" s="341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0"/>
      <c r="B982" s="340"/>
      <c r="C982" s="340"/>
      <c r="D982" s="341"/>
      <c r="E982" s="340"/>
      <c r="F982" s="341"/>
      <c r="G982" s="340"/>
      <c r="H982" s="341"/>
      <c r="I982" s="340"/>
      <c r="J982" s="341"/>
      <c r="K982" s="342"/>
      <c r="L982" s="340"/>
      <c r="M982" s="341"/>
      <c r="N982" s="340"/>
      <c r="O982" s="341"/>
      <c r="P982" s="340"/>
      <c r="Q982" s="341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0"/>
      <c r="B983" s="340"/>
      <c r="C983" s="340"/>
      <c r="D983" s="341"/>
      <c r="E983" s="340"/>
      <c r="F983" s="341"/>
      <c r="G983" s="340"/>
      <c r="H983" s="341"/>
      <c r="I983" s="340"/>
      <c r="J983" s="341"/>
      <c r="K983" s="342"/>
      <c r="L983" s="340"/>
      <c r="M983" s="341"/>
      <c r="N983" s="340"/>
      <c r="O983" s="341"/>
      <c r="P983" s="340"/>
      <c r="Q983" s="341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0"/>
      <c r="B984" s="340"/>
      <c r="C984" s="340"/>
      <c r="D984" s="341"/>
      <c r="E984" s="340"/>
      <c r="F984" s="341"/>
      <c r="G984" s="340"/>
      <c r="H984" s="341"/>
      <c r="I984" s="340"/>
      <c r="J984" s="341"/>
      <c r="K984" s="342"/>
      <c r="L984" s="340"/>
      <c r="M984" s="341"/>
      <c r="N984" s="340"/>
      <c r="O984" s="341"/>
      <c r="P984" s="340"/>
      <c r="Q984" s="341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0"/>
      <c r="B985" s="340"/>
      <c r="C985" s="340"/>
      <c r="D985" s="341"/>
      <c r="E985" s="340"/>
      <c r="F985" s="341"/>
      <c r="G985" s="340"/>
      <c r="H985" s="341"/>
      <c r="I985" s="340"/>
      <c r="J985" s="341"/>
      <c r="K985" s="342"/>
      <c r="L985" s="340"/>
      <c r="M985" s="341"/>
      <c r="N985" s="340"/>
      <c r="O985" s="341"/>
      <c r="P985" s="340"/>
      <c r="Q985" s="341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0"/>
      <c r="B986" s="340"/>
      <c r="C986" s="340"/>
      <c r="D986" s="341"/>
      <c r="E986" s="340"/>
      <c r="F986" s="341"/>
      <c r="G986" s="340"/>
      <c r="H986" s="341"/>
      <c r="I986" s="340"/>
      <c r="J986" s="341"/>
      <c r="K986" s="342"/>
      <c r="L986" s="340"/>
      <c r="M986" s="341"/>
      <c r="N986" s="340"/>
      <c r="O986" s="341"/>
      <c r="P986" s="340"/>
      <c r="Q986" s="341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0"/>
      <c r="B987" s="340"/>
      <c r="C987" s="340"/>
      <c r="D987" s="341"/>
      <c r="E987" s="340"/>
      <c r="F987" s="341"/>
      <c r="G987" s="340"/>
      <c r="H987" s="341"/>
      <c r="I987" s="340"/>
      <c r="J987" s="341"/>
      <c r="K987" s="342"/>
      <c r="L987" s="340"/>
      <c r="M987" s="341"/>
      <c r="N987" s="340"/>
      <c r="O987" s="341"/>
      <c r="P987" s="340"/>
      <c r="Q987" s="341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0"/>
      <c r="B988" s="340"/>
      <c r="C988" s="340"/>
      <c r="D988" s="341"/>
      <c r="E988" s="340"/>
      <c r="F988" s="341"/>
      <c r="G988" s="340"/>
      <c r="H988" s="341"/>
      <c r="I988" s="340"/>
      <c r="J988" s="341"/>
      <c r="K988" s="342"/>
      <c r="L988" s="340"/>
      <c r="M988" s="341"/>
      <c r="N988" s="340"/>
      <c r="O988" s="341"/>
      <c r="P988" s="340"/>
      <c r="Q988" s="341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0"/>
      <c r="B989" s="340"/>
      <c r="C989" s="340"/>
      <c r="D989" s="341"/>
      <c r="E989" s="340"/>
      <c r="F989" s="341"/>
      <c r="G989" s="340"/>
      <c r="H989" s="341"/>
      <c r="I989" s="340"/>
      <c r="J989" s="341"/>
      <c r="K989" s="342"/>
      <c r="L989" s="340"/>
      <c r="M989" s="341"/>
      <c r="N989" s="340"/>
      <c r="O989" s="341"/>
      <c r="P989" s="340"/>
      <c r="Q989" s="341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0"/>
      <c r="B990" s="340"/>
      <c r="C990" s="340"/>
      <c r="D990" s="341"/>
      <c r="E990" s="340"/>
      <c r="F990" s="341"/>
      <c r="G990" s="340"/>
      <c r="H990" s="341"/>
      <c r="I990" s="340"/>
      <c r="J990" s="341"/>
      <c r="K990" s="342"/>
      <c r="L990" s="340"/>
      <c r="M990" s="341"/>
      <c r="N990" s="340"/>
      <c r="O990" s="341"/>
      <c r="P990" s="340"/>
      <c r="Q990" s="341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0"/>
      <c r="B991" s="340"/>
      <c r="C991" s="340"/>
      <c r="D991" s="341"/>
      <c r="E991" s="340"/>
      <c r="F991" s="341"/>
      <c r="G991" s="340"/>
      <c r="H991" s="341"/>
      <c r="I991" s="340"/>
      <c r="J991" s="341"/>
      <c r="K991" s="342"/>
      <c r="L991" s="340"/>
      <c r="M991" s="341"/>
      <c r="N991" s="340"/>
      <c r="O991" s="341"/>
      <c r="P991" s="340"/>
      <c r="Q991" s="341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0"/>
      <c r="B992" s="340"/>
      <c r="C992" s="340"/>
      <c r="D992" s="341"/>
      <c r="E992" s="340"/>
      <c r="F992" s="341"/>
      <c r="G992" s="340"/>
      <c r="H992" s="341"/>
      <c r="I992" s="340"/>
      <c r="J992" s="341"/>
      <c r="K992" s="342"/>
      <c r="L992" s="340"/>
      <c r="M992" s="341"/>
      <c r="N992" s="340"/>
      <c r="O992" s="341"/>
      <c r="P992" s="340"/>
      <c r="Q992" s="341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0"/>
      <c r="B993" s="340"/>
      <c r="C993" s="340"/>
      <c r="D993" s="341"/>
      <c r="E993" s="340"/>
      <c r="F993" s="341"/>
      <c r="G993" s="340"/>
      <c r="H993" s="341"/>
      <c r="I993" s="340"/>
      <c r="J993" s="341"/>
      <c r="K993" s="342"/>
      <c r="L993" s="340"/>
      <c r="M993" s="341"/>
      <c r="N993" s="340"/>
      <c r="O993" s="341"/>
      <c r="P993" s="340"/>
      <c r="Q993" s="341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0"/>
      <c r="B994" s="340"/>
      <c r="C994" s="340"/>
      <c r="D994" s="341"/>
      <c r="E994" s="340"/>
      <c r="F994" s="341"/>
      <c r="G994" s="340"/>
      <c r="H994" s="341"/>
      <c r="I994" s="340"/>
      <c r="J994" s="341"/>
      <c r="K994" s="342"/>
      <c r="L994" s="340"/>
      <c r="M994" s="341"/>
      <c r="N994" s="340"/>
      <c r="O994" s="341"/>
      <c r="P994" s="340"/>
      <c r="Q994" s="341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0"/>
      <c r="B995" s="340"/>
      <c r="C995" s="340"/>
      <c r="D995" s="341"/>
      <c r="E995" s="340"/>
      <c r="F995" s="341"/>
      <c r="G995" s="340"/>
      <c r="H995" s="341"/>
      <c r="I995" s="340"/>
      <c r="J995" s="341"/>
      <c r="K995" s="342"/>
      <c r="L995" s="340"/>
      <c r="M995" s="341"/>
      <c r="N995" s="340"/>
      <c r="O995" s="341"/>
      <c r="P995" s="340"/>
      <c r="Q995" s="341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0"/>
      <c r="B996" s="340"/>
      <c r="C996" s="340"/>
      <c r="D996" s="341"/>
      <c r="E996" s="340"/>
      <c r="F996" s="341"/>
      <c r="G996" s="340"/>
      <c r="H996" s="341"/>
      <c r="I996" s="340"/>
      <c r="J996" s="341"/>
      <c r="K996" s="342"/>
      <c r="L996" s="340"/>
      <c r="M996" s="341"/>
      <c r="N996" s="340"/>
      <c r="O996" s="341"/>
      <c r="P996" s="340"/>
      <c r="Q996" s="341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0"/>
      <c r="B997" s="340"/>
      <c r="C997" s="340"/>
      <c r="D997" s="341"/>
      <c r="E997" s="340"/>
      <c r="F997" s="341"/>
      <c r="G997" s="340"/>
      <c r="H997" s="341"/>
      <c r="I997" s="340"/>
      <c r="J997" s="341"/>
      <c r="K997" s="342"/>
      <c r="L997" s="340"/>
      <c r="M997" s="341"/>
      <c r="N997" s="340"/>
      <c r="O997" s="341"/>
      <c r="P997" s="340"/>
      <c r="Q997" s="341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0"/>
      <c r="B998" s="340"/>
      <c r="C998" s="340"/>
      <c r="D998" s="341"/>
      <c r="E998" s="340"/>
      <c r="F998" s="341"/>
      <c r="G998" s="340"/>
      <c r="H998" s="341"/>
      <c r="I998" s="340"/>
      <c r="J998" s="341"/>
      <c r="K998" s="342"/>
      <c r="L998" s="340"/>
      <c r="M998" s="341"/>
      <c r="N998" s="340"/>
      <c r="O998" s="341"/>
      <c r="P998" s="340"/>
      <c r="Q998" s="341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0"/>
      <c r="B999" s="340"/>
      <c r="C999" s="340"/>
      <c r="D999" s="341"/>
      <c r="E999" s="340"/>
      <c r="F999" s="341"/>
      <c r="G999" s="340"/>
      <c r="H999" s="341"/>
      <c r="I999" s="340"/>
      <c r="J999" s="341"/>
      <c r="K999" s="342"/>
      <c r="L999" s="340"/>
      <c r="M999" s="341"/>
      <c r="N999" s="340"/>
      <c r="O999" s="341"/>
      <c r="P999" s="340"/>
      <c r="Q999" s="341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0"/>
      <c r="B1000" s="340"/>
      <c r="C1000" s="340"/>
      <c r="D1000" s="341"/>
      <c r="E1000" s="340"/>
      <c r="F1000" s="341"/>
      <c r="G1000" s="340"/>
      <c r="H1000" s="341"/>
      <c r="I1000" s="340"/>
      <c r="J1000" s="341"/>
      <c r="K1000" s="342"/>
      <c r="L1000" s="340"/>
      <c r="M1000" s="341"/>
      <c r="N1000" s="340"/>
      <c r="O1000" s="341"/>
      <c r="P1000" s="340"/>
      <c r="Q1000" s="341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C2:Q2"/>
    <mergeCell ref="C3:Q3"/>
    <mergeCell ref="C4:Q4"/>
  </mergeCells>
  <pageMargins left="0.75" right="0.25" top="0.75" bottom="0.75" header="0" footer="0"/>
  <pageSetup paperSize="9" scale="38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2" width="2.7109375" customWidth="1"/>
    <col min="3" max="3" width="24.7109375" customWidth="1"/>
    <col min="4" max="4" width="8.7109375" customWidth="1"/>
    <col min="5" max="5" width="24.7109375" customWidth="1"/>
    <col min="6" max="6" width="8.7109375" customWidth="1"/>
    <col min="7" max="7" width="24.7109375" customWidth="1"/>
    <col min="8" max="8" width="8.7109375" customWidth="1"/>
    <col min="9" max="9" width="24.7109375" customWidth="1"/>
    <col min="10" max="10" width="8.7109375" customWidth="1"/>
    <col min="11" max="11" width="60.28515625" customWidth="1"/>
    <col min="12" max="12" width="24.7109375" customWidth="1"/>
    <col min="13" max="13" width="8.7109375" customWidth="1"/>
    <col min="14" max="14" width="24.7109375" customWidth="1"/>
    <col min="15" max="15" width="8.7109375" customWidth="1"/>
    <col min="16" max="16" width="24.7109375" customWidth="1"/>
    <col min="17" max="17" width="8.7109375" customWidth="1"/>
    <col min="18" max="18" width="2.7109375" customWidth="1"/>
    <col min="19" max="26" width="9.140625" customWidth="1"/>
  </cols>
  <sheetData>
    <row r="1" spans="1:26" ht="15" customHeight="1">
      <c r="A1" s="343"/>
      <c r="B1" s="343"/>
      <c r="C1" s="412"/>
      <c r="D1" s="412"/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343"/>
      <c r="S1" s="343"/>
      <c r="T1" s="343"/>
      <c r="U1" s="343"/>
      <c r="V1" s="343"/>
      <c r="W1" s="343"/>
      <c r="X1" s="343"/>
      <c r="Y1" s="343"/>
      <c r="Z1" s="343"/>
    </row>
    <row r="2" spans="1:26" ht="30" customHeight="1">
      <c r="A2" s="343"/>
      <c r="B2" s="591" t="s">
        <v>1915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549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549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558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343"/>
      <c r="B5" s="413"/>
      <c r="C5" s="414"/>
      <c r="D5" s="415"/>
      <c r="E5" s="414"/>
      <c r="F5" s="415"/>
      <c r="G5" s="414"/>
      <c r="H5" s="415"/>
      <c r="I5" s="414"/>
      <c r="J5" s="415"/>
      <c r="K5" s="416"/>
      <c r="L5" s="414"/>
      <c r="M5" s="415"/>
      <c r="N5" s="414"/>
      <c r="O5" s="415"/>
      <c r="P5" s="414"/>
      <c r="Q5" s="348"/>
      <c r="R5" s="417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8"/>
      <c r="B6" s="419"/>
      <c r="C6" s="420" t="s">
        <v>10</v>
      </c>
      <c r="D6" s="421" t="s">
        <v>1717</v>
      </c>
      <c r="E6" s="422" t="s">
        <v>11</v>
      </c>
      <c r="F6" s="421" t="s">
        <v>1717</v>
      </c>
      <c r="G6" s="422" t="s">
        <v>12</v>
      </c>
      <c r="H6" s="421" t="s">
        <v>1717</v>
      </c>
      <c r="I6" s="422" t="s">
        <v>13</v>
      </c>
      <c r="J6" s="423" t="s">
        <v>1717</v>
      </c>
      <c r="K6" s="424" t="s">
        <v>9</v>
      </c>
      <c r="L6" s="420" t="s">
        <v>14</v>
      </c>
      <c r="M6" s="421" t="s">
        <v>1717</v>
      </c>
      <c r="N6" s="420" t="s">
        <v>15</v>
      </c>
      <c r="O6" s="423" t="s">
        <v>1717</v>
      </c>
      <c r="P6" s="420" t="s">
        <v>1916</v>
      </c>
      <c r="Q6" s="421" t="s">
        <v>1717</v>
      </c>
      <c r="R6" s="425"/>
      <c r="S6" s="418"/>
      <c r="T6" s="418"/>
      <c r="U6" s="418"/>
      <c r="V6" s="418"/>
      <c r="W6" s="418"/>
      <c r="X6" s="418"/>
      <c r="Y6" s="418"/>
      <c r="Z6" s="418"/>
    </row>
    <row r="7" spans="1:26" ht="15" customHeight="1">
      <c r="A7" s="340"/>
      <c r="B7" s="357"/>
      <c r="C7" s="358"/>
      <c r="D7" s="359"/>
      <c r="E7" s="358"/>
      <c r="F7" s="359"/>
      <c r="G7" s="358"/>
      <c r="H7" s="359"/>
      <c r="I7" s="358"/>
      <c r="J7" s="359"/>
      <c r="K7" s="360" t="s">
        <v>1885</v>
      </c>
      <c r="L7" s="358"/>
      <c r="M7" s="359"/>
      <c r="N7" s="358"/>
      <c r="O7" s="359"/>
      <c r="P7" s="358"/>
      <c r="Q7" s="359"/>
      <c r="R7" s="361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340"/>
      <c r="B8" s="357"/>
      <c r="C8" s="362">
        <f>SUM(MACRO!C936)</f>
        <v>0</v>
      </c>
      <c r="D8" s="363"/>
      <c r="E8" s="362">
        <f>SUM(MACRO!E936)</f>
        <v>0</v>
      </c>
      <c r="F8" s="363"/>
      <c r="G8" s="362">
        <f>SUM(MACRO!G936)</f>
        <v>0</v>
      </c>
      <c r="H8" s="363"/>
      <c r="I8" s="362">
        <f>SUM(MACRO!I936)</f>
        <v>0</v>
      </c>
      <c r="J8" s="363"/>
      <c r="K8" s="395" t="str">
        <f>MACRO!B936</f>
        <v>Room Available</v>
      </c>
      <c r="L8" s="362">
        <f>SUM(MACRO!L936)</f>
        <v>0</v>
      </c>
      <c r="M8" s="363"/>
      <c r="N8" s="362">
        <f>SUM(MACRO!N936)</f>
        <v>0</v>
      </c>
      <c r="O8" s="363"/>
      <c r="P8" s="362">
        <f>SUM(MACRO!P936)</f>
        <v>0</v>
      </c>
      <c r="Q8" s="363"/>
      <c r="R8" s="361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340"/>
      <c r="B9" s="357"/>
      <c r="C9" s="362">
        <f>SUM(MACRO!C937)</f>
        <v>0</v>
      </c>
      <c r="D9" s="363"/>
      <c r="E9" s="362">
        <f>SUM(MACRO!E937)</f>
        <v>0</v>
      </c>
      <c r="F9" s="363"/>
      <c r="G9" s="362">
        <f>SUM(MACRO!G937)</f>
        <v>0</v>
      </c>
      <c r="H9" s="363"/>
      <c r="I9" s="362">
        <f>SUM(MACRO!I937)</f>
        <v>0</v>
      </c>
      <c r="J9" s="363"/>
      <c r="K9" s="395" t="str">
        <f>MACRO!B937</f>
        <v>Room Saleable</v>
      </c>
      <c r="L9" s="362">
        <f>SUM(MACRO!L937)</f>
        <v>0</v>
      </c>
      <c r="M9" s="363"/>
      <c r="N9" s="362">
        <f>SUM(MACRO!N937)</f>
        <v>0</v>
      </c>
      <c r="O9" s="363"/>
      <c r="P9" s="362">
        <f>SUM(MACRO!P937)</f>
        <v>0</v>
      </c>
      <c r="Q9" s="363"/>
      <c r="R9" s="361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340"/>
      <c r="B10" s="357"/>
      <c r="C10" s="362">
        <f>SUM(MACRO!C938)</f>
        <v>0</v>
      </c>
      <c r="D10" s="363"/>
      <c r="E10" s="362">
        <f>SUM(MACRO!E938)</f>
        <v>0</v>
      </c>
      <c r="F10" s="363"/>
      <c r="G10" s="362">
        <f>SUM(MACRO!G938)</f>
        <v>0</v>
      </c>
      <c r="H10" s="363"/>
      <c r="I10" s="362">
        <f>SUM(MACRO!I938)</f>
        <v>0</v>
      </c>
      <c r="J10" s="363"/>
      <c r="K10" s="395" t="str">
        <f>MACRO!B938</f>
        <v>Room Sold</v>
      </c>
      <c r="L10" s="362">
        <f>SUM(MACRO!L938)</f>
        <v>0</v>
      </c>
      <c r="M10" s="363"/>
      <c r="N10" s="362">
        <f>SUM(MACRO!N938)</f>
        <v>0</v>
      </c>
      <c r="O10" s="363"/>
      <c r="P10" s="362">
        <f>SUM(MACRO!P938)</f>
        <v>0</v>
      </c>
      <c r="Q10" s="363"/>
      <c r="R10" s="361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365"/>
      <c r="B11" s="366"/>
      <c r="C11" s="362">
        <f>SUM(MACRO!C940)</f>
        <v>0</v>
      </c>
      <c r="D11" s="363"/>
      <c r="E11" s="362">
        <f>SUM(MACRO!E940)</f>
        <v>0</v>
      </c>
      <c r="F11" s="363"/>
      <c r="G11" s="362">
        <f>SUM(MACRO!G940)</f>
        <v>0</v>
      </c>
      <c r="H11" s="363"/>
      <c r="I11" s="362">
        <f>SUM(MACRO!I940)</f>
        <v>0</v>
      </c>
      <c r="J11" s="363"/>
      <c r="K11" s="395" t="str">
        <f>MACRO!B940</f>
        <v>House Uses</v>
      </c>
      <c r="L11" s="362">
        <f>SUM(MACRO!L940)</f>
        <v>0</v>
      </c>
      <c r="M11" s="363"/>
      <c r="N11" s="362">
        <f>SUM(MACRO!N940)</f>
        <v>0</v>
      </c>
      <c r="O11" s="363"/>
      <c r="P11" s="362">
        <f>SUM(MACRO!P940)</f>
        <v>0</v>
      </c>
      <c r="Q11" s="363"/>
      <c r="R11" s="367"/>
      <c r="S11" s="365"/>
      <c r="T11" s="365"/>
      <c r="U11" s="365"/>
      <c r="V11" s="365"/>
      <c r="W11" s="365"/>
      <c r="X11" s="365"/>
      <c r="Y11" s="365"/>
      <c r="Z11" s="365"/>
    </row>
    <row r="12" spans="1:26" ht="15" customHeight="1">
      <c r="A12" s="340"/>
      <c r="B12" s="357"/>
      <c r="C12" s="362">
        <f>SUM(MACRO!C941)</f>
        <v>0</v>
      </c>
      <c r="D12" s="363"/>
      <c r="E12" s="362">
        <f>SUM(MACRO!E941)</f>
        <v>0</v>
      </c>
      <c r="F12" s="363"/>
      <c r="G12" s="362">
        <f>SUM(MACRO!G941)</f>
        <v>0</v>
      </c>
      <c r="H12" s="363"/>
      <c r="I12" s="362">
        <f>SUM(MACRO!I941)</f>
        <v>0</v>
      </c>
      <c r="J12" s="363"/>
      <c r="K12" s="395" t="str">
        <f>MACRO!B941</f>
        <v>Room Complimentary</v>
      </c>
      <c r="L12" s="362">
        <f>SUM(MACRO!L941)</f>
        <v>0</v>
      </c>
      <c r="M12" s="363"/>
      <c r="N12" s="362">
        <f>SUM(MACRO!N941)</f>
        <v>0</v>
      </c>
      <c r="O12" s="363"/>
      <c r="P12" s="362">
        <f>SUM(MACRO!P941)</f>
        <v>0</v>
      </c>
      <c r="Q12" s="363"/>
      <c r="R12" s="361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365"/>
      <c r="B13" s="366"/>
      <c r="C13" s="362">
        <f>SUM(MACRO!C942)</f>
        <v>0</v>
      </c>
      <c r="D13" s="363"/>
      <c r="E13" s="362">
        <f>SUM(MACRO!E942)</f>
        <v>0</v>
      </c>
      <c r="F13" s="363"/>
      <c r="G13" s="362">
        <f>SUM(MACRO!G942)</f>
        <v>0</v>
      </c>
      <c r="H13" s="363"/>
      <c r="I13" s="362">
        <f>SUM(MACRO!I942)</f>
        <v>0</v>
      </c>
      <c r="J13" s="363"/>
      <c r="K13" s="395" t="str">
        <f>MACRO!B942</f>
        <v>Out Of Order Rooms</v>
      </c>
      <c r="L13" s="362">
        <f>SUM(MACRO!L942)</f>
        <v>0</v>
      </c>
      <c r="M13" s="363"/>
      <c r="N13" s="362">
        <f>SUM(MACRO!N942)</f>
        <v>0</v>
      </c>
      <c r="O13" s="363"/>
      <c r="P13" s="362">
        <f>SUM(MACRO!P942)</f>
        <v>0</v>
      </c>
      <c r="Q13" s="363"/>
      <c r="R13" s="367"/>
      <c r="S13" s="365"/>
      <c r="T13" s="365"/>
      <c r="U13" s="365"/>
      <c r="V13" s="365"/>
      <c r="W13" s="365"/>
      <c r="X13" s="365"/>
      <c r="Y13" s="365"/>
      <c r="Z13" s="365"/>
    </row>
    <row r="14" spans="1:26" ht="15" customHeight="1">
      <c r="A14" s="340"/>
      <c r="B14" s="357"/>
      <c r="C14" s="362" t="e">
        <f>SUM(MACRO!C945)</f>
        <v>#DIV/0!</v>
      </c>
      <c r="D14" s="363"/>
      <c r="E14" s="362" t="e">
        <f>SUM(E16/E10)</f>
        <v>#DIV/0!</v>
      </c>
      <c r="F14" s="363"/>
      <c r="G14" s="362" t="e">
        <f>SUM(MACRO!G945)</f>
        <v>#DIV/0!</v>
      </c>
      <c r="H14" s="363"/>
      <c r="I14" s="362" t="e">
        <f>SUM(MACRO!I945)</f>
        <v>#DIV/0!</v>
      </c>
      <c r="J14" s="363"/>
      <c r="K14" s="395" t="str">
        <f>MACRO!B945</f>
        <v>Average Room Rate</v>
      </c>
      <c r="L14" s="362" t="e">
        <f>SUM(L16/L10)</f>
        <v>#DIV/0!</v>
      </c>
      <c r="M14" s="363"/>
      <c r="N14" s="362" t="e">
        <f>SUM(N16/N10)</f>
        <v>#DIV/0!</v>
      </c>
      <c r="O14" s="363"/>
      <c r="P14" s="362" t="e">
        <f>SUM(P16/P10)</f>
        <v>#DIV/0!</v>
      </c>
      <c r="Q14" s="363"/>
      <c r="R14" s="361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343"/>
      <c r="B15" s="426"/>
      <c r="C15" s="368"/>
      <c r="D15" s="369"/>
      <c r="E15" s="368"/>
      <c r="F15" s="369"/>
      <c r="G15" s="368"/>
      <c r="H15" s="369"/>
      <c r="I15" s="368"/>
      <c r="J15" s="369"/>
      <c r="K15" s="370" t="s">
        <v>1886</v>
      </c>
      <c r="L15" s="368"/>
      <c r="M15" s="369"/>
      <c r="N15" s="368"/>
      <c r="O15" s="369"/>
      <c r="P15" s="368"/>
      <c r="Q15" s="369"/>
      <c r="R15" s="427"/>
      <c r="S15" s="343"/>
      <c r="T15" s="343"/>
      <c r="U15" s="343"/>
      <c r="V15" s="343"/>
      <c r="W15" s="343"/>
      <c r="X15" s="343"/>
      <c r="Y15" s="343"/>
      <c r="Z15" s="343"/>
    </row>
    <row r="16" spans="1:26" ht="15" customHeight="1">
      <c r="A16" s="343"/>
      <c r="B16" s="426"/>
      <c r="C16" s="371">
        <f>SUM(MACRO!C318)</f>
        <v>0</v>
      </c>
      <c r="D16" s="372">
        <f>IF(C$18=0,0,(C16/C$18)*100)</f>
        <v>0</v>
      </c>
      <c r="E16" s="371">
        <f>SUM(MACRO!E318)</f>
        <v>0</v>
      </c>
      <c r="F16" s="372">
        <f>IF(E$18=0,0,(E16/E$18)*100)</f>
        <v>0</v>
      </c>
      <c r="G16" s="371">
        <f>SUM(MACRO!G318)</f>
        <v>0</v>
      </c>
      <c r="H16" s="372">
        <f>IF(G$18=0,0,(G16/G$18)*100)</f>
        <v>0</v>
      </c>
      <c r="I16" s="371">
        <f>SUM(MACRO!I318)</f>
        <v>0</v>
      </c>
      <c r="J16" s="372">
        <f>IF(I$18=0,0,(I16/I$18)*100)</f>
        <v>0</v>
      </c>
      <c r="K16" s="395" t="str">
        <f>MACRO!B318</f>
        <v>Room Revenue</v>
      </c>
      <c r="L16" s="371">
        <f>SUM(MACRO!L318)</f>
        <v>0</v>
      </c>
      <c r="M16" s="372">
        <f>IF(L$18=0,0,(L16/L$18)*100)</f>
        <v>0</v>
      </c>
      <c r="N16" s="371">
        <f>SUM(MACRO!N318)</f>
        <v>0</v>
      </c>
      <c r="O16" s="372">
        <f>IF(N$18=0,0,(N16/N$18)*100)</f>
        <v>0</v>
      </c>
      <c r="P16" s="371">
        <f>SUM(MACRO!P318)</f>
        <v>0</v>
      </c>
      <c r="Q16" s="372">
        <f>IF(P$18=0,0,(P16/P$18)*100)</f>
        <v>0</v>
      </c>
      <c r="R16" s="428"/>
      <c r="S16" s="343"/>
      <c r="T16" s="343"/>
      <c r="U16" s="343"/>
      <c r="V16" s="343"/>
      <c r="W16" s="343"/>
      <c r="X16" s="343"/>
      <c r="Y16" s="343"/>
      <c r="Z16" s="343"/>
    </row>
    <row r="17" spans="1:26" ht="15" customHeight="1">
      <c r="A17" s="343"/>
      <c r="B17" s="426"/>
      <c r="C17" s="371">
        <f>SUM(MACRO!C319)</f>
        <v>0</v>
      </c>
      <c r="D17" s="372">
        <f>IF(C$18=0,0,(C17/C$18)*100)</f>
        <v>0</v>
      </c>
      <c r="E17" s="371">
        <f>SUM(MACRO!E319)</f>
        <v>0</v>
      </c>
      <c r="F17" s="372">
        <f>IF(E$18=0,0,(E17/E$18)*100)</f>
        <v>0</v>
      </c>
      <c r="G17" s="371">
        <f>SUM(MACRO!G319)</f>
        <v>0</v>
      </c>
      <c r="H17" s="372">
        <f>IF(G$18=0,0,(G17/G$18)*100)</f>
        <v>0</v>
      </c>
      <c r="I17" s="371">
        <f>SUM(MACRO!I319)</f>
        <v>0</v>
      </c>
      <c r="J17" s="372">
        <f>IF(I$18=0,0,(I17/I$18)*100)</f>
        <v>0</v>
      </c>
      <c r="K17" s="395" t="str">
        <f>MACRO!B319</f>
        <v>Room Other Revenue</v>
      </c>
      <c r="L17" s="371">
        <f>SUM(MACRO!L319)</f>
        <v>0</v>
      </c>
      <c r="M17" s="372">
        <f>IF(L$18=0,0,(L17/L$18)*100)</f>
        <v>0</v>
      </c>
      <c r="N17" s="371">
        <f>SUM(MACRO!N319)</f>
        <v>0</v>
      </c>
      <c r="O17" s="372">
        <f>IF(N$18=0,0,(N17/N$18)*100)</f>
        <v>0</v>
      </c>
      <c r="P17" s="371">
        <f>SUM(MACRO!P319)</f>
        <v>0</v>
      </c>
      <c r="Q17" s="372">
        <f>IF(P$18=0,0,(P17/P$18)*100)</f>
        <v>0</v>
      </c>
      <c r="R17" s="428"/>
      <c r="S17" s="343"/>
      <c r="T17" s="343"/>
      <c r="U17" s="343"/>
      <c r="V17" s="343"/>
      <c r="W17" s="343"/>
      <c r="X17" s="343"/>
      <c r="Y17" s="343"/>
      <c r="Z17" s="343"/>
    </row>
    <row r="18" spans="1:26" ht="15" customHeight="1">
      <c r="A18" s="429"/>
      <c r="B18" s="430"/>
      <c r="C18" s="431">
        <f>SUM(C16:C17)</f>
        <v>0</v>
      </c>
      <c r="D18" s="432">
        <f>IF(C$18=0,0,(C18/C$18)*100)</f>
        <v>0</v>
      </c>
      <c r="E18" s="431">
        <f>SUM(E16:E17)</f>
        <v>0</v>
      </c>
      <c r="F18" s="432">
        <f>IF(E$18=0,0,(E18/E$18)*100)</f>
        <v>0</v>
      </c>
      <c r="G18" s="431">
        <f>SUM(G16:G17)</f>
        <v>0</v>
      </c>
      <c r="H18" s="432">
        <f>IF(G$18=0,0,(G18/G$18)*100)</f>
        <v>0</v>
      </c>
      <c r="I18" s="431">
        <f>SUM(I16:I17)</f>
        <v>0</v>
      </c>
      <c r="J18" s="432">
        <f>IF(I$18=0,0,(I18/I$18)*100)</f>
        <v>0</v>
      </c>
      <c r="K18" s="433" t="s">
        <v>1849</v>
      </c>
      <c r="L18" s="431">
        <f>SUM(L16:L17)</f>
        <v>0</v>
      </c>
      <c r="M18" s="432">
        <f>IF(L$18=0,0,(L18/L$18)*100)</f>
        <v>0</v>
      </c>
      <c r="N18" s="431">
        <f>SUM(N16:N17)</f>
        <v>0</v>
      </c>
      <c r="O18" s="432">
        <f>IF(N$18=0,0,(N18/N$18)*100)</f>
        <v>0</v>
      </c>
      <c r="P18" s="431">
        <f>SUM(P16:P17)</f>
        <v>0</v>
      </c>
      <c r="Q18" s="432">
        <f>IF(P$18=0,0,(P18/P$18)*100)</f>
        <v>0</v>
      </c>
      <c r="R18" s="434"/>
      <c r="S18" s="429"/>
      <c r="T18" s="429"/>
      <c r="U18" s="429"/>
      <c r="V18" s="429"/>
      <c r="W18" s="429"/>
      <c r="X18" s="429"/>
      <c r="Y18" s="429"/>
      <c r="Z18" s="429"/>
    </row>
    <row r="19" spans="1:26" ht="15" hidden="1" customHeight="1">
      <c r="A19" s="343"/>
      <c r="B19" s="426"/>
      <c r="C19" s="368"/>
      <c r="D19" s="369"/>
      <c r="E19" s="368"/>
      <c r="F19" s="369"/>
      <c r="G19" s="368"/>
      <c r="H19" s="369"/>
      <c r="I19" s="368"/>
      <c r="J19" s="369"/>
      <c r="K19" s="370"/>
      <c r="L19" s="368"/>
      <c r="M19" s="369"/>
      <c r="N19" s="368"/>
      <c r="O19" s="369"/>
      <c r="P19" s="368"/>
      <c r="Q19" s="369"/>
      <c r="R19" s="427"/>
      <c r="S19" s="343"/>
      <c r="T19" s="343"/>
      <c r="U19" s="343"/>
      <c r="V19" s="343"/>
      <c r="W19" s="343"/>
      <c r="X19" s="343"/>
      <c r="Y19" s="343"/>
      <c r="Z19" s="343"/>
    </row>
    <row r="20" spans="1:26" ht="15" hidden="1" customHeight="1">
      <c r="A20" s="343"/>
      <c r="B20" s="426"/>
      <c r="C20" s="371"/>
      <c r="D20" s="372"/>
      <c r="E20" s="371"/>
      <c r="F20" s="372"/>
      <c r="G20" s="371"/>
      <c r="H20" s="372"/>
      <c r="I20" s="371"/>
      <c r="J20" s="372"/>
      <c r="K20" s="395"/>
      <c r="L20" s="371"/>
      <c r="M20" s="372"/>
      <c r="N20" s="371"/>
      <c r="O20" s="372"/>
      <c r="P20" s="371"/>
      <c r="Q20" s="372"/>
      <c r="R20" s="428"/>
      <c r="S20" s="343"/>
      <c r="T20" s="343"/>
      <c r="U20" s="343"/>
      <c r="V20" s="343"/>
      <c r="W20" s="343"/>
      <c r="X20" s="343"/>
      <c r="Y20" s="343"/>
      <c r="Z20" s="343"/>
    </row>
    <row r="21" spans="1:26" ht="15" hidden="1" customHeight="1">
      <c r="A21" s="429"/>
      <c r="B21" s="430"/>
      <c r="C21" s="431"/>
      <c r="D21" s="432"/>
      <c r="E21" s="431"/>
      <c r="F21" s="432"/>
      <c r="G21" s="431"/>
      <c r="H21" s="432"/>
      <c r="I21" s="431"/>
      <c r="J21" s="432"/>
      <c r="K21" s="433"/>
      <c r="L21" s="431"/>
      <c r="M21" s="432"/>
      <c r="N21" s="431"/>
      <c r="O21" s="432"/>
      <c r="P21" s="431"/>
      <c r="Q21" s="432"/>
      <c r="R21" s="434"/>
      <c r="S21" s="429"/>
      <c r="T21" s="429"/>
      <c r="U21" s="429"/>
      <c r="V21" s="429"/>
      <c r="W21" s="429"/>
      <c r="X21" s="429"/>
      <c r="Y21" s="429"/>
      <c r="Z21" s="429"/>
    </row>
    <row r="22" spans="1:26" ht="15" customHeight="1">
      <c r="A22" s="343"/>
      <c r="B22" s="426"/>
      <c r="C22" s="382"/>
      <c r="D22" s="435"/>
      <c r="E22" s="382"/>
      <c r="F22" s="435"/>
      <c r="G22" s="382"/>
      <c r="H22" s="435"/>
      <c r="I22" s="382"/>
      <c r="J22" s="435"/>
      <c r="K22" s="436" t="s">
        <v>1917</v>
      </c>
      <c r="L22" s="382"/>
      <c r="M22" s="435"/>
      <c r="N22" s="382"/>
      <c r="O22" s="435"/>
      <c r="P22" s="382"/>
      <c r="Q22" s="435"/>
      <c r="R22" s="428"/>
      <c r="S22" s="343"/>
      <c r="T22" s="343"/>
      <c r="U22" s="343"/>
      <c r="V22" s="343"/>
      <c r="W22" s="343"/>
      <c r="X22" s="343"/>
      <c r="Y22" s="343"/>
      <c r="Z22" s="343"/>
    </row>
    <row r="23" spans="1:26" ht="15" customHeight="1">
      <c r="A23" s="343"/>
      <c r="B23" s="426"/>
      <c r="C23" s="371">
        <f>SUM(FO!B8,HK!B8)</f>
        <v>0</v>
      </c>
      <c r="D23" s="372">
        <f t="shared" ref="D23:D36" si="0">IF(C$18=0,0,(C23/C$18)*100)</f>
        <v>0</v>
      </c>
      <c r="E23" s="371">
        <f>SUM(FO!D8,HK!D8)</f>
        <v>0</v>
      </c>
      <c r="F23" s="372">
        <f t="shared" ref="F23:F36" si="1">IF(E$18=0,0,(E23/E$18)*100)</f>
        <v>0</v>
      </c>
      <c r="G23" s="371">
        <f>SUM(FO!F8,HK!F8)</f>
        <v>0</v>
      </c>
      <c r="H23" s="372">
        <f t="shared" ref="H23:H36" si="2">IF(G$18=0,0,(G23/G$18)*100)</f>
        <v>0</v>
      </c>
      <c r="I23" s="371">
        <f>SUM(FO!H8,HK!H8)</f>
        <v>0</v>
      </c>
      <c r="J23" s="372">
        <f t="shared" ref="J23:J36" si="3">IF(I$18=0,0,(I23/I$18)*100)</f>
        <v>0</v>
      </c>
      <c r="K23" s="437" t="s">
        <v>1918</v>
      </c>
      <c r="L23" s="371">
        <f>SUM(FO!K8,HK!K8)</f>
        <v>0</v>
      </c>
      <c r="M23" s="372">
        <f t="shared" ref="M23:M36" si="4">IF(L$18=0,0,(L23/L$18)*100)</f>
        <v>0</v>
      </c>
      <c r="N23" s="371">
        <f>SUM(FO!M8,HK!M8)</f>
        <v>0</v>
      </c>
      <c r="O23" s="372">
        <f t="shared" ref="O23:O36" si="5">IF(N$18=0,0,(N23/N$18)*100)</f>
        <v>0</v>
      </c>
      <c r="P23" s="371">
        <f>SUM(FO!O8,HK!O8)</f>
        <v>0</v>
      </c>
      <c r="Q23" s="372">
        <f t="shared" ref="Q23:Q36" si="6">IF(P$18=0,0,(P23/P$18)*100)</f>
        <v>0</v>
      </c>
      <c r="R23" s="428"/>
      <c r="S23" s="343"/>
      <c r="T23" s="343"/>
      <c r="U23" s="343"/>
      <c r="V23" s="343"/>
      <c r="W23" s="343"/>
      <c r="X23" s="343"/>
      <c r="Y23" s="343"/>
      <c r="Z23" s="343"/>
    </row>
    <row r="24" spans="1:26" ht="15" customHeight="1">
      <c r="A24" s="343"/>
      <c r="B24" s="426"/>
      <c r="C24" s="371">
        <f>SUM(FO!B9,HK!B9)</f>
        <v>0</v>
      </c>
      <c r="D24" s="372">
        <f t="shared" si="0"/>
        <v>0</v>
      </c>
      <c r="E24" s="371">
        <f>SUM(FO!D9,HK!D9)</f>
        <v>0</v>
      </c>
      <c r="F24" s="372">
        <f t="shared" si="1"/>
        <v>0</v>
      </c>
      <c r="G24" s="371">
        <f>SUM(FO!F9,HK!F9)</f>
        <v>0</v>
      </c>
      <c r="H24" s="372">
        <f t="shared" si="2"/>
        <v>0</v>
      </c>
      <c r="I24" s="371">
        <f>SUM(FO!H9,HK!H9)</f>
        <v>0</v>
      </c>
      <c r="J24" s="372">
        <f t="shared" si="3"/>
        <v>0</v>
      </c>
      <c r="K24" s="437" t="s">
        <v>1919</v>
      </c>
      <c r="L24" s="371">
        <f>SUM(FO!K9,HK!K9)</f>
        <v>0</v>
      </c>
      <c r="M24" s="372">
        <f t="shared" si="4"/>
        <v>0</v>
      </c>
      <c r="N24" s="371">
        <f>SUM(FO!M9,HK!M9)</f>
        <v>0</v>
      </c>
      <c r="O24" s="372">
        <f t="shared" si="5"/>
        <v>0</v>
      </c>
      <c r="P24" s="371">
        <f>SUM(FO!O9,HK!O9)</f>
        <v>0</v>
      </c>
      <c r="Q24" s="372">
        <f t="shared" si="6"/>
        <v>0</v>
      </c>
      <c r="R24" s="428"/>
      <c r="S24" s="343"/>
      <c r="T24" s="343"/>
      <c r="U24" s="343"/>
      <c r="V24" s="343"/>
      <c r="W24" s="343"/>
      <c r="X24" s="343"/>
      <c r="Y24" s="343"/>
      <c r="Z24" s="343"/>
    </row>
    <row r="25" spans="1:26" ht="15" customHeight="1">
      <c r="A25" s="343"/>
      <c r="B25" s="426"/>
      <c r="C25" s="371">
        <f>SUM(FO!B10,HK!B10)</f>
        <v>0</v>
      </c>
      <c r="D25" s="372">
        <f t="shared" si="0"/>
        <v>0</v>
      </c>
      <c r="E25" s="371">
        <f>SUM(FO!D10,HK!D10)</f>
        <v>0</v>
      </c>
      <c r="F25" s="372">
        <f t="shared" si="1"/>
        <v>0</v>
      </c>
      <c r="G25" s="371">
        <f>SUM(FO!F10,HK!F10)</f>
        <v>0</v>
      </c>
      <c r="H25" s="372">
        <f t="shared" si="2"/>
        <v>0</v>
      </c>
      <c r="I25" s="371">
        <f>SUM(FO!H10,HK!H10)</f>
        <v>0</v>
      </c>
      <c r="J25" s="372">
        <f t="shared" si="3"/>
        <v>0</v>
      </c>
      <c r="K25" s="437" t="s">
        <v>1920</v>
      </c>
      <c r="L25" s="371">
        <f>SUM(FO!K10,HK!K10)</f>
        <v>0</v>
      </c>
      <c r="M25" s="372">
        <f t="shared" si="4"/>
        <v>0</v>
      </c>
      <c r="N25" s="371">
        <f>SUM(FO!M10,HK!M10)</f>
        <v>0</v>
      </c>
      <c r="O25" s="372">
        <f t="shared" si="5"/>
        <v>0</v>
      </c>
      <c r="P25" s="371">
        <f>SUM(FO!O10,HK!O10)</f>
        <v>0</v>
      </c>
      <c r="Q25" s="372">
        <f t="shared" si="6"/>
        <v>0</v>
      </c>
      <c r="R25" s="428"/>
      <c r="S25" s="343"/>
      <c r="T25" s="343"/>
      <c r="U25" s="343"/>
      <c r="V25" s="343"/>
      <c r="W25" s="343"/>
      <c r="X25" s="343"/>
      <c r="Y25" s="343"/>
      <c r="Z25" s="343"/>
    </row>
    <row r="26" spans="1:26" ht="15" customHeight="1">
      <c r="A26" s="343"/>
      <c r="B26" s="426"/>
      <c r="C26" s="371">
        <f>SUM(FO!B11,HK!B11)</f>
        <v>0</v>
      </c>
      <c r="D26" s="372">
        <f t="shared" si="0"/>
        <v>0</v>
      </c>
      <c r="E26" s="371">
        <f>SUM(FO!D11,HK!D11)</f>
        <v>0</v>
      </c>
      <c r="F26" s="372">
        <f t="shared" si="1"/>
        <v>0</v>
      </c>
      <c r="G26" s="371">
        <f>SUM(FO!F11,HK!F11)</f>
        <v>0</v>
      </c>
      <c r="H26" s="372">
        <f t="shared" si="2"/>
        <v>0</v>
      </c>
      <c r="I26" s="371">
        <f>SUM(FO!H11,HK!H11)</f>
        <v>0</v>
      </c>
      <c r="J26" s="372">
        <f t="shared" si="3"/>
        <v>0</v>
      </c>
      <c r="K26" s="437" t="s">
        <v>1921</v>
      </c>
      <c r="L26" s="371">
        <f>SUM(FO!K11,HK!K11)</f>
        <v>0</v>
      </c>
      <c r="M26" s="372">
        <f t="shared" si="4"/>
        <v>0</v>
      </c>
      <c r="N26" s="371">
        <f>SUM(FO!M11,HK!M11)</f>
        <v>0</v>
      </c>
      <c r="O26" s="372">
        <f t="shared" si="5"/>
        <v>0</v>
      </c>
      <c r="P26" s="371">
        <f>SUM(FO!O11,HK!O11)</f>
        <v>0</v>
      </c>
      <c r="Q26" s="372">
        <f t="shared" si="6"/>
        <v>0</v>
      </c>
      <c r="R26" s="428"/>
      <c r="S26" s="343"/>
      <c r="T26" s="343"/>
      <c r="U26" s="343"/>
      <c r="V26" s="343"/>
      <c r="W26" s="343"/>
      <c r="X26" s="343"/>
      <c r="Y26" s="343"/>
      <c r="Z26" s="343"/>
    </row>
    <row r="27" spans="1:26" ht="15" customHeight="1">
      <c r="A27" s="343"/>
      <c r="B27" s="426"/>
      <c r="C27" s="371">
        <f>SUM(FO!B12,HK!B12)</f>
        <v>0</v>
      </c>
      <c r="D27" s="372">
        <f t="shared" si="0"/>
        <v>0</v>
      </c>
      <c r="E27" s="371">
        <f>SUM(FO!D12,HK!D12)</f>
        <v>0</v>
      </c>
      <c r="F27" s="372">
        <f t="shared" si="1"/>
        <v>0</v>
      </c>
      <c r="G27" s="371">
        <f>SUM(FO!F12,HK!F12)</f>
        <v>0</v>
      </c>
      <c r="H27" s="372">
        <f t="shared" si="2"/>
        <v>0</v>
      </c>
      <c r="I27" s="371">
        <f>SUM(FO!H12,HK!H12)</f>
        <v>0</v>
      </c>
      <c r="J27" s="372">
        <f t="shared" si="3"/>
        <v>0</v>
      </c>
      <c r="K27" s="437" t="s">
        <v>1922</v>
      </c>
      <c r="L27" s="371">
        <f>SUM(FO!K12,HK!K12)</f>
        <v>0</v>
      </c>
      <c r="M27" s="372">
        <f t="shared" si="4"/>
        <v>0</v>
      </c>
      <c r="N27" s="371">
        <f>SUM(FO!M12,HK!M12)</f>
        <v>0</v>
      </c>
      <c r="O27" s="372">
        <f t="shared" si="5"/>
        <v>0</v>
      </c>
      <c r="P27" s="371">
        <f>SUM(FO!O12,HK!O12)</f>
        <v>0</v>
      </c>
      <c r="Q27" s="372">
        <f t="shared" si="6"/>
        <v>0</v>
      </c>
      <c r="R27" s="428"/>
      <c r="S27" s="343"/>
      <c r="T27" s="343"/>
      <c r="U27" s="343"/>
      <c r="V27" s="343"/>
      <c r="W27" s="343"/>
      <c r="X27" s="343"/>
      <c r="Y27" s="343"/>
      <c r="Z27" s="343"/>
    </row>
    <row r="28" spans="1:26" ht="15" customHeight="1">
      <c r="A28" s="343"/>
      <c r="B28" s="426"/>
      <c r="C28" s="371">
        <f>SUM(FO!B13,HK!B13)</f>
        <v>0</v>
      </c>
      <c r="D28" s="372">
        <f t="shared" si="0"/>
        <v>0</v>
      </c>
      <c r="E28" s="371">
        <f>SUM(FO!D13,HK!D13)</f>
        <v>0</v>
      </c>
      <c r="F28" s="372">
        <f t="shared" si="1"/>
        <v>0</v>
      </c>
      <c r="G28" s="371">
        <f>SUM(FO!F13,HK!F13)</f>
        <v>0</v>
      </c>
      <c r="H28" s="372">
        <f t="shared" si="2"/>
        <v>0</v>
      </c>
      <c r="I28" s="371">
        <f>SUM(FO!H13,HK!H13)</f>
        <v>0</v>
      </c>
      <c r="J28" s="372">
        <f t="shared" si="3"/>
        <v>0</v>
      </c>
      <c r="K28" s="437" t="s">
        <v>1923</v>
      </c>
      <c r="L28" s="371">
        <f>SUM(FO!K13,HK!K13)</f>
        <v>0</v>
      </c>
      <c r="M28" s="372">
        <f t="shared" si="4"/>
        <v>0</v>
      </c>
      <c r="N28" s="371">
        <f>SUM(FO!M13,HK!M13)</f>
        <v>0</v>
      </c>
      <c r="O28" s="372">
        <f t="shared" si="5"/>
        <v>0</v>
      </c>
      <c r="P28" s="371">
        <f>SUM(FO!O13,HK!O13)</f>
        <v>0</v>
      </c>
      <c r="Q28" s="372">
        <f t="shared" si="6"/>
        <v>0</v>
      </c>
      <c r="R28" s="428"/>
      <c r="S28" s="343"/>
      <c r="T28" s="343"/>
      <c r="U28" s="343"/>
      <c r="V28" s="343"/>
      <c r="W28" s="343"/>
      <c r="X28" s="343"/>
      <c r="Y28" s="343"/>
      <c r="Z28" s="343"/>
    </row>
    <row r="29" spans="1:26" ht="15" customHeight="1">
      <c r="A29" s="343"/>
      <c r="B29" s="426"/>
      <c r="C29" s="371">
        <f>SUM(FO!B14,HK!B14)</f>
        <v>0</v>
      </c>
      <c r="D29" s="372">
        <f t="shared" si="0"/>
        <v>0</v>
      </c>
      <c r="E29" s="371">
        <f>SUM(FO!D14,HK!D14)</f>
        <v>0</v>
      </c>
      <c r="F29" s="372">
        <f t="shared" si="1"/>
        <v>0</v>
      </c>
      <c r="G29" s="371">
        <f>SUM(FO!F14,HK!F14)</f>
        <v>0</v>
      </c>
      <c r="H29" s="372">
        <f t="shared" si="2"/>
        <v>0</v>
      </c>
      <c r="I29" s="371">
        <f>SUM(FO!H14,HK!H14)</f>
        <v>0</v>
      </c>
      <c r="J29" s="372">
        <f t="shared" si="3"/>
        <v>0</v>
      </c>
      <c r="K29" s="437" t="s">
        <v>1924</v>
      </c>
      <c r="L29" s="371">
        <f>SUM(FO!K14,HK!K14)</f>
        <v>0</v>
      </c>
      <c r="M29" s="372">
        <f t="shared" si="4"/>
        <v>0</v>
      </c>
      <c r="N29" s="371">
        <f>SUM(FO!M14,HK!M14)</f>
        <v>0</v>
      </c>
      <c r="O29" s="372">
        <f t="shared" si="5"/>
        <v>0</v>
      </c>
      <c r="P29" s="371">
        <f>SUM(FO!O14,HK!O14)</f>
        <v>0</v>
      </c>
      <c r="Q29" s="372">
        <f t="shared" si="6"/>
        <v>0</v>
      </c>
      <c r="R29" s="428"/>
      <c r="S29" s="343"/>
      <c r="T29" s="343"/>
      <c r="U29" s="343"/>
      <c r="V29" s="343"/>
      <c r="W29" s="343"/>
      <c r="X29" s="343"/>
      <c r="Y29" s="343"/>
      <c r="Z29" s="343"/>
    </row>
    <row r="30" spans="1:26" ht="15" customHeight="1">
      <c r="A30" s="343"/>
      <c r="B30" s="426"/>
      <c r="C30" s="371">
        <f>SUM(FO!B15,HK!B15)</f>
        <v>0</v>
      </c>
      <c r="D30" s="372">
        <f t="shared" si="0"/>
        <v>0</v>
      </c>
      <c r="E30" s="371">
        <f>SUM(FO!D15,HK!D15)</f>
        <v>0</v>
      </c>
      <c r="F30" s="372">
        <f t="shared" si="1"/>
        <v>0</v>
      </c>
      <c r="G30" s="371">
        <f>SUM(FO!F15,HK!F15)</f>
        <v>0</v>
      </c>
      <c r="H30" s="372">
        <f t="shared" si="2"/>
        <v>0</v>
      </c>
      <c r="I30" s="371">
        <f>SUM(FO!H15,HK!H15)</f>
        <v>0</v>
      </c>
      <c r="J30" s="372">
        <f t="shared" si="3"/>
        <v>0</v>
      </c>
      <c r="K30" s="437" t="s">
        <v>1925</v>
      </c>
      <c r="L30" s="371">
        <f>SUM(FO!K15,HK!K15)</f>
        <v>0</v>
      </c>
      <c r="M30" s="372">
        <f t="shared" si="4"/>
        <v>0</v>
      </c>
      <c r="N30" s="371">
        <f>SUM(FO!M15,HK!M15)</f>
        <v>0</v>
      </c>
      <c r="O30" s="372">
        <f t="shared" si="5"/>
        <v>0</v>
      </c>
      <c r="P30" s="371">
        <f>SUM(FO!O15,HK!O15)</f>
        <v>0</v>
      </c>
      <c r="Q30" s="372">
        <f t="shared" si="6"/>
        <v>0</v>
      </c>
      <c r="R30" s="428"/>
      <c r="S30" s="343"/>
      <c r="T30" s="343"/>
      <c r="U30" s="343"/>
      <c r="V30" s="343"/>
      <c r="W30" s="343"/>
      <c r="X30" s="343"/>
      <c r="Y30" s="343"/>
      <c r="Z30" s="343"/>
    </row>
    <row r="31" spans="1:26" ht="15" customHeight="1">
      <c r="A31" s="343"/>
      <c r="B31" s="426"/>
      <c r="C31" s="371">
        <f>SUM(FO!B16,HK!B16)</f>
        <v>0</v>
      </c>
      <c r="D31" s="372">
        <f t="shared" si="0"/>
        <v>0</v>
      </c>
      <c r="E31" s="371">
        <f>SUM(FO!D16,HK!D16)</f>
        <v>0</v>
      </c>
      <c r="F31" s="372">
        <f t="shared" si="1"/>
        <v>0</v>
      </c>
      <c r="G31" s="371">
        <f>SUM(FO!F16,HK!F16)</f>
        <v>0</v>
      </c>
      <c r="H31" s="372">
        <f t="shared" si="2"/>
        <v>0</v>
      </c>
      <c r="I31" s="371">
        <f>SUM(FO!H16,HK!H16)</f>
        <v>0</v>
      </c>
      <c r="J31" s="372">
        <f t="shared" si="3"/>
        <v>0</v>
      </c>
      <c r="K31" s="437" t="s">
        <v>1926</v>
      </c>
      <c r="L31" s="371">
        <f>SUM(FO!K16,HK!K16)</f>
        <v>0</v>
      </c>
      <c r="M31" s="372">
        <f t="shared" si="4"/>
        <v>0</v>
      </c>
      <c r="N31" s="371">
        <f>SUM(FO!M16,HK!M16)</f>
        <v>0</v>
      </c>
      <c r="O31" s="372">
        <f t="shared" si="5"/>
        <v>0</v>
      </c>
      <c r="P31" s="371">
        <f>SUM(FO!O16,HK!O16)</f>
        <v>0</v>
      </c>
      <c r="Q31" s="372">
        <f t="shared" si="6"/>
        <v>0</v>
      </c>
      <c r="R31" s="428"/>
      <c r="S31" s="343"/>
      <c r="T31" s="343"/>
      <c r="U31" s="343"/>
      <c r="V31" s="343"/>
      <c r="W31" s="343"/>
      <c r="X31" s="343"/>
      <c r="Y31" s="343"/>
      <c r="Z31" s="343"/>
    </row>
    <row r="32" spans="1:26" ht="15" customHeight="1">
      <c r="A32" s="343"/>
      <c r="B32" s="426"/>
      <c r="C32" s="371">
        <f>SUM(FO!B17,HK!B17)</f>
        <v>0</v>
      </c>
      <c r="D32" s="372">
        <f t="shared" si="0"/>
        <v>0</v>
      </c>
      <c r="E32" s="371">
        <f>SUM(FO!D17,HK!D17)</f>
        <v>0</v>
      </c>
      <c r="F32" s="372">
        <f t="shared" si="1"/>
        <v>0</v>
      </c>
      <c r="G32" s="371">
        <f>SUM(FO!F17,HK!F17)</f>
        <v>0</v>
      </c>
      <c r="H32" s="372">
        <f t="shared" si="2"/>
        <v>0</v>
      </c>
      <c r="I32" s="371">
        <f>SUM(FO!H17,HK!H17)</f>
        <v>0</v>
      </c>
      <c r="J32" s="372">
        <f t="shared" si="3"/>
        <v>0</v>
      </c>
      <c r="K32" s="437" t="s">
        <v>1927</v>
      </c>
      <c r="L32" s="371">
        <f>SUM(FO!K17,HK!K17)</f>
        <v>0</v>
      </c>
      <c r="M32" s="372">
        <f t="shared" si="4"/>
        <v>0</v>
      </c>
      <c r="N32" s="371">
        <f>SUM(FO!M17,HK!M17)</f>
        <v>0</v>
      </c>
      <c r="O32" s="372">
        <f t="shared" si="5"/>
        <v>0</v>
      </c>
      <c r="P32" s="371">
        <f>SUM(FO!O17,HK!O17)</f>
        <v>0</v>
      </c>
      <c r="Q32" s="372">
        <f t="shared" si="6"/>
        <v>0</v>
      </c>
      <c r="R32" s="428"/>
      <c r="S32" s="343"/>
      <c r="T32" s="343"/>
      <c r="U32" s="343"/>
      <c r="V32" s="343"/>
      <c r="W32" s="343"/>
      <c r="X32" s="343"/>
      <c r="Y32" s="343"/>
      <c r="Z32" s="343"/>
    </row>
    <row r="33" spans="1:26" ht="15" customHeight="1">
      <c r="A33" s="343"/>
      <c r="B33" s="426"/>
      <c r="C33" s="371">
        <f>SUM(FO!B18,HK!B18)</f>
        <v>0</v>
      </c>
      <c r="D33" s="372">
        <f t="shared" si="0"/>
        <v>0</v>
      </c>
      <c r="E33" s="371">
        <f>SUM(FO!D18,HK!D18)</f>
        <v>0</v>
      </c>
      <c r="F33" s="372">
        <f t="shared" si="1"/>
        <v>0</v>
      </c>
      <c r="G33" s="371">
        <f>SUM(FO!F18,HK!F18)</f>
        <v>0</v>
      </c>
      <c r="H33" s="372">
        <f t="shared" si="2"/>
        <v>0</v>
      </c>
      <c r="I33" s="371">
        <f>SUM(FO!H18,HK!H18)</f>
        <v>0</v>
      </c>
      <c r="J33" s="372">
        <f t="shared" si="3"/>
        <v>0</v>
      </c>
      <c r="K33" s="437" t="s">
        <v>1928</v>
      </c>
      <c r="L33" s="371">
        <f>SUM(FO!K18,HK!K18)</f>
        <v>0</v>
      </c>
      <c r="M33" s="372">
        <f t="shared" si="4"/>
        <v>0</v>
      </c>
      <c r="N33" s="371">
        <f>SUM(FO!M18,HK!M18)</f>
        <v>0</v>
      </c>
      <c r="O33" s="372">
        <f t="shared" si="5"/>
        <v>0</v>
      </c>
      <c r="P33" s="371">
        <f>SUM(FO!O18,HK!O18)</f>
        <v>0</v>
      </c>
      <c r="Q33" s="372">
        <f t="shared" si="6"/>
        <v>0</v>
      </c>
      <c r="R33" s="428"/>
      <c r="S33" s="343"/>
      <c r="T33" s="343"/>
      <c r="U33" s="343"/>
      <c r="V33" s="343"/>
      <c r="W33" s="343"/>
      <c r="X33" s="343"/>
      <c r="Y33" s="343"/>
      <c r="Z33" s="343"/>
    </row>
    <row r="34" spans="1:26" ht="15" customHeight="1">
      <c r="A34" s="343"/>
      <c r="B34" s="426"/>
      <c r="C34" s="371">
        <f>SUM(FO!B19,HK!B19)</f>
        <v>0</v>
      </c>
      <c r="D34" s="372">
        <f t="shared" si="0"/>
        <v>0</v>
      </c>
      <c r="E34" s="371">
        <f>SUM(FO!D19,HK!D19)</f>
        <v>0</v>
      </c>
      <c r="F34" s="372">
        <f t="shared" si="1"/>
        <v>0</v>
      </c>
      <c r="G34" s="371">
        <f>SUM(FO!F19,HK!F19)</f>
        <v>0</v>
      </c>
      <c r="H34" s="372">
        <f t="shared" si="2"/>
        <v>0</v>
      </c>
      <c r="I34" s="371">
        <f>SUM(FO!H19,HK!H19)</f>
        <v>0</v>
      </c>
      <c r="J34" s="372">
        <f t="shared" si="3"/>
        <v>0</v>
      </c>
      <c r="K34" s="437" t="s">
        <v>1929</v>
      </c>
      <c r="L34" s="371">
        <f>SUM(FO!K19,HK!K19)</f>
        <v>0</v>
      </c>
      <c r="M34" s="372">
        <f t="shared" si="4"/>
        <v>0</v>
      </c>
      <c r="N34" s="371">
        <f>SUM(FO!M19,HK!M19)</f>
        <v>0</v>
      </c>
      <c r="O34" s="372">
        <f t="shared" si="5"/>
        <v>0</v>
      </c>
      <c r="P34" s="371">
        <f>SUM(FO!O19,HK!O19)</f>
        <v>0</v>
      </c>
      <c r="Q34" s="372">
        <f t="shared" si="6"/>
        <v>0</v>
      </c>
      <c r="R34" s="428"/>
      <c r="S34" s="343"/>
      <c r="T34" s="343"/>
      <c r="U34" s="343"/>
      <c r="V34" s="343"/>
      <c r="W34" s="343"/>
      <c r="X34" s="343"/>
      <c r="Y34" s="343"/>
      <c r="Z34" s="343"/>
    </row>
    <row r="35" spans="1:26" ht="15" customHeight="1">
      <c r="A35" s="343"/>
      <c r="B35" s="426"/>
      <c r="C35" s="371">
        <f>SUM(FO!B20,HK!B20)</f>
        <v>0</v>
      </c>
      <c r="D35" s="372">
        <f t="shared" si="0"/>
        <v>0</v>
      </c>
      <c r="E35" s="371">
        <f>SUM(FO!D20,HK!D20)</f>
        <v>0</v>
      </c>
      <c r="F35" s="372">
        <f t="shared" si="1"/>
        <v>0</v>
      </c>
      <c r="G35" s="371">
        <f>SUM(FO!F20,HK!F20)</f>
        <v>0</v>
      </c>
      <c r="H35" s="372">
        <f t="shared" si="2"/>
        <v>0</v>
      </c>
      <c r="I35" s="371">
        <f>SUM(FO!H20,HK!H20)</f>
        <v>0</v>
      </c>
      <c r="J35" s="372">
        <f t="shared" si="3"/>
        <v>0</v>
      </c>
      <c r="K35" s="437" t="s">
        <v>1930</v>
      </c>
      <c r="L35" s="371">
        <f>SUM(FO!K20,HK!K20)</f>
        <v>0</v>
      </c>
      <c r="M35" s="372">
        <f t="shared" si="4"/>
        <v>0</v>
      </c>
      <c r="N35" s="371">
        <f>SUM(FO!M20,HK!M20)</f>
        <v>0</v>
      </c>
      <c r="O35" s="372">
        <f t="shared" si="5"/>
        <v>0</v>
      </c>
      <c r="P35" s="371">
        <f>SUM(FO!O20,HK!O20)</f>
        <v>0</v>
      </c>
      <c r="Q35" s="372">
        <f t="shared" si="6"/>
        <v>0</v>
      </c>
      <c r="R35" s="428"/>
      <c r="S35" s="343"/>
      <c r="T35" s="343"/>
      <c r="U35" s="343"/>
      <c r="V35" s="343"/>
      <c r="W35" s="343"/>
      <c r="X35" s="343"/>
      <c r="Y35" s="343"/>
      <c r="Z35" s="343"/>
    </row>
    <row r="36" spans="1:26" ht="15" customHeight="1">
      <c r="A36" s="429"/>
      <c r="B36" s="430"/>
      <c r="C36" s="431">
        <f>SUM(C23:C35)</f>
        <v>0</v>
      </c>
      <c r="D36" s="432">
        <f t="shared" si="0"/>
        <v>0</v>
      </c>
      <c r="E36" s="431">
        <f>SUM(E23:E35)</f>
        <v>0</v>
      </c>
      <c r="F36" s="432">
        <f t="shared" si="1"/>
        <v>0</v>
      </c>
      <c r="G36" s="431">
        <f>SUM(G23:G35)</f>
        <v>0</v>
      </c>
      <c r="H36" s="432">
        <f t="shared" si="2"/>
        <v>0</v>
      </c>
      <c r="I36" s="431">
        <f>SUM(I23:I35)</f>
        <v>0</v>
      </c>
      <c r="J36" s="432">
        <f t="shared" si="3"/>
        <v>0</v>
      </c>
      <c r="K36" s="433" t="s">
        <v>1931</v>
      </c>
      <c r="L36" s="431">
        <f>SUM(L23:L35)</f>
        <v>0</v>
      </c>
      <c r="M36" s="432">
        <f t="shared" si="4"/>
        <v>0</v>
      </c>
      <c r="N36" s="431">
        <f>SUM(N23:N35)</f>
        <v>0</v>
      </c>
      <c r="O36" s="432">
        <f t="shared" si="5"/>
        <v>0</v>
      </c>
      <c r="P36" s="431">
        <f>SUM(P23:P35)</f>
        <v>0</v>
      </c>
      <c r="Q36" s="432">
        <f t="shared" si="6"/>
        <v>0</v>
      </c>
      <c r="R36" s="434"/>
      <c r="S36" s="429"/>
      <c r="T36" s="429"/>
      <c r="U36" s="429"/>
      <c r="V36" s="429"/>
      <c r="W36" s="429"/>
      <c r="X36" s="429"/>
      <c r="Y36" s="429"/>
      <c r="Z36" s="429"/>
    </row>
    <row r="37" spans="1:26" ht="15" customHeight="1">
      <c r="A37" s="343"/>
      <c r="B37" s="426"/>
      <c r="C37" s="382"/>
      <c r="D37" s="435"/>
      <c r="E37" s="382"/>
      <c r="F37" s="435"/>
      <c r="G37" s="382"/>
      <c r="H37" s="435"/>
      <c r="I37" s="382"/>
      <c r="J37" s="435"/>
      <c r="K37" s="438" t="s">
        <v>1857</v>
      </c>
      <c r="L37" s="382"/>
      <c r="M37" s="435"/>
      <c r="N37" s="382"/>
      <c r="O37" s="435"/>
      <c r="P37" s="382"/>
      <c r="Q37" s="435"/>
      <c r="R37" s="428"/>
      <c r="S37" s="343"/>
      <c r="T37" s="343"/>
      <c r="U37" s="343"/>
      <c r="V37" s="343"/>
      <c r="W37" s="343"/>
      <c r="X37" s="343"/>
      <c r="Y37" s="343"/>
      <c r="Z37" s="343"/>
    </row>
    <row r="38" spans="1:26" ht="15" customHeight="1">
      <c r="A38" s="343"/>
      <c r="B38" s="426"/>
      <c r="C38" s="439">
        <f>SUM(FO!B23,HK!B23)</f>
        <v>0</v>
      </c>
      <c r="D38" s="372">
        <f t="shared" ref="D38:D76" si="7">IF(C$18=0,0,(C38/C$18)*100)</f>
        <v>0</v>
      </c>
      <c r="E38" s="439">
        <f>SUM(FO!D23,HK!D23)</f>
        <v>0</v>
      </c>
      <c r="F38" s="372">
        <f t="shared" ref="F38:F76" si="8">IF(E$18=0,0,(E38/E$18)*100)</f>
        <v>0</v>
      </c>
      <c r="G38" s="439">
        <f>SUM(FO!F23,HK!F23)</f>
        <v>0</v>
      </c>
      <c r="H38" s="372">
        <f t="shared" ref="H38:H76" si="9">IF(G$18=0,0,(G38/G$18)*100)</f>
        <v>0</v>
      </c>
      <c r="I38" s="439">
        <f>SUM(FO!H23,HK!H23)</f>
        <v>0</v>
      </c>
      <c r="J38" s="372">
        <f t="shared" ref="J38:J76" si="10">IF(I$18=0,0,(I38/I$18)*100)</f>
        <v>0</v>
      </c>
      <c r="K38" s="437" t="s">
        <v>1932</v>
      </c>
      <c r="L38" s="439">
        <f>SUM(FO!K23,HK!K23)</f>
        <v>0</v>
      </c>
      <c r="M38" s="372">
        <f t="shared" ref="M38:M76" si="11">IF(L$18=0,0,(L38/L$18)*100)</f>
        <v>0</v>
      </c>
      <c r="N38" s="439">
        <f>SUM(FO!M23,HK!M23)</f>
        <v>0</v>
      </c>
      <c r="O38" s="372">
        <f t="shared" ref="O38:O76" si="12">IF(N$18=0,0,(N38/N$18)*100)</f>
        <v>0</v>
      </c>
      <c r="P38" s="439">
        <f>SUM(FO!O23,HK!O23)</f>
        <v>0</v>
      </c>
      <c r="Q38" s="372">
        <f t="shared" ref="Q38:Q76" si="13">IF(P$18=0,0,(P38/P$18)*100)</f>
        <v>0</v>
      </c>
      <c r="R38" s="428"/>
      <c r="S38" s="343"/>
      <c r="T38" s="343"/>
      <c r="U38" s="343"/>
      <c r="V38" s="343"/>
      <c r="W38" s="343"/>
      <c r="X38" s="343"/>
      <c r="Y38" s="343"/>
      <c r="Z38" s="343"/>
    </row>
    <row r="39" spans="1:26" ht="15" customHeight="1">
      <c r="A39" s="343"/>
      <c r="B39" s="426"/>
      <c r="C39" s="439">
        <f>SUM(FO!B24,HK!B24)</f>
        <v>0</v>
      </c>
      <c r="D39" s="372">
        <f t="shared" si="7"/>
        <v>0</v>
      </c>
      <c r="E39" s="439">
        <f>SUM(FO!D24,HK!D24)</f>
        <v>0</v>
      </c>
      <c r="F39" s="372">
        <f t="shared" si="8"/>
        <v>0</v>
      </c>
      <c r="G39" s="439">
        <f>SUM(FO!F24,HK!F24)</f>
        <v>0</v>
      </c>
      <c r="H39" s="372">
        <f t="shared" si="9"/>
        <v>0</v>
      </c>
      <c r="I39" s="439">
        <f>SUM(FO!H24,HK!H24)</f>
        <v>0</v>
      </c>
      <c r="J39" s="372">
        <f t="shared" si="10"/>
        <v>0</v>
      </c>
      <c r="K39" s="437" t="s">
        <v>1933</v>
      </c>
      <c r="L39" s="439">
        <f>SUM(FO!K24,HK!K24)</f>
        <v>0</v>
      </c>
      <c r="M39" s="372">
        <f t="shared" si="11"/>
        <v>0</v>
      </c>
      <c r="N39" s="439">
        <f>SUM(FO!M24,HK!M24)</f>
        <v>0</v>
      </c>
      <c r="O39" s="372">
        <f t="shared" si="12"/>
        <v>0</v>
      </c>
      <c r="P39" s="439">
        <f>SUM(FO!O24,HK!O24)</f>
        <v>0</v>
      </c>
      <c r="Q39" s="372">
        <f t="shared" si="13"/>
        <v>0</v>
      </c>
      <c r="R39" s="428"/>
      <c r="S39" s="343"/>
      <c r="T39" s="343"/>
      <c r="U39" s="343"/>
      <c r="V39" s="343"/>
      <c r="W39" s="343"/>
      <c r="X39" s="343"/>
      <c r="Y39" s="343"/>
      <c r="Z39" s="343"/>
    </row>
    <row r="40" spans="1:26" ht="15" customHeight="1">
      <c r="A40" s="343"/>
      <c r="B40" s="426"/>
      <c r="C40" s="439">
        <f>SUM(FO!B25,HK!B25)</f>
        <v>0</v>
      </c>
      <c r="D40" s="372">
        <f t="shared" si="7"/>
        <v>0</v>
      </c>
      <c r="E40" s="439">
        <f>SUM(FO!D25,HK!D25)</f>
        <v>0</v>
      </c>
      <c r="F40" s="372">
        <f t="shared" si="8"/>
        <v>0</v>
      </c>
      <c r="G40" s="439">
        <f>SUM(FO!F25,HK!F25)</f>
        <v>0</v>
      </c>
      <c r="H40" s="372">
        <f t="shared" si="9"/>
        <v>0</v>
      </c>
      <c r="I40" s="439">
        <f>SUM(FO!H25,HK!H25)</f>
        <v>0</v>
      </c>
      <c r="J40" s="372">
        <f t="shared" si="10"/>
        <v>0</v>
      </c>
      <c r="K40" s="437" t="s">
        <v>1934</v>
      </c>
      <c r="L40" s="439">
        <f>SUM(FO!K25,HK!K25)</f>
        <v>0</v>
      </c>
      <c r="M40" s="372">
        <f t="shared" si="11"/>
        <v>0</v>
      </c>
      <c r="N40" s="439">
        <f>SUM(FO!M25,HK!M25)</f>
        <v>0</v>
      </c>
      <c r="O40" s="372">
        <f t="shared" si="12"/>
        <v>0</v>
      </c>
      <c r="P40" s="439">
        <f>SUM(FO!O25,HK!O25)</f>
        <v>0</v>
      </c>
      <c r="Q40" s="372">
        <f t="shared" si="13"/>
        <v>0</v>
      </c>
      <c r="R40" s="428"/>
      <c r="S40" s="343"/>
      <c r="T40" s="343"/>
      <c r="U40" s="343"/>
      <c r="V40" s="343"/>
      <c r="W40" s="343"/>
      <c r="X40" s="343"/>
      <c r="Y40" s="343"/>
      <c r="Z40" s="343"/>
    </row>
    <row r="41" spans="1:26" ht="15" customHeight="1">
      <c r="A41" s="343"/>
      <c r="B41" s="426"/>
      <c r="C41" s="439">
        <f>SUM(FO!B26,HK!B26)</f>
        <v>0</v>
      </c>
      <c r="D41" s="372">
        <f t="shared" si="7"/>
        <v>0</v>
      </c>
      <c r="E41" s="439">
        <f>SUM(FO!D26,HK!D26)</f>
        <v>0</v>
      </c>
      <c r="F41" s="372">
        <f t="shared" si="8"/>
        <v>0</v>
      </c>
      <c r="G41" s="439">
        <f>SUM(FO!F26,HK!F26)</f>
        <v>0</v>
      </c>
      <c r="H41" s="372">
        <f t="shared" si="9"/>
        <v>0</v>
      </c>
      <c r="I41" s="439">
        <f>SUM(FO!H26,HK!H26)</f>
        <v>0</v>
      </c>
      <c r="J41" s="372">
        <f t="shared" si="10"/>
        <v>0</v>
      </c>
      <c r="K41" s="437" t="s">
        <v>551</v>
      </c>
      <c r="L41" s="439">
        <f>SUM(FO!K26,HK!K26)</f>
        <v>0</v>
      </c>
      <c r="M41" s="372">
        <f t="shared" si="11"/>
        <v>0</v>
      </c>
      <c r="N41" s="439">
        <f>SUM(FO!M26,HK!M26)</f>
        <v>0</v>
      </c>
      <c r="O41" s="372">
        <f t="shared" si="12"/>
        <v>0</v>
      </c>
      <c r="P41" s="439">
        <f>SUM(FO!O26,HK!O26)</f>
        <v>0</v>
      </c>
      <c r="Q41" s="372">
        <f t="shared" si="13"/>
        <v>0</v>
      </c>
      <c r="R41" s="428"/>
      <c r="S41" s="343"/>
      <c r="T41" s="343"/>
      <c r="U41" s="343"/>
      <c r="V41" s="343"/>
      <c r="W41" s="343"/>
      <c r="X41" s="343"/>
      <c r="Y41" s="343"/>
      <c r="Z41" s="343"/>
    </row>
    <row r="42" spans="1:26" ht="15" customHeight="1">
      <c r="A42" s="343"/>
      <c r="B42" s="426"/>
      <c r="C42" s="439">
        <f>SUM(FO!B27,HK!B27)</f>
        <v>0</v>
      </c>
      <c r="D42" s="372">
        <f t="shared" si="7"/>
        <v>0</v>
      </c>
      <c r="E42" s="439">
        <f>SUM(FO!D27,HK!D27)</f>
        <v>0</v>
      </c>
      <c r="F42" s="372">
        <f t="shared" si="8"/>
        <v>0</v>
      </c>
      <c r="G42" s="439">
        <f>SUM(FO!F27,HK!F27)</f>
        <v>0</v>
      </c>
      <c r="H42" s="372">
        <f t="shared" si="9"/>
        <v>0</v>
      </c>
      <c r="I42" s="439">
        <f>SUM(FO!H27,HK!H27)</f>
        <v>0</v>
      </c>
      <c r="J42" s="372">
        <f t="shared" si="10"/>
        <v>0</v>
      </c>
      <c r="K42" s="437" t="s">
        <v>1935</v>
      </c>
      <c r="L42" s="439">
        <f>SUM(FO!K27,HK!K27)</f>
        <v>0</v>
      </c>
      <c r="M42" s="372">
        <f t="shared" si="11"/>
        <v>0</v>
      </c>
      <c r="N42" s="439">
        <f>SUM(FO!M27,HK!M27)</f>
        <v>0</v>
      </c>
      <c r="O42" s="372">
        <f t="shared" si="12"/>
        <v>0</v>
      </c>
      <c r="P42" s="439">
        <f>SUM(FO!O27,HK!O27)</f>
        <v>0</v>
      </c>
      <c r="Q42" s="372">
        <f t="shared" si="13"/>
        <v>0</v>
      </c>
      <c r="R42" s="428"/>
      <c r="S42" s="343"/>
      <c r="T42" s="343"/>
      <c r="U42" s="343"/>
      <c r="V42" s="343"/>
      <c r="W42" s="343"/>
      <c r="X42" s="343"/>
      <c r="Y42" s="343"/>
      <c r="Z42" s="343"/>
    </row>
    <row r="43" spans="1:26" ht="15" customHeight="1">
      <c r="A43" s="343"/>
      <c r="B43" s="426"/>
      <c r="C43" s="439">
        <f>SUM(FO!B28,HK!B28)</f>
        <v>0</v>
      </c>
      <c r="D43" s="372">
        <f t="shared" si="7"/>
        <v>0</v>
      </c>
      <c r="E43" s="439">
        <f>SUM(FO!D28,HK!D28)</f>
        <v>0</v>
      </c>
      <c r="F43" s="372">
        <f t="shared" si="8"/>
        <v>0</v>
      </c>
      <c r="G43" s="439">
        <f>SUM(FO!F28,HK!F28)</f>
        <v>0</v>
      </c>
      <c r="H43" s="372">
        <f t="shared" si="9"/>
        <v>0</v>
      </c>
      <c r="I43" s="439">
        <f>SUM(FO!H28,HK!H28)</f>
        <v>0</v>
      </c>
      <c r="J43" s="372">
        <f t="shared" si="10"/>
        <v>0</v>
      </c>
      <c r="K43" s="437" t="s">
        <v>1936</v>
      </c>
      <c r="L43" s="439">
        <f>SUM(FO!K28,HK!K28)</f>
        <v>0</v>
      </c>
      <c r="M43" s="372">
        <f t="shared" si="11"/>
        <v>0</v>
      </c>
      <c r="N43" s="439">
        <f>SUM(FO!M28,HK!M28)</f>
        <v>0</v>
      </c>
      <c r="O43" s="372">
        <f t="shared" si="12"/>
        <v>0</v>
      </c>
      <c r="P43" s="439">
        <f>SUM(FO!O28,HK!O28)</f>
        <v>0</v>
      </c>
      <c r="Q43" s="372">
        <f t="shared" si="13"/>
        <v>0</v>
      </c>
      <c r="R43" s="428"/>
      <c r="S43" s="343"/>
      <c r="T43" s="343"/>
      <c r="U43" s="343"/>
      <c r="V43" s="343"/>
      <c r="W43" s="343"/>
      <c r="X43" s="343"/>
      <c r="Y43" s="343"/>
      <c r="Z43" s="343"/>
    </row>
    <row r="44" spans="1:26" ht="15" customHeight="1">
      <c r="A44" s="343"/>
      <c r="B44" s="426"/>
      <c r="C44" s="439">
        <f>SUM(FO!B29,HK!B29)</f>
        <v>0</v>
      </c>
      <c r="D44" s="372">
        <f t="shared" si="7"/>
        <v>0</v>
      </c>
      <c r="E44" s="439">
        <f>SUM(FO!D29,HK!D29)</f>
        <v>0</v>
      </c>
      <c r="F44" s="372">
        <f t="shared" si="8"/>
        <v>0</v>
      </c>
      <c r="G44" s="439">
        <f>SUM(FO!F29,HK!F29)</f>
        <v>0</v>
      </c>
      <c r="H44" s="372">
        <f t="shared" si="9"/>
        <v>0</v>
      </c>
      <c r="I44" s="439">
        <f>SUM(FO!H29,HK!H29)</f>
        <v>0</v>
      </c>
      <c r="J44" s="372">
        <f t="shared" si="10"/>
        <v>0</v>
      </c>
      <c r="K44" s="437" t="s">
        <v>1937</v>
      </c>
      <c r="L44" s="439">
        <f>SUM(FO!K29,HK!K29)</f>
        <v>0</v>
      </c>
      <c r="M44" s="372">
        <f t="shared" si="11"/>
        <v>0</v>
      </c>
      <c r="N44" s="439">
        <f>SUM(FO!M29,HK!M29)</f>
        <v>0</v>
      </c>
      <c r="O44" s="372">
        <f t="shared" si="12"/>
        <v>0</v>
      </c>
      <c r="P44" s="439">
        <f>SUM(FO!O29,HK!O29)</f>
        <v>0</v>
      </c>
      <c r="Q44" s="372">
        <f t="shared" si="13"/>
        <v>0</v>
      </c>
      <c r="R44" s="428"/>
      <c r="S44" s="343"/>
      <c r="T44" s="343"/>
      <c r="U44" s="343"/>
      <c r="V44" s="343"/>
      <c r="W44" s="343"/>
      <c r="X44" s="343"/>
      <c r="Y44" s="343"/>
      <c r="Z44" s="343"/>
    </row>
    <row r="45" spans="1:26" ht="15" customHeight="1">
      <c r="A45" s="343"/>
      <c r="B45" s="426"/>
      <c r="C45" s="439">
        <f>SUM(FO!B30,HK!B30)</f>
        <v>0</v>
      </c>
      <c r="D45" s="372">
        <f t="shared" si="7"/>
        <v>0</v>
      </c>
      <c r="E45" s="439">
        <f>SUM(FO!D30,HK!D30)</f>
        <v>0</v>
      </c>
      <c r="F45" s="372">
        <f t="shared" si="8"/>
        <v>0</v>
      </c>
      <c r="G45" s="439">
        <f>SUM(FO!F30,HK!F30)</f>
        <v>0</v>
      </c>
      <c r="H45" s="372">
        <f t="shared" si="9"/>
        <v>0</v>
      </c>
      <c r="I45" s="439">
        <f>SUM(FO!H30,HK!H30)</f>
        <v>0</v>
      </c>
      <c r="J45" s="372">
        <f t="shared" si="10"/>
        <v>0</v>
      </c>
      <c r="K45" s="437" t="s">
        <v>1938</v>
      </c>
      <c r="L45" s="439">
        <f>SUM(FO!K30,HK!K30)</f>
        <v>0</v>
      </c>
      <c r="M45" s="372">
        <f t="shared" si="11"/>
        <v>0</v>
      </c>
      <c r="N45" s="439">
        <f>SUM(FO!M30,HK!M30)</f>
        <v>0</v>
      </c>
      <c r="O45" s="372">
        <f t="shared" si="12"/>
        <v>0</v>
      </c>
      <c r="P45" s="439">
        <f>SUM(FO!O30,HK!O30)</f>
        <v>0</v>
      </c>
      <c r="Q45" s="372">
        <f t="shared" si="13"/>
        <v>0</v>
      </c>
      <c r="R45" s="428"/>
      <c r="S45" s="343"/>
      <c r="T45" s="343"/>
      <c r="U45" s="343"/>
      <c r="V45" s="343"/>
      <c r="W45" s="343"/>
      <c r="X45" s="343"/>
      <c r="Y45" s="343"/>
      <c r="Z45" s="343"/>
    </row>
    <row r="46" spans="1:26" ht="15" customHeight="1">
      <c r="A46" s="343"/>
      <c r="B46" s="426"/>
      <c r="C46" s="439">
        <f>SUM(FO!B31,HK!B31)</f>
        <v>0</v>
      </c>
      <c r="D46" s="372">
        <f t="shared" si="7"/>
        <v>0</v>
      </c>
      <c r="E46" s="439">
        <f>SUM(FO!D31,HK!D31)</f>
        <v>0</v>
      </c>
      <c r="F46" s="372">
        <f t="shared" si="8"/>
        <v>0</v>
      </c>
      <c r="G46" s="439">
        <f>SUM(FO!F31,HK!F31)</f>
        <v>0</v>
      </c>
      <c r="H46" s="372">
        <f t="shared" si="9"/>
        <v>0</v>
      </c>
      <c r="I46" s="439">
        <f>SUM(FO!H31,HK!H31)</f>
        <v>0</v>
      </c>
      <c r="J46" s="372">
        <f t="shared" si="10"/>
        <v>0</v>
      </c>
      <c r="K46" s="437" t="s">
        <v>1939</v>
      </c>
      <c r="L46" s="439">
        <f>SUM(FO!K31,HK!K31)</f>
        <v>0</v>
      </c>
      <c r="M46" s="372">
        <f t="shared" si="11"/>
        <v>0</v>
      </c>
      <c r="N46" s="439">
        <f>SUM(FO!M31,HK!M31)</f>
        <v>0</v>
      </c>
      <c r="O46" s="372">
        <f t="shared" si="12"/>
        <v>0</v>
      </c>
      <c r="P46" s="439">
        <f>SUM(FO!O31,HK!O31)</f>
        <v>0</v>
      </c>
      <c r="Q46" s="372">
        <f t="shared" si="13"/>
        <v>0</v>
      </c>
      <c r="R46" s="428"/>
      <c r="S46" s="343"/>
      <c r="T46" s="343"/>
      <c r="U46" s="343"/>
      <c r="V46" s="343"/>
      <c r="W46" s="343"/>
      <c r="X46" s="343"/>
      <c r="Y46" s="343"/>
      <c r="Z46" s="343"/>
    </row>
    <row r="47" spans="1:26" ht="15" customHeight="1">
      <c r="A47" s="343"/>
      <c r="B47" s="426"/>
      <c r="C47" s="439">
        <f>SUM(FO!B32,HK!B32)</f>
        <v>0</v>
      </c>
      <c r="D47" s="372">
        <f t="shared" si="7"/>
        <v>0</v>
      </c>
      <c r="E47" s="439">
        <f>SUM(FO!D32,HK!D32)</f>
        <v>0</v>
      </c>
      <c r="F47" s="372">
        <f t="shared" si="8"/>
        <v>0</v>
      </c>
      <c r="G47" s="439">
        <f>SUM(FO!F32,HK!F32)</f>
        <v>0</v>
      </c>
      <c r="H47" s="372">
        <f t="shared" si="9"/>
        <v>0</v>
      </c>
      <c r="I47" s="439">
        <f>SUM(FO!H32,HK!H32)</f>
        <v>0</v>
      </c>
      <c r="J47" s="372">
        <f t="shared" si="10"/>
        <v>0</v>
      </c>
      <c r="K47" s="437" t="s">
        <v>1940</v>
      </c>
      <c r="L47" s="439">
        <f>SUM(FO!K32,HK!K32)</f>
        <v>0</v>
      </c>
      <c r="M47" s="372">
        <f t="shared" si="11"/>
        <v>0</v>
      </c>
      <c r="N47" s="439">
        <f>SUM(FO!M32,HK!M32)</f>
        <v>0</v>
      </c>
      <c r="O47" s="372">
        <f t="shared" si="12"/>
        <v>0</v>
      </c>
      <c r="P47" s="439">
        <f>SUM(FO!O32,HK!O32)</f>
        <v>0</v>
      </c>
      <c r="Q47" s="372">
        <f t="shared" si="13"/>
        <v>0</v>
      </c>
      <c r="R47" s="428"/>
      <c r="S47" s="343"/>
      <c r="T47" s="343"/>
      <c r="U47" s="343"/>
      <c r="V47" s="343"/>
      <c r="W47" s="343"/>
      <c r="X47" s="343"/>
      <c r="Y47" s="343"/>
      <c r="Z47" s="343"/>
    </row>
    <row r="48" spans="1:26" ht="15" customHeight="1">
      <c r="A48" s="343"/>
      <c r="B48" s="426"/>
      <c r="C48" s="439">
        <f>SUM(FO!B33,HK!B33)</f>
        <v>0</v>
      </c>
      <c r="D48" s="372">
        <f t="shared" si="7"/>
        <v>0</v>
      </c>
      <c r="E48" s="439">
        <f>SUM(FO!D33,HK!D33)</f>
        <v>0</v>
      </c>
      <c r="F48" s="372">
        <f t="shared" si="8"/>
        <v>0</v>
      </c>
      <c r="G48" s="439">
        <f>SUM(FO!F33,HK!F33)</f>
        <v>0</v>
      </c>
      <c r="H48" s="372">
        <f t="shared" si="9"/>
        <v>0</v>
      </c>
      <c r="I48" s="439">
        <f>SUM(FO!H33,HK!H33)</f>
        <v>0</v>
      </c>
      <c r="J48" s="372">
        <f t="shared" si="10"/>
        <v>0</v>
      </c>
      <c r="K48" s="437" t="s">
        <v>1941</v>
      </c>
      <c r="L48" s="439">
        <f>SUM(FO!K33,HK!K33)</f>
        <v>0</v>
      </c>
      <c r="M48" s="372">
        <f t="shared" si="11"/>
        <v>0</v>
      </c>
      <c r="N48" s="439">
        <f>SUM(FO!M33,HK!M33)</f>
        <v>0</v>
      </c>
      <c r="O48" s="372">
        <f t="shared" si="12"/>
        <v>0</v>
      </c>
      <c r="P48" s="439">
        <f>SUM(FO!O33,HK!O33)</f>
        <v>0</v>
      </c>
      <c r="Q48" s="372">
        <f t="shared" si="13"/>
        <v>0</v>
      </c>
      <c r="R48" s="428"/>
      <c r="S48" s="343"/>
      <c r="T48" s="343"/>
      <c r="U48" s="343"/>
      <c r="V48" s="343"/>
      <c r="W48" s="343"/>
      <c r="X48" s="343"/>
      <c r="Y48" s="343"/>
      <c r="Z48" s="343"/>
    </row>
    <row r="49" spans="1:26" ht="15" customHeight="1">
      <c r="A49" s="343"/>
      <c r="B49" s="426"/>
      <c r="C49" s="439">
        <f>SUM(FO!B34,HK!B34)</f>
        <v>0</v>
      </c>
      <c r="D49" s="372">
        <f t="shared" si="7"/>
        <v>0</v>
      </c>
      <c r="E49" s="439">
        <f>SUM(FO!D34,HK!D34)</f>
        <v>0</v>
      </c>
      <c r="F49" s="372">
        <f t="shared" si="8"/>
        <v>0</v>
      </c>
      <c r="G49" s="439">
        <f>SUM(FO!F34,HK!F34)</f>
        <v>0</v>
      </c>
      <c r="H49" s="372">
        <f t="shared" si="9"/>
        <v>0</v>
      </c>
      <c r="I49" s="439">
        <f>SUM(FO!H34,HK!H34)</f>
        <v>0</v>
      </c>
      <c r="J49" s="372">
        <f t="shared" si="10"/>
        <v>0</v>
      </c>
      <c r="K49" s="437" t="s">
        <v>1942</v>
      </c>
      <c r="L49" s="439">
        <f>SUM(FO!K34,HK!K34)</f>
        <v>0</v>
      </c>
      <c r="M49" s="372">
        <f t="shared" si="11"/>
        <v>0</v>
      </c>
      <c r="N49" s="439">
        <f>SUM(FO!M34,HK!M34)</f>
        <v>0</v>
      </c>
      <c r="O49" s="372">
        <f t="shared" si="12"/>
        <v>0</v>
      </c>
      <c r="P49" s="439">
        <f>SUM(FO!O34,HK!O34)</f>
        <v>0</v>
      </c>
      <c r="Q49" s="372">
        <f t="shared" si="13"/>
        <v>0</v>
      </c>
      <c r="R49" s="428"/>
      <c r="S49" s="343"/>
      <c r="T49" s="343"/>
      <c r="U49" s="343"/>
      <c r="V49" s="343"/>
      <c r="W49" s="343"/>
      <c r="X49" s="343"/>
      <c r="Y49" s="343"/>
      <c r="Z49" s="343"/>
    </row>
    <row r="50" spans="1:26" ht="15" customHeight="1">
      <c r="A50" s="343"/>
      <c r="B50" s="426"/>
      <c r="C50" s="439">
        <f>SUM(FO!B35)</f>
        <v>0</v>
      </c>
      <c r="D50" s="372">
        <f t="shared" si="7"/>
        <v>0</v>
      </c>
      <c r="E50" s="439">
        <f>SUM(FO!D35)</f>
        <v>0</v>
      </c>
      <c r="F50" s="372">
        <f t="shared" si="8"/>
        <v>0</v>
      </c>
      <c r="G50" s="439">
        <f>SUM(FO!F35)</f>
        <v>0</v>
      </c>
      <c r="H50" s="372">
        <f t="shared" si="9"/>
        <v>0</v>
      </c>
      <c r="I50" s="439">
        <f>SUM(FO!H35)</f>
        <v>0</v>
      </c>
      <c r="J50" s="372">
        <f t="shared" si="10"/>
        <v>0</v>
      </c>
      <c r="K50" s="437" t="s">
        <v>1943</v>
      </c>
      <c r="L50" s="439">
        <f>SUM(FO!K35)</f>
        <v>0</v>
      </c>
      <c r="M50" s="372">
        <f t="shared" si="11"/>
        <v>0</v>
      </c>
      <c r="N50" s="439">
        <f>SUM(FO!M35)</f>
        <v>0</v>
      </c>
      <c r="O50" s="372">
        <f t="shared" si="12"/>
        <v>0</v>
      </c>
      <c r="P50" s="439">
        <f>SUM(FO!O35)</f>
        <v>0</v>
      </c>
      <c r="Q50" s="372">
        <f t="shared" si="13"/>
        <v>0</v>
      </c>
      <c r="R50" s="428"/>
      <c r="S50" s="343"/>
      <c r="T50" s="343"/>
      <c r="U50" s="343"/>
      <c r="V50" s="343"/>
      <c r="W50" s="343"/>
      <c r="X50" s="343"/>
      <c r="Y50" s="343"/>
      <c r="Z50" s="343"/>
    </row>
    <row r="51" spans="1:26" ht="15" customHeight="1">
      <c r="A51" s="343"/>
      <c r="B51" s="426"/>
      <c r="C51" s="439">
        <f>SUM(FO!B36)</f>
        <v>0</v>
      </c>
      <c r="D51" s="372">
        <f t="shared" si="7"/>
        <v>0</v>
      </c>
      <c r="E51" s="439">
        <f>SUM(FO!D36)</f>
        <v>0</v>
      </c>
      <c r="F51" s="372">
        <f t="shared" si="8"/>
        <v>0</v>
      </c>
      <c r="G51" s="439">
        <f>SUM(FO!F36)</f>
        <v>0</v>
      </c>
      <c r="H51" s="372">
        <f t="shared" si="9"/>
        <v>0</v>
      </c>
      <c r="I51" s="439">
        <f>SUM(FO!H36)</f>
        <v>0</v>
      </c>
      <c r="J51" s="372">
        <f t="shared" si="10"/>
        <v>0</v>
      </c>
      <c r="K51" s="437" t="s">
        <v>1944</v>
      </c>
      <c r="L51" s="439">
        <f>SUM(FO!K36)</f>
        <v>0</v>
      </c>
      <c r="M51" s="372">
        <f t="shared" si="11"/>
        <v>0</v>
      </c>
      <c r="N51" s="439">
        <f>SUM(FO!M36)</f>
        <v>0</v>
      </c>
      <c r="O51" s="372">
        <f t="shared" si="12"/>
        <v>0</v>
      </c>
      <c r="P51" s="439">
        <f>SUM(FO!O36)</f>
        <v>0</v>
      </c>
      <c r="Q51" s="372">
        <f t="shared" si="13"/>
        <v>0</v>
      </c>
      <c r="R51" s="428"/>
      <c r="S51" s="343"/>
      <c r="T51" s="343"/>
      <c r="U51" s="343"/>
      <c r="V51" s="343"/>
      <c r="W51" s="343"/>
      <c r="X51" s="343"/>
      <c r="Y51" s="343"/>
      <c r="Z51" s="343"/>
    </row>
    <row r="52" spans="1:26" ht="15" customHeight="1">
      <c r="A52" s="343"/>
      <c r="B52" s="426"/>
      <c r="C52" s="439">
        <f>SUM(FO!B37)</f>
        <v>0</v>
      </c>
      <c r="D52" s="372">
        <f t="shared" si="7"/>
        <v>0</v>
      </c>
      <c r="E52" s="439">
        <f>SUM(FO!D37)</f>
        <v>0</v>
      </c>
      <c r="F52" s="372">
        <f t="shared" si="8"/>
        <v>0</v>
      </c>
      <c r="G52" s="439">
        <f>SUM(FO!F37)</f>
        <v>0</v>
      </c>
      <c r="H52" s="372">
        <f t="shared" si="9"/>
        <v>0</v>
      </c>
      <c r="I52" s="439">
        <f>SUM(FO!H37)</f>
        <v>0</v>
      </c>
      <c r="J52" s="372">
        <f t="shared" si="10"/>
        <v>0</v>
      </c>
      <c r="K52" s="437" t="s">
        <v>1945</v>
      </c>
      <c r="L52" s="439">
        <f>SUM(FO!K37)</f>
        <v>0</v>
      </c>
      <c r="M52" s="372">
        <f t="shared" si="11"/>
        <v>0</v>
      </c>
      <c r="N52" s="439">
        <f>SUM(FO!M37)</f>
        <v>0</v>
      </c>
      <c r="O52" s="372">
        <f t="shared" si="12"/>
        <v>0</v>
      </c>
      <c r="P52" s="439">
        <f>SUM(FO!O37)</f>
        <v>0</v>
      </c>
      <c r="Q52" s="372">
        <f t="shared" si="13"/>
        <v>0</v>
      </c>
      <c r="R52" s="428"/>
      <c r="S52" s="343"/>
      <c r="T52" s="343"/>
      <c r="U52" s="343"/>
      <c r="V52" s="343"/>
      <c r="W52" s="343"/>
      <c r="X52" s="343"/>
      <c r="Y52" s="343"/>
      <c r="Z52" s="343"/>
    </row>
    <row r="53" spans="1:26" ht="15" customHeight="1">
      <c r="A53" s="343"/>
      <c r="B53" s="426"/>
      <c r="C53" s="439">
        <f>SUM(FO!B38)</f>
        <v>0</v>
      </c>
      <c r="D53" s="372">
        <f t="shared" si="7"/>
        <v>0</v>
      </c>
      <c r="E53" s="439">
        <f>SUM(FO!D38)</f>
        <v>0</v>
      </c>
      <c r="F53" s="372">
        <f t="shared" si="8"/>
        <v>0</v>
      </c>
      <c r="G53" s="439">
        <f>SUM(FO!F38)</f>
        <v>0</v>
      </c>
      <c r="H53" s="372">
        <f t="shared" si="9"/>
        <v>0</v>
      </c>
      <c r="I53" s="439">
        <f>SUM(FO!H38)</f>
        <v>0</v>
      </c>
      <c r="J53" s="372">
        <f t="shared" si="10"/>
        <v>0</v>
      </c>
      <c r="K53" s="437" t="s">
        <v>1946</v>
      </c>
      <c r="L53" s="439">
        <f>SUM(FO!K38)</f>
        <v>0</v>
      </c>
      <c r="M53" s="372">
        <f t="shared" si="11"/>
        <v>0</v>
      </c>
      <c r="N53" s="439">
        <f>SUM(FO!M38)</f>
        <v>0</v>
      </c>
      <c r="O53" s="372">
        <f t="shared" si="12"/>
        <v>0</v>
      </c>
      <c r="P53" s="439">
        <f>SUM(FO!O38)</f>
        <v>0</v>
      </c>
      <c r="Q53" s="372">
        <f t="shared" si="13"/>
        <v>0</v>
      </c>
      <c r="R53" s="428"/>
      <c r="S53" s="343"/>
      <c r="T53" s="343"/>
      <c r="U53" s="343"/>
      <c r="V53" s="343"/>
      <c r="W53" s="343"/>
      <c r="X53" s="343"/>
      <c r="Y53" s="343"/>
      <c r="Z53" s="343"/>
    </row>
    <row r="54" spans="1:26" ht="15" customHeight="1">
      <c r="A54" s="343"/>
      <c r="B54" s="426"/>
      <c r="C54" s="439">
        <f>SUM(FO!B39)</f>
        <v>0</v>
      </c>
      <c r="D54" s="372">
        <f t="shared" si="7"/>
        <v>0</v>
      </c>
      <c r="E54" s="439">
        <f>SUM(FO!D39)</f>
        <v>0</v>
      </c>
      <c r="F54" s="372">
        <f t="shared" si="8"/>
        <v>0</v>
      </c>
      <c r="G54" s="439">
        <f>SUM(FO!F39)</f>
        <v>0</v>
      </c>
      <c r="H54" s="372">
        <f t="shared" si="9"/>
        <v>0</v>
      </c>
      <c r="I54" s="439">
        <f>SUM(FO!H39)</f>
        <v>0</v>
      </c>
      <c r="J54" s="372">
        <f t="shared" si="10"/>
        <v>0</v>
      </c>
      <c r="K54" s="437" t="s">
        <v>1947</v>
      </c>
      <c r="L54" s="439">
        <f>SUM(FO!K39)</f>
        <v>0</v>
      </c>
      <c r="M54" s="372">
        <f t="shared" si="11"/>
        <v>0</v>
      </c>
      <c r="N54" s="439">
        <f>SUM(FO!M39)</f>
        <v>0</v>
      </c>
      <c r="O54" s="372">
        <f t="shared" si="12"/>
        <v>0</v>
      </c>
      <c r="P54" s="439">
        <f>SUM(FO!O39)</f>
        <v>0</v>
      </c>
      <c r="Q54" s="372">
        <f t="shared" si="13"/>
        <v>0</v>
      </c>
      <c r="R54" s="428"/>
      <c r="S54" s="343"/>
      <c r="T54" s="343"/>
      <c r="U54" s="343"/>
      <c r="V54" s="343"/>
      <c r="W54" s="343"/>
      <c r="X54" s="343"/>
      <c r="Y54" s="343"/>
      <c r="Z54" s="343"/>
    </row>
    <row r="55" spans="1:26" ht="15" customHeight="1">
      <c r="A55" s="343"/>
      <c r="B55" s="426"/>
      <c r="C55" s="439">
        <f>SUM(FO!B40)</f>
        <v>0</v>
      </c>
      <c r="D55" s="372">
        <f t="shared" si="7"/>
        <v>0</v>
      </c>
      <c r="E55" s="439">
        <f>SUM(FO!D40)</f>
        <v>0</v>
      </c>
      <c r="F55" s="372">
        <f t="shared" si="8"/>
        <v>0</v>
      </c>
      <c r="G55" s="439">
        <f>SUM(FO!F40)</f>
        <v>0</v>
      </c>
      <c r="H55" s="372">
        <f t="shared" si="9"/>
        <v>0</v>
      </c>
      <c r="I55" s="439">
        <f>SUM(FO!H40)</f>
        <v>0</v>
      </c>
      <c r="J55" s="372">
        <f t="shared" si="10"/>
        <v>0</v>
      </c>
      <c r="K55" s="437" t="s">
        <v>1948</v>
      </c>
      <c r="L55" s="439">
        <f>SUM(FO!K40)</f>
        <v>0</v>
      </c>
      <c r="M55" s="372">
        <f t="shared" si="11"/>
        <v>0</v>
      </c>
      <c r="N55" s="439">
        <f>SUM(FO!M40)</f>
        <v>0</v>
      </c>
      <c r="O55" s="372">
        <f t="shared" si="12"/>
        <v>0</v>
      </c>
      <c r="P55" s="439">
        <f>SUM(FO!O40)</f>
        <v>0</v>
      </c>
      <c r="Q55" s="372">
        <f t="shared" si="13"/>
        <v>0</v>
      </c>
      <c r="R55" s="428"/>
      <c r="S55" s="343"/>
      <c r="T55" s="343"/>
      <c r="U55" s="343"/>
      <c r="V55" s="343"/>
      <c r="W55" s="343"/>
      <c r="X55" s="343"/>
      <c r="Y55" s="343"/>
      <c r="Z55" s="343"/>
    </row>
    <row r="56" spans="1:26" ht="15" customHeight="1">
      <c r="A56" s="343"/>
      <c r="B56" s="426"/>
      <c r="C56" s="439">
        <f>SUM(FO!B41)</f>
        <v>0</v>
      </c>
      <c r="D56" s="372">
        <f t="shared" si="7"/>
        <v>0</v>
      </c>
      <c r="E56" s="439">
        <f>SUM(FO!D41)</f>
        <v>0</v>
      </c>
      <c r="F56" s="372">
        <f t="shared" si="8"/>
        <v>0</v>
      </c>
      <c r="G56" s="439">
        <f>SUM(FO!F41)</f>
        <v>0</v>
      </c>
      <c r="H56" s="372">
        <f t="shared" si="9"/>
        <v>0</v>
      </c>
      <c r="I56" s="439">
        <f>SUM(FO!H41)</f>
        <v>0</v>
      </c>
      <c r="J56" s="372">
        <f t="shared" si="10"/>
        <v>0</v>
      </c>
      <c r="K56" s="437" t="s">
        <v>1949</v>
      </c>
      <c r="L56" s="439">
        <f>SUM(FO!K41)</f>
        <v>0</v>
      </c>
      <c r="M56" s="372">
        <f t="shared" si="11"/>
        <v>0</v>
      </c>
      <c r="N56" s="439">
        <f>SUM(FO!M41)</f>
        <v>0</v>
      </c>
      <c r="O56" s="372">
        <f t="shared" si="12"/>
        <v>0</v>
      </c>
      <c r="P56" s="439">
        <f>SUM(FO!O41)</f>
        <v>0</v>
      </c>
      <c r="Q56" s="372">
        <f t="shared" si="13"/>
        <v>0</v>
      </c>
      <c r="R56" s="428"/>
      <c r="S56" s="343"/>
      <c r="T56" s="343"/>
      <c r="U56" s="343"/>
      <c r="V56" s="343"/>
      <c r="W56" s="343"/>
      <c r="X56" s="343"/>
      <c r="Y56" s="343"/>
      <c r="Z56" s="343"/>
    </row>
    <row r="57" spans="1:26" ht="15" customHeight="1">
      <c r="A57" s="343"/>
      <c r="B57" s="426"/>
      <c r="C57" s="439">
        <f>SUM(FO!B42)</f>
        <v>0</v>
      </c>
      <c r="D57" s="372">
        <f t="shared" si="7"/>
        <v>0</v>
      </c>
      <c r="E57" s="439">
        <f>SUM(FO!D42)</f>
        <v>0</v>
      </c>
      <c r="F57" s="372">
        <f t="shared" si="8"/>
        <v>0</v>
      </c>
      <c r="G57" s="439">
        <f>SUM(FO!F42)</f>
        <v>0</v>
      </c>
      <c r="H57" s="372">
        <f t="shared" si="9"/>
        <v>0</v>
      </c>
      <c r="I57" s="439">
        <f>SUM(FO!H42)</f>
        <v>0</v>
      </c>
      <c r="J57" s="372">
        <f t="shared" si="10"/>
        <v>0</v>
      </c>
      <c r="K57" s="437" t="s">
        <v>1950</v>
      </c>
      <c r="L57" s="439">
        <f>SUM(FO!K42)</f>
        <v>0</v>
      </c>
      <c r="M57" s="372">
        <f t="shared" si="11"/>
        <v>0</v>
      </c>
      <c r="N57" s="439">
        <f>SUM(FO!M42)</f>
        <v>0</v>
      </c>
      <c r="O57" s="372">
        <f t="shared" si="12"/>
        <v>0</v>
      </c>
      <c r="P57" s="439">
        <f>SUM(FO!O42)</f>
        <v>0</v>
      </c>
      <c r="Q57" s="372">
        <f t="shared" si="13"/>
        <v>0</v>
      </c>
      <c r="R57" s="428"/>
      <c r="S57" s="343"/>
      <c r="T57" s="343"/>
      <c r="U57" s="343"/>
      <c r="V57" s="343"/>
      <c r="W57" s="343"/>
      <c r="X57" s="343"/>
      <c r="Y57" s="343"/>
      <c r="Z57" s="343"/>
    </row>
    <row r="58" spans="1:26" ht="15" customHeight="1">
      <c r="A58" s="343"/>
      <c r="B58" s="426"/>
      <c r="C58" s="439">
        <f>SUM(FO!B43,HK!B46)</f>
        <v>0</v>
      </c>
      <c r="D58" s="372">
        <f t="shared" si="7"/>
        <v>0</v>
      </c>
      <c r="E58" s="439">
        <f>SUM(FO!D43,HK!D46)</f>
        <v>0</v>
      </c>
      <c r="F58" s="372">
        <f t="shared" si="8"/>
        <v>0</v>
      </c>
      <c r="G58" s="439">
        <f>SUM(FO!F43,HK!F46)</f>
        <v>0</v>
      </c>
      <c r="H58" s="372">
        <f t="shared" si="9"/>
        <v>0</v>
      </c>
      <c r="I58" s="439">
        <f>SUM(FO!H43,HK!H46)</f>
        <v>0</v>
      </c>
      <c r="J58" s="372">
        <f t="shared" si="10"/>
        <v>0</v>
      </c>
      <c r="K58" s="437" t="s">
        <v>1951</v>
      </c>
      <c r="L58" s="439">
        <f>SUM(FO!K43,HK!K46)</f>
        <v>0</v>
      </c>
      <c r="M58" s="372">
        <f t="shared" si="11"/>
        <v>0</v>
      </c>
      <c r="N58" s="439">
        <f>SUM(FO!M43,HK!M46)</f>
        <v>0</v>
      </c>
      <c r="O58" s="372">
        <f t="shared" si="12"/>
        <v>0</v>
      </c>
      <c r="P58" s="439">
        <f>SUM(FO!O43,HK!O46)</f>
        <v>0</v>
      </c>
      <c r="Q58" s="372">
        <f t="shared" si="13"/>
        <v>0</v>
      </c>
      <c r="R58" s="428"/>
      <c r="S58" s="343"/>
      <c r="T58" s="343"/>
      <c r="U58" s="343"/>
      <c r="V58" s="343"/>
      <c r="W58" s="343"/>
      <c r="X58" s="343"/>
      <c r="Y58" s="343"/>
      <c r="Z58" s="343"/>
    </row>
    <row r="59" spans="1:26" ht="15" customHeight="1">
      <c r="A59" s="343"/>
      <c r="B59" s="426"/>
      <c r="C59" s="439">
        <f>SUM(FO!B44,HK!B47)</f>
        <v>0</v>
      </c>
      <c r="D59" s="372">
        <f t="shared" si="7"/>
        <v>0</v>
      </c>
      <c r="E59" s="439">
        <f>SUM(FO!D44,HK!D47)</f>
        <v>0</v>
      </c>
      <c r="F59" s="372">
        <f t="shared" si="8"/>
        <v>0</v>
      </c>
      <c r="G59" s="439">
        <f>SUM(FO!F44,HK!F47)</f>
        <v>0</v>
      </c>
      <c r="H59" s="372">
        <f t="shared" si="9"/>
        <v>0</v>
      </c>
      <c r="I59" s="439">
        <f>SUM(FO!H44,HK!H47)</f>
        <v>0</v>
      </c>
      <c r="J59" s="372">
        <f t="shared" si="10"/>
        <v>0</v>
      </c>
      <c r="K59" s="437" t="s">
        <v>1952</v>
      </c>
      <c r="L59" s="439">
        <f>SUM(FO!K44,HK!K47)</f>
        <v>0</v>
      </c>
      <c r="M59" s="372">
        <f t="shared" si="11"/>
        <v>0</v>
      </c>
      <c r="N59" s="439">
        <f>SUM(FO!M44,HK!M47)</f>
        <v>0</v>
      </c>
      <c r="O59" s="372">
        <f t="shared" si="12"/>
        <v>0</v>
      </c>
      <c r="P59" s="439">
        <f>SUM(FO!O44,HK!O47)</f>
        <v>0</v>
      </c>
      <c r="Q59" s="372">
        <f t="shared" si="13"/>
        <v>0</v>
      </c>
      <c r="R59" s="428"/>
      <c r="S59" s="343"/>
      <c r="T59" s="343"/>
      <c r="U59" s="343"/>
      <c r="V59" s="343"/>
      <c r="W59" s="343"/>
      <c r="X59" s="343"/>
      <c r="Y59" s="343"/>
      <c r="Z59" s="343"/>
    </row>
    <row r="60" spans="1:26" ht="15" customHeight="1">
      <c r="A60" s="343"/>
      <c r="B60" s="426"/>
      <c r="C60" s="439">
        <f>SUM(FO!B45,HK!B48)</f>
        <v>0</v>
      </c>
      <c r="D60" s="372">
        <f t="shared" si="7"/>
        <v>0</v>
      </c>
      <c r="E60" s="439">
        <f>SUM(FO!D45,HK!D48)</f>
        <v>0</v>
      </c>
      <c r="F60" s="372">
        <f t="shared" si="8"/>
        <v>0</v>
      </c>
      <c r="G60" s="439">
        <f>SUM(FO!F45,HK!F48)</f>
        <v>0</v>
      </c>
      <c r="H60" s="372">
        <f t="shared" si="9"/>
        <v>0</v>
      </c>
      <c r="I60" s="439">
        <f>SUM(FO!H45,HK!H48)</f>
        <v>0</v>
      </c>
      <c r="J60" s="372">
        <f t="shared" si="10"/>
        <v>0</v>
      </c>
      <c r="K60" s="437" t="s">
        <v>1953</v>
      </c>
      <c r="L60" s="439">
        <f>SUM(FO!K45,HK!K48)</f>
        <v>0</v>
      </c>
      <c r="M60" s="372">
        <f t="shared" si="11"/>
        <v>0</v>
      </c>
      <c r="N60" s="439">
        <f>SUM(FO!M45,HK!M48)</f>
        <v>0</v>
      </c>
      <c r="O60" s="372">
        <f t="shared" si="12"/>
        <v>0</v>
      </c>
      <c r="P60" s="439">
        <f>SUM(FO!O45,HK!O48)</f>
        <v>0</v>
      </c>
      <c r="Q60" s="372">
        <f t="shared" si="13"/>
        <v>0</v>
      </c>
      <c r="R60" s="428"/>
      <c r="S60" s="343"/>
      <c r="T60" s="343"/>
      <c r="U60" s="343"/>
      <c r="V60" s="343"/>
      <c r="W60" s="343"/>
      <c r="X60" s="343"/>
      <c r="Y60" s="343"/>
      <c r="Z60" s="343"/>
    </row>
    <row r="61" spans="1:26" ht="15" customHeight="1">
      <c r="A61" s="343"/>
      <c r="B61" s="426"/>
      <c r="C61" s="439">
        <f>SUM(HK!B35)</f>
        <v>0</v>
      </c>
      <c r="D61" s="372">
        <f t="shared" si="7"/>
        <v>0</v>
      </c>
      <c r="E61" s="439">
        <f>SUM(HK!D35)</f>
        <v>0</v>
      </c>
      <c r="F61" s="372">
        <f t="shared" si="8"/>
        <v>0</v>
      </c>
      <c r="G61" s="439">
        <f>SUM(HK!F35)</f>
        <v>0</v>
      </c>
      <c r="H61" s="372">
        <f t="shared" si="9"/>
        <v>0</v>
      </c>
      <c r="I61" s="439">
        <f>SUM(HK!H35)</f>
        <v>0</v>
      </c>
      <c r="J61" s="372">
        <f t="shared" si="10"/>
        <v>0</v>
      </c>
      <c r="K61" s="437" t="s">
        <v>1954</v>
      </c>
      <c r="L61" s="439">
        <f>SUM(HK!K35)</f>
        <v>0</v>
      </c>
      <c r="M61" s="372">
        <f t="shared" si="11"/>
        <v>0</v>
      </c>
      <c r="N61" s="439">
        <f>SUM(HK!M35)</f>
        <v>0</v>
      </c>
      <c r="O61" s="372">
        <f t="shared" si="12"/>
        <v>0</v>
      </c>
      <c r="P61" s="439">
        <f>SUM(HK!O35)</f>
        <v>0</v>
      </c>
      <c r="Q61" s="372">
        <f t="shared" si="13"/>
        <v>0</v>
      </c>
      <c r="R61" s="428"/>
      <c r="S61" s="343"/>
      <c r="T61" s="343"/>
      <c r="U61" s="343"/>
      <c r="V61" s="343"/>
      <c r="W61" s="343"/>
      <c r="X61" s="343"/>
      <c r="Y61" s="343"/>
      <c r="Z61" s="343"/>
    </row>
    <row r="62" spans="1:26" ht="15" customHeight="1">
      <c r="A62" s="343"/>
      <c r="B62" s="426"/>
      <c r="C62" s="439">
        <f>SUM(HK!B36)</f>
        <v>0</v>
      </c>
      <c r="D62" s="372">
        <f t="shared" si="7"/>
        <v>0</v>
      </c>
      <c r="E62" s="439">
        <f>SUM(HK!D36)</f>
        <v>0</v>
      </c>
      <c r="F62" s="372">
        <f t="shared" si="8"/>
        <v>0</v>
      </c>
      <c r="G62" s="439">
        <f>SUM(HK!F36)</f>
        <v>0</v>
      </c>
      <c r="H62" s="372">
        <f t="shared" si="9"/>
        <v>0</v>
      </c>
      <c r="I62" s="439">
        <f>SUM(HK!H36)</f>
        <v>0</v>
      </c>
      <c r="J62" s="372">
        <f t="shared" si="10"/>
        <v>0</v>
      </c>
      <c r="K62" s="437" t="s">
        <v>1955</v>
      </c>
      <c r="L62" s="439">
        <f>SUM(HK!K36)</f>
        <v>0</v>
      </c>
      <c r="M62" s="372">
        <f t="shared" si="11"/>
        <v>0</v>
      </c>
      <c r="N62" s="439">
        <f>SUM(HK!M36)</f>
        <v>0</v>
      </c>
      <c r="O62" s="372">
        <f t="shared" si="12"/>
        <v>0</v>
      </c>
      <c r="P62" s="439">
        <f>SUM(HK!O36)</f>
        <v>0</v>
      </c>
      <c r="Q62" s="372">
        <f t="shared" si="13"/>
        <v>0</v>
      </c>
      <c r="R62" s="428"/>
      <c r="S62" s="343"/>
      <c r="T62" s="343"/>
      <c r="U62" s="343"/>
      <c r="V62" s="343"/>
      <c r="W62" s="343"/>
      <c r="X62" s="343"/>
      <c r="Y62" s="343"/>
      <c r="Z62" s="343"/>
    </row>
    <row r="63" spans="1:26" ht="15" customHeight="1">
      <c r="A63" s="343"/>
      <c r="B63" s="426"/>
      <c r="C63" s="439">
        <f>SUM(HK!B37)</f>
        <v>0</v>
      </c>
      <c r="D63" s="372">
        <f t="shared" si="7"/>
        <v>0</v>
      </c>
      <c r="E63" s="439">
        <f>SUM(HK!D37)</f>
        <v>0</v>
      </c>
      <c r="F63" s="372">
        <f t="shared" si="8"/>
        <v>0</v>
      </c>
      <c r="G63" s="439">
        <f>SUM(HK!F37)</f>
        <v>0</v>
      </c>
      <c r="H63" s="372">
        <f t="shared" si="9"/>
        <v>0</v>
      </c>
      <c r="I63" s="439">
        <f>SUM(HK!H37)</f>
        <v>0</v>
      </c>
      <c r="J63" s="372">
        <f t="shared" si="10"/>
        <v>0</v>
      </c>
      <c r="K63" s="437" t="s">
        <v>1956</v>
      </c>
      <c r="L63" s="439">
        <f>SUM(HK!K37)</f>
        <v>0</v>
      </c>
      <c r="M63" s="372">
        <f t="shared" si="11"/>
        <v>0</v>
      </c>
      <c r="N63" s="439">
        <f>SUM(HK!M37)</f>
        <v>0</v>
      </c>
      <c r="O63" s="372">
        <f t="shared" si="12"/>
        <v>0</v>
      </c>
      <c r="P63" s="439">
        <f>SUM(HK!O37)</f>
        <v>0</v>
      </c>
      <c r="Q63" s="372">
        <f t="shared" si="13"/>
        <v>0</v>
      </c>
      <c r="R63" s="428"/>
      <c r="S63" s="343"/>
      <c r="T63" s="343"/>
      <c r="U63" s="343"/>
      <c r="V63" s="343"/>
      <c r="W63" s="343"/>
      <c r="X63" s="343"/>
      <c r="Y63" s="343"/>
      <c r="Z63" s="343"/>
    </row>
    <row r="64" spans="1:26" ht="15" customHeight="1">
      <c r="A64" s="343"/>
      <c r="B64" s="426"/>
      <c r="C64" s="439">
        <f>SUM(HK!B38)</f>
        <v>0</v>
      </c>
      <c r="D64" s="372">
        <f t="shared" si="7"/>
        <v>0</v>
      </c>
      <c r="E64" s="439">
        <f>SUM(HK!D38)</f>
        <v>0</v>
      </c>
      <c r="F64" s="372">
        <f t="shared" si="8"/>
        <v>0</v>
      </c>
      <c r="G64" s="439">
        <f>SUM(HK!F38)</f>
        <v>0</v>
      </c>
      <c r="H64" s="372">
        <f t="shared" si="9"/>
        <v>0</v>
      </c>
      <c r="I64" s="439">
        <f>SUM(HK!H38)</f>
        <v>0</v>
      </c>
      <c r="J64" s="372">
        <f t="shared" si="10"/>
        <v>0</v>
      </c>
      <c r="K64" s="437" t="s">
        <v>1957</v>
      </c>
      <c r="L64" s="439">
        <f>SUM(HK!K38)</f>
        <v>0</v>
      </c>
      <c r="M64" s="372">
        <f t="shared" si="11"/>
        <v>0</v>
      </c>
      <c r="N64" s="439">
        <f>SUM(HK!M38)</f>
        <v>0</v>
      </c>
      <c r="O64" s="372">
        <f t="shared" si="12"/>
        <v>0</v>
      </c>
      <c r="P64" s="439">
        <f>SUM(HK!O38)</f>
        <v>0</v>
      </c>
      <c r="Q64" s="372">
        <f t="shared" si="13"/>
        <v>0</v>
      </c>
      <c r="R64" s="428"/>
      <c r="S64" s="343"/>
      <c r="T64" s="343"/>
      <c r="U64" s="343"/>
      <c r="V64" s="343"/>
      <c r="W64" s="343"/>
      <c r="X64" s="343"/>
      <c r="Y64" s="343"/>
      <c r="Z64" s="343"/>
    </row>
    <row r="65" spans="1:26" ht="15" customHeight="1">
      <c r="A65" s="343"/>
      <c r="B65" s="426"/>
      <c r="C65" s="439">
        <f>SUM(HK!B39)</f>
        <v>0</v>
      </c>
      <c r="D65" s="372">
        <f t="shared" si="7"/>
        <v>0</v>
      </c>
      <c r="E65" s="439">
        <f>SUM(HK!D39)</f>
        <v>0</v>
      </c>
      <c r="F65" s="372">
        <f t="shared" si="8"/>
        <v>0</v>
      </c>
      <c r="G65" s="439">
        <f>SUM(HK!F39)</f>
        <v>0</v>
      </c>
      <c r="H65" s="372">
        <f t="shared" si="9"/>
        <v>0</v>
      </c>
      <c r="I65" s="439">
        <f>SUM(HK!H39)</f>
        <v>0</v>
      </c>
      <c r="J65" s="372">
        <f t="shared" si="10"/>
        <v>0</v>
      </c>
      <c r="K65" s="437" t="s">
        <v>1958</v>
      </c>
      <c r="L65" s="439">
        <f>SUM(HK!K39)</f>
        <v>0</v>
      </c>
      <c r="M65" s="372">
        <f t="shared" si="11"/>
        <v>0</v>
      </c>
      <c r="N65" s="439">
        <f>SUM(HK!M39)</f>
        <v>0</v>
      </c>
      <c r="O65" s="372">
        <f t="shared" si="12"/>
        <v>0</v>
      </c>
      <c r="P65" s="439">
        <f>SUM(HK!O39)</f>
        <v>0</v>
      </c>
      <c r="Q65" s="372">
        <f t="shared" si="13"/>
        <v>0</v>
      </c>
      <c r="R65" s="428"/>
      <c r="S65" s="343"/>
      <c r="T65" s="343"/>
      <c r="U65" s="343"/>
      <c r="V65" s="343"/>
      <c r="W65" s="343"/>
      <c r="X65" s="343"/>
      <c r="Y65" s="343"/>
      <c r="Z65" s="343"/>
    </row>
    <row r="66" spans="1:26" ht="15" customHeight="1">
      <c r="A66" s="343"/>
      <c r="B66" s="426"/>
      <c r="C66" s="439">
        <f>SUM(HK!B40)</f>
        <v>0</v>
      </c>
      <c r="D66" s="372">
        <f t="shared" si="7"/>
        <v>0</v>
      </c>
      <c r="E66" s="439">
        <f>SUM(HK!D40)</f>
        <v>0</v>
      </c>
      <c r="F66" s="372">
        <f t="shared" si="8"/>
        <v>0</v>
      </c>
      <c r="G66" s="439">
        <f>SUM(HK!F40)</f>
        <v>0</v>
      </c>
      <c r="H66" s="372">
        <f t="shared" si="9"/>
        <v>0</v>
      </c>
      <c r="I66" s="439">
        <f>SUM(HK!H40)</f>
        <v>0</v>
      </c>
      <c r="J66" s="372">
        <f t="shared" si="10"/>
        <v>0</v>
      </c>
      <c r="K66" s="437" t="s">
        <v>1959</v>
      </c>
      <c r="L66" s="439">
        <f>SUM(HK!K40)</f>
        <v>0</v>
      </c>
      <c r="M66" s="372">
        <f t="shared" si="11"/>
        <v>0</v>
      </c>
      <c r="N66" s="439">
        <f>SUM(HK!M40)</f>
        <v>0</v>
      </c>
      <c r="O66" s="372">
        <f t="shared" si="12"/>
        <v>0</v>
      </c>
      <c r="P66" s="439">
        <f>SUM(HK!O40)</f>
        <v>0</v>
      </c>
      <c r="Q66" s="372">
        <f t="shared" si="13"/>
        <v>0</v>
      </c>
      <c r="R66" s="428"/>
      <c r="S66" s="343"/>
      <c r="T66" s="343"/>
      <c r="U66" s="343"/>
      <c r="V66" s="343"/>
      <c r="W66" s="343"/>
      <c r="X66" s="343"/>
      <c r="Y66" s="343"/>
      <c r="Z66" s="343"/>
    </row>
    <row r="67" spans="1:26" ht="15" customHeight="1">
      <c r="A67" s="343"/>
      <c r="B67" s="426"/>
      <c r="C67" s="439">
        <f>SUM(HK!B41)</f>
        <v>0</v>
      </c>
      <c r="D67" s="372">
        <f t="shared" si="7"/>
        <v>0</v>
      </c>
      <c r="E67" s="439">
        <f>SUM(HK!D41)</f>
        <v>0</v>
      </c>
      <c r="F67" s="372">
        <f t="shared" si="8"/>
        <v>0</v>
      </c>
      <c r="G67" s="439">
        <f>SUM(HK!F41)</f>
        <v>0</v>
      </c>
      <c r="H67" s="372">
        <f t="shared" si="9"/>
        <v>0</v>
      </c>
      <c r="I67" s="439">
        <f>SUM(HK!H41)</f>
        <v>0</v>
      </c>
      <c r="J67" s="372">
        <f t="shared" si="10"/>
        <v>0</v>
      </c>
      <c r="K67" s="437" t="s">
        <v>1960</v>
      </c>
      <c r="L67" s="439">
        <f>SUM(HK!K41)</f>
        <v>0</v>
      </c>
      <c r="M67" s="372">
        <f t="shared" si="11"/>
        <v>0</v>
      </c>
      <c r="N67" s="439">
        <f>SUM(HK!M41)</f>
        <v>0</v>
      </c>
      <c r="O67" s="372">
        <f t="shared" si="12"/>
        <v>0</v>
      </c>
      <c r="P67" s="439">
        <f>SUM(HK!O41)</f>
        <v>0</v>
      </c>
      <c r="Q67" s="372">
        <f t="shared" si="13"/>
        <v>0</v>
      </c>
      <c r="R67" s="428"/>
      <c r="S67" s="343"/>
      <c r="T67" s="343"/>
      <c r="U67" s="343"/>
      <c r="V67" s="343"/>
      <c r="W67" s="343"/>
      <c r="X67" s="343"/>
      <c r="Y67" s="343"/>
      <c r="Z67" s="343"/>
    </row>
    <row r="68" spans="1:26" ht="15" customHeight="1">
      <c r="A68" s="343"/>
      <c r="B68" s="426"/>
      <c r="C68" s="439">
        <f>SUM(HK!B42)</f>
        <v>0</v>
      </c>
      <c r="D68" s="372">
        <f t="shared" si="7"/>
        <v>0</v>
      </c>
      <c r="E68" s="439">
        <f>SUM(HK!D42)</f>
        <v>0</v>
      </c>
      <c r="F68" s="372">
        <f t="shared" si="8"/>
        <v>0</v>
      </c>
      <c r="G68" s="439">
        <f>SUM(HK!F42)</f>
        <v>0</v>
      </c>
      <c r="H68" s="372">
        <f t="shared" si="9"/>
        <v>0</v>
      </c>
      <c r="I68" s="439">
        <f>SUM(HK!H42)</f>
        <v>0</v>
      </c>
      <c r="J68" s="372">
        <f t="shared" si="10"/>
        <v>0</v>
      </c>
      <c r="K68" s="437" t="s">
        <v>1961</v>
      </c>
      <c r="L68" s="439">
        <f>SUM(HK!K42)</f>
        <v>0</v>
      </c>
      <c r="M68" s="372">
        <f t="shared" si="11"/>
        <v>0</v>
      </c>
      <c r="N68" s="439">
        <f>SUM(HK!M42)</f>
        <v>0</v>
      </c>
      <c r="O68" s="372">
        <f t="shared" si="12"/>
        <v>0</v>
      </c>
      <c r="P68" s="439">
        <f>SUM(HK!O42)</f>
        <v>0</v>
      </c>
      <c r="Q68" s="372">
        <f t="shared" si="13"/>
        <v>0</v>
      </c>
      <c r="R68" s="428"/>
      <c r="S68" s="343"/>
      <c r="T68" s="343"/>
      <c r="U68" s="343"/>
      <c r="V68" s="343"/>
      <c r="W68" s="343"/>
      <c r="X68" s="343"/>
      <c r="Y68" s="343"/>
      <c r="Z68" s="343"/>
    </row>
    <row r="69" spans="1:26" ht="15" customHeight="1">
      <c r="A69" s="343"/>
      <c r="B69" s="426"/>
      <c r="C69" s="439">
        <f>SUM(HK!B43)</f>
        <v>0</v>
      </c>
      <c r="D69" s="372">
        <f t="shared" si="7"/>
        <v>0</v>
      </c>
      <c r="E69" s="439">
        <f>SUM(HK!D43)</f>
        <v>0</v>
      </c>
      <c r="F69" s="372">
        <f t="shared" si="8"/>
        <v>0</v>
      </c>
      <c r="G69" s="439">
        <f>SUM(HK!F43)</f>
        <v>0</v>
      </c>
      <c r="H69" s="372">
        <f t="shared" si="9"/>
        <v>0</v>
      </c>
      <c r="I69" s="439">
        <f>SUM(HK!H43)</f>
        <v>0</v>
      </c>
      <c r="J69" s="372">
        <f t="shared" si="10"/>
        <v>0</v>
      </c>
      <c r="K69" s="437" t="s">
        <v>1962</v>
      </c>
      <c r="L69" s="439">
        <f>SUM(HK!K43)</f>
        <v>0</v>
      </c>
      <c r="M69" s="372">
        <f t="shared" si="11"/>
        <v>0</v>
      </c>
      <c r="N69" s="439">
        <f>SUM(HK!M43)</f>
        <v>0</v>
      </c>
      <c r="O69" s="372">
        <f t="shared" si="12"/>
        <v>0</v>
      </c>
      <c r="P69" s="439">
        <f>SUM(HK!O43)</f>
        <v>0</v>
      </c>
      <c r="Q69" s="372">
        <f t="shared" si="13"/>
        <v>0</v>
      </c>
      <c r="R69" s="428"/>
      <c r="S69" s="343"/>
      <c r="T69" s="343"/>
      <c r="U69" s="343"/>
      <c r="V69" s="343"/>
      <c r="W69" s="343"/>
      <c r="X69" s="343"/>
      <c r="Y69" s="343"/>
      <c r="Z69" s="343"/>
    </row>
    <row r="70" spans="1:26" ht="15" customHeight="1">
      <c r="A70" s="343"/>
      <c r="B70" s="426"/>
      <c r="C70" s="439">
        <f>SUM(HK!B44)</f>
        <v>0</v>
      </c>
      <c r="D70" s="372">
        <f t="shared" si="7"/>
        <v>0</v>
      </c>
      <c r="E70" s="439">
        <f>SUM(HK!D44)</f>
        <v>0</v>
      </c>
      <c r="F70" s="372">
        <f t="shared" si="8"/>
        <v>0</v>
      </c>
      <c r="G70" s="439">
        <f>SUM(HK!F44)</f>
        <v>0</v>
      </c>
      <c r="H70" s="372">
        <f t="shared" si="9"/>
        <v>0</v>
      </c>
      <c r="I70" s="439">
        <f>SUM(HK!H44)</f>
        <v>0</v>
      </c>
      <c r="J70" s="372">
        <f t="shared" si="10"/>
        <v>0</v>
      </c>
      <c r="K70" s="437" t="s">
        <v>1963</v>
      </c>
      <c r="L70" s="439">
        <f>SUM(HK!K44)</f>
        <v>0</v>
      </c>
      <c r="M70" s="372">
        <f t="shared" si="11"/>
        <v>0</v>
      </c>
      <c r="N70" s="439">
        <f>SUM(HK!M44)</f>
        <v>0</v>
      </c>
      <c r="O70" s="372">
        <f t="shared" si="12"/>
        <v>0</v>
      </c>
      <c r="P70" s="439">
        <f>SUM(HK!O44)</f>
        <v>0</v>
      </c>
      <c r="Q70" s="372">
        <f t="shared" si="13"/>
        <v>0</v>
      </c>
      <c r="R70" s="428"/>
      <c r="S70" s="343"/>
      <c r="T70" s="343"/>
      <c r="U70" s="343"/>
      <c r="V70" s="343"/>
      <c r="W70" s="343"/>
      <c r="X70" s="343"/>
      <c r="Y70" s="343"/>
      <c r="Z70" s="343"/>
    </row>
    <row r="71" spans="1:26" ht="15" customHeight="1">
      <c r="A71" s="343"/>
      <c r="B71" s="426"/>
      <c r="C71" s="439">
        <f>SUM(HK!B45)</f>
        <v>0</v>
      </c>
      <c r="D71" s="372">
        <f t="shared" si="7"/>
        <v>0</v>
      </c>
      <c r="E71" s="439">
        <f>SUM(HK!D45)</f>
        <v>0</v>
      </c>
      <c r="F71" s="372">
        <f t="shared" si="8"/>
        <v>0</v>
      </c>
      <c r="G71" s="439">
        <f>SUM(HK!F45)</f>
        <v>0</v>
      </c>
      <c r="H71" s="372">
        <f t="shared" si="9"/>
        <v>0</v>
      </c>
      <c r="I71" s="439">
        <f>SUM(HK!H45)</f>
        <v>0</v>
      </c>
      <c r="J71" s="372">
        <f t="shared" si="10"/>
        <v>0</v>
      </c>
      <c r="K71" s="437" t="s">
        <v>1964</v>
      </c>
      <c r="L71" s="439">
        <f>SUM(HK!K45)</f>
        <v>0</v>
      </c>
      <c r="M71" s="372">
        <f t="shared" si="11"/>
        <v>0</v>
      </c>
      <c r="N71" s="439">
        <f>SUM(HK!M45)</f>
        <v>0</v>
      </c>
      <c r="O71" s="372">
        <f t="shared" si="12"/>
        <v>0</v>
      </c>
      <c r="P71" s="439">
        <f>SUM(HK!O45)</f>
        <v>0</v>
      </c>
      <c r="Q71" s="372">
        <f t="shared" si="13"/>
        <v>0</v>
      </c>
      <c r="R71" s="428"/>
      <c r="S71" s="343"/>
      <c r="T71" s="343"/>
      <c r="U71" s="343"/>
      <c r="V71" s="343"/>
      <c r="W71" s="343"/>
      <c r="X71" s="343"/>
      <c r="Y71" s="343"/>
      <c r="Z71" s="343"/>
    </row>
    <row r="72" spans="1:26" ht="15" customHeight="1">
      <c r="A72" s="343"/>
      <c r="B72" s="426"/>
      <c r="C72" s="439">
        <f>SUM(HK!B49)</f>
        <v>0</v>
      </c>
      <c r="D72" s="372">
        <f t="shared" si="7"/>
        <v>0</v>
      </c>
      <c r="E72" s="439">
        <f>SUM(HK!D49)</f>
        <v>0</v>
      </c>
      <c r="F72" s="372">
        <f t="shared" si="8"/>
        <v>0</v>
      </c>
      <c r="G72" s="439">
        <f>SUM(HK!F49)</f>
        <v>0</v>
      </c>
      <c r="H72" s="372">
        <f t="shared" si="9"/>
        <v>0</v>
      </c>
      <c r="I72" s="439">
        <f>SUM(HK!H49)</f>
        <v>0</v>
      </c>
      <c r="J72" s="372">
        <f t="shared" si="10"/>
        <v>0</v>
      </c>
      <c r="K72" s="437" t="s">
        <v>1965</v>
      </c>
      <c r="L72" s="439">
        <f>SUM(HK!K49)</f>
        <v>0</v>
      </c>
      <c r="M72" s="372">
        <f t="shared" si="11"/>
        <v>0</v>
      </c>
      <c r="N72" s="439">
        <f>SUM(HK!M49)</f>
        <v>0</v>
      </c>
      <c r="O72" s="372">
        <f t="shared" si="12"/>
        <v>0</v>
      </c>
      <c r="P72" s="439">
        <f>SUM(HK!O49)</f>
        <v>0</v>
      </c>
      <c r="Q72" s="372">
        <f t="shared" si="13"/>
        <v>0</v>
      </c>
      <c r="R72" s="428"/>
      <c r="S72" s="343"/>
      <c r="T72" s="343"/>
      <c r="U72" s="343"/>
      <c r="V72" s="343"/>
      <c r="W72" s="343"/>
      <c r="X72" s="343"/>
      <c r="Y72" s="343"/>
      <c r="Z72" s="343"/>
    </row>
    <row r="73" spans="1:26" ht="15" customHeight="1">
      <c r="A73" s="343"/>
      <c r="B73" s="426"/>
      <c r="C73" s="440">
        <f>SUM(FO!B46,HK!B50)</f>
        <v>0</v>
      </c>
      <c r="D73" s="372">
        <f t="shared" si="7"/>
        <v>0</v>
      </c>
      <c r="E73" s="440">
        <f>SUM(FO!D46,HK!D50)</f>
        <v>0</v>
      </c>
      <c r="F73" s="372">
        <f t="shared" si="8"/>
        <v>0</v>
      </c>
      <c r="G73" s="440">
        <f>SUM(FO!F46,HK!F50)</f>
        <v>0</v>
      </c>
      <c r="H73" s="372">
        <f t="shared" si="9"/>
        <v>0</v>
      </c>
      <c r="I73" s="440">
        <f>SUM(FO!H46,HK!H50)</f>
        <v>0</v>
      </c>
      <c r="J73" s="372">
        <f t="shared" si="10"/>
        <v>0</v>
      </c>
      <c r="K73" s="437" t="s">
        <v>1966</v>
      </c>
      <c r="L73" s="440">
        <f>SUM(FO!K46,HK!K50)</f>
        <v>0</v>
      </c>
      <c r="M73" s="372">
        <f t="shared" si="11"/>
        <v>0</v>
      </c>
      <c r="N73" s="440">
        <f>SUM(FO!M46,HK!M50)</f>
        <v>0</v>
      </c>
      <c r="O73" s="372">
        <f t="shared" si="12"/>
        <v>0</v>
      </c>
      <c r="P73" s="440">
        <f>SUM(FO!O46,HK!O50)</f>
        <v>0</v>
      </c>
      <c r="Q73" s="372">
        <f t="shared" si="13"/>
        <v>0</v>
      </c>
      <c r="R73" s="428"/>
      <c r="S73" s="343"/>
      <c r="T73" s="343"/>
      <c r="U73" s="343"/>
      <c r="V73" s="343"/>
      <c r="W73" s="343"/>
      <c r="X73" s="343"/>
      <c r="Y73" s="343"/>
      <c r="Z73" s="343"/>
    </row>
    <row r="74" spans="1:26" ht="15" customHeight="1">
      <c r="A74" s="429"/>
      <c r="B74" s="430"/>
      <c r="C74" s="431">
        <f>SUM(C38:C73)</f>
        <v>0</v>
      </c>
      <c r="D74" s="432">
        <f t="shared" si="7"/>
        <v>0</v>
      </c>
      <c r="E74" s="431">
        <f>SUM(E38:E73)</f>
        <v>0</v>
      </c>
      <c r="F74" s="432">
        <f t="shared" si="8"/>
        <v>0</v>
      </c>
      <c r="G74" s="431">
        <f>SUM(G38:G73)</f>
        <v>0</v>
      </c>
      <c r="H74" s="432">
        <f t="shared" si="9"/>
        <v>0</v>
      </c>
      <c r="I74" s="431">
        <f>SUM(I38:I73)</f>
        <v>0</v>
      </c>
      <c r="J74" s="432">
        <f t="shared" si="10"/>
        <v>0</v>
      </c>
      <c r="K74" s="441" t="s">
        <v>1609</v>
      </c>
      <c r="L74" s="431">
        <f>SUM(L38:L73)</f>
        <v>0</v>
      </c>
      <c r="M74" s="432">
        <f t="shared" si="11"/>
        <v>0</v>
      </c>
      <c r="N74" s="431">
        <f>SUM(N38:N73)</f>
        <v>0</v>
      </c>
      <c r="O74" s="432">
        <f t="shared" si="12"/>
        <v>0</v>
      </c>
      <c r="P74" s="431">
        <f>SUM(P38:P73)</f>
        <v>0</v>
      </c>
      <c r="Q74" s="432">
        <f t="shared" si="13"/>
        <v>0</v>
      </c>
      <c r="R74" s="434"/>
      <c r="S74" s="429"/>
      <c r="T74" s="429"/>
      <c r="U74" s="429"/>
      <c r="V74" s="429"/>
      <c r="W74" s="429"/>
      <c r="X74" s="429"/>
      <c r="Y74" s="429"/>
      <c r="Z74" s="429"/>
    </row>
    <row r="75" spans="1:26" ht="15" customHeight="1">
      <c r="A75" s="429"/>
      <c r="B75" s="430"/>
      <c r="C75" s="442">
        <f>SUM(C36,C74)</f>
        <v>0</v>
      </c>
      <c r="D75" s="432">
        <f t="shared" si="7"/>
        <v>0</v>
      </c>
      <c r="E75" s="442">
        <f>SUM(E36,E74)</f>
        <v>0</v>
      </c>
      <c r="F75" s="432">
        <f t="shared" si="8"/>
        <v>0</v>
      </c>
      <c r="G75" s="442">
        <f>SUM(G36,G74)</f>
        <v>0</v>
      </c>
      <c r="H75" s="432">
        <f t="shared" si="9"/>
        <v>0</v>
      </c>
      <c r="I75" s="442">
        <f>SUM(I36,I74)</f>
        <v>0</v>
      </c>
      <c r="J75" s="432">
        <f t="shared" si="10"/>
        <v>0</v>
      </c>
      <c r="K75" s="443" t="s">
        <v>1967</v>
      </c>
      <c r="L75" s="442">
        <f>SUM(L36,L74)</f>
        <v>0</v>
      </c>
      <c r="M75" s="432">
        <f t="shared" si="11"/>
        <v>0</v>
      </c>
      <c r="N75" s="442">
        <f>SUM(N36,N74)</f>
        <v>0</v>
      </c>
      <c r="O75" s="432">
        <f t="shared" si="12"/>
        <v>0</v>
      </c>
      <c r="P75" s="442">
        <f>SUM(P36,P74)</f>
        <v>0</v>
      </c>
      <c r="Q75" s="432">
        <f t="shared" si="13"/>
        <v>0</v>
      </c>
      <c r="R75" s="434"/>
      <c r="S75" s="429"/>
      <c r="T75" s="429"/>
      <c r="U75" s="429"/>
      <c r="V75" s="429"/>
      <c r="W75" s="429"/>
      <c r="X75" s="429"/>
      <c r="Y75" s="429"/>
      <c r="Z75" s="429"/>
    </row>
    <row r="76" spans="1:26" ht="15" customHeight="1">
      <c r="A76" s="429"/>
      <c r="B76" s="430"/>
      <c r="C76" s="431">
        <f>C18-C75-C21</f>
        <v>0</v>
      </c>
      <c r="D76" s="432">
        <f t="shared" si="7"/>
        <v>0</v>
      </c>
      <c r="E76" s="431">
        <f>E18-E75-E21</f>
        <v>0</v>
      </c>
      <c r="F76" s="432">
        <f t="shared" si="8"/>
        <v>0</v>
      </c>
      <c r="G76" s="431">
        <f>G18-G75-G21</f>
        <v>0</v>
      </c>
      <c r="H76" s="432">
        <f t="shared" si="9"/>
        <v>0</v>
      </c>
      <c r="I76" s="431">
        <f>I18-I75-I21</f>
        <v>0</v>
      </c>
      <c r="J76" s="432">
        <f t="shared" si="10"/>
        <v>0</v>
      </c>
      <c r="K76" s="433" t="s">
        <v>1968</v>
      </c>
      <c r="L76" s="431">
        <f>L18-L75-L21</f>
        <v>0</v>
      </c>
      <c r="M76" s="432">
        <f t="shared" si="11"/>
        <v>0</v>
      </c>
      <c r="N76" s="431">
        <f>N18-N75-N21</f>
        <v>0</v>
      </c>
      <c r="O76" s="432">
        <f t="shared" si="12"/>
        <v>0</v>
      </c>
      <c r="P76" s="431">
        <f>P18-P75-P21</f>
        <v>0</v>
      </c>
      <c r="Q76" s="432">
        <f t="shared" si="13"/>
        <v>0</v>
      </c>
      <c r="R76" s="434"/>
      <c r="S76" s="429"/>
      <c r="T76" s="429"/>
      <c r="U76" s="429"/>
      <c r="V76" s="429"/>
      <c r="W76" s="429"/>
      <c r="X76" s="429"/>
      <c r="Y76" s="429"/>
      <c r="Z76" s="429"/>
    </row>
    <row r="77" spans="1:26" ht="15" customHeight="1">
      <c r="A77" s="444"/>
      <c r="B77" s="445"/>
      <c r="C77" s="446"/>
      <c r="D77" s="447"/>
      <c r="E77" s="446"/>
      <c r="F77" s="447"/>
      <c r="G77" s="446"/>
      <c r="H77" s="447"/>
      <c r="I77" s="446"/>
      <c r="J77" s="447"/>
      <c r="K77" s="448"/>
      <c r="L77" s="446"/>
      <c r="M77" s="447"/>
      <c r="N77" s="446"/>
      <c r="O77" s="447"/>
      <c r="P77" s="446"/>
      <c r="Q77" s="449"/>
      <c r="R77" s="450"/>
      <c r="S77" s="444"/>
      <c r="T77" s="444"/>
      <c r="U77" s="444"/>
      <c r="V77" s="444"/>
      <c r="W77" s="444"/>
      <c r="X77" s="444"/>
      <c r="Y77" s="444"/>
      <c r="Z77" s="444"/>
    </row>
    <row r="78" spans="1:26" ht="15" hidden="1" customHeight="1">
      <c r="A78" s="343"/>
      <c r="B78" s="343"/>
      <c r="C78" s="593" t="s">
        <v>1969</v>
      </c>
      <c r="D78" s="583"/>
      <c r="E78" s="583"/>
      <c r="F78" s="583"/>
      <c r="G78" s="583"/>
      <c r="H78" s="583"/>
      <c r="I78" s="583"/>
      <c r="J78" s="584"/>
      <c r="K78" s="451"/>
      <c r="L78" s="593" t="s">
        <v>1969</v>
      </c>
      <c r="M78" s="583"/>
      <c r="N78" s="583"/>
      <c r="O78" s="583"/>
      <c r="P78" s="583"/>
      <c r="Q78" s="584"/>
      <c r="R78" s="343"/>
      <c r="S78" s="343"/>
      <c r="T78" s="343"/>
      <c r="U78" s="343"/>
      <c r="V78" s="343"/>
      <c r="W78" s="343"/>
      <c r="X78" s="343"/>
      <c r="Y78" s="343"/>
      <c r="Z78" s="343"/>
    </row>
    <row r="79" spans="1:26" ht="15" hidden="1" customHeight="1">
      <c r="A79" s="343"/>
      <c r="B79" s="343"/>
      <c r="C79" s="452" t="e">
        <f>IF(#REF!=0,0,C41/#REF!)</f>
        <v>#REF!</v>
      </c>
      <c r="D79" s="453" t="e">
        <f t="shared" ref="D79:D88" si="14">IF(C79=0," ",C79/C$137)</f>
        <v>#REF!</v>
      </c>
      <c r="E79" s="452" t="e">
        <f>IF(#REF!=0,0,E41/#REF!)</f>
        <v>#REF!</v>
      </c>
      <c r="F79" s="453" t="e">
        <f t="shared" ref="F79:F88" si="15">IF(E79=0," ",E79/E$137)</f>
        <v>#REF!</v>
      </c>
      <c r="G79" s="452" t="e">
        <f>IF(#REF!=0,0,G41/#REF!)</f>
        <v>#REF!</v>
      </c>
      <c r="H79" s="453" t="e">
        <f t="shared" ref="H79:H88" si="16">IF(G79=0," ",G79/G$137)</f>
        <v>#REF!</v>
      </c>
      <c r="I79" s="452" t="e">
        <f>IF(#REF!=0,0,I41/#REF!)</f>
        <v>#REF!</v>
      </c>
      <c r="J79" s="453" t="e">
        <f t="shared" ref="J79:J88" si="17">IF(I79=0," ",I79/I$137)</f>
        <v>#REF!</v>
      </c>
      <c r="K79" s="454" t="s">
        <v>1970</v>
      </c>
      <c r="L79" s="452" t="e">
        <f>IF(#REF!=0,0,L41/#REF!)</f>
        <v>#REF!</v>
      </c>
      <c r="M79" s="453" t="e">
        <f t="shared" ref="M79:M88" si="18">IF(L79=0," ",L79/L$137)</f>
        <v>#REF!</v>
      </c>
      <c r="N79" s="452" t="e">
        <f>IF(#REF!=0,0,N41/#REF!)</f>
        <v>#REF!</v>
      </c>
      <c r="O79" s="453" t="e">
        <f t="shared" ref="O79:O88" si="19">IF(N79=0," ",N79/N$137)</f>
        <v>#REF!</v>
      </c>
      <c r="P79" s="452" t="e">
        <f>IF(#REF!=0,0,P41/#REF!)</f>
        <v>#REF!</v>
      </c>
      <c r="Q79" s="453"/>
      <c r="R79" s="343"/>
      <c r="S79" s="343"/>
      <c r="T79" s="343"/>
      <c r="U79" s="343"/>
      <c r="V79" s="343"/>
      <c r="W79" s="343"/>
      <c r="X79" s="343"/>
      <c r="Y79" s="343"/>
      <c r="Z79" s="343"/>
    </row>
    <row r="80" spans="1:26" ht="15" hidden="1" customHeight="1">
      <c r="A80" s="343"/>
      <c r="B80" s="343"/>
      <c r="C80" s="455" t="e">
        <f>IF(#REF!=0,0,(C61+C62)/#REF!)</f>
        <v>#REF!</v>
      </c>
      <c r="D80" s="456" t="e">
        <f t="shared" si="14"/>
        <v>#REF!</v>
      </c>
      <c r="E80" s="455" t="e">
        <f>IF(#REF!=0,0,(E61+E62)/#REF!)</f>
        <v>#REF!</v>
      </c>
      <c r="F80" s="456" t="e">
        <f t="shared" si="15"/>
        <v>#REF!</v>
      </c>
      <c r="G80" s="455" t="e">
        <f>IF(#REF!=0,0,(G61+G62)/#REF!)</f>
        <v>#REF!</v>
      </c>
      <c r="H80" s="456" t="e">
        <f t="shared" si="16"/>
        <v>#REF!</v>
      </c>
      <c r="I80" s="455" t="e">
        <f>IF(#REF!=0,0,(I61+I62)/#REF!)</f>
        <v>#REF!</v>
      </c>
      <c r="J80" s="456" t="e">
        <f t="shared" si="17"/>
        <v>#REF!</v>
      </c>
      <c r="K80" s="457" t="s">
        <v>1971</v>
      </c>
      <c r="L80" s="455" t="e">
        <f>IF(#REF!=0,0,(L61+L62)/#REF!)</f>
        <v>#REF!</v>
      </c>
      <c r="M80" s="456" t="e">
        <f t="shared" si="18"/>
        <v>#REF!</v>
      </c>
      <c r="N80" s="455" t="e">
        <f>IF(#REF!=0,0,(N61+N62)/#REF!)</f>
        <v>#REF!</v>
      </c>
      <c r="O80" s="456" t="e">
        <f t="shared" si="19"/>
        <v>#REF!</v>
      </c>
      <c r="P80" s="455" t="e">
        <f>IF(#REF!=0,0,(P61+P62)/#REF!)</f>
        <v>#REF!</v>
      </c>
      <c r="Q80" s="456"/>
      <c r="R80" s="343"/>
      <c r="S80" s="343"/>
      <c r="T80" s="343"/>
      <c r="U80" s="343"/>
      <c r="V80" s="343"/>
      <c r="W80" s="343"/>
      <c r="X80" s="343"/>
      <c r="Y80" s="343"/>
      <c r="Z80" s="343"/>
    </row>
    <row r="81" spans="1:26" ht="15" hidden="1" customHeight="1">
      <c r="A81" s="343"/>
      <c r="B81" s="343"/>
      <c r="C81" s="455" t="e">
        <f>IF(#REF!=0,0,C40/#REF!)</f>
        <v>#REF!</v>
      </c>
      <c r="D81" s="456" t="e">
        <f t="shared" si="14"/>
        <v>#REF!</v>
      </c>
      <c r="E81" s="455" t="e">
        <f>IF(#REF!=0,0,E40/#REF!)</f>
        <v>#REF!</v>
      </c>
      <c r="F81" s="456" t="e">
        <f t="shared" si="15"/>
        <v>#REF!</v>
      </c>
      <c r="G81" s="455" t="e">
        <f>IF(#REF!=0,0,G40/#REF!)</f>
        <v>#REF!</v>
      </c>
      <c r="H81" s="456" t="e">
        <f t="shared" si="16"/>
        <v>#REF!</v>
      </c>
      <c r="I81" s="455" t="e">
        <f>IF(#REF!=0,0,I40/#REF!)</f>
        <v>#REF!</v>
      </c>
      <c r="J81" s="456" t="e">
        <f t="shared" si="17"/>
        <v>#REF!</v>
      </c>
      <c r="K81" s="458" t="s">
        <v>1972</v>
      </c>
      <c r="L81" s="455" t="e">
        <f>IF(#REF!=0,0,L40/#REF!)</f>
        <v>#REF!</v>
      </c>
      <c r="M81" s="456" t="e">
        <f t="shared" si="18"/>
        <v>#REF!</v>
      </c>
      <c r="N81" s="455" t="e">
        <f>IF(#REF!=0,0,N40/#REF!)</f>
        <v>#REF!</v>
      </c>
      <c r="O81" s="456" t="e">
        <f t="shared" si="19"/>
        <v>#REF!</v>
      </c>
      <c r="P81" s="455" t="e">
        <f>IF(#REF!=0,0,P40/#REF!)</f>
        <v>#REF!</v>
      </c>
      <c r="Q81" s="456"/>
      <c r="R81" s="343"/>
      <c r="S81" s="343"/>
      <c r="T81" s="343"/>
      <c r="U81" s="343"/>
      <c r="V81" s="343"/>
      <c r="W81" s="343"/>
      <c r="X81" s="343"/>
      <c r="Y81" s="343"/>
      <c r="Z81" s="343"/>
    </row>
    <row r="82" spans="1:26" ht="15" hidden="1" customHeight="1">
      <c r="A82" s="343"/>
      <c r="B82" s="343"/>
      <c r="C82" s="455" t="e">
        <f>IF(#REF!=0,0,C49/#REF!)</f>
        <v>#REF!</v>
      </c>
      <c r="D82" s="456" t="e">
        <f t="shared" si="14"/>
        <v>#REF!</v>
      </c>
      <c r="E82" s="455" t="e">
        <f>IF(#REF!=0,0,E49/#REF!)</f>
        <v>#REF!</v>
      </c>
      <c r="F82" s="456" t="e">
        <f t="shared" si="15"/>
        <v>#REF!</v>
      </c>
      <c r="G82" s="455" t="e">
        <f>IF(#REF!=0,0,G49/#REF!)</f>
        <v>#REF!</v>
      </c>
      <c r="H82" s="456" t="e">
        <f t="shared" si="16"/>
        <v>#REF!</v>
      </c>
      <c r="I82" s="455" t="e">
        <f>IF(#REF!=0,0,I49/#REF!)</f>
        <v>#REF!</v>
      </c>
      <c r="J82" s="456" t="e">
        <f t="shared" si="17"/>
        <v>#REF!</v>
      </c>
      <c r="K82" s="457" t="s">
        <v>1973</v>
      </c>
      <c r="L82" s="455" t="e">
        <f>IF(#REF!=0,0,L49/#REF!)</f>
        <v>#REF!</v>
      </c>
      <c r="M82" s="456" t="e">
        <f t="shared" si="18"/>
        <v>#REF!</v>
      </c>
      <c r="N82" s="455" t="e">
        <f>IF(#REF!=0,0,N49/#REF!)</f>
        <v>#REF!</v>
      </c>
      <c r="O82" s="456" t="e">
        <f t="shared" si="19"/>
        <v>#REF!</v>
      </c>
      <c r="P82" s="455" t="e">
        <f>IF(#REF!=0,0,P49/#REF!)</f>
        <v>#REF!</v>
      </c>
      <c r="Q82" s="456"/>
      <c r="R82" s="343"/>
      <c r="S82" s="343"/>
      <c r="T82" s="343"/>
      <c r="U82" s="343"/>
      <c r="V82" s="343"/>
      <c r="W82" s="343"/>
      <c r="X82" s="343"/>
      <c r="Y82" s="343"/>
      <c r="Z82" s="343"/>
    </row>
    <row r="83" spans="1:26" ht="15" hidden="1" customHeight="1">
      <c r="A83" s="343"/>
      <c r="B83" s="343"/>
      <c r="C83" s="455" t="e">
        <f>IF(#REF!=0,0,#REF!/#REF!)</f>
        <v>#REF!</v>
      </c>
      <c r="D83" s="456" t="e">
        <f t="shared" si="14"/>
        <v>#REF!</v>
      </c>
      <c r="E83" s="455" t="e">
        <f>IF(#REF!=0,0,#REF!/#REF!)</f>
        <v>#REF!</v>
      </c>
      <c r="F83" s="456" t="e">
        <f t="shared" si="15"/>
        <v>#REF!</v>
      </c>
      <c r="G83" s="455" t="e">
        <f>IF(#REF!=0,0,#REF!/#REF!)</f>
        <v>#REF!</v>
      </c>
      <c r="H83" s="456" t="e">
        <f t="shared" si="16"/>
        <v>#REF!</v>
      </c>
      <c r="I83" s="455" t="e">
        <f>IF(#REF!=0,0,#REF!/#REF!)</f>
        <v>#REF!</v>
      </c>
      <c r="J83" s="456" t="e">
        <f t="shared" si="17"/>
        <v>#REF!</v>
      </c>
      <c r="K83" s="458" t="s">
        <v>1974</v>
      </c>
      <c r="L83" s="455" t="e">
        <f>IF(#REF!=0,0,#REF!/#REF!)</f>
        <v>#REF!</v>
      </c>
      <c r="M83" s="456" t="e">
        <f t="shared" si="18"/>
        <v>#REF!</v>
      </c>
      <c r="N83" s="455" t="e">
        <f>IF(#REF!=0,0,#REF!/#REF!)</f>
        <v>#REF!</v>
      </c>
      <c r="O83" s="456" t="e">
        <f t="shared" si="19"/>
        <v>#REF!</v>
      </c>
      <c r="P83" s="455" t="e">
        <f>IF(#REF!=0,0,#REF!/#REF!)</f>
        <v>#REF!</v>
      </c>
      <c r="Q83" s="456"/>
      <c r="R83" s="343"/>
      <c r="S83" s="343"/>
      <c r="T83" s="343"/>
      <c r="U83" s="343"/>
      <c r="V83" s="343"/>
      <c r="W83" s="343"/>
      <c r="X83" s="343"/>
      <c r="Y83" s="343"/>
      <c r="Z83" s="343"/>
    </row>
    <row r="84" spans="1:26" ht="15" hidden="1" customHeight="1">
      <c r="A84" s="343"/>
      <c r="B84" s="343"/>
      <c r="C84" s="455" t="e">
        <f>IF(#REF!=0,0,C44/#REF!)</f>
        <v>#REF!</v>
      </c>
      <c r="D84" s="456" t="e">
        <f t="shared" si="14"/>
        <v>#REF!</v>
      </c>
      <c r="E84" s="455" t="e">
        <f>IF(#REF!=0,0,E44/#REF!)</f>
        <v>#REF!</v>
      </c>
      <c r="F84" s="456" t="e">
        <f t="shared" si="15"/>
        <v>#REF!</v>
      </c>
      <c r="G84" s="455" t="e">
        <f>IF(#REF!=0,0,G44/#REF!)</f>
        <v>#REF!</v>
      </c>
      <c r="H84" s="456" t="e">
        <f t="shared" si="16"/>
        <v>#REF!</v>
      </c>
      <c r="I84" s="455" t="e">
        <f>IF(#REF!=0,0,I44/#REF!)</f>
        <v>#REF!</v>
      </c>
      <c r="J84" s="456" t="e">
        <f t="shared" si="17"/>
        <v>#REF!</v>
      </c>
      <c r="K84" s="458" t="s">
        <v>1975</v>
      </c>
      <c r="L84" s="455" t="e">
        <f>IF(#REF!=0,0,L44/#REF!)</f>
        <v>#REF!</v>
      </c>
      <c r="M84" s="456" t="e">
        <f t="shared" si="18"/>
        <v>#REF!</v>
      </c>
      <c r="N84" s="455" t="e">
        <f>IF(#REF!=0,0,N44/#REF!)</f>
        <v>#REF!</v>
      </c>
      <c r="O84" s="456" t="e">
        <f t="shared" si="19"/>
        <v>#REF!</v>
      </c>
      <c r="P84" s="455" t="e">
        <f>IF(#REF!=0,0,P44/#REF!)</f>
        <v>#REF!</v>
      </c>
      <c r="Q84" s="456"/>
      <c r="R84" s="343"/>
      <c r="S84" s="343"/>
      <c r="T84" s="343"/>
      <c r="U84" s="343"/>
      <c r="V84" s="343"/>
      <c r="W84" s="343"/>
      <c r="X84" s="343"/>
      <c r="Y84" s="343"/>
      <c r="Z84" s="343"/>
    </row>
    <row r="85" spans="1:26" ht="15" hidden="1" customHeight="1">
      <c r="A85" s="343"/>
      <c r="B85" s="343"/>
      <c r="C85" s="455" t="e">
        <f>IF(#REF!=0,0,C39/#REF!)</f>
        <v>#REF!</v>
      </c>
      <c r="D85" s="456" t="e">
        <f t="shared" si="14"/>
        <v>#REF!</v>
      </c>
      <c r="E85" s="455" t="e">
        <f>IF(#REF!=0,0,E39/#REF!)</f>
        <v>#REF!</v>
      </c>
      <c r="F85" s="456" t="e">
        <f t="shared" si="15"/>
        <v>#REF!</v>
      </c>
      <c r="G85" s="455" t="e">
        <f>IF(#REF!=0,0,G39/#REF!)</f>
        <v>#REF!</v>
      </c>
      <c r="H85" s="456" t="e">
        <f t="shared" si="16"/>
        <v>#REF!</v>
      </c>
      <c r="I85" s="455" t="e">
        <f>IF(#REF!=0,0,I39/#REF!)</f>
        <v>#REF!</v>
      </c>
      <c r="J85" s="456" t="e">
        <f t="shared" si="17"/>
        <v>#REF!</v>
      </c>
      <c r="K85" s="458" t="s">
        <v>1976</v>
      </c>
      <c r="L85" s="455" t="e">
        <f>IF(#REF!=0,0,L39/#REF!)</f>
        <v>#REF!</v>
      </c>
      <c r="M85" s="456" t="e">
        <f t="shared" si="18"/>
        <v>#REF!</v>
      </c>
      <c r="N85" s="455" t="e">
        <f>IF(#REF!=0,0,N39/#REF!)</f>
        <v>#REF!</v>
      </c>
      <c r="O85" s="456" t="e">
        <f t="shared" si="19"/>
        <v>#REF!</v>
      </c>
      <c r="P85" s="455" t="e">
        <f>IF(#REF!=0,0,P39/#REF!)</f>
        <v>#REF!</v>
      </c>
      <c r="Q85" s="456"/>
      <c r="R85" s="343"/>
      <c r="S85" s="343"/>
      <c r="T85" s="343"/>
      <c r="U85" s="343"/>
      <c r="V85" s="343"/>
      <c r="W85" s="343"/>
      <c r="X85" s="343"/>
      <c r="Y85" s="343"/>
      <c r="Z85" s="343"/>
    </row>
    <row r="86" spans="1:26" ht="15" hidden="1" customHeight="1">
      <c r="A86" s="343"/>
      <c r="B86" s="343"/>
      <c r="C86" s="455" t="e">
        <f>IF(#REF!=0,0,#REF!/#REF!)</f>
        <v>#REF!</v>
      </c>
      <c r="D86" s="456" t="e">
        <f t="shared" si="14"/>
        <v>#REF!</v>
      </c>
      <c r="E86" s="455" t="e">
        <f>IF(#REF!=0,0,#REF!/#REF!)</f>
        <v>#REF!</v>
      </c>
      <c r="F86" s="456" t="e">
        <f t="shared" si="15"/>
        <v>#REF!</v>
      </c>
      <c r="G86" s="455" t="e">
        <f>IF(#REF!=0,0,#REF!/#REF!)</f>
        <v>#REF!</v>
      </c>
      <c r="H86" s="456" t="e">
        <f t="shared" si="16"/>
        <v>#REF!</v>
      </c>
      <c r="I86" s="455" t="e">
        <f>IF(#REF!=0,0,#REF!/#REF!)</f>
        <v>#REF!</v>
      </c>
      <c r="J86" s="456" t="e">
        <f t="shared" si="17"/>
        <v>#REF!</v>
      </c>
      <c r="K86" s="458" t="s">
        <v>1977</v>
      </c>
      <c r="L86" s="455" t="e">
        <f>IF(#REF!=0,0,#REF!/#REF!)</f>
        <v>#REF!</v>
      </c>
      <c r="M86" s="456" t="e">
        <f t="shared" si="18"/>
        <v>#REF!</v>
      </c>
      <c r="N86" s="455" t="e">
        <f>IF(#REF!=0,0,#REF!/#REF!)</f>
        <v>#REF!</v>
      </c>
      <c r="O86" s="456" t="e">
        <f t="shared" si="19"/>
        <v>#REF!</v>
      </c>
      <c r="P86" s="455" t="e">
        <f>IF(#REF!=0,0,#REF!/#REF!)</f>
        <v>#REF!</v>
      </c>
      <c r="Q86" s="456"/>
      <c r="R86" s="343"/>
      <c r="S86" s="343"/>
      <c r="T86" s="343"/>
      <c r="U86" s="343"/>
      <c r="V86" s="343"/>
      <c r="W86" s="343"/>
      <c r="X86" s="343"/>
      <c r="Y86" s="343"/>
      <c r="Z86" s="343"/>
    </row>
    <row r="87" spans="1:26" ht="15" hidden="1" customHeight="1">
      <c r="A87" s="343"/>
      <c r="B87" s="343"/>
      <c r="C87" s="455" t="e">
        <f>IF(#REF!=0,0,#REF!/#REF!)</f>
        <v>#REF!</v>
      </c>
      <c r="D87" s="456" t="e">
        <f t="shared" si="14"/>
        <v>#REF!</v>
      </c>
      <c r="E87" s="455" t="e">
        <f>IF(#REF!=0,0,#REF!/#REF!)</f>
        <v>#REF!</v>
      </c>
      <c r="F87" s="456" t="e">
        <f t="shared" si="15"/>
        <v>#REF!</v>
      </c>
      <c r="G87" s="455" t="e">
        <f>IF(#REF!=0,0,#REF!/#REF!)</f>
        <v>#REF!</v>
      </c>
      <c r="H87" s="456" t="e">
        <f t="shared" si="16"/>
        <v>#REF!</v>
      </c>
      <c r="I87" s="455" t="e">
        <f>IF(#REF!=0,0,#REF!/#REF!)</f>
        <v>#REF!</v>
      </c>
      <c r="J87" s="456" t="e">
        <f t="shared" si="17"/>
        <v>#REF!</v>
      </c>
      <c r="K87" s="458" t="s">
        <v>1978</v>
      </c>
      <c r="L87" s="455" t="e">
        <f>IF(#REF!=0,0,#REF!/#REF!)</f>
        <v>#REF!</v>
      </c>
      <c r="M87" s="456" t="e">
        <f t="shared" si="18"/>
        <v>#REF!</v>
      </c>
      <c r="N87" s="455" t="e">
        <f>IF(#REF!=0,0,#REF!/#REF!)</f>
        <v>#REF!</v>
      </c>
      <c r="O87" s="456" t="e">
        <f t="shared" si="19"/>
        <v>#REF!</v>
      </c>
      <c r="P87" s="455" t="e">
        <f>IF(#REF!=0,0,#REF!/#REF!)</f>
        <v>#REF!</v>
      </c>
      <c r="Q87" s="456"/>
      <c r="R87" s="343"/>
      <c r="S87" s="343"/>
      <c r="T87" s="343"/>
      <c r="U87" s="343"/>
      <c r="V87" s="343"/>
      <c r="W87" s="343"/>
      <c r="X87" s="343"/>
      <c r="Y87" s="343"/>
      <c r="Z87" s="343"/>
    </row>
    <row r="88" spans="1:26" ht="15" hidden="1" customHeight="1">
      <c r="A88" s="343"/>
      <c r="B88" s="343"/>
      <c r="C88" s="459" t="e">
        <f>IF(#REF!=0,0,C74/#REF!)</f>
        <v>#REF!</v>
      </c>
      <c r="D88" s="456" t="e">
        <f t="shared" si="14"/>
        <v>#REF!</v>
      </c>
      <c r="E88" s="459" t="e">
        <f>IF(#REF!=0,0,E74/#REF!)</f>
        <v>#REF!</v>
      </c>
      <c r="F88" s="456" t="e">
        <f t="shared" si="15"/>
        <v>#REF!</v>
      </c>
      <c r="G88" s="459" t="e">
        <f>IF(#REF!=0,0,G74/#REF!)</f>
        <v>#REF!</v>
      </c>
      <c r="H88" s="456" t="e">
        <f t="shared" si="16"/>
        <v>#REF!</v>
      </c>
      <c r="I88" s="459" t="e">
        <f>IF(#REF!=0,0,I74/#REF!)</f>
        <v>#REF!</v>
      </c>
      <c r="J88" s="456" t="e">
        <f t="shared" si="17"/>
        <v>#REF!</v>
      </c>
      <c r="K88" s="460" t="s">
        <v>1979</v>
      </c>
      <c r="L88" s="459" t="e">
        <f>IF(#REF!=0,0,L74/#REF!)</f>
        <v>#REF!</v>
      </c>
      <c r="M88" s="456" t="e">
        <f t="shared" si="18"/>
        <v>#REF!</v>
      </c>
      <c r="N88" s="459" t="e">
        <f>IF(#REF!=0,0,N74/#REF!)</f>
        <v>#REF!</v>
      </c>
      <c r="O88" s="456" t="e">
        <f t="shared" si="19"/>
        <v>#REF!</v>
      </c>
      <c r="P88" s="459" t="e">
        <f>IF(#REF!=0,0,P74/#REF!)</f>
        <v>#REF!</v>
      </c>
      <c r="Q88" s="456"/>
      <c r="R88" s="343"/>
      <c r="S88" s="343"/>
      <c r="T88" s="343"/>
      <c r="U88" s="343"/>
      <c r="V88" s="343"/>
      <c r="W88" s="343"/>
      <c r="X88" s="343"/>
      <c r="Y88" s="343"/>
      <c r="Z88" s="343"/>
    </row>
    <row r="89" spans="1:26" ht="15" hidden="1" customHeight="1">
      <c r="A89" s="343"/>
      <c r="B89" s="343"/>
      <c r="C89" s="461" t="e">
        <f>IF(#REF!=0,0,C18/#REF!)</f>
        <v>#REF!</v>
      </c>
      <c r="D89" s="462"/>
      <c r="E89" s="461" t="e">
        <f>IF(#REF!=0,0,E18/#REF!)</f>
        <v>#REF!</v>
      </c>
      <c r="F89" s="462"/>
      <c r="G89" s="461" t="e">
        <f>IF(#REF!=0,0,G18/#REF!)</f>
        <v>#REF!</v>
      </c>
      <c r="H89" s="462"/>
      <c r="I89" s="461" t="e">
        <f>IF(#REF!=0,0,I18/#REF!)</f>
        <v>#REF!</v>
      </c>
      <c r="J89" s="462"/>
      <c r="K89" s="463" t="s">
        <v>1980</v>
      </c>
      <c r="L89" s="461" t="e">
        <f>IF(#REF!=0,0,L18/#REF!)</f>
        <v>#REF!</v>
      </c>
      <c r="M89" s="462"/>
      <c r="N89" s="461" t="e">
        <f>IF(#REF!=0,0,N18/#REF!)</f>
        <v>#REF!</v>
      </c>
      <c r="O89" s="462"/>
      <c r="P89" s="461" t="e">
        <f>IF(#REF!=0,0,P18/#REF!)</f>
        <v>#REF!</v>
      </c>
      <c r="Q89" s="462"/>
      <c r="R89" s="343"/>
      <c r="S89" s="343"/>
      <c r="T89" s="343"/>
      <c r="U89" s="343"/>
      <c r="V89" s="343"/>
      <c r="W89" s="343"/>
      <c r="X89" s="343"/>
      <c r="Y89" s="343"/>
      <c r="Z89" s="343"/>
    </row>
    <row r="90" spans="1:26" ht="15" hidden="1" customHeight="1">
      <c r="A90" s="343"/>
      <c r="B90" s="343"/>
      <c r="C90" s="343"/>
      <c r="D90" s="464"/>
      <c r="E90" s="343"/>
      <c r="F90" s="464"/>
      <c r="G90" s="343"/>
      <c r="H90" s="464"/>
      <c r="I90" s="343"/>
      <c r="J90" s="464"/>
      <c r="K90" s="465"/>
      <c r="L90" s="343"/>
      <c r="M90" s="464"/>
      <c r="N90" s="343"/>
      <c r="O90" s="464"/>
      <c r="P90" s="343"/>
      <c r="Q90" s="464"/>
      <c r="R90" s="343"/>
      <c r="S90" s="343"/>
      <c r="T90" s="343"/>
      <c r="U90" s="343"/>
      <c r="V90" s="343"/>
      <c r="W90" s="343"/>
      <c r="X90" s="343"/>
      <c r="Y90" s="343"/>
      <c r="Z90" s="343"/>
    </row>
    <row r="91" spans="1:26" ht="15" customHeight="1">
      <c r="A91" s="343"/>
      <c r="B91" s="343"/>
      <c r="C91" s="343"/>
      <c r="D91" s="464"/>
      <c r="E91" s="343"/>
      <c r="F91" s="464"/>
      <c r="G91" s="343"/>
      <c r="H91" s="464"/>
      <c r="I91" s="343"/>
      <c r="J91" s="464"/>
      <c r="K91" s="465"/>
      <c r="L91" s="343"/>
      <c r="M91" s="464"/>
      <c r="N91" s="343"/>
      <c r="O91" s="464"/>
      <c r="P91" s="343"/>
      <c r="Q91" s="464"/>
      <c r="R91" s="343"/>
      <c r="S91" s="343"/>
      <c r="T91" s="343"/>
      <c r="U91" s="343"/>
      <c r="V91" s="343"/>
      <c r="W91" s="343"/>
      <c r="X91" s="343"/>
      <c r="Y91" s="343"/>
      <c r="Z91" s="343"/>
    </row>
    <row r="92" spans="1:26" ht="15" customHeight="1">
      <c r="A92" s="343"/>
      <c r="B92" s="343"/>
      <c r="C92" s="343"/>
      <c r="D92" s="464"/>
      <c r="E92" s="343"/>
      <c r="F92" s="464"/>
      <c r="G92" s="343"/>
      <c r="H92" s="464"/>
      <c r="I92" s="343"/>
      <c r="J92" s="464"/>
      <c r="K92" s="465"/>
      <c r="L92" s="343"/>
      <c r="M92" s="464"/>
      <c r="N92" s="343"/>
      <c r="O92" s="464"/>
      <c r="P92" s="343"/>
      <c r="Q92" s="464"/>
      <c r="R92" s="343"/>
      <c r="S92" s="343"/>
      <c r="T92" s="343"/>
      <c r="U92" s="343"/>
      <c r="V92" s="343"/>
      <c r="W92" s="343"/>
      <c r="X92" s="343"/>
      <c r="Y92" s="343"/>
      <c r="Z92" s="343"/>
    </row>
    <row r="93" spans="1:26" ht="15" customHeight="1">
      <c r="A93" s="343"/>
      <c r="B93" s="343"/>
      <c r="C93" s="343"/>
      <c r="D93" s="464"/>
      <c r="E93" s="343"/>
      <c r="F93" s="464"/>
      <c r="G93" s="343"/>
      <c r="H93" s="464"/>
      <c r="I93" s="343"/>
      <c r="J93" s="464"/>
      <c r="K93" s="465"/>
      <c r="L93" s="343"/>
      <c r="M93" s="464"/>
      <c r="N93" s="343"/>
      <c r="O93" s="464"/>
      <c r="P93" s="343"/>
      <c r="Q93" s="464"/>
      <c r="R93" s="343"/>
      <c r="S93" s="343"/>
      <c r="T93" s="343"/>
      <c r="U93" s="343"/>
      <c r="V93" s="343"/>
      <c r="W93" s="343"/>
      <c r="X93" s="343"/>
      <c r="Y93" s="343"/>
      <c r="Z93" s="343"/>
    </row>
    <row r="94" spans="1:26" ht="15" customHeight="1">
      <c r="A94" s="343"/>
      <c r="B94" s="343"/>
      <c r="C94" s="343"/>
      <c r="D94" s="464"/>
      <c r="E94" s="343"/>
      <c r="F94" s="464"/>
      <c r="G94" s="343"/>
      <c r="H94" s="464"/>
      <c r="I94" s="343"/>
      <c r="J94" s="464"/>
      <c r="K94" s="465"/>
      <c r="L94" s="343"/>
      <c r="M94" s="464"/>
      <c r="N94" s="343"/>
      <c r="O94" s="464"/>
      <c r="P94" s="343"/>
      <c r="Q94" s="464"/>
      <c r="R94" s="343"/>
      <c r="S94" s="343"/>
      <c r="T94" s="343"/>
      <c r="U94" s="343"/>
      <c r="V94" s="343"/>
      <c r="W94" s="343"/>
      <c r="X94" s="343"/>
      <c r="Y94" s="343"/>
      <c r="Z94" s="343"/>
    </row>
    <row r="95" spans="1:26" ht="15" customHeight="1">
      <c r="A95" s="343"/>
      <c r="B95" s="343"/>
      <c r="C95" s="343"/>
      <c r="D95" s="464"/>
      <c r="E95" s="343"/>
      <c r="F95" s="464"/>
      <c r="G95" s="343"/>
      <c r="H95" s="464"/>
      <c r="I95" s="343"/>
      <c r="J95" s="464"/>
      <c r="K95" s="465"/>
      <c r="L95" s="343"/>
      <c r="M95" s="464"/>
      <c r="N95" s="343"/>
      <c r="O95" s="464"/>
      <c r="P95" s="343"/>
      <c r="Q95" s="464"/>
      <c r="R95" s="343"/>
      <c r="S95" s="343"/>
      <c r="T95" s="343"/>
      <c r="U95" s="343"/>
      <c r="V95" s="343"/>
      <c r="W95" s="343"/>
      <c r="X95" s="343"/>
      <c r="Y95" s="343"/>
      <c r="Z95" s="343"/>
    </row>
    <row r="96" spans="1:26" ht="15" customHeight="1">
      <c r="A96" s="343"/>
      <c r="B96" s="343"/>
      <c r="C96" s="343"/>
      <c r="D96" s="464"/>
      <c r="E96" s="343"/>
      <c r="F96" s="464"/>
      <c r="G96" s="343"/>
      <c r="H96" s="464"/>
      <c r="I96" s="343"/>
      <c r="J96" s="464"/>
      <c r="K96" s="465"/>
      <c r="L96" s="343"/>
      <c r="M96" s="464"/>
      <c r="N96" s="343"/>
      <c r="O96" s="464"/>
      <c r="P96" s="343"/>
      <c r="Q96" s="464"/>
      <c r="R96" s="343"/>
      <c r="S96" s="343"/>
      <c r="T96" s="343"/>
      <c r="U96" s="343"/>
      <c r="V96" s="343"/>
      <c r="W96" s="343"/>
      <c r="X96" s="343"/>
      <c r="Y96" s="343"/>
      <c r="Z96" s="343"/>
    </row>
    <row r="97" spans="1:26" ht="15" customHeight="1">
      <c r="A97" s="343"/>
      <c r="B97" s="343"/>
      <c r="C97" s="343"/>
      <c r="D97" s="464"/>
      <c r="E97" s="343"/>
      <c r="F97" s="464"/>
      <c r="G97" s="343"/>
      <c r="H97" s="464"/>
      <c r="I97" s="343"/>
      <c r="J97" s="464"/>
      <c r="K97" s="465"/>
      <c r="L97" s="343"/>
      <c r="M97" s="464"/>
      <c r="N97" s="343"/>
      <c r="O97" s="464"/>
      <c r="P97" s="343"/>
      <c r="Q97" s="464"/>
      <c r="R97" s="343"/>
      <c r="S97" s="343"/>
      <c r="T97" s="343"/>
      <c r="U97" s="343"/>
      <c r="V97" s="343"/>
      <c r="W97" s="343"/>
      <c r="X97" s="343"/>
      <c r="Y97" s="343"/>
      <c r="Z97" s="343"/>
    </row>
    <row r="98" spans="1:26" ht="15" customHeight="1">
      <c r="A98" s="343"/>
      <c r="B98" s="343"/>
      <c r="C98" s="343"/>
      <c r="D98" s="464"/>
      <c r="E98" s="343"/>
      <c r="F98" s="464"/>
      <c r="G98" s="343"/>
      <c r="H98" s="464"/>
      <c r="I98" s="343"/>
      <c r="J98" s="464"/>
      <c r="K98" s="465"/>
      <c r="L98" s="343"/>
      <c r="M98" s="464"/>
      <c r="N98" s="343"/>
      <c r="O98" s="464"/>
      <c r="P98" s="343"/>
      <c r="Q98" s="464"/>
      <c r="R98" s="343"/>
      <c r="S98" s="343"/>
      <c r="T98" s="343"/>
      <c r="U98" s="343"/>
      <c r="V98" s="343"/>
      <c r="W98" s="343"/>
      <c r="X98" s="343"/>
      <c r="Y98" s="343"/>
      <c r="Z98" s="343"/>
    </row>
    <row r="99" spans="1:26" ht="15" customHeight="1">
      <c r="A99" s="343"/>
      <c r="B99" s="343"/>
      <c r="C99" s="343"/>
      <c r="D99" s="464"/>
      <c r="E99" s="343"/>
      <c r="F99" s="464"/>
      <c r="G99" s="343"/>
      <c r="H99" s="464"/>
      <c r="I99" s="343"/>
      <c r="J99" s="464"/>
      <c r="K99" s="465"/>
      <c r="L99" s="343"/>
      <c r="M99" s="464"/>
      <c r="N99" s="343"/>
      <c r="O99" s="464"/>
      <c r="P99" s="343"/>
      <c r="Q99" s="464"/>
      <c r="R99" s="343"/>
      <c r="S99" s="343"/>
      <c r="T99" s="343"/>
      <c r="U99" s="343"/>
      <c r="V99" s="343"/>
      <c r="W99" s="343"/>
      <c r="X99" s="343"/>
      <c r="Y99" s="343"/>
      <c r="Z99" s="343"/>
    </row>
    <row r="100" spans="1:26" ht="15" customHeight="1">
      <c r="A100" s="343"/>
      <c r="B100" s="343"/>
      <c r="C100" s="343"/>
      <c r="D100" s="464"/>
      <c r="E100" s="343"/>
      <c r="F100" s="464"/>
      <c r="G100" s="343"/>
      <c r="H100" s="464"/>
      <c r="I100" s="343"/>
      <c r="J100" s="464"/>
      <c r="K100" s="465"/>
      <c r="L100" s="343"/>
      <c r="M100" s="464"/>
      <c r="N100" s="343"/>
      <c r="O100" s="464"/>
      <c r="P100" s="343"/>
      <c r="Q100" s="464"/>
      <c r="R100" s="343"/>
      <c r="S100" s="343"/>
      <c r="T100" s="343"/>
      <c r="U100" s="343"/>
      <c r="V100" s="343"/>
      <c r="W100" s="343"/>
      <c r="X100" s="343"/>
      <c r="Y100" s="343"/>
      <c r="Z100" s="343"/>
    </row>
    <row r="101" spans="1:26" ht="15" customHeight="1">
      <c r="A101" s="343"/>
      <c r="B101" s="343"/>
      <c r="C101" s="343"/>
      <c r="D101" s="464"/>
      <c r="E101" s="343"/>
      <c r="F101" s="464"/>
      <c r="G101" s="343"/>
      <c r="H101" s="464"/>
      <c r="I101" s="343"/>
      <c r="J101" s="464"/>
      <c r="K101" s="465"/>
      <c r="L101" s="343"/>
      <c r="M101" s="464"/>
      <c r="N101" s="343"/>
      <c r="O101" s="464"/>
      <c r="P101" s="343"/>
      <c r="Q101" s="464"/>
      <c r="R101" s="343"/>
      <c r="S101" s="343"/>
      <c r="T101" s="343"/>
      <c r="U101" s="343"/>
      <c r="V101" s="343"/>
      <c r="W101" s="343"/>
      <c r="X101" s="343"/>
      <c r="Y101" s="343"/>
      <c r="Z101" s="343"/>
    </row>
    <row r="102" spans="1:26" ht="15" customHeight="1">
      <c r="A102" s="343"/>
      <c r="B102" s="343"/>
      <c r="C102" s="343"/>
      <c r="D102" s="464"/>
      <c r="E102" s="343"/>
      <c r="F102" s="464"/>
      <c r="G102" s="343"/>
      <c r="H102" s="464"/>
      <c r="I102" s="343"/>
      <c r="J102" s="464"/>
      <c r="K102" s="465"/>
      <c r="L102" s="343"/>
      <c r="M102" s="464"/>
      <c r="N102" s="343"/>
      <c r="O102" s="464"/>
      <c r="P102" s="343"/>
      <c r="Q102" s="464"/>
      <c r="R102" s="343"/>
      <c r="S102" s="343"/>
      <c r="T102" s="343"/>
      <c r="U102" s="343"/>
      <c r="V102" s="343"/>
      <c r="W102" s="343"/>
      <c r="X102" s="343"/>
      <c r="Y102" s="343"/>
      <c r="Z102" s="343"/>
    </row>
    <row r="103" spans="1:26" ht="15" customHeight="1">
      <c r="A103" s="343"/>
      <c r="B103" s="343"/>
      <c r="C103" s="343"/>
      <c r="D103" s="464"/>
      <c r="E103" s="343"/>
      <c r="F103" s="464"/>
      <c r="G103" s="343"/>
      <c r="H103" s="464"/>
      <c r="I103" s="343"/>
      <c r="J103" s="464"/>
      <c r="K103" s="465"/>
      <c r="L103" s="343"/>
      <c r="M103" s="464"/>
      <c r="N103" s="343"/>
      <c r="O103" s="464"/>
      <c r="P103" s="343"/>
      <c r="Q103" s="464"/>
      <c r="R103" s="343"/>
      <c r="S103" s="343"/>
      <c r="T103" s="343"/>
      <c r="U103" s="343"/>
      <c r="V103" s="343"/>
      <c r="W103" s="343"/>
      <c r="X103" s="343"/>
      <c r="Y103" s="343"/>
      <c r="Z103" s="343"/>
    </row>
    <row r="104" spans="1:26" ht="15" customHeight="1">
      <c r="A104" s="343"/>
      <c r="B104" s="343"/>
      <c r="C104" s="343"/>
      <c r="D104" s="464"/>
      <c r="E104" s="343"/>
      <c r="F104" s="464"/>
      <c r="G104" s="343"/>
      <c r="H104" s="464"/>
      <c r="I104" s="343"/>
      <c r="J104" s="464"/>
      <c r="K104" s="465"/>
      <c r="L104" s="343"/>
      <c r="M104" s="464"/>
      <c r="N104" s="343"/>
      <c r="O104" s="464"/>
      <c r="P104" s="343"/>
      <c r="Q104" s="464"/>
      <c r="R104" s="343"/>
      <c r="S104" s="343"/>
      <c r="T104" s="343"/>
      <c r="U104" s="343"/>
      <c r="V104" s="343"/>
      <c r="W104" s="343"/>
      <c r="X104" s="343"/>
      <c r="Y104" s="343"/>
      <c r="Z104" s="343"/>
    </row>
    <row r="105" spans="1:26" ht="15" customHeight="1">
      <c r="A105" s="343"/>
      <c r="B105" s="343"/>
      <c r="C105" s="343"/>
      <c r="D105" s="464"/>
      <c r="E105" s="343"/>
      <c r="F105" s="464"/>
      <c r="G105" s="343"/>
      <c r="H105" s="464"/>
      <c r="I105" s="343"/>
      <c r="J105" s="464"/>
      <c r="K105" s="465"/>
      <c r="L105" s="343"/>
      <c r="M105" s="464"/>
      <c r="N105" s="343"/>
      <c r="O105" s="464"/>
      <c r="P105" s="343"/>
      <c r="Q105" s="464"/>
      <c r="R105" s="343"/>
      <c r="S105" s="343"/>
      <c r="T105" s="343"/>
      <c r="U105" s="343"/>
      <c r="V105" s="343"/>
      <c r="W105" s="343"/>
      <c r="X105" s="343"/>
      <c r="Y105" s="343"/>
      <c r="Z105" s="343"/>
    </row>
    <row r="106" spans="1:26" ht="15" customHeight="1">
      <c r="A106" s="343"/>
      <c r="B106" s="343"/>
      <c r="C106" s="343"/>
      <c r="D106" s="464"/>
      <c r="E106" s="343"/>
      <c r="F106" s="464"/>
      <c r="G106" s="343"/>
      <c r="H106" s="464"/>
      <c r="I106" s="343"/>
      <c r="J106" s="464"/>
      <c r="K106" s="465"/>
      <c r="L106" s="343"/>
      <c r="M106" s="464"/>
      <c r="N106" s="343"/>
      <c r="O106" s="464"/>
      <c r="P106" s="343"/>
      <c r="Q106" s="464"/>
      <c r="R106" s="343"/>
      <c r="S106" s="343"/>
      <c r="T106" s="343"/>
      <c r="U106" s="343"/>
      <c r="V106" s="343"/>
      <c r="W106" s="343"/>
      <c r="X106" s="343"/>
      <c r="Y106" s="343"/>
      <c r="Z106" s="343"/>
    </row>
    <row r="107" spans="1:26" ht="15" customHeight="1">
      <c r="A107" s="343"/>
      <c r="B107" s="343"/>
      <c r="C107" s="343"/>
      <c r="D107" s="464"/>
      <c r="E107" s="343"/>
      <c r="F107" s="464"/>
      <c r="G107" s="343"/>
      <c r="H107" s="464"/>
      <c r="I107" s="343"/>
      <c r="J107" s="464"/>
      <c r="K107" s="465"/>
      <c r="L107" s="343"/>
      <c r="M107" s="464"/>
      <c r="N107" s="343"/>
      <c r="O107" s="464"/>
      <c r="P107" s="343"/>
      <c r="Q107" s="464"/>
      <c r="R107" s="343"/>
      <c r="S107" s="343"/>
      <c r="T107" s="343"/>
      <c r="U107" s="343"/>
      <c r="V107" s="343"/>
      <c r="W107" s="343"/>
      <c r="X107" s="343"/>
      <c r="Y107" s="343"/>
      <c r="Z107" s="343"/>
    </row>
    <row r="108" spans="1:26" ht="15" customHeight="1">
      <c r="A108" s="343"/>
      <c r="B108" s="343"/>
      <c r="C108" s="343"/>
      <c r="D108" s="464"/>
      <c r="E108" s="343"/>
      <c r="F108" s="464"/>
      <c r="G108" s="343"/>
      <c r="H108" s="464"/>
      <c r="I108" s="343"/>
      <c r="J108" s="464"/>
      <c r="K108" s="465"/>
      <c r="L108" s="343"/>
      <c r="M108" s="464"/>
      <c r="N108" s="343"/>
      <c r="O108" s="464"/>
      <c r="P108" s="343"/>
      <c r="Q108" s="464"/>
      <c r="R108" s="343"/>
      <c r="S108" s="343"/>
      <c r="T108" s="343"/>
      <c r="U108" s="343"/>
      <c r="V108" s="343"/>
      <c r="W108" s="343"/>
      <c r="X108" s="343"/>
      <c r="Y108" s="343"/>
      <c r="Z108" s="343"/>
    </row>
    <row r="109" spans="1:26" ht="15.75" customHeight="1">
      <c r="A109" s="343"/>
      <c r="B109" s="343"/>
      <c r="C109" s="343"/>
      <c r="D109" s="464"/>
      <c r="E109" s="343"/>
      <c r="F109" s="464"/>
      <c r="G109" s="343"/>
      <c r="H109" s="464"/>
      <c r="I109" s="343"/>
      <c r="J109" s="464"/>
      <c r="K109" s="465"/>
      <c r="L109" s="343"/>
      <c r="M109" s="464"/>
      <c r="N109" s="343"/>
      <c r="O109" s="464"/>
      <c r="P109" s="343"/>
      <c r="Q109" s="464"/>
      <c r="R109" s="343"/>
      <c r="S109" s="343"/>
      <c r="T109" s="343"/>
      <c r="U109" s="343"/>
      <c r="V109" s="343"/>
      <c r="W109" s="343"/>
      <c r="X109" s="343"/>
      <c r="Y109" s="343"/>
      <c r="Z109" s="343"/>
    </row>
    <row r="110" spans="1:26" ht="15.75" customHeight="1">
      <c r="A110" s="343"/>
      <c r="B110" s="343"/>
      <c r="C110" s="343"/>
      <c r="D110" s="464"/>
      <c r="E110" s="343"/>
      <c r="F110" s="464"/>
      <c r="G110" s="343"/>
      <c r="H110" s="464"/>
      <c r="I110" s="343"/>
      <c r="J110" s="464"/>
      <c r="K110" s="465"/>
      <c r="L110" s="343"/>
      <c r="M110" s="464"/>
      <c r="N110" s="343"/>
      <c r="O110" s="464"/>
      <c r="P110" s="343"/>
      <c r="Q110" s="464"/>
      <c r="R110" s="343"/>
      <c r="S110" s="343"/>
      <c r="T110" s="343"/>
      <c r="U110" s="343"/>
      <c r="V110" s="343"/>
      <c r="W110" s="343"/>
      <c r="X110" s="343"/>
      <c r="Y110" s="343"/>
      <c r="Z110" s="343"/>
    </row>
    <row r="111" spans="1:26" ht="15.75" customHeight="1">
      <c r="A111" s="343"/>
      <c r="B111" s="343"/>
      <c r="C111" s="343"/>
      <c r="D111" s="464"/>
      <c r="E111" s="343"/>
      <c r="F111" s="464"/>
      <c r="G111" s="343"/>
      <c r="H111" s="464"/>
      <c r="I111" s="343"/>
      <c r="J111" s="464"/>
      <c r="K111" s="465"/>
      <c r="L111" s="343"/>
      <c r="M111" s="464"/>
      <c r="N111" s="343"/>
      <c r="O111" s="464"/>
      <c r="P111" s="343"/>
      <c r="Q111" s="464"/>
      <c r="R111" s="343"/>
      <c r="S111" s="343"/>
      <c r="T111" s="343"/>
      <c r="U111" s="343"/>
      <c r="V111" s="343"/>
      <c r="W111" s="343"/>
      <c r="X111" s="343"/>
      <c r="Y111" s="343"/>
      <c r="Z111" s="343"/>
    </row>
    <row r="112" spans="1:26" ht="15.75" customHeight="1">
      <c r="A112" s="343"/>
      <c r="B112" s="343"/>
      <c r="C112" s="343"/>
      <c r="D112" s="464"/>
      <c r="E112" s="343"/>
      <c r="F112" s="464"/>
      <c r="G112" s="343"/>
      <c r="H112" s="464"/>
      <c r="I112" s="343"/>
      <c r="J112" s="464"/>
      <c r="K112" s="465"/>
      <c r="L112" s="343"/>
      <c r="M112" s="464"/>
      <c r="N112" s="343"/>
      <c r="O112" s="464"/>
      <c r="P112" s="343"/>
      <c r="Q112" s="464"/>
      <c r="R112" s="343"/>
      <c r="S112" s="343"/>
      <c r="T112" s="343"/>
      <c r="U112" s="343"/>
      <c r="V112" s="343"/>
      <c r="W112" s="343"/>
      <c r="X112" s="343"/>
      <c r="Y112" s="343"/>
      <c r="Z112" s="343"/>
    </row>
    <row r="113" spans="1:26" ht="15.75" customHeight="1">
      <c r="A113" s="343"/>
      <c r="B113" s="343"/>
      <c r="C113" s="343"/>
      <c r="D113" s="464"/>
      <c r="E113" s="343"/>
      <c r="F113" s="464"/>
      <c r="G113" s="343"/>
      <c r="H113" s="464"/>
      <c r="I113" s="343"/>
      <c r="J113" s="464"/>
      <c r="K113" s="465"/>
      <c r="L113" s="343"/>
      <c r="M113" s="464"/>
      <c r="N113" s="343"/>
      <c r="O113" s="464"/>
      <c r="P113" s="343"/>
      <c r="Q113" s="464"/>
      <c r="R113" s="343"/>
      <c r="S113" s="343"/>
      <c r="T113" s="343"/>
      <c r="U113" s="343"/>
      <c r="V113" s="343"/>
      <c r="W113" s="343"/>
      <c r="X113" s="343"/>
      <c r="Y113" s="343"/>
      <c r="Z113" s="343"/>
    </row>
    <row r="114" spans="1:26" ht="15.75" customHeight="1">
      <c r="A114" s="343"/>
      <c r="B114" s="343"/>
      <c r="C114" s="343"/>
      <c r="D114" s="464"/>
      <c r="E114" s="343"/>
      <c r="F114" s="464"/>
      <c r="G114" s="343"/>
      <c r="H114" s="464"/>
      <c r="I114" s="343"/>
      <c r="J114" s="464"/>
      <c r="K114" s="465"/>
      <c r="L114" s="343"/>
      <c r="M114" s="464"/>
      <c r="N114" s="343"/>
      <c r="O114" s="464"/>
      <c r="P114" s="343"/>
      <c r="Q114" s="464"/>
      <c r="R114" s="343"/>
      <c r="S114" s="343"/>
      <c r="T114" s="343"/>
      <c r="U114" s="343"/>
      <c r="V114" s="343"/>
      <c r="W114" s="343"/>
      <c r="X114" s="343"/>
      <c r="Y114" s="343"/>
      <c r="Z114" s="343"/>
    </row>
    <row r="115" spans="1:26" ht="15.75" customHeight="1">
      <c r="A115" s="343"/>
      <c r="B115" s="343"/>
      <c r="C115" s="343"/>
      <c r="D115" s="464"/>
      <c r="E115" s="343"/>
      <c r="F115" s="464"/>
      <c r="G115" s="343"/>
      <c r="H115" s="464"/>
      <c r="I115" s="343"/>
      <c r="J115" s="464"/>
      <c r="K115" s="465"/>
      <c r="L115" s="343"/>
      <c r="M115" s="464"/>
      <c r="N115" s="343"/>
      <c r="O115" s="464"/>
      <c r="P115" s="343"/>
      <c r="Q115" s="464"/>
      <c r="R115" s="343"/>
      <c r="S115" s="343"/>
      <c r="T115" s="343"/>
      <c r="U115" s="343"/>
      <c r="V115" s="343"/>
      <c r="W115" s="343"/>
      <c r="X115" s="343"/>
      <c r="Y115" s="343"/>
      <c r="Z115" s="343"/>
    </row>
    <row r="116" spans="1:26" ht="15.75" customHeight="1">
      <c r="A116" s="343"/>
      <c r="B116" s="343"/>
      <c r="C116" s="343"/>
      <c r="D116" s="464"/>
      <c r="E116" s="343"/>
      <c r="F116" s="464"/>
      <c r="G116" s="343"/>
      <c r="H116" s="464"/>
      <c r="I116" s="343"/>
      <c r="J116" s="464"/>
      <c r="K116" s="465"/>
      <c r="L116" s="343"/>
      <c r="M116" s="464"/>
      <c r="N116" s="343"/>
      <c r="O116" s="464"/>
      <c r="P116" s="343"/>
      <c r="Q116" s="464"/>
      <c r="R116" s="343"/>
      <c r="S116" s="343"/>
      <c r="T116" s="343"/>
      <c r="U116" s="343"/>
      <c r="V116" s="343"/>
      <c r="W116" s="343"/>
      <c r="X116" s="343"/>
      <c r="Y116" s="343"/>
      <c r="Z116" s="343"/>
    </row>
    <row r="117" spans="1:26" ht="15.75" customHeight="1">
      <c r="A117" s="343"/>
      <c r="B117" s="343"/>
      <c r="C117" s="343"/>
      <c r="D117" s="464"/>
      <c r="E117" s="343"/>
      <c r="F117" s="464"/>
      <c r="G117" s="343"/>
      <c r="H117" s="464"/>
      <c r="I117" s="343"/>
      <c r="J117" s="464"/>
      <c r="K117" s="465"/>
      <c r="L117" s="343"/>
      <c r="M117" s="464"/>
      <c r="N117" s="343"/>
      <c r="O117" s="464"/>
      <c r="P117" s="343"/>
      <c r="Q117" s="464"/>
      <c r="R117" s="343"/>
      <c r="S117" s="343"/>
      <c r="T117" s="343"/>
      <c r="U117" s="343"/>
      <c r="V117" s="343"/>
      <c r="W117" s="343"/>
      <c r="X117" s="343"/>
      <c r="Y117" s="343"/>
      <c r="Z117" s="343"/>
    </row>
    <row r="118" spans="1:26" ht="15.75" customHeight="1">
      <c r="A118" s="343"/>
      <c r="B118" s="343"/>
      <c r="C118" s="343"/>
      <c r="D118" s="464"/>
      <c r="E118" s="343"/>
      <c r="F118" s="464"/>
      <c r="G118" s="343"/>
      <c r="H118" s="464"/>
      <c r="I118" s="343"/>
      <c r="J118" s="464"/>
      <c r="K118" s="465"/>
      <c r="L118" s="343"/>
      <c r="M118" s="464"/>
      <c r="N118" s="343"/>
      <c r="O118" s="464"/>
      <c r="P118" s="343"/>
      <c r="Q118" s="464"/>
      <c r="R118" s="343"/>
      <c r="S118" s="343"/>
      <c r="T118" s="343"/>
      <c r="U118" s="343"/>
      <c r="V118" s="343"/>
      <c r="W118" s="343"/>
      <c r="X118" s="343"/>
      <c r="Y118" s="343"/>
      <c r="Z118" s="343"/>
    </row>
    <row r="119" spans="1:26" ht="15.75" customHeight="1">
      <c r="A119" s="343"/>
      <c r="B119" s="343"/>
      <c r="C119" s="343"/>
      <c r="D119" s="464"/>
      <c r="E119" s="343"/>
      <c r="F119" s="464"/>
      <c r="G119" s="343"/>
      <c r="H119" s="464"/>
      <c r="I119" s="343"/>
      <c r="J119" s="464"/>
      <c r="K119" s="465"/>
      <c r="L119" s="343"/>
      <c r="M119" s="464"/>
      <c r="N119" s="343"/>
      <c r="O119" s="464"/>
      <c r="P119" s="343"/>
      <c r="Q119" s="464"/>
      <c r="R119" s="343"/>
      <c r="S119" s="343"/>
      <c r="T119" s="343"/>
      <c r="U119" s="343"/>
      <c r="V119" s="343"/>
      <c r="W119" s="343"/>
      <c r="X119" s="343"/>
      <c r="Y119" s="343"/>
      <c r="Z119" s="343"/>
    </row>
    <row r="120" spans="1:26" ht="15.75" customHeight="1">
      <c r="A120" s="343"/>
      <c r="B120" s="343"/>
      <c r="C120" s="343"/>
      <c r="D120" s="464"/>
      <c r="E120" s="343"/>
      <c r="F120" s="464"/>
      <c r="G120" s="343"/>
      <c r="H120" s="464"/>
      <c r="I120" s="343"/>
      <c r="J120" s="464"/>
      <c r="K120" s="465"/>
      <c r="L120" s="343"/>
      <c r="M120" s="464"/>
      <c r="N120" s="343"/>
      <c r="O120" s="464"/>
      <c r="P120" s="343"/>
      <c r="Q120" s="464"/>
      <c r="R120" s="343"/>
      <c r="S120" s="343"/>
      <c r="T120" s="343"/>
      <c r="U120" s="343"/>
      <c r="V120" s="343"/>
      <c r="W120" s="343"/>
      <c r="X120" s="343"/>
      <c r="Y120" s="343"/>
      <c r="Z120" s="343"/>
    </row>
    <row r="121" spans="1:26" ht="15.75" customHeight="1">
      <c r="A121" s="343"/>
      <c r="B121" s="343"/>
      <c r="C121" s="343"/>
      <c r="D121" s="464"/>
      <c r="E121" s="343"/>
      <c r="F121" s="464"/>
      <c r="G121" s="343"/>
      <c r="H121" s="464"/>
      <c r="I121" s="343"/>
      <c r="J121" s="464"/>
      <c r="K121" s="465"/>
      <c r="L121" s="343"/>
      <c r="M121" s="464"/>
      <c r="N121" s="343"/>
      <c r="O121" s="464"/>
      <c r="P121" s="343"/>
      <c r="Q121" s="464"/>
      <c r="R121" s="343"/>
      <c r="S121" s="343"/>
      <c r="T121" s="343"/>
      <c r="U121" s="343"/>
      <c r="V121" s="343"/>
      <c r="W121" s="343"/>
      <c r="X121" s="343"/>
      <c r="Y121" s="343"/>
      <c r="Z121" s="343"/>
    </row>
    <row r="122" spans="1:26" ht="15.75" customHeight="1">
      <c r="A122" s="343"/>
      <c r="B122" s="343"/>
      <c r="C122" s="343"/>
      <c r="D122" s="464"/>
      <c r="E122" s="343"/>
      <c r="F122" s="464"/>
      <c r="G122" s="343"/>
      <c r="H122" s="464"/>
      <c r="I122" s="343"/>
      <c r="J122" s="464"/>
      <c r="K122" s="465"/>
      <c r="L122" s="343"/>
      <c r="M122" s="464"/>
      <c r="N122" s="343"/>
      <c r="O122" s="464"/>
      <c r="P122" s="343"/>
      <c r="Q122" s="464"/>
      <c r="R122" s="343"/>
      <c r="S122" s="343"/>
      <c r="T122" s="343"/>
      <c r="U122" s="343"/>
      <c r="V122" s="343"/>
      <c r="W122" s="343"/>
      <c r="X122" s="343"/>
      <c r="Y122" s="343"/>
      <c r="Z122" s="343"/>
    </row>
    <row r="123" spans="1:26" ht="15.75" customHeight="1">
      <c r="A123" s="343"/>
      <c r="B123" s="343"/>
      <c r="C123" s="343"/>
      <c r="D123" s="464"/>
      <c r="E123" s="343"/>
      <c r="F123" s="464"/>
      <c r="G123" s="343"/>
      <c r="H123" s="464"/>
      <c r="I123" s="343"/>
      <c r="J123" s="464"/>
      <c r="K123" s="465"/>
      <c r="L123" s="343"/>
      <c r="M123" s="464"/>
      <c r="N123" s="343"/>
      <c r="O123" s="464"/>
      <c r="P123" s="343"/>
      <c r="Q123" s="464"/>
      <c r="R123" s="343"/>
      <c r="S123" s="343"/>
      <c r="T123" s="343"/>
      <c r="U123" s="343"/>
      <c r="V123" s="343"/>
      <c r="W123" s="343"/>
      <c r="X123" s="343"/>
      <c r="Y123" s="343"/>
      <c r="Z123" s="343"/>
    </row>
    <row r="124" spans="1:26" ht="15.75" customHeight="1">
      <c r="A124" s="343"/>
      <c r="B124" s="343"/>
      <c r="C124" s="343"/>
      <c r="D124" s="464"/>
      <c r="E124" s="343"/>
      <c r="F124" s="464"/>
      <c r="G124" s="343"/>
      <c r="H124" s="464"/>
      <c r="I124" s="343"/>
      <c r="J124" s="464"/>
      <c r="K124" s="465"/>
      <c r="L124" s="343"/>
      <c r="M124" s="464"/>
      <c r="N124" s="343"/>
      <c r="O124" s="464"/>
      <c r="P124" s="343"/>
      <c r="Q124" s="464"/>
      <c r="R124" s="343"/>
      <c r="S124" s="343"/>
      <c r="T124" s="343"/>
      <c r="U124" s="343"/>
      <c r="V124" s="343"/>
      <c r="W124" s="343"/>
      <c r="X124" s="343"/>
      <c r="Y124" s="343"/>
      <c r="Z124" s="343"/>
    </row>
    <row r="125" spans="1:26" ht="15.75" customHeight="1">
      <c r="A125" s="343"/>
      <c r="B125" s="343"/>
      <c r="C125" s="343"/>
      <c r="D125" s="464"/>
      <c r="E125" s="343"/>
      <c r="F125" s="464"/>
      <c r="G125" s="343"/>
      <c r="H125" s="464"/>
      <c r="I125" s="343"/>
      <c r="J125" s="464"/>
      <c r="K125" s="465"/>
      <c r="L125" s="343"/>
      <c r="M125" s="464"/>
      <c r="N125" s="343"/>
      <c r="O125" s="464"/>
      <c r="P125" s="343"/>
      <c r="Q125" s="464"/>
      <c r="R125" s="343"/>
      <c r="S125" s="343"/>
      <c r="T125" s="343"/>
      <c r="U125" s="343"/>
      <c r="V125" s="343"/>
      <c r="W125" s="343"/>
      <c r="X125" s="343"/>
      <c r="Y125" s="343"/>
      <c r="Z125" s="343"/>
    </row>
    <row r="126" spans="1:26" ht="15.75" customHeight="1">
      <c r="A126" s="343"/>
      <c r="B126" s="343"/>
      <c r="C126" s="343"/>
      <c r="D126" s="464"/>
      <c r="E126" s="343"/>
      <c r="F126" s="464"/>
      <c r="G126" s="343"/>
      <c r="H126" s="464"/>
      <c r="I126" s="343"/>
      <c r="J126" s="464"/>
      <c r="K126" s="465"/>
      <c r="L126" s="343"/>
      <c r="M126" s="464"/>
      <c r="N126" s="343"/>
      <c r="O126" s="464"/>
      <c r="P126" s="343"/>
      <c r="Q126" s="464"/>
      <c r="R126" s="343"/>
      <c r="S126" s="343"/>
      <c r="T126" s="343"/>
      <c r="U126" s="343"/>
      <c r="V126" s="343"/>
      <c r="W126" s="343"/>
      <c r="X126" s="343"/>
      <c r="Y126" s="343"/>
      <c r="Z126" s="343"/>
    </row>
    <row r="127" spans="1:26" ht="15.75" customHeight="1">
      <c r="A127" s="343"/>
      <c r="B127" s="343"/>
      <c r="C127" s="343"/>
      <c r="D127" s="464"/>
      <c r="E127" s="343"/>
      <c r="F127" s="464"/>
      <c r="G127" s="343"/>
      <c r="H127" s="464"/>
      <c r="I127" s="343"/>
      <c r="J127" s="464"/>
      <c r="K127" s="465"/>
      <c r="L127" s="343"/>
      <c r="M127" s="464"/>
      <c r="N127" s="343"/>
      <c r="O127" s="464"/>
      <c r="P127" s="343"/>
      <c r="Q127" s="464"/>
      <c r="R127" s="343"/>
      <c r="S127" s="343"/>
      <c r="T127" s="343"/>
      <c r="U127" s="343"/>
      <c r="V127" s="343"/>
      <c r="W127" s="343"/>
      <c r="X127" s="343"/>
      <c r="Y127" s="343"/>
      <c r="Z127" s="343"/>
    </row>
    <row r="128" spans="1:26" ht="15.75" customHeight="1">
      <c r="A128" s="343"/>
      <c r="B128" s="343"/>
      <c r="C128" s="343"/>
      <c r="D128" s="464"/>
      <c r="E128" s="343"/>
      <c r="F128" s="464"/>
      <c r="G128" s="343"/>
      <c r="H128" s="464"/>
      <c r="I128" s="343"/>
      <c r="J128" s="464"/>
      <c r="K128" s="465"/>
      <c r="L128" s="343"/>
      <c r="M128" s="464"/>
      <c r="N128" s="343"/>
      <c r="O128" s="464"/>
      <c r="P128" s="343"/>
      <c r="Q128" s="464"/>
      <c r="R128" s="343"/>
      <c r="S128" s="343"/>
      <c r="T128" s="343"/>
      <c r="U128" s="343"/>
      <c r="V128" s="343"/>
      <c r="W128" s="343"/>
      <c r="X128" s="343"/>
      <c r="Y128" s="343"/>
      <c r="Z128" s="343"/>
    </row>
    <row r="129" spans="1:26" ht="15.75" customHeight="1">
      <c r="A129" s="343"/>
      <c r="B129" s="343"/>
      <c r="C129" s="343"/>
      <c r="D129" s="464"/>
      <c r="E129" s="343"/>
      <c r="F129" s="464"/>
      <c r="G129" s="343"/>
      <c r="H129" s="464"/>
      <c r="I129" s="343"/>
      <c r="J129" s="464"/>
      <c r="K129" s="465"/>
      <c r="L129" s="343"/>
      <c r="M129" s="464"/>
      <c r="N129" s="343"/>
      <c r="O129" s="464"/>
      <c r="P129" s="343"/>
      <c r="Q129" s="464"/>
      <c r="R129" s="343"/>
      <c r="S129" s="343"/>
      <c r="T129" s="343"/>
      <c r="U129" s="343"/>
      <c r="V129" s="343"/>
      <c r="W129" s="343"/>
      <c r="X129" s="343"/>
      <c r="Y129" s="343"/>
      <c r="Z129" s="343"/>
    </row>
    <row r="130" spans="1:26" ht="15.75" customHeight="1">
      <c r="A130" s="343"/>
      <c r="B130" s="343"/>
      <c r="C130" s="343"/>
      <c r="D130" s="464"/>
      <c r="E130" s="343"/>
      <c r="F130" s="464"/>
      <c r="G130" s="343"/>
      <c r="H130" s="464"/>
      <c r="I130" s="343"/>
      <c r="J130" s="464"/>
      <c r="K130" s="465"/>
      <c r="L130" s="343"/>
      <c r="M130" s="464"/>
      <c r="N130" s="343"/>
      <c r="O130" s="464"/>
      <c r="P130" s="343"/>
      <c r="Q130" s="464"/>
      <c r="R130" s="343"/>
      <c r="S130" s="343"/>
      <c r="T130" s="343"/>
      <c r="U130" s="343"/>
      <c r="V130" s="343"/>
      <c r="W130" s="343"/>
      <c r="X130" s="343"/>
      <c r="Y130" s="343"/>
      <c r="Z130" s="343"/>
    </row>
    <row r="131" spans="1:26" ht="15.75" customHeight="1">
      <c r="A131" s="343"/>
      <c r="B131" s="343"/>
      <c r="C131" s="343"/>
      <c r="D131" s="464"/>
      <c r="E131" s="343"/>
      <c r="F131" s="464"/>
      <c r="G131" s="343"/>
      <c r="H131" s="464"/>
      <c r="I131" s="343"/>
      <c r="J131" s="464"/>
      <c r="K131" s="465"/>
      <c r="L131" s="343"/>
      <c r="M131" s="464"/>
      <c r="N131" s="343"/>
      <c r="O131" s="464"/>
      <c r="P131" s="343"/>
      <c r="Q131" s="464"/>
      <c r="R131" s="343"/>
      <c r="S131" s="343"/>
      <c r="T131" s="343"/>
      <c r="U131" s="343"/>
      <c r="V131" s="343"/>
      <c r="W131" s="343"/>
      <c r="X131" s="343"/>
      <c r="Y131" s="343"/>
      <c r="Z131" s="343"/>
    </row>
    <row r="132" spans="1:26" ht="15.75" customHeight="1">
      <c r="A132" s="343"/>
      <c r="B132" s="343"/>
      <c r="C132" s="343"/>
      <c r="D132" s="464"/>
      <c r="E132" s="343"/>
      <c r="F132" s="464"/>
      <c r="G132" s="343"/>
      <c r="H132" s="464"/>
      <c r="I132" s="343"/>
      <c r="J132" s="464"/>
      <c r="K132" s="465"/>
      <c r="L132" s="343"/>
      <c r="M132" s="464"/>
      <c r="N132" s="343"/>
      <c r="O132" s="464"/>
      <c r="P132" s="343"/>
      <c r="Q132" s="464"/>
      <c r="R132" s="343"/>
      <c r="S132" s="343"/>
      <c r="T132" s="343"/>
      <c r="U132" s="343"/>
      <c r="V132" s="343"/>
      <c r="W132" s="343"/>
      <c r="X132" s="343"/>
      <c r="Y132" s="343"/>
      <c r="Z132" s="343"/>
    </row>
    <row r="133" spans="1:26" ht="15.75" customHeight="1">
      <c r="A133" s="343"/>
      <c r="B133" s="343"/>
      <c r="C133" s="343"/>
      <c r="D133" s="464"/>
      <c r="E133" s="343"/>
      <c r="F133" s="464"/>
      <c r="G133" s="343"/>
      <c r="H133" s="464"/>
      <c r="I133" s="343"/>
      <c r="J133" s="464"/>
      <c r="K133" s="465"/>
      <c r="L133" s="343"/>
      <c r="M133" s="464"/>
      <c r="N133" s="343"/>
      <c r="O133" s="464"/>
      <c r="P133" s="343"/>
      <c r="Q133" s="464"/>
      <c r="R133" s="343"/>
      <c r="S133" s="343"/>
      <c r="T133" s="343"/>
      <c r="U133" s="343"/>
      <c r="V133" s="343"/>
      <c r="W133" s="343"/>
      <c r="X133" s="343"/>
      <c r="Y133" s="343"/>
      <c r="Z133" s="343"/>
    </row>
    <row r="134" spans="1:26" ht="15.75" customHeight="1">
      <c r="A134" s="343"/>
      <c r="B134" s="343"/>
      <c r="C134" s="343"/>
      <c r="D134" s="464"/>
      <c r="E134" s="343"/>
      <c r="F134" s="464"/>
      <c r="G134" s="343"/>
      <c r="H134" s="464"/>
      <c r="I134" s="343"/>
      <c r="J134" s="464"/>
      <c r="K134" s="465"/>
      <c r="L134" s="343"/>
      <c r="M134" s="464"/>
      <c r="N134" s="343"/>
      <c r="O134" s="464"/>
      <c r="P134" s="343"/>
      <c r="Q134" s="464"/>
      <c r="R134" s="343"/>
      <c r="S134" s="343"/>
      <c r="T134" s="343"/>
      <c r="U134" s="343"/>
      <c r="V134" s="343"/>
      <c r="W134" s="343"/>
      <c r="X134" s="343"/>
      <c r="Y134" s="343"/>
      <c r="Z134" s="343"/>
    </row>
    <row r="135" spans="1:26" ht="15.75" customHeight="1">
      <c r="A135" s="343"/>
      <c r="B135" s="343"/>
      <c r="C135" s="343"/>
      <c r="D135" s="464"/>
      <c r="E135" s="343"/>
      <c r="F135" s="464"/>
      <c r="G135" s="343"/>
      <c r="H135" s="464"/>
      <c r="I135" s="343"/>
      <c r="J135" s="464"/>
      <c r="K135" s="465"/>
      <c r="L135" s="343"/>
      <c r="M135" s="464"/>
      <c r="N135" s="343"/>
      <c r="O135" s="464"/>
      <c r="P135" s="343"/>
      <c r="Q135" s="464"/>
      <c r="R135" s="343"/>
      <c r="S135" s="343"/>
      <c r="T135" s="343"/>
      <c r="U135" s="343"/>
      <c r="V135" s="343"/>
      <c r="W135" s="343"/>
      <c r="X135" s="343"/>
      <c r="Y135" s="343"/>
      <c r="Z135" s="343"/>
    </row>
    <row r="136" spans="1:26" ht="15.75" customHeight="1">
      <c r="A136" s="343"/>
      <c r="B136" s="343"/>
      <c r="C136" s="343"/>
      <c r="D136" s="464"/>
      <c r="E136" s="343"/>
      <c r="F136" s="464"/>
      <c r="G136" s="343"/>
      <c r="H136" s="464"/>
      <c r="I136" s="343"/>
      <c r="J136" s="464"/>
      <c r="K136" s="465"/>
      <c r="L136" s="343"/>
      <c r="M136" s="464"/>
      <c r="N136" s="343"/>
      <c r="O136" s="464"/>
      <c r="P136" s="343"/>
      <c r="Q136" s="464"/>
      <c r="R136" s="343"/>
      <c r="S136" s="343"/>
      <c r="T136" s="343"/>
      <c r="U136" s="343"/>
      <c r="V136" s="343"/>
      <c r="W136" s="343"/>
      <c r="X136" s="343"/>
      <c r="Y136" s="343"/>
      <c r="Z136" s="343"/>
    </row>
    <row r="137" spans="1:26" ht="15.75" customHeight="1">
      <c r="A137" s="343"/>
      <c r="B137" s="343"/>
      <c r="C137" s="343"/>
      <c r="D137" s="464"/>
      <c r="E137" s="343"/>
      <c r="F137" s="464"/>
      <c r="G137" s="343"/>
      <c r="H137" s="464"/>
      <c r="I137" s="343"/>
      <c r="J137" s="464"/>
      <c r="K137" s="465"/>
      <c r="L137" s="343"/>
      <c r="M137" s="464"/>
      <c r="N137" s="343"/>
      <c r="O137" s="464"/>
      <c r="P137" s="343"/>
      <c r="Q137" s="464"/>
      <c r="R137" s="343"/>
      <c r="S137" s="343"/>
      <c r="T137" s="343"/>
      <c r="U137" s="343"/>
      <c r="V137" s="343"/>
      <c r="W137" s="343"/>
      <c r="X137" s="343"/>
      <c r="Y137" s="343"/>
      <c r="Z137" s="343"/>
    </row>
    <row r="138" spans="1:26" ht="15.75" customHeight="1">
      <c r="A138" s="343"/>
      <c r="B138" s="343"/>
      <c r="C138" s="343"/>
      <c r="D138" s="464"/>
      <c r="E138" s="343"/>
      <c r="F138" s="464"/>
      <c r="G138" s="343"/>
      <c r="H138" s="464"/>
      <c r="I138" s="343"/>
      <c r="J138" s="464"/>
      <c r="K138" s="465"/>
      <c r="L138" s="343"/>
      <c r="M138" s="464"/>
      <c r="N138" s="343"/>
      <c r="O138" s="464"/>
      <c r="P138" s="343"/>
      <c r="Q138" s="464"/>
      <c r="R138" s="343"/>
      <c r="S138" s="343"/>
      <c r="T138" s="343"/>
      <c r="U138" s="343"/>
      <c r="V138" s="343"/>
      <c r="W138" s="343"/>
      <c r="X138" s="343"/>
      <c r="Y138" s="343"/>
      <c r="Z138" s="343"/>
    </row>
    <row r="139" spans="1:26" ht="15.75" customHeight="1">
      <c r="A139" s="343"/>
      <c r="B139" s="343"/>
      <c r="C139" s="343"/>
      <c r="D139" s="464"/>
      <c r="E139" s="343"/>
      <c r="F139" s="464"/>
      <c r="G139" s="343"/>
      <c r="H139" s="464"/>
      <c r="I139" s="343"/>
      <c r="J139" s="464"/>
      <c r="K139" s="465"/>
      <c r="L139" s="343"/>
      <c r="M139" s="464"/>
      <c r="N139" s="343"/>
      <c r="O139" s="464"/>
      <c r="P139" s="343"/>
      <c r="Q139" s="464"/>
      <c r="R139" s="343"/>
      <c r="S139" s="343"/>
      <c r="T139" s="343"/>
      <c r="U139" s="343"/>
      <c r="V139" s="343"/>
      <c r="W139" s="343"/>
      <c r="X139" s="343"/>
      <c r="Y139" s="343"/>
      <c r="Z139" s="343"/>
    </row>
    <row r="140" spans="1:26" ht="15.75" customHeight="1">
      <c r="A140" s="343"/>
      <c r="B140" s="343"/>
      <c r="C140" s="343"/>
      <c r="D140" s="464"/>
      <c r="E140" s="343"/>
      <c r="F140" s="464"/>
      <c r="G140" s="343"/>
      <c r="H140" s="464"/>
      <c r="I140" s="343"/>
      <c r="J140" s="464"/>
      <c r="K140" s="465"/>
      <c r="L140" s="343"/>
      <c r="M140" s="464"/>
      <c r="N140" s="343"/>
      <c r="O140" s="464"/>
      <c r="P140" s="343"/>
      <c r="Q140" s="464"/>
      <c r="R140" s="343"/>
      <c r="S140" s="343"/>
      <c r="T140" s="343"/>
      <c r="U140" s="343"/>
      <c r="V140" s="343"/>
      <c r="W140" s="343"/>
      <c r="X140" s="343"/>
      <c r="Y140" s="343"/>
      <c r="Z140" s="343"/>
    </row>
    <row r="141" spans="1:26" ht="15.75" customHeight="1">
      <c r="A141" s="343"/>
      <c r="B141" s="343"/>
      <c r="C141" s="343"/>
      <c r="D141" s="464"/>
      <c r="E141" s="343"/>
      <c r="F141" s="464"/>
      <c r="G141" s="343"/>
      <c r="H141" s="464"/>
      <c r="I141" s="343"/>
      <c r="J141" s="464"/>
      <c r="K141" s="465"/>
      <c r="L141" s="343"/>
      <c r="M141" s="464"/>
      <c r="N141" s="343"/>
      <c r="O141" s="464"/>
      <c r="P141" s="343"/>
      <c r="Q141" s="464"/>
      <c r="R141" s="343"/>
      <c r="S141" s="343"/>
      <c r="T141" s="343"/>
      <c r="U141" s="343"/>
      <c r="V141" s="343"/>
      <c r="W141" s="343"/>
      <c r="X141" s="343"/>
      <c r="Y141" s="343"/>
      <c r="Z141" s="343"/>
    </row>
    <row r="142" spans="1:26" ht="15.75" customHeight="1">
      <c r="A142" s="343"/>
      <c r="B142" s="343"/>
      <c r="C142" s="343"/>
      <c r="D142" s="464"/>
      <c r="E142" s="343"/>
      <c r="F142" s="464"/>
      <c r="G142" s="343"/>
      <c r="H142" s="464"/>
      <c r="I142" s="343"/>
      <c r="J142" s="464"/>
      <c r="K142" s="465"/>
      <c r="L142" s="343"/>
      <c r="M142" s="464"/>
      <c r="N142" s="343"/>
      <c r="O142" s="464"/>
      <c r="P142" s="343"/>
      <c r="Q142" s="464"/>
      <c r="R142" s="343"/>
      <c r="S142" s="343"/>
      <c r="T142" s="343"/>
      <c r="U142" s="343"/>
      <c r="V142" s="343"/>
      <c r="W142" s="343"/>
      <c r="X142" s="343"/>
      <c r="Y142" s="343"/>
      <c r="Z142" s="343"/>
    </row>
    <row r="143" spans="1:26" ht="15.75" customHeight="1">
      <c r="A143" s="343"/>
      <c r="B143" s="343"/>
      <c r="C143" s="343"/>
      <c r="D143" s="464"/>
      <c r="E143" s="343"/>
      <c r="F143" s="464"/>
      <c r="G143" s="343"/>
      <c r="H143" s="464"/>
      <c r="I143" s="343"/>
      <c r="J143" s="464"/>
      <c r="K143" s="465"/>
      <c r="L143" s="343"/>
      <c r="M143" s="464"/>
      <c r="N143" s="343"/>
      <c r="O143" s="464"/>
      <c r="P143" s="343"/>
      <c r="Q143" s="464"/>
      <c r="R143" s="343"/>
      <c r="S143" s="343"/>
      <c r="T143" s="343"/>
      <c r="U143" s="343"/>
      <c r="V143" s="343"/>
      <c r="W143" s="343"/>
      <c r="X143" s="343"/>
      <c r="Y143" s="343"/>
      <c r="Z143" s="343"/>
    </row>
    <row r="144" spans="1:26" ht="15.75" customHeight="1">
      <c r="A144" s="343"/>
      <c r="B144" s="343"/>
      <c r="C144" s="343"/>
      <c r="D144" s="464"/>
      <c r="E144" s="343"/>
      <c r="F144" s="464"/>
      <c r="G144" s="343"/>
      <c r="H144" s="464"/>
      <c r="I144" s="343"/>
      <c r="J144" s="464"/>
      <c r="K144" s="465"/>
      <c r="L144" s="343"/>
      <c r="M144" s="464"/>
      <c r="N144" s="343"/>
      <c r="O144" s="464"/>
      <c r="P144" s="343"/>
      <c r="Q144" s="464"/>
      <c r="R144" s="343"/>
      <c r="S144" s="343"/>
      <c r="T144" s="343"/>
      <c r="U144" s="343"/>
      <c r="V144" s="343"/>
      <c r="W144" s="343"/>
      <c r="X144" s="343"/>
      <c r="Y144" s="343"/>
      <c r="Z144" s="343"/>
    </row>
    <row r="145" spans="1:26" ht="15.75" customHeight="1">
      <c r="A145" s="343"/>
      <c r="B145" s="343"/>
      <c r="C145" s="343"/>
      <c r="D145" s="464"/>
      <c r="E145" s="343"/>
      <c r="F145" s="464"/>
      <c r="G145" s="343"/>
      <c r="H145" s="464"/>
      <c r="I145" s="343"/>
      <c r="J145" s="464"/>
      <c r="K145" s="465"/>
      <c r="L145" s="343"/>
      <c r="M145" s="464"/>
      <c r="N145" s="343"/>
      <c r="O145" s="464"/>
      <c r="P145" s="343"/>
      <c r="Q145" s="464"/>
      <c r="R145" s="343"/>
      <c r="S145" s="343"/>
      <c r="T145" s="343"/>
      <c r="U145" s="343"/>
      <c r="V145" s="343"/>
      <c r="W145" s="343"/>
      <c r="X145" s="343"/>
      <c r="Y145" s="343"/>
      <c r="Z145" s="343"/>
    </row>
    <row r="146" spans="1:26" ht="15.75" customHeight="1">
      <c r="A146" s="343"/>
      <c r="B146" s="343"/>
      <c r="C146" s="343"/>
      <c r="D146" s="464"/>
      <c r="E146" s="343"/>
      <c r="F146" s="464"/>
      <c r="G146" s="343"/>
      <c r="H146" s="464"/>
      <c r="I146" s="343"/>
      <c r="J146" s="464"/>
      <c r="K146" s="465"/>
      <c r="L146" s="343"/>
      <c r="M146" s="464"/>
      <c r="N146" s="343"/>
      <c r="O146" s="464"/>
      <c r="P146" s="343"/>
      <c r="Q146" s="464"/>
      <c r="R146" s="343"/>
      <c r="S146" s="343"/>
      <c r="T146" s="343"/>
      <c r="U146" s="343"/>
      <c r="V146" s="343"/>
      <c r="W146" s="343"/>
      <c r="X146" s="343"/>
      <c r="Y146" s="343"/>
      <c r="Z146" s="343"/>
    </row>
    <row r="147" spans="1:26" ht="15.75" customHeight="1">
      <c r="A147" s="343"/>
      <c r="B147" s="343"/>
      <c r="C147" s="343"/>
      <c r="D147" s="464"/>
      <c r="E147" s="343"/>
      <c r="F147" s="464"/>
      <c r="G147" s="343"/>
      <c r="H147" s="464"/>
      <c r="I147" s="343"/>
      <c r="J147" s="464"/>
      <c r="K147" s="465"/>
      <c r="L147" s="343"/>
      <c r="M147" s="464"/>
      <c r="N147" s="343"/>
      <c r="O147" s="464"/>
      <c r="P147" s="343"/>
      <c r="Q147" s="464"/>
      <c r="R147" s="343"/>
      <c r="S147" s="343"/>
      <c r="T147" s="343"/>
      <c r="U147" s="343"/>
      <c r="V147" s="343"/>
      <c r="W147" s="343"/>
      <c r="X147" s="343"/>
      <c r="Y147" s="343"/>
      <c r="Z147" s="343"/>
    </row>
    <row r="148" spans="1:26" ht="15.75" customHeight="1">
      <c r="A148" s="343"/>
      <c r="B148" s="343"/>
      <c r="C148" s="343"/>
      <c r="D148" s="464"/>
      <c r="E148" s="343"/>
      <c r="F148" s="464"/>
      <c r="G148" s="343"/>
      <c r="H148" s="464"/>
      <c r="I148" s="343"/>
      <c r="J148" s="464"/>
      <c r="K148" s="465"/>
      <c r="L148" s="343"/>
      <c r="M148" s="464"/>
      <c r="N148" s="343"/>
      <c r="O148" s="464"/>
      <c r="P148" s="343"/>
      <c r="Q148" s="464"/>
      <c r="R148" s="343"/>
      <c r="S148" s="343"/>
      <c r="T148" s="343"/>
      <c r="U148" s="343"/>
      <c r="V148" s="343"/>
      <c r="W148" s="343"/>
      <c r="X148" s="343"/>
      <c r="Y148" s="343"/>
      <c r="Z148" s="343"/>
    </row>
    <row r="149" spans="1:26" ht="15.75" customHeight="1">
      <c r="A149" s="343"/>
      <c r="B149" s="343"/>
      <c r="C149" s="343"/>
      <c r="D149" s="464"/>
      <c r="E149" s="343"/>
      <c r="F149" s="464"/>
      <c r="G149" s="343"/>
      <c r="H149" s="464"/>
      <c r="I149" s="343"/>
      <c r="J149" s="464"/>
      <c r="K149" s="465"/>
      <c r="L149" s="343"/>
      <c r="M149" s="464"/>
      <c r="N149" s="343"/>
      <c r="O149" s="464"/>
      <c r="P149" s="343"/>
      <c r="Q149" s="464"/>
      <c r="R149" s="343"/>
      <c r="S149" s="343"/>
      <c r="T149" s="343"/>
      <c r="U149" s="343"/>
      <c r="V149" s="343"/>
      <c r="W149" s="343"/>
      <c r="X149" s="343"/>
      <c r="Y149" s="343"/>
      <c r="Z149" s="343"/>
    </row>
    <row r="150" spans="1:26" ht="15.75" customHeight="1">
      <c r="A150" s="343"/>
      <c r="B150" s="343"/>
      <c r="C150" s="343"/>
      <c r="D150" s="464"/>
      <c r="E150" s="343"/>
      <c r="F150" s="464"/>
      <c r="G150" s="343"/>
      <c r="H150" s="464"/>
      <c r="I150" s="343"/>
      <c r="J150" s="464"/>
      <c r="K150" s="465"/>
      <c r="L150" s="343"/>
      <c r="M150" s="464"/>
      <c r="N150" s="343"/>
      <c r="O150" s="464"/>
      <c r="P150" s="343"/>
      <c r="Q150" s="464"/>
      <c r="R150" s="343"/>
      <c r="S150" s="343"/>
      <c r="T150" s="343"/>
      <c r="U150" s="343"/>
      <c r="V150" s="343"/>
      <c r="W150" s="343"/>
      <c r="X150" s="343"/>
      <c r="Y150" s="343"/>
      <c r="Z150" s="343"/>
    </row>
    <row r="151" spans="1:26" ht="15.75" customHeight="1">
      <c r="A151" s="343"/>
      <c r="B151" s="343"/>
      <c r="C151" s="343"/>
      <c r="D151" s="464"/>
      <c r="E151" s="343"/>
      <c r="F151" s="464"/>
      <c r="G151" s="343"/>
      <c r="H151" s="464"/>
      <c r="I151" s="343"/>
      <c r="J151" s="464"/>
      <c r="K151" s="465"/>
      <c r="L151" s="343"/>
      <c r="M151" s="464"/>
      <c r="N151" s="343"/>
      <c r="O151" s="464"/>
      <c r="P151" s="343"/>
      <c r="Q151" s="464"/>
      <c r="R151" s="343"/>
      <c r="S151" s="343"/>
      <c r="T151" s="343"/>
      <c r="U151" s="343"/>
      <c r="V151" s="343"/>
      <c r="W151" s="343"/>
      <c r="X151" s="343"/>
      <c r="Y151" s="343"/>
      <c r="Z151" s="343"/>
    </row>
    <row r="152" spans="1:26" ht="15.75" customHeight="1">
      <c r="A152" s="343"/>
      <c r="B152" s="343"/>
      <c r="C152" s="343"/>
      <c r="D152" s="464"/>
      <c r="E152" s="343"/>
      <c r="F152" s="464"/>
      <c r="G152" s="343"/>
      <c r="H152" s="464"/>
      <c r="I152" s="343"/>
      <c r="J152" s="464"/>
      <c r="K152" s="465"/>
      <c r="L152" s="343"/>
      <c r="M152" s="464"/>
      <c r="N152" s="343"/>
      <c r="O152" s="464"/>
      <c r="P152" s="343"/>
      <c r="Q152" s="464"/>
      <c r="R152" s="343"/>
      <c r="S152" s="343"/>
      <c r="T152" s="343"/>
      <c r="U152" s="343"/>
      <c r="V152" s="343"/>
      <c r="W152" s="343"/>
      <c r="X152" s="343"/>
      <c r="Y152" s="343"/>
      <c r="Z152" s="343"/>
    </row>
    <row r="153" spans="1:26" ht="15.75" customHeight="1">
      <c r="A153" s="343"/>
      <c r="B153" s="343"/>
      <c r="C153" s="343"/>
      <c r="D153" s="464"/>
      <c r="E153" s="343"/>
      <c r="F153" s="464"/>
      <c r="G153" s="343"/>
      <c r="H153" s="464"/>
      <c r="I153" s="343"/>
      <c r="J153" s="464"/>
      <c r="K153" s="465"/>
      <c r="L153" s="343"/>
      <c r="M153" s="464"/>
      <c r="N153" s="343"/>
      <c r="O153" s="464"/>
      <c r="P153" s="343"/>
      <c r="Q153" s="464"/>
      <c r="R153" s="343"/>
      <c r="S153" s="343"/>
      <c r="T153" s="343"/>
      <c r="U153" s="343"/>
      <c r="V153" s="343"/>
      <c r="W153" s="343"/>
      <c r="X153" s="343"/>
      <c r="Y153" s="343"/>
      <c r="Z153" s="343"/>
    </row>
    <row r="154" spans="1:26" ht="15.75" customHeight="1">
      <c r="A154" s="343"/>
      <c r="B154" s="343"/>
      <c r="C154" s="343"/>
      <c r="D154" s="464"/>
      <c r="E154" s="343"/>
      <c r="F154" s="464"/>
      <c r="G154" s="343"/>
      <c r="H154" s="464"/>
      <c r="I154" s="343"/>
      <c r="J154" s="464"/>
      <c r="K154" s="465"/>
      <c r="L154" s="343"/>
      <c r="M154" s="464"/>
      <c r="N154" s="343"/>
      <c r="O154" s="464"/>
      <c r="P154" s="343"/>
      <c r="Q154" s="464"/>
      <c r="R154" s="343"/>
      <c r="S154" s="343"/>
      <c r="T154" s="343"/>
      <c r="U154" s="343"/>
      <c r="V154" s="343"/>
      <c r="W154" s="343"/>
      <c r="X154" s="343"/>
      <c r="Y154" s="343"/>
      <c r="Z154" s="343"/>
    </row>
    <row r="155" spans="1:26" ht="15.75" customHeight="1">
      <c r="A155" s="343"/>
      <c r="B155" s="343"/>
      <c r="C155" s="343"/>
      <c r="D155" s="464"/>
      <c r="E155" s="343"/>
      <c r="F155" s="464"/>
      <c r="G155" s="343"/>
      <c r="H155" s="464"/>
      <c r="I155" s="343"/>
      <c r="J155" s="464"/>
      <c r="K155" s="465"/>
      <c r="L155" s="343"/>
      <c r="M155" s="464"/>
      <c r="N155" s="343"/>
      <c r="O155" s="464"/>
      <c r="P155" s="343"/>
      <c r="Q155" s="464"/>
      <c r="R155" s="343"/>
      <c r="S155" s="343"/>
      <c r="T155" s="343"/>
      <c r="U155" s="343"/>
      <c r="V155" s="343"/>
      <c r="W155" s="343"/>
      <c r="X155" s="343"/>
      <c r="Y155" s="343"/>
      <c r="Z155" s="343"/>
    </row>
    <row r="156" spans="1:26" ht="15.75" customHeight="1">
      <c r="A156" s="343"/>
      <c r="B156" s="343"/>
      <c r="C156" s="343"/>
      <c r="D156" s="464"/>
      <c r="E156" s="343"/>
      <c r="F156" s="464"/>
      <c r="G156" s="343"/>
      <c r="H156" s="464"/>
      <c r="I156" s="343"/>
      <c r="J156" s="464"/>
      <c r="K156" s="465"/>
      <c r="L156" s="343"/>
      <c r="M156" s="464"/>
      <c r="N156" s="343"/>
      <c r="O156" s="464"/>
      <c r="P156" s="343"/>
      <c r="Q156" s="464"/>
      <c r="R156" s="343"/>
      <c r="S156" s="343"/>
      <c r="T156" s="343"/>
      <c r="U156" s="343"/>
      <c r="V156" s="343"/>
      <c r="W156" s="343"/>
      <c r="X156" s="343"/>
      <c r="Y156" s="343"/>
      <c r="Z156" s="343"/>
    </row>
    <row r="157" spans="1:26" ht="15.75" customHeight="1">
      <c r="A157" s="343"/>
      <c r="B157" s="343"/>
      <c r="C157" s="343"/>
      <c r="D157" s="464"/>
      <c r="E157" s="343"/>
      <c r="F157" s="464"/>
      <c r="G157" s="343"/>
      <c r="H157" s="464"/>
      <c r="I157" s="343"/>
      <c r="J157" s="464"/>
      <c r="K157" s="465"/>
      <c r="L157" s="343"/>
      <c r="M157" s="464"/>
      <c r="N157" s="343"/>
      <c r="O157" s="464"/>
      <c r="P157" s="343"/>
      <c r="Q157" s="464"/>
      <c r="R157" s="343"/>
      <c r="S157" s="343"/>
      <c r="T157" s="343"/>
      <c r="U157" s="343"/>
      <c r="V157" s="343"/>
      <c r="W157" s="343"/>
      <c r="X157" s="343"/>
      <c r="Y157" s="343"/>
      <c r="Z157" s="343"/>
    </row>
    <row r="158" spans="1:26" ht="15.75" customHeight="1">
      <c r="A158" s="343"/>
      <c r="B158" s="343"/>
      <c r="C158" s="343"/>
      <c r="D158" s="464"/>
      <c r="E158" s="343"/>
      <c r="F158" s="464"/>
      <c r="G158" s="343"/>
      <c r="H158" s="464"/>
      <c r="I158" s="343"/>
      <c r="J158" s="464"/>
      <c r="K158" s="465"/>
      <c r="L158" s="343"/>
      <c r="M158" s="464"/>
      <c r="N158" s="343"/>
      <c r="O158" s="464"/>
      <c r="P158" s="343"/>
      <c r="Q158" s="464"/>
      <c r="R158" s="343"/>
      <c r="S158" s="343"/>
      <c r="T158" s="343"/>
      <c r="U158" s="343"/>
      <c r="V158" s="343"/>
      <c r="W158" s="343"/>
      <c r="X158" s="343"/>
      <c r="Y158" s="343"/>
      <c r="Z158" s="343"/>
    </row>
    <row r="159" spans="1:26" ht="15.75" customHeight="1">
      <c r="A159" s="343"/>
      <c r="B159" s="343"/>
      <c r="C159" s="343"/>
      <c r="D159" s="464"/>
      <c r="E159" s="343"/>
      <c r="F159" s="464"/>
      <c r="G159" s="343"/>
      <c r="H159" s="464"/>
      <c r="I159" s="343"/>
      <c r="J159" s="464"/>
      <c r="K159" s="465"/>
      <c r="L159" s="343"/>
      <c r="M159" s="464"/>
      <c r="N159" s="343"/>
      <c r="O159" s="464"/>
      <c r="P159" s="343"/>
      <c r="Q159" s="464"/>
      <c r="R159" s="343"/>
      <c r="S159" s="343"/>
      <c r="T159" s="343"/>
      <c r="U159" s="343"/>
      <c r="V159" s="343"/>
      <c r="W159" s="343"/>
      <c r="X159" s="343"/>
      <c r="Y159" s="343"/>
      <c r="Z159" s="343"/>
    </row>
    <row r="160" spans="1:26" ht="15.75" customHeight="1">
      <c r="A160" s="343"/>
      <c r="B160" s="343"/>
      <c r="C160" s="343"/>
      <c r="D160" s="464"/>
      <c r="E160" s="343"/>
      <c r="F160" s="464"/>
      <c r="G160" s="343"/>
      <c r="H160" s="464"/>
      <c r="I160" s="343"/>
      <c r="J160" s="464"/>
      <c r="K160" s="465"/>
      <c r="L160" s="343"/>
      <c r="M160" s="464"/>
      <c r="N160" s="343"/>
      <c r="O160" s="464"/>
      <c r="P160" s="343"/>
      <c r="Q160" s="464"/>
      <c r="R160" s="343"/>
      <c r="S160" s="343"/>
      <c r="T160" s="343"/>
      <c r="U160" s="343"/>
      <c r="V160" s="343"/>
      <c r="W160" s="343"/>
      <c r="X160" s="343"/>
      <c r="Y160" s="343"/>
      <c r="Z160" s="343"/>
    </row>
    <row r="161" spans="1:26" ht="15.75" customHeight="1">
      <c r="A161" s="343"/>
      <c r="B161" s="343"/>
      <c r="C161" s="343"/>
      <c r="D161" s="464"/>
      <c r="E161" s="343"/>
      <c r="F161" s="464"/>
      <c r="G161" s="343"/>
      <c r="H161" s="464"/>
      <c r="I161" s="343"/>
      <c r="J161" s="464"/>
      <c r="K161" s="465"/>
      <c r="L161" s="343"/>
      <c r="M161" s="464"/>
      <c r="N161" s="343"/>
      <c r="O161" s="464"/>
      <c r="P161" s="343"/>
      <c r="Q161" s="464"/>
      <c r="R161" s="343"/>
      <c r="S161" s="343"/>
      <c r="T161" s="343"/>
      <c r="U161" s="343"/>
      <c r="V161" s="343"/>
      <c r="W161" s="343"/>
      <c r="X161" s="343"/>
      <c r="Y161" s="343"/>
      <c r="Z161" s="343"/>
    </row>
    <row r="162" spans="1:26" ht="15.75" customHeight="1">
      <c r="A162" s="343"/>
      <c r="B162" s="343"/>
      <c r="C162" s="343"/>
      <c r="D162" s="464"/>
      <c r="E162" s="343"/>
      <c r="F162" s="464"/>
      <c r="G162" s="343"/>
      <c r="H162" s="464"/>
      <c r="I162" s="343"/>
      <c r="J162" s="464"/>
      <c r="K162" s="465"/>
      <c r="L162" s="343"/>
      <c r="M162" s="464"/>
      <c r="N162" s="343"/>
      <c r="O162" s="464"/>
      <c r="P162" s="343"/>
      <c r="Q162" s="464"/>
      <c r="R162" s="343"/>
      <c r="S162" s="343"/>
      <c r="T162" s="343"/>
      <c r="U162" s="343"/>
      <c r="V162" s="343"/>
      <c r="W162" s="343"/>
      <c r="X162" s="343"/>
      <c r="Y162" s="343"/>
      <c r="Z162" s="343"/>
    </row>
    <row r="163" spans="1:26" ht="15.75" customHeight="1">
      <c r="A163" s="343"/>
      <c r="B163" s="343"/>
      <c r="C163" s="343"/>
      <c r="D163" s="464"/>
      <c r="E163" s="343"/>
      <c r="F163" s="464"/>
      <c r="G163" s="343"/>
      <c r="H163" s="464"/>
      <c r="I163" s="343"/>
      <c r="J163" s="464"/>
      <c r="K163" s="465"/>
      <c r="L163" s="343"/>
      <c r="M163" s="464"/>
      <c r="N163" s="343"/>
      <c r="O163" s="464"/>
      <c r="P163" s="343"/>
      <c r="Q163" s="464"/>
      <c r="R163" s="343"/>
      <c r="S163" s="343"/>
      <c r="T163" s="343"/>
      <c r="U163" s="343"/>
      <c r="V163" s="343"/>
      <c r="W163" s="343"/>
      <c r="X163" s="343"/>
      <c r="Y163" s="343"/>
      <c r="Z163" s="343"/>
    </row>
    <row r="164" spans="1:26" ht="15.75" customHeight="1">
      <c r="A164" s="343"/>
      <c r="B164" s="343"/>
      <c r="C164" s="343"/>
      <c r="D164" s="464"/>
      <c r="E164" s="343"/>
      <c r="F164" s="464"/>
      <c r="G164" s="343"/>
      <c r="H164" s="464"/>
      <c r="I164" s="343"/>
      <c r="J164" s="464"/>
      <c r="K164" s="465"/>
      <c r="L164" s="343"/>
      <c r="M164" s="464"/>
      <c r="N164" s="343"/>
      <c r="O164" s="464"/>
      <c r="P164" s="343"/>
      <c r="Q164" s="464"/>
      <c r="R164" s="343"/>
      <c r="S164" s="343"/>
      <c r="T164" s="343"/>
      <c r="U164" s="343"/>
      <c r="V164" s="343"/>
      <c r="W164" s="343"/>
      <c r="X164" s="343"/>
      <c r="Y164" s="343"/>
      <c r="Z164" s="343"/>
    </row>
    <row r="165" spans="1:26" ht="15.75" customHeight="1">
      <c r="A165" s="343"/>
      <c r="B165" s="343"/>
      <c r="C165" s="343"/>
      <c r="D165" s="464"/>
      <c r="E165" s="343"/>
      <c r="F165" s="464"/>
      <c r="G165" s="343"/>
      <c r="H165" s="464"/>
      <c r="I165" s="343"/>
      <c r="J165" s="464"/>
      <c r="K165" s="465"/>
      <c r="L165" s="343"/>
      <c r="M165" s="464"/>
      <c r="N165" s="343"/>
      <c r="O165" s="464"/>
      <c r="P165" s="343"/>
      <c r="Q165" s="464"/>
      <c r="R165" s="343"/>
      <c r="S165" s="343"/>
      <c r="T165" s="343"/>
      <c r="U165" s="343"/>
      <c r="V165" s="343"/>
      <c r="W165" s="343"/>
      <c r="X165" s="343"/>
      <c r="Y165" s="343"/>
      <c r="Z165" s="343"/>
    </row>
    <row r="166" spans="1:26" ht="15.75" customHeight="1">
      <c r="A166" s="343"/>
      <c r="B166" s="343"/>
      <c r="C166" s="343"/>
      <c r="D166" s="464"/>
      <c r="E166" s="343"/>
      <c r="F166" s="464"/>
      <c r="G166" s="343"/>
      <c r="H166" s="464"/>
      <c r="I166" s="343"/>
      <c r="J166" s="464"/>
      <c r="K166" s="465"/>
      <c r="L166" s="343"/>
      <c r="M166" s="464"/>
      <c r="N166" s="343"/>
      <c r="O166" s="464"/>
      <c r="P166" s="343"/>
      <c r="Q166" s="464"/>
      <c r="R166" s="343"/>
      <c r="S166" s="343"/>
      <c r="T166" s="343"/>
      <c r="U166" s="343"/>
      <c r="V166" s="343"/>
      <c r="W166" s="343"/>
      <c r="X166" s="343"/>
      <c r="Y166" s="343"/>
      <c r="Z166" s="343"/>
    </row>
    <row r="167" spans="1:26" ht="15.75" customHeight="1">
      <c r="A167" s="343"/>
      <c r="B167" s="343"/>
      <c r="C167" s="343"/>
      <c r="D167" s="464"/>
      <c r="E167" s="343"/>
      <c r="F167" s="464"/>
      <c r="G167" s="343"/>
      <c r="H167" s="464"/>
      <c r="I167" s="343"/>
      <c r="J167" s="464"/>
      <c r="K167" s="465"/>
      <c r="L167" s="343"/>
      <c r="M167" s="464"/>
      <c r="N167" s="343"/>
      <c r="O167" s="464"/>
      <c r="P167" s="343"/>
      <c r="Q167" s="464"/>
      <c r="R167" s="343"/>
      <c r="S167" s="343"/>
      <c r="T167" s="343"/>
      <c r="U167" s="343"/>
      <c r="V167" s="343"/>
      <c r="W167" s="343"/>
      <c r="X167" s="343"/>
      <c r="Y167" s="343"/>
      <c r="Z167" s="343"/>
    </row>
    <row r="168" spans="1:26" ht="15.75" customHeight="1">
      <c r="A168" s="343"/>
      <c r="B168" s="343"/>
      <c r="C168" s="343"/>
      <c r="D168" s="464"/>
      <c r="E168" s="343"/>
      <c r="F168" s="464"/>
      <c r="G168" s="343"/>
      <c r="H168" s="464"/>
      <c r="I168" s="343"/>
      <c r="J168" s="464"/>
      <c r="K168" s="465"/>
      <c r="L168" s="343"/>
      <c r="M168" s="464"/>
      <c r="N168" s="343"/>
      <c r="O168" s="464"/>
      <c r="P168" s="343"/>
      <c r="Q168" s="464"/>
      <c r="R168" s="343"/>
      <c r="S168" s="343"/>
      <c r="T168" s="343"/>
      <c r="U168" s="343"/>
      <c r="V168" s="343"/>
      <c r="W168" s="343"/>
      <c r="X168" s="343"/>
      <c r="Y168" s="343"/>
      <c r="Z168" s="343"/>
    </row>
    <row r="169" spans="1:26" ht="15.75" customHeight="1">
      <c r="A169" s="343"/>
      <c r="B169" s="343"/>
      <c r="C169" s="343"/>
      <c r="D169" s="464"/>
      <c r="E169" s="343"/>
      <c r="F169" s="464"/>
      <c r="G169" s="343"/>
      <c r="H169" s="464"/>
      <c r="I169" s="343"/>
      <c r="J169" s="464"/>
      <c r="K169" s="465"/>
      <c r="L169" s="343"/>
      <c r="M169" s="464"/>
      <c r="N169" s="343"/>
      <c r="O169" s="464"/>
      <c r="P169" s="343"/>
      <c r="Q169" s="464"/>
      <c r="R169" s="343"/>
      <c r="S169" s="343"/>
      <c r="T169" s="343"/>
      <c r="U169" s="343"/>
      <c r="V169" s="343"/>
      <c r="W169" s="343"/>
      <c r="X169" s="343"/>
      <c r="Y169" s="343"/>
      <c r="Z169" s="343"/>
    </row>
    <row r="170" spans="1:26" ht="15.75" customHeight="1">
      <c r="A170" s="343"/>
      <c r="B170" s="343"/>
      <c r="C170" s="343"/>
      <c r="D170" s="464"/>
      <c r="E170" s="343"/>
      <c r="F170" s="464"/>
      <c r="G170" s="343"/>
      <c r="H170" s="464"/>
      <c r="I170" s="343"/>
      <c r="J170" s="464"/>
      <c r="K170" s="465"/>
      <c r="L170" s="343"/>
      <c r="M170" s="464"/>
      <c r="N170" s="343"/>
      <c r="O170" s="464"/>
      <c r="P170" s="343"/>
      <c r="Q170" s="464"/>
      <c r="R170" s="343"/>
      <c r="S170" s="343"/>
      <c r="T170" s="343"/>
      <c r="U170" s="343"/>
      <c r="V170" s="343"/>
      <c r="W170" s="343"/>
      <c r="X170" s="343"/>
      <c r="Y170" s="343"/>
      <c r="Z170" s="343"/>
    </row>
    <row r="171" spans="1:26" ht="15.75" customHeight="1">
      <c r="A171" s="343"/>
      <c r="B171" s="343"/>
      <c r="C171" s="343"/>
      <c r="D171" s="464"/>
      <c r="E171" s="343"/>
      <c r="F171" s="464"/>
      <c r="G171" s="343"/>
      <c r="H171" s="464"/>
      <c r="I171" s="343"/>
      <c r="J171" s="464"/>
      <c r="K171" s="465"/>
      <c r="L171" s="343"/>
      <c r="M171" s="464"/>
      <c r="N171" s="343"/>
      <c r="O171" s="464"/>
      <c r="P171" s="343"/>
      <c r="Q171" s="464"/>
      <c r="R171" s="343"/>
      <c r="S171" s="343"/>
      <c r="T171" s="343"/>
      <c r="U171" s="343"/>
      <c r="V171" s="343"/>
      <c r="W171" s="343"/>
      <c r="X171" s="343"/>
      <c r="Y171" s="343"/>
      <c r="Z171" s="343"/>
    </row>
    <row r="172" spans="1:26" ht="15.75" customHeight="1">
      <c r="A172" s="343"/>
      <c r="B172" s="343"/>
      <c r="C172" s="343"/>
      <c r="D172" s="464"/>
      <c r="E172" s="343"/>
      <c r="F172" s="464"/>
      <c r="G172" s="343"/>
      <c r="H172" s="464"/>
      <c r="I172" s="343"/>
      <c r="J172" s="464"/>
      <c r="K172" s="465"/>
      <c r="L172" s="343"/>
      <c r="M172" s="464"/>
      <c r="N172" s="343"/>
      <c r="O172" s="464"/>
      <c r="P172" s="343"/>
      <c r="Q172" s="464"/>
      <c r="R172" s="343"/>
      <c r="S172" s="343"/>
      <c r="T172" s="343"/>
      <c r="U172" s="343"/>
      <c r="V172" s="343"/>
      <c r="W172" s="343"/>
      <c r="X172" s="343"/>
      <c r="Y172" s="343"/>
      <c r="Z172" s="343"/>
    </row>
    <row r="173" spans="1:26" ht="15.75" customHeight="1">
      <c r="A173" s="343"/>
      <c r="B173" s="343"/>
      <c r="C173" s="343"/>
      <c r="D173" s="464"/>
      <c r="E173" s="343"/>
      <c r="F173" s="464"/>
      <c r="G173" s="343"/>
      <c r="H173" s="464"/>
      <c r="I173" s="343"/>
      <c r="J173" s="464"/>
      <c r="K173" s="465"/>
      <c r="L173" s="343"/>
      <c r="M173" s="464"/>
      <c r="N173" s="343"/>
      <c r="O173" s="464"/>
      <c r="P173" s="343"/>
      <c r="Q173" s="464"/>
      <c r="R173" s="343"/>
      <c r="S173" s="343"/>
      <c r="T173" s="343"/>
      <c r="U173" s="343"/>
      <c r="V173" s="343"/>
      <c r="W173" s="343"/>
      <c r="X173" s="343"/>
      <c r="Y173" s="343"/>
      <c r="Z173" s="343"/>
    </row>
    <row r="174" spans="1:26" ht="15.75" customHeight="1">
      <c r="A174" s="343"/>
      <c r="B174" s="343"/>
      <c r="C174" s="343"/>
      <c r="D174" s="464"/>
      <c r="E174" s="343"/>
      <c r="F174" s="464"/>
      <c r="G174" s="343"/>
      <c r="H174" s="464"/>
      <c r="I174" s="343"/>
      <c r="J174" s="464"/>
      <c r="K174" s="465"/>
      <c r="L174" s="343"/>
      <c r="M174" s="464"/>
      <c r="N174" s="343"/>
      <c r="O174" s="464"/>
      <c r="P174" s="343"/>
      <c r="Q174" s="464"/>
      <c r="R174" s="343"/>
      <c r="S174" s="343"/>
      <c r="T174" s="343"/>
      <c r="U174" s="343"/>
      <c r="V174" s="343"/>
      <c r="W174" s="343"/>
      <c r="X174" s="343"/>
      <c r="Y174" s="343"/>
      <c r="Z174" s="343"/>
    </row>
    <row r="175" spans="1:26" ht="15.75" customHeight="1">
      <c r="A175" s="343"/>
      <c r="B175" s="343"/>
      <c r="C175" s="343"/>
      <c r="D175" s="464"/>
      <c r="E175" s="343"/>
      <c r="F175" s="464"/>
      <c r="G175" s="343"/>
      <c r="H175" s="464"/>
      <c r="I175" s="343"/>
      <c r="J175" s="464"/>
      <c r="K175" s="465"/>
      <c r="L175" s="343"/>
      <c r="M175" s="464"/>
      <c r="N175" s="343"/>
      <c r="O175" s="464"/>
      <c r="P175" s="343"/>
      <c r="Q175" s="464"/>
      <c r="R175" s="343"/>
      <c r="S175" s="343"/>
      <c r="T175" s="343"/>
      <c r="U175" s="343"/>
      <c r="V175" s="343"/>
      <c r="W175" s="343"/>
      <c r="X175" s="343"/>
      <c r="Y175" s="343"/>
      <c r="Z175" s="343"/>
    </row>
    <row r="176" spans="1:26" ht="15.75" customHeight="1">
      <c r="A176" s="343"/>
      <c r="B176" s="343"/>
      <c r="C176" s="343"/>
      <c r="D176" s="464"/>
      <c r="E176" s="343"/>
      <c r="F176" s="464"/>
      <c r="G176" s="343"/>
      <c r="H176" s="464"/>
      <c r="I176" s="343"/>
      <c r="J176" s="464"/>
      <c r="K176" s="465"/>
      <c r="L176" s="343"/>
      <c r="M176" s="464"/>
      <c r="N176" s="343"/>
      <c r="O176" s="464"/>
      <c r="P176" s="343"/>
      <c r="Q176" s="464"/>
      <c r="R176" s="343"/>
      <c r="S176" s="343"/>
      <c r="T176" s="343"/>
      <c r="U176" s="343"/>
      <c r="V176" s="343"/>
      <c r="W176" s="343"/>
      <c r="X176" s="343"/>
      <c r="Y176" s="343"/>
      <c r="Z176" s="343"/>
    </row>
    <row r="177" spans="1:26" ht="15.75" customHeight="1">
      <c r="A177" s="343"/>
      <c r="B177" s="343"/>
      <c r="C177" s="343"/>
      <c r="D177" s="464"/>
      <c r="E177" s="343"/>
      <c r="F177" s="464"/>
      <c r="G177" s="343"/>
      <c r="H177" s="464"/>
      <c r="I177" s="343"/>
      <c r="J177" s="464"/>
      <c r="K177" s="465"/>
      <c r="L177" s="343"/>
      <c r="M177" s="464"/>
      <c r="N177" s="343"/>
      <c r="O177" s="464"/>
      <c r="P177" s="343"/>
      <c r="Q177" s="464"/>
      <c r="R177" s="343"/>
      <c r="S177" s="343"/>
      <c r="T177" s="343"/>
      <c r="U177" s="343"/>
      <c r="V177" s="343"/>
      <c r="W177" s="343"/>
      <c r="X177" s="343"/>
      <c r="Y177" s="343"/>
      <c r="Z177" s="343"/>
    </row>
    <row r="178" spans="1:26" ht="15.75" customHeight="1">
      <c r="A178" s="343"/>
      <c r="B178" s="343"/>
      <c r="C178" s="343"/>
      <c r="D178" s="464"/>
      <c r="E178" s="343"/>
      <c r="F178" s="464"/>
      <c r="G178" s="343"/>
      <c r="H178" s="464"/>
      <c r="I178" s="343"/>
      <c r="J178" s="464"/>
      <c r="K178" s="465"/>
      <c r="L178" s="343"/>
      <c r="M178" s="464"/>
      <c r="N178" s="343"/>
      <c r="O178" s="464"/>
      <c r="P178" s="343"/>
      <c r="Q178" s="464"/>
      <c r="R178" s="343"/>
      <c r="S178" s="343"/>
      <c r="T178" s="343"/>
      <c r="U178" s="343"/>
      <c r="V178" s="343"/>
      <c r="W178" s="343"/>
      <c r="X178" s="343"/>
      <c r="Y178" s="343"/>
      <c r="Z178" s="343"/>
    </row>
    <row r="179" spans="1:26" ht="15.75" customHeight="1">
      <c r="A179" s="343"/>
      <c r="B179" s="343"/>
      <c r="C179" s="343"/>
      <c r="D179" s="464"/>
      <c r="E179" s="343"/>
      <c r="F179" s="464"/>
      <c r="G179" s="343"/>
      <c r="H179" s="464"/>
      <c r="I179" s="343"/>
      <c r="J179" s="464"/>
      <c r="K179" s="465"/>
      <c r="L179" s="343"/>
      <c r="M179" s="464"/>
      <c r="N179" s="343"/>
      <c r="O179" s="464"/>
      <c r="P179" s="343"/>
      <c r="Q179" s="464"/>
      <c r="R179" s="343"/>
      <c r="S179" s="343"/>
      <c r="T179" s="343"/>
      <c r="U179" s="343"/>
      <c r="V179" s="343"/>
      <c r="W179" s="343"/>
      <c r="X179" s="343"/>
      <c r="Y179" s="343"/>
      <c r="Z179" s="343"/>
    </row>
    <row r="180" spans="1:26" ht="15.75" customHeight="1">
      <c r="A180" s="343"/>
      <c r="B180" s="343"/>
      <c r="C180" s="343"/>
      <c r="D180" s="464"/>
      <c r="E180" s="343"/>
      <c r="F180" s="464"/>
      <c r="G180" s="343"/>
      <c r="H180" s="464"/>
      <c r="I180" s="343"/>
      <c r="J180" s="464"/>
      <c r="K180" s="465"/>
      <c r="L180" s="343"/>
      <c r="M180" s="464"/>
      <c r="N180" s="343"/>
      <c r="O180" s="464"/>
      <c r="P180" s="343"/>
      <c r="Q180" s="464"/>
      <c r="R180" s="343"/>
      <c r="S180" s="343"/>
      <c r="T180" s="343"/>
      <c r="U180" s="343"/>
      <c r="V180" s="343"/>
      <c r="W180" s="343"/>
      <c r="X180" s="343"/>
      <c r="Y180" s="343"/>
      <c r="Z180" s="343"/>
    </row>
    <row r="181" spans="1:26" ht="15.75" customHeight="1">
      <c r="A181" s="343"/>
      <c r="B181" s="343"/>
      <c r="C181" s="343"/>
      <c r="D181" s="464"/>
      <c r="E181" s="343"/>
      <c r="F181" s="464"/>
      <c r="G181" s="343"/>
      <c r="H181" s="464"/>
      <c r="I181" s="343"/>
      <c r="J181" s="464"/>
      <c r="K181" s="465"/>
      <c r="L181" s="343"/>
      <c r="M181" s="464"/>
      <c r="N181" s="343"/>
      <c r="O181" s="464"/>
      <c r="P181" s="343"/>
      <c r="Q181" s="464"/>
      <c r="R181" s="343"/>
      <c r="S181" s="343"/>
      <c r="T181" s="343"/>
      <c r="U181" s="343"/>
      <c r="V181" s="343"/>
      <c r="W181" s="343"/>
      <c r="X181" s="343"/>
      <c r="Y181" s="343"/>
      <c r="Z181" s="343"/>
    </row>
    <row r="182" spans="1:26" ht="15.75" customHeight="1">
      <c r="A182" s="343"/>
      <c r="B182" s="343"/>
      <c r="C182" s="343"/>
      <c r="D182" s="464"/>
      <c r="E182" s="343"/>
      <c r="F182" s="464"/>
      <c r="G182" s="343"/>
      <c r="H182" s="464"/>
      <c r="I182" s="343"/>
      <c r="J182" s="464"/>
      <c r="K182" s="465"/>
      <c r="L182" s="343"/>
      <c r="M182" s="464"/>
      <c r="N182" s="343"/>
      <c r="O182" s="464"/>
      <c r="P182" s="343"/>
      <c r="Q182" s="464"/>
      <c r="R182" s="343"/>
      <c r="S182" s="343"/>
      <c r="T182" s="343"/>
      <c r="U182" s="343"/>
      <c r="V182" s="343"/>
      <c r="W182" s="343"/>
      <c r="X182" s="343"/>
      <c r="Y182" s="343"/>
      <c r="Z182" s="343"/>
    </row>
    <row r="183" spans="1:26" ht="15.75" customHeight="1">
      <c r="A183" s="343"/>
      <c r="B183" s="343"/>
      <c r="C183" s="343"/>
      <c r="D183" s="464"/>
      <c r="E183" s="343"/>
      <c r="F183" s="464"/>
      <c r="G183" s="343"/>
      <c r="H183" s="464"/>
      <c r="I183" s="343"/>
      <c r="J183" s="464"/>
      <c r="K183" s="465"/>
      <c r="L183" s="343"/>
      <c r="M183" s="464"/>
      <c r="N183" s="343"/>
      <c r="O183" s="464"/>
      <c r="P183" s="343"/>
      <c r="Q183" s="464"/>
      <c r="R183" s="343"/>
      <c r="S183" s="343"/>
      <c r="T183" s="343"/>
      <c r="U183" s="343"/>
      <c r="V183" s="343"/>
      <c r="W183" s="343"/>
      <c r="X183" s="343"/>
      <c r="Y183" s="343"/>
      <c r="Z183" s="343"/>
    </row>
    <row r="184" spans="1:26" ht="15.75" customHeight="1">
      <c r="A184" s="343"/>
      <c r="B184" s="343"/>
      <c r="C184" s="343"/>
      <c r="D184" s="464"/>
      <c r="E184" s="343"/>
      <c r="F184" s="464"/>
      <c r="G184" s="343"/>
      <c r="H184" s="464"/>
      <c r="I184" s="343"/>
      <c r="J184" s="464"/>
      <c r="K184" s="465"/>
      <c r="L184" s="343"/>
      <c r="M184" s="464"/>
      <c r="N184" s="343"/>
      <c r="O184" s="464"/>
      <c r="P184" s="343"/>
      <c r="Q184" s="464"/>
      <c r="R184" s="343"/>
      <c r="S184" s="343"/>
      <c r="T184" s="343"/>
      <c r="U184" s="343"/>
      <c r="V184" s="343"/>
      <c r="W184" s="343"/>
      <c r="X184" s="343"/>
      <c r="Y184" s="343"/>
      <c r="Z184" s="343"/>
    </row>
    <row r="185" spans="1:26" ht="15.75" customHeight="1">
      <c r="A185" s="343"/>
      <c r="B185" s="343"/>
      <c r="C185" s="343"/>
      <c r="D185" s="464"/>
      <c r="E185" s="343"/>
      <c r="F185" s="464"/>
      <c r="G185" s="343"/>
      <c r="H185" s="464"/>
      <c r="I185" s="343"/>
      <c r="J185" s="464"/>
      <c r="K185" s="465"/>
      <c r="L185" s="343"/>
      <c r="M185" s="464"/>
      <c r="N185" s="343"/>
      <c r="O185" s="464"/>
      <c r="P185" s="343"/>
      <c r="Q185" s="464"/>
      <c r="R185" s="343"/>
      <c r="S185" s="343"/>
      <c r="T185" s="343"/>
      <c r="U185" s="343"/>
      <c r="V185" s="343"/>
      <c r="W185" s="343"/>
      <c r="X185" s="343"/>
      <c r="Y185" s="343"/>
      <c r="Z185" s="343"/>
    </row>
    <row r="186" spans="1:26" ht="15.75" customHeight="1">
      <c r="A186" s="343"/>
      <c r="B186" s="343"/>
      <c r="C186" s="343"/>
      <c r="D186" s="464"/>
      <c r="E186" s="343"/>
      <c r="F186" s="464"/>
      <c r="G186" s="343"/>
      <c r="H186" s="464"/>
      <c r="I186" s="343"/>
      <c r="J186" s="464"/>
      <c r="K186" s="465"/>
      <c r="L186" s="343"/>
      <c r="M186" s="464"/>
      <c r="N186" s="343"/>
      <c r="O186" s="464"/>
      <c r="P186" s="343"/>
      <c r="Q186" s="464"/>
      <c r="R186" s="343"/>
      <c r="S186" s="343"/>
      <c r="T186" s="343"/>
      <c r="U186" s="343"/>
      <c r="V186" s="343"/>
      <c r="W186" s="343"/>
      <c r="X186" s="343"/>
      <c r="Y186" s="343"/>
      <c r="Z186" s="343"/>
    </row>
    <row r="187" spans="1:26" ht="15.75" customHeight="1">
      <c r="A187" s="343"/>
      <c r="B187" s="343"/>
      <c r="C187" s="343"/>
      <c r="D187" s="464"/>
      <c r="E187" s="343"/>
      <c r="F187" s="464"/>
      <c r="G187" s="343"/>
      <c r="H187" s="464"/>
      <c r="I187" s="343"/>
      <c r="J187" s="464"/>
      <c r="K187" s="465"/>
      <c r="L187" s="343"/>
      <c r="M187" s="464"/>
      <c r="N187" s="343"/>
      <c r="O187" s="464"/>
      <c r="P187" s="343"/>
      <c r="Q187" s="464"/>
      <c r="R187" s="343"/>
      <c r="S187" s="343"/>
      <c r="T187" s="343"/>
      <c r="U187" s="343"/>
      <c r="V187" s="343"/>
      <c r="W187" s="343"/>
      <c r="X187" s="343"/>
      <c r="Y187" s="343"/>
      <c r="Z187" s="343"/>
    </row>
    <row r="188" spans="1:26" ht="15.75" customHeight="1">
      <c r="A188" s="343"/>
      <c r="B188" s="343"/>
      <c r="C188" s="343"/>
      <c r="D188" s="464"/>
      <c r="E188" s="343"/>
      <c r="F188" s="464"/>
      <c r="G188" s="343"/>
      <c r="H188" s="464"/>
      <c r="I188" s="343"/>
      <c r="J188" s="464"/>
      <c r="K188" s="465"/>
      <c r="L188" s="343"/>
      <c r="M188" s="464"/>
      <c r="N188" s="343"/>
      <c r="O188" s="464"/>
      <c r="P188" s="343"/>
      <c r="Q188" s="464"/>
      <c r="R188" s="343"/>
      <c r="S188" s="343"/>
      <c r="T188" s="343"/>
      <c r="U188" s="343"/>
      <c r="V188" s="343"/>
      <c r="W188" s="343"/>
      <c r="X188" s="343"/>
      <c r="Y188" s="343"/>
      <c r="Z188" s="343"/>
    </row>
    <row r="189" spans="1:26" ht="15.75" customHeight="1">
      <c r="A189" s="343"/>
      <c r="B189" s="343"/>
      <c r="C189" s="343"/>
      <c r="D189" s="464"/>
      <c r="E189" s="343"/>
      <c r="F189" s="464"/>
      <c r="G189" s="343"/>
      <c r="H189" s="464"/>
      <c r="I189" s="343"/>
      <c r="J189" s="464"/>
      <c r="K189" s="465"/>
      <c r="L189" s="343"/>
      <c r="M189" s="464"/>
      <c r="N189" s="343"/>
      <c r="O189" s="464"/>
      <c r="P189" s="343"/>
      <c r="Q189" s="464"/>
      <c r="R189" s="343"/>
      <c r="S189" s="343"/>
      <c r="T189" s="343"/>
      <c r="U189" s="343"/>
      <c r="V189" s="343"/>
      <c r="W189" s="343"/>
      <c r="X189" s="343"/>
      <c r="Y189" s="343"/>
      <c r="Z189" s="343"/>
    </row>
    <row r="190" spans="1:26" ht="15.75" customHeight="1">
      <c r="A190" s="343"/>
      <c r="B190" s="343"/>
      <c r="C190" s="343"/>
      <c r="D190" s="464"/>
      <c r="E190" s="343"/>
      <c r="F190" s="464"/>
      <c r="G190" s="343"/>
      <c r="H190" s="464"/>
      <c r="I190" s="343"/>
      <c r="J190" s="464"/>
      <c r="K190" s="465"/>
      <c r="L190" s="343"/>
      <c r="M190" s="464"/>
      <c r="N190" s="343"/>
      <c r="O190" s="464"/>
      <c r="P190" s="343"/>
      <c r="Q190" s="464"/>
      <c r="R190" s="343"/>
      <c r="S190" s="343"/>
      <c r="T190" s="343"/>
      <c r="U190" s="343"/>
      <c r="V190" s="343"/>
      <c r="W190" s="343"/>
      <c r="X190" s="343"/>
      <c r="Y190" s="343"/>
      <c r="Z190" s="343"/>
    </row>
    <row r="191" spans="1:26" ht="15.75" customHeight="1">
      <c r="A191" s="343"/>
      <c r="B191" s="343"/>
      <c r="C191" s="343"/>
      <c r="D191" s="464"/>
      <c r="E191" s="343"/>
      <c r="F191" s="464"/>
      <c r="G191" s="343"/>
      <c r="H191" s="464"/>
      <c r="I191" s="343"/>
      <c r="J191" s="464"/>
      <c r="K191" s="465"/>
      <c r="L191" s="343"/>
      <c r="M191" s="464"/>
      <c r="N191" s="343"/>
      <c r="O191" s="464"/>
      <c r="P191" s="343"/>
      <c r="Q191" s="464"/>
      <c r="R191" s="343"/>
      <c r="S191" s="343"/>
      <c r="T191" s="343"/>
      <c r="U191" s="343"/>
      <c r="V191" s="343"/>
      <c r="W191" s="343"/>
      <c r="X191" s="343"/>
      <c r="Y191" s="343"/>
      <c r="Z191" s="343"/>
    </row>
    <row r="192" spans="1:26" ht="15.75" customHeight="1">
      <c r="A192" s="343"/>
      <c r="B192" s="343"/>
      <c r="C192" s="343"/>
      <c r="D192" s="464"/>
      <c r="E192" s="343"/>
      <c r="F192" s="464"/>
      <c r="G192" s="343"/>
      <c r="H192" s="464"/>
      <c r="I192" s="343"/>
      <c r="J192" s="464"/>
      <c r="K192" s="465"/>
      <c r="L192" s="343"/>
      <c r="M192" s="464"/>
      <c r="N192" s="343"/>
      <c r="O192" s="464"/>
      <c r="P192" s="343"/>
      <c r="Q192" s="464"/>
      <c r="R192" s="343"/>
      <c r="S192" s="343"/>
      <c r="T192" s="343"/>
      <c r="U192" s="343"/>
      <c r="V192" s="343"/>
      <c r="W192" s="343"/>
      <c r="X192" s="343"/>
      <c r="Y192" s="343"/>
      <c r="Z192" s="343"/>
    </row>
    <row r="193" spans="1:26" ht="15.75" customHeight="1">
      <c r="A193" s="343"/>
      <c r="B193" s="343"/>
      <c r="C193" s="343"/>
      <c r="D193" s="464"/>
      <c r="E193" s="343"/>
      <c r="F193" s="464"/>
      <c r="G193" s="343"/>
      <c r="H193" s="464"/>
      <c r="I193" s="343"/>
      <c r="J193" s="464"/>
      <c r="K193" s="465"/>
      <c r="L193" s="343"/>
      <c r="M193" s="464"/>
      <c r="N193" s="343"/>
      <c r="O193" s="464"/>
      <c r="P193" s="343"/>
      <c r="Q193" s="464"/>
      <c r="R193" s="343"/>
      <c r="S193" s="343"/>
      <c r="T193" s="343"/>
      <c r="U193" s="343"/>
      <c r="V193" s="343"/>
      <c r="W193" s="343"/>
      <c r="X193" s="343"/>
      <c r="Y193" s="343"/>
      <c r="Z193" s="343"/>
    </row>
    <row r="194" spans="1:26" ht="15.75" customHeight="1">
      <c r="A194" s="343"/>
      <c r="B194" s="343"/>
      <c r="C194" s="343"/>
      <c r="D194" s="464"/>
      <c r="E194" s="343"/>
      <c r="F194" s="464"/>
      <c r="G194" s="343"/>
      <c r="H194" s="464"/>
      <c r="I194" s="343"/>
      <c r="J194" s="464"/>
      <c r="K194" s="465"/>
      <c r="L194" s="343"/>
      <c r="M194" s="464"/>
      <c r="N194" s="343"/>
      <c r="O194" s="464"/>
      <c r="P194" s="343"/>
      <c r="Q194" s="464"/>
      <c r="R194" s="343"/>
      <c r="S194" s="343"/>
      <c r="T194" s="343"/>
      <c r="U194" s="343"/>
      <c r="V194" s="343"/>
      <c r="W194" s="343"/>
      <c r="X194" s="343"/>
      <c r="Y194" s="343"/>
      <c r="Z194" s="343"/>
    </row>
    <row r="195" spans="1:26" ht="15.75" customHeight="1">
      <c r="A195" s="343"/>
      <c r="B195" s="343"/>
      <c r="C195" s="343"/>
      <c r="D195" s="464"/>
      <c r="E195" s="343"/>
      <c r="F195" s="464"/>
      <c r="G195" s="343"/>
      <c r="H195" s="464"/>
      <c r="I195" s="343"/>
      <c r="J195" s="464"/>
      <c r="K195" s="465"/>
      <c r="L195" s="343"/>
      <c r="M195" s="464"/>
      <c r="N195" s="343"/>
      <c r="O195" s="464"/>
      <c r="P195" s="343"/>
      <c r="Q195" s="464"/>
      <c r="R195" s="343"/>
      <c r="S195" s="343"/>
      <c r="T195" s="343"/>
      <c r="U195" s="343"/>
      <c r="V195" s="343"/>
      <c r="W195" s="343"/>
      <c r="X195" s="343"/>
      <c r="Y195" s="343"/>
      <c r="Z195" s="343"/>
    </row>
    <row r="196" spans="1:26" ht="15.75" customHeight="1">
      <c r="A196" s="343"/>
      <c r="B196" s="343"/>
      <c r="C196" s="343"/>
      <c r="D196" s="464"/>
      <c r="E196" s="343"/>
      <c r="F196" s="464"/>
      <c r="G196" s="343"/>
      <c r="H196" s="464"/>
      <c r="I196" s="343"/>
      <c r="J196" s="464"/>
      <c r="K196" s="465"/>
      <c r="L196" s="343"/>
      <c r="M196" s="464"/>
      <c r="N196" s="343"/>
      <c r="O196" s="464"/>
      <c r="P196" s="343"/>
      <c r="Q196" s="464"/>
      <c r="R196" s="343"/>
      <c r="S196" s="343"/>
      <c r="T196" s="343"/>
      <c r="U196" s="343"/>
      <c r="V196" s="343"/>
      <c r="W196" s="343"/>
      <c r="X196" s="343"/>
      <c r="Y196" s="343"/>
      <c r="Z196" s="343"/>
    </row>
    <row r="197" spans="1:26" ht="15.75" customHeight="1">
      <c r="A197" s="343"/>
      <c r="B197" s="343"/>
      <c r="C197" s="343"/>
      <c r="D197" s="464"/>
      <c r="E197" s="343"/>
      <c r="F197" s="464"/>
      <c r="G197" s="343"/>
      <c r="H197" s="464"/>
      <c r="I197" s="343"/>
      <c r="J197" s="464"/>
      <c r="K197" s="465"/>
      <c r="L197" s="343"/>
      <c r="M197" s="464"/>
      <c r="N197" s="343"/>
      <c r="O197" s="464"/>
      <c r="P197" s="343"/>
      <c r="Q197" s="464"/>
      <c r="R197" s="343"/>
      <c r="S197" s="343"/>
      <c r="T197" s="343"/>
      <c r="U197" s="343"/>
      <c r="V197" s="343"/>
      <c r="W197" s="343"/>
      <c r="X197" s="343"/>
      <c r="Y197" s="343"/>
      <c r="Z197" s="343"/>
    </row>
    <row r="198" spans="1:26" ht="15.75" customHeight="1">
      <c r="A198" s="343"/>
      <c r="B198" s="343"/>
      <c r="C198" s="343"/>
      <c r="D198" s="464"/>
      <c r="E198" s="343"/>
      <c r="F198" s="464"/>
      <c r="G198" s="343"/>
      <c r="H198" s="464"/>
      <c r="I198" s="343"/>
      <c r="J198" s="464"/>
      <c r="K198" s="465"/>
      <c r="L198" s="343"/>
      <c r="M198" s="464"/>
      <c r="N198" s="343"/>
      <c r="O198" s="464"/>
      <c r="P198" s="343"/>
      <c r="Q198" s="464"/>
      <c r="R198" s="343"/>
      <c r="S198" s="343"/>
      <c r="T198" s="343"/>
      <c r="U198" s="343"/>
      <c r="V198" s="343"/>
      <c r="W198" s="343"/>
      <c r="X198" s="343"/>
      <c r="Y198" s="343"/>
      <c r="Z198" s="343"/>
    </row>
    <row r="199" spans="1:26" ht="15.75" customHeight="1">
      <c r="A199" s="343"/>
      <c r="B199" s="343"/>
      <c r="C199" s="343"/>
      <c r="D199" s="464"/>
      <c r="E199" s="343"/>
      <c r="F199" s="464"/>
      <c r="G199" s="343"/>
      <c r="H199" s="464"/>
      <c r="I199" s="343"/>
      <c r="J199" s="464"/>
      <c r="K199" s="465"/>
      <c r="L199" s="343"/>
      <c r="M199" s="464"/>
      <c r="N199" s="343"/>
      <c r="O199" s="464"/>
      <c r="P199" s="343"/>
      <c r="Q199" s="464"/>
      <c r="R199" s="343"/>
      <c r="S199" s="343"/>
      <c r="T199" s="343"/>
      <c r="U199" s="343"/>
      <c r="V199" s="343"/>
      <c r="W199" s="343"/>
      <c r="X199" s="343"/>
      <c r="Y199" s="343"/>
      <c r="Z199" s="343"/>
    </row>
    <row r="200" spans="1:26" ht="15.75" customHeight="1">
      <c r="A200" s="343"/>
      <c r="B200" s="343"/>
      <c r="C200" s="343"/>
      <c r="D200" s="464"/>
      <c r="E200" s="343"/>
      <c r="F200" s="464"/>
      <c r="G200" s="343"/>
      <c r="H200" s="464"/>
      <c r="I200" s="343"/>
      <c r="J200" s="464"/>
      <c r="K200" s="465"/>
      <c r="L200" s="343"/>
      <c r="M200" s="464"/>
      <c r="N200" s="343"/>
      <c r="O200" s="464"/>
      <c r="P200" s="343"/>
      <c r="Q200" s="464"/>
      <c r="R200" s="343"/>
      <c r="S200" s="343"/>
      <c r="T200" s="343"/>
      <c r="U200" s="343"/>
      <c r="V200" s="343"/>
      <c r="W200" s="343"/>
      <c r="X200" s="343"/>
      <c r="Y200" s="343"/>
      <c r="Z200" s="343"/>
    </row>
    <row r="201" spans="1:26" ht="15.75" customHeight="1">
      <c r="A201" s="343"/>
      <c r="B201" s="343"/>
      <c r="C201" s="343"/>
      <c r="D201" s="464"/>
      <c r="E201" s="343"/>
      <c r="F201" s="464"/>
      <c r="G201" s="343"/>
      <c r="H201" s="464"/>
      <c r="I201" s="343"/>
      <c r="J201" s="464"/>
      <c r="K201" s="465"/>
      <c r="L201" s="343"/>
      <c r="M201" s="464"/>
      <c r="N201" s="343"/>
      <c r="O201" s="464"/>
      <c r="P201" s="343"/>
      <c r="Q201" s="464"/>
      <c r="R201" s="343"/>
      <c r="S201" s="343"/>
      <c r="T201" s="343"/>
      <c r="U201" s="343"/>
      <c r="V201" s="343"/>
      <c r="W201" s="343"/>
      <c r="X201" s="343"/>
      <c r="Y201" s="343"/>
      <c r="Z201" s="343"/>
    </row>
    <row r="202" spans="1:26" ht="15.75" customHeight="1">
      <c r="A202" s="343"/>
      <c r="B202" s="343"/>
      <c r="C202" s="343"/>
      <c r="D202" s="464"/>
      <c r="E202" s="343"/>
      <c r="F202" s="464"/>
      <c r="G202" s="343"/>
      <c r="H202" s="464"/>
      <c r="I202" s="343"/>
      <c r="J202" s="464"/>
      <c r="K202" s="465"/>
      <c r="L202" s="343"/>
      <c r="M202" s="464"/>
      <c r="N202" s="343"/>
      <c r="O202" s="464"/>
      <c r="P202" s="343"/>
      <c r="Q202" s="464"/>
      <c r="R202" s="343"/>
      <c r="S202" s="343"/>
      <c r="T202" s="343"/>
      <c r="U202" s="343"/>
      <c r="V202" s="343"/>
      <c r="W202" s="343"/>
      <c r="X202" s="343"/>
      <c r="Y202" s="343"/>
      <c r="Z202" s="343"/>
    </row>
    <row r="203" spans="1:26" ht="15.75" customHeight="1">
      <c r="A203" s="343"/>
      <c r="B203" s="343"/>
      <c r="C203" s="343"/>
      <c r="D203" s="464"/>
      <c r="E203" s="343"/>
      <c r="F203" s="464"/>
      <c r="G203" s="343"/>
      <c r="H203" s="464"/>
      <c r="I203" s="343"/>
      <c r="J203" s="464"/>
      <c r="K203" s="465"/>
      <c r="L203" s="343"/>
      <c r="M203" s="464"/>
      <c r="N203" s="343"/>
      <c r="O203" s="464"/>
      <c r="P203" s="343"/>
      <c r="Q203" s="464"/>
      <c r="R203" s="343"/>
      <c r="S203" s="343"/>
      <c r="T203" s="343"/>
      <c r="U203" s="343"/>
      <c r="V203" s="343"/>
      <c r="W203" s="343"/>
      <c r="X203" s="343"/>
      <c r="Y203" s="343"/>
      <c r="Z203" s="343"/>
    </row>
    <row r="204" spans="1:26" ht="15.75" customHeight="1">
      <c r="A204" s="343"/>
      <c r="B204" s="343"/>
      <c r="C204" s="343"/>
      <c r="D204" s="464"/>
      <c r="E204" s="343"/>
      <c r="F204" s="464"/>
      <c r="G204" s="343"/>
      <c r="H204" s="464"/>
      <c r="I204" s="343"/>
      <c r="J204" s="464"/>
      <c r="K204" s="465"/>
      <c r="L204" s="343"/>
      <c r="M204" s="464"/>
      <c r="N204" s="343"/>
      <c r="O204" s="464"/>
      <c r="P204" s="343"/>
      <c r="Q204" s="464"/>
      <c r="R204" s="343"/>
      <c r="S204" s="343"/>
      <c r="T204" s="343"/>
      <c r="U204" s="343"/>
      <c r="V204" s="343"/>
      <c r="W204" s="343"/>
      <c r="X204" s="343"/>
      <c r="Y204" s="343"/>
      <c r="Z204" s="343"/>
    </row>
    <row r="205" spans="1:26" ht="15.75" customHeight="1">
      <c r="A205" s="343"/>
      <c r="B205" s="343"/>
      <c r="C205" s="343"/>
      <c r="D205" s="464"/>
      <c r="E205" s="343"/>
      <c r="F205" s="464"/>
      <c r="G205" s="343"/>
      <c r="H205" s="464"/>
      <c r="I205" s="343"/>
      <c r="J205" s="464"/>
      <c r="K205" s="465"/>
      <c r="L205" s="343"/>
      <c r="M205" s="464"/>
      <c r="N205" s="343"/>
      <c r="O205" s="464"/>
      <c r="P205" s="343"/>
      <c r="Q205" s="464"/>
      <c r="R205" s="343"/>
      <c r="S205" s="343"/>
      <c r="T205" s="343"/>
      <c r="U205" s="343"/>
      <c r="V205" s="343"/>
      <c r="W205" s="343"/>
      <c r="X205" s="343"/>
      <c r="Y205" s="343"/>
      <c r="Z205" s="343"/>
    </row>
    <row r="206" spans="1:26" ht="15.75" customHeight="1">
      <c r="A206" s="343"/>
      <c r="B206" s="343"/>
      <c r="C206" s="343"/>
      <c r="D206" s="464"/>
      <c r="E206" s="343"/>
      <c r="F206" s="464"/>
      <c r="G206" s="343"/>
      <c r="H206" s="464"/>
      <c r="I206" s="343"/>
      <c r="J206" s="464"/>
      <c r="K206" s="465"/>
      <c r="L206" s="343"/>
      <c r="M206" s="464"/>
      <c r="N206" s="343"/>
      <c r="O206" s="464"/>
      <c r="P206" s="343"/>
      <c r="Q206" s="464"/>
      <c r="R206" s="343"/>
      <c r="S206" s="343"/>
      <c r="T206" s="343"/>
      <c r="U206" s="343"/>
      <c r="V206" s="343"/>
      <c r="W206" s="343"/>
      <c r="X206" s="343"/>
      <c r="Y206" s="343"/>
      <c r="Z206" s="343"/>
    </row>
    <row r="207" spans="1:26" ht="15.75" customHeight="1">
      <c r="A207" s="343"/>
      <c r="B207" s="343"/>
      <c r="C207" s="343"/>
      <c r="D207" s="464"/>
      <c r="E207" s="343"/>
      <c r="F207" s="464"/>
      <c r="G207" s="343"/>
      <c r="H207" s="464"/>
      <c r="I207" s="343"/>
      <c r="J207" s="464"/>
      <c r="K207" s="465"/>
      <c r="L207" s="343"/>
      <c r="M207" s="464"/>
      <c r="N207" s="343"/>
      <c r="O207" s="464"/>
      <c r="P207" s="343"/>
      <c r="Q207" s="464"/>
      <c r="R207" s="343"/>
      <c r="S207" s="343"/>
      <c r="T207" s="343"/>
      <c r="U207" s="343"/>
      <c r="V207" s="343"/>
      <c r="W207" s="343"/>
      <c r="X207" s="343"/>
      <c r="Y207" s="343"/>
      <c r="Z207" s="343"/>
    </row>
    <row r="208" spans="1:26" ht="15.75" customHeight="1">
      <c r="A208" s="343"/>
      <c r="B208" s="343"/>
      <c r="C208" s="343"/>
      <c r="D208" s="464"/>
      <c r="E208" s="343"/>
      <c r="F208" s="464"/>
      <c r="G208" s="343"/>
      <c r="H208" s="464"/>
      <c r="I208" s="343"/>
      <c r="J208" s="464"/>
      <c r="K208" s="465"/>
      <c r="L208" s="343"/>
      <c r="M208" s="464"/>
      <c r="N208" s="343"/>
      <c r="O208" s="464"/>
      <c r="P208" s="343"/>
      <c r="Q208" s="464"/>
      <c r="R208" s="343"/>
      <c r="S208" s="343"/>
      <c r="T208" s="343"/>
      <c r="U208" s="343"/>
      <c r="V208" s="343"/>
      <c r="W208" s="343"/>
      <c r="X208" s="343"/>
      <c r="Y208" s="343"/>
      <c r="Z208" s="343"/>
    </row>
    <row r="209" spans="1:26" ht="15.75" customHeight="1">
      <c r="A209" s="343"/>
      <c r="B209" s="343"/>
      <c r="C209" s="343"/>
      <c r="D209" s="464"/>
      <c r="E209" s="343"/>
      <c r="F209" s="464"/>
      <c r="G209" s="343"/>
      <c r="H209" s="464"/>
      <c r="I209" s="343"/>
      <c r="J209" s="464"/>
      <c r="K209" s="465"/>
      <c r="L209" s="343"/>
      <c r="M209" s="464"/>
      <c r="N209" s="343"/>
      <c r="O209" s="464"/>
      <c r="P209" s="343"/>
      <c r="Q209" s="464"/>
      <c r="R209" s="343"/>
      <c r="S209" s="343"/>
      <c r="T209" s="343"/>
      <c r="U209" s="343"/>
      <c r="V209" s="343"/>
      <c r="W209" s="343"/>
      <c r="X209" s="343"/>
      <c r="Y209" s="343"/>
      <c r="Z209" s="343"/>
    </row>
    <row r="210" spans="1:26" ht="15.75" customHeight="1">
      <c r="A210" s="343"/>
      <c r="B210" s="343"/>
      <c r="C210" s="343"/>
      <c r="D210" s="464"/>
      <c r="E210" s="343"/>
      <c r="F210" s="464"/>
      <c r="G210" s="343"/>
      <c r="H210" s="464"/>
      <c r="I210" s="343"/>
      <c r="J210" s="464"/>
      <c r="K210" s="465"/>
      <c r="L210" s="343"/>
      <c r="M210" s="464"/>
      <c r="N210" s="343"/>
      <c r="O210" s="464"/>
      <c r="P210" s="343"/>
      <c r="Q210" s="464"/>
      <c r="R210" s="343"/>
      <c r="S210" s="343"/>
      <c r="T210" s="343"/>
      <c r="U210" s="343"/>
      <c r="V210" s="343"/>
      <c r="W210" s="343"/>
      <c r="X210" s="343"/>
      <c r="Y210" s="343"/>
      <c r="Z210" s="343"/>
    </row>
    <row r="211" spans="1:26" ht="15.75" customHeight="1">
      <c r="A211" s="343"/>
      <c r="B211" s="343"/>
      <c r="C211" s="343"/>
      <c r="D211" s="464"/>
      <c r="E211" s="343"/>
      <c r="F211" s="464"/>
      <c r="G211" s="343"/>
      <c r="H211" s="464"/>
      <c r="I211" s="343"/>
      <c r="J211" s="464"/>
      <c r="K211" s="465"/>
      <c r="L211" s="343"/>
      <c r="M211" s="464"/>
      <c r="N211" s="343"/>
      <c r="O211" s="464"/>
      <c r="P211" s="343"/>
      <c r="Q211" s="464"/>
      <c r="R211" s="343"/>
      <c r="S211" s="343"/>
      <c r="T211" s="343"/>
      <c r="U211" s="343"/>
      <c r="V211" s="343"/>
      <c r="W211" s="343"/>
      <c r="X211" s="343"/>
      <c r="Y211" s="343"/>
      <c r="Z211" s="343"/>
    </row>
    <row r="212" spans="1:26" ht="15.75" customHeight="1">
      <c r="A212" s="343"/>
      <c r="B212" s="343"/>
      <c r="C212" s="343"/>
      <c r="D212" s="464"/>
      <c r="E212" s="343"/>
      <c r="F212" s="464"/>
      <c r="G212" s="343"/>
      <c r="H212" s="464"/>
      <c r="I212" s="343"/>
      <c r="J212" s="464"/>
      <c r="K212" s="465"/>
      <c r="L212" s="343"/>
      <c r="M212" s="464"/>
      <c r="N212" s="343"/>
      <c r="O212" s="464"/>
      <c r="P212" s="343"/>
      <c r="Q212" s="464"/>
      <c r="R212" s="343"/>
      <c r="S212" s="343"/>
      <c r="T212" s="343"/>
      <c r="U212" s="343"/>
      <c r="V212" s="343"/>
      <c r="W212" s="343"/>
      <c r="X212" s="343"/>
      <c r="Y212" s="343"/>
      <c r="Z212" s="343"/>
    </row>
    <row r="213" spans="1:26" ht="15.75" customHeight="1">
      <c r="A213" s="343"/>
      <c r="B213" s="343"/>
      <c r="C213" s="343"/>
      <c r="D213" s="464"/>
      <c r="E213" s="343"/>
      <c r="F213" s="464"/>
      <c r="G213" s="343"/>
      <c r="H213" s="464"/>
      <c r="I213" s="343"/>
      <c r="J213" s="464"/>
      <c r="K213" s="465"/>
      <c r="L213" s="343"/>
      <c r="M213" s="464"/>
      <c r="N213" s="343"/>
      <c r="O213" s="464"/>
      <c r="P213" s="343"/>
      <c r="Q213" s="464"/>
      <c r="R213" s="343"/>
      <c r="S213" s="343"/>
      <c r="T213" s="343"/>
      <c r="U213" s="343"/>
      <c r="V213" s="343"/>
      <c r="W213" s="343"/>
      <c r="X213" s="343"/>
      <c r="Y213" s="343"/>
      <c r="Z213" s="343"/>
    </row>
    <row r="214" spans="1:26" ht="15.75" customHeight="1">
      <c r="A214" s="343"/>
      <c r="B214" s="343"/>
      <c r="C214" s="343"/>
      <c r="D214" s="464"/>
      <c r="E214" s="343"/>
      <c r="F214" s="464"/>
      <c r="G214" s="343"/>
      <c r="H214" s="464"/>
      <c r="I214" s="343"/>
      <c r="J214" s="464"/>
      <c r="K214" s="465"/>
      <c r="L214" s="343"/>
      <c r="M214" s="464"/>
      <c r="N214" s="343"/>
      <c r="O214" s="464"/>
      <c r="P214" s="343"/>
      <c r="Q214" s="464"/>
      <c r="R214" s="343"/>
      <c r="S214" s="343"/>
      <c r="T214" s="343"/>
      <c r="U214" s="343"/>
      <c r="V214" s="343"/>
      <c r="W214" s="343"/>
      <c r="X214" s="343"/>
      <c r="Y214" s="343"/>
      <c r="Z214" s="343"/>
    </row>
    <row r="215" spans="1:26" ht="15.75" customHeight="1">
      <c r="A215" s="343"/>
      <c r="B215" s="343"/>
      <c r="C215" s="343"/>
      <c r="D215" s="464"/>
      <c r="E215" s="343"/>
      <c r="F215" s="464"/>
      <c r="G215" s="343"/>
      <c r="H215" s="464"/>
      <c r="I215" s="343"/>
      <c r="J215" s="464"/>
      <c r="K215" s="465"/>
      <c r="L215" s="343"/>
      <c r="M215" s="464"/>
      <c r="N215" s="343"/>
      <c r="O215" s="464"/>
      <c r="P215" s="343"/>
      <c r="Q215" s="464"/>
      <c r="R215" s="343"/>
      <c r="S215" s="343"/>
      <c r="T215" s="343"/>
      <c r="U215" s="343"/>
      <c r="V215" s="343"/>
      <c r="W215" s="343"/>
      <c r="X215" s="343"/>
      <c r="Y215" s="343"/>
      <c r="Z215" s="343"/>
    </row>
    <row r="216" spans="1:26" ht="15.75" customHeight="1">
      <c r="A216" s="343"/>
      <c r="B216" s="343"/>
      <c r="C216" s="343"/>
      <c r="D216" s="464"/>
      <c r="E216" s="343"/>
      <c r="F216" s="464"/>
      <c r="G216" s="343"/>
      <c r="H216" s="464"/>
      <c r="I216" s="343"/>
      <c r="J216" s="464"/>
      <c r="K216" s="465"/>
      <c r="L216" s="343"/>
      <c r="M216" s="464"/>
      <c r="N216" s="343"/>
      <c r="O216" s="464"/>
      <c r="P216" s="343"/>
      <c r="Q216" s="464"/>
      <c r="R216" s="343"/>
      <c r="S216" s="343"/>
      <c r="T216" s="343"/>
      <c r="U216" s="343"/>
      <c r="V216" s="343"/>
      <c r="W216" s="343"/>
      <c r="X216" s="343"/>
      <c r="Y216" s="343"/>
      <c r="Z216" s="343"/>
    </row>
    <row r="217" spans="1:26" ht="15.75" customHeight="1">
      <c r="A217" s="343"/>
      <c r="B217" s="343"/>
      <c r="C217" s="343"/>
      <c r="D217" s="464"/>
      <c r="E217" s="343"/>
      <c r="F217" s="464"/>
      <c r="G217" s="343"/>
      <c r="H217" s="464"/>
      <c r="I217" s="343"/>
      <c r="J217" s="464"/>
      <c r="K217" s="465"/>
      <c r="L217" s="343"/>
      <c r="M217" s="464"/>
      <c r="N217" s="343"/>
      <c r="O217" s="464"/>
      <c r="P217" s="343"/>
      <c r="Q217" s="464"/>
      <c r="R217" s="343"/>
      <c r="S217" s="343"/>
      <c r="T217" s="343"/>
      <c r="U217" s="343"/>
      <c r="V217" s="343"/>
      <c r="W217" s="343"/>
      <c r="X217" s="343"/>
      <c r="Y217" s="343"/>
      <c r="Z217" s="343"/>
    </row>
    <row r="218" spans="1:26" ht="15.75" customHeight="1">
      <c r="A218" s="343"/>
      <c r="B218" s="343"/>
      <c r="C218" s="343"/>
      <c r="D218" s="464"/>
      <c r="E218" s="343"/>
      <c r="F218" s="464"/>
      <c r="G218" s="343"/>
      <c r="H218" s="464"/>
      <c r="I218" s="343"/>
      <c r="J218" s="464"/>
      <c r="K218" s="465"/>
      <c r="L218" s="343"/>
      <c r="M218" s="464"/>
      <c r="N218" s="343"/>
      <c r="O218" s="464"/>
      <c r="P218" s="343"/>
      <c r="Q218" s="464"/>
      <c r="R218" s="343"/>
      <c r="S218" s="343"/>
      <c r="T218" s="343"/>
      <c r="U218" s="343"/>
      <c r="V218" s="343"/>
      <c r="W218" s="343"/>
      <c r="X218" s="343"/>
      <c r="Y218" s="343"/>
      <c r="Z218" s="343"/>
    </row>
    <row r="219" spans="1:26" ht="15.75" customHeight="1">
      <c r="A219" s="343"/>
      <c r="B219" s="343"/>
      <c r="C219" s="343"/>
      <c r="D219" s="464"/>
      <c r="E219" s="343"/>
      <c r="F219" s="464"/>
      <c r="G219" s="343"/>
      <c r="H219" s="464"/>
      <c r="I219" s="343"/>
      <c r="J219" s="464"/>
      <c r="K219" s="465"/>
      <c r="L219" s="343"/>
      <c r="M219" s="464"/>
      <c r="N219" s="343"/>
      <c r="O219" s="464"/>
      <c r="P219" s="343"/>
      <c r="Q219" s="464"/>
      <c r="R219" s="343"/>
      <c r="S219" s="343"/>
      <c r="T219" s="343"/>
      <c r="U219" s="343"/>
      <c r="V219" s="343"/>
      <c r="W219" s="343"/>
      <c r="X219" s="343"/>
      <c r="Y219" s="343"/>
      <c r="Z219" s="343"/>
    </row>
    <row r="220" spans="1:26" ht="15.75" customHeight="1">
      <c r="A220" s="343"/>
      <c r="B220" s="343"/>
      <c r="C220" s="343"/>
      <c r="D220" s="464"/>
      <c r="E220" s="343"/>
      <c r="F220" s="464"/>
      <c r="G220" s="343"/>
      <c r="H220" s="464"/>
      <c r="I220" s="343"/>
      <c r="J220" s="464"/>
      <c r="K220" s="465"/>
      <c r="L220" s="343"/>
      <c r="M220" s="464"/>
      <c r="N220" s="343"/>
      <c r="O220" s="464"/>
      <c r="P220" s="343"/>
      <c r="Q220" s="464"/>
      <c r="R220" s="343"/>
      <c r="S220" s="343"/>
      <c r="T220" s="343"/>
      <c r="U220" s="343"/>
      <c r="V220" s="343"/>
      <c r="W220" s="343"/>
      <c r="X220" s="343"/>
      <c r="Y220" s="343"/>
      <c r="Z220" s="343"/>
    </row>
    <row r="221" spans="1:26" ht="15.75" customHeight="1">
      <c r="A221" s="343"/>
      <c r="B221" s="343"/>
      <c r="C221" s="343"/>
      <c r="D221" s="464"/>
      <c r="E221" s="343"/>
      <c r="F221" s="464"/>
      <c r="G221" s="343"/>
      <c r="H221" s="464"/>
      <c r="I221" s="343"/>
      <c r="J221" s="464"/>
      <c r="K221" s="465"/>
      <c r="L221" s="343"/>
      <c r="M221" s="464"/>
      <c r="N221" s="343"/>
      <c r="O221" s="464"/>
      <c r="P221" s="343"/>
      <c r="Q221" s="464"/>
      <c r="R221" s="343"/>
      <c r="S221" s="343"/>
      <c r="T221" s="343"/>
      <c r="U221" s="343"/>
      <c r="V221" s="343"/>
      <c r="W221" s="343"/>
      <c r="X221" s="343"/>
      <c r="Y221" s="343"/>
      <c r="Z221" s="343"/>
    </row>
    <row r="222" spans="1:26" ht="15.75" customHeight="1">
      <c r="A222" s="343"/>
      <c r="B222" s="343"/>
      <c r="C222" s="343"/>
      <c r="D222" s="464"/>
      <c r="E222" s="343"/>
      <c r="F222" s="464"/>
      <c r="G222" s="343"/>
      <c r="H222" s="464"/>
      <c r="I222" s="343"/>
      <c r="J222" s="464"/>
      <c r="K222" s="465"/>
      <c r="L222" s="343"/>
      <c r="M222" s="464"/>
      <c r="N222" s="343"/>
      <c r="O222" s="464"/>
      <c r="P222" s="343"/>
      <c r="Q222" s="464"/>
      <c r="R222" s="343"/>
      <c r="S222" s="343"/>
      <c r="T222" s="343"/>
      <c r="U222" s="343"/>
      <c r="V222" s="343"/>
      <c r="W222" s="343"/>
      <c r="X222" s="343"/>
      <c r="Y222" s="343"/>
      <c r="Z222" s="343"/>
    </row>
    <row r="223" spans="1:26" ht="15.75" customHeight="1">
      <c r="A223" s="343"/>
      <c r="B223" s="343"/>
      <c r="C223" s="343"/>
      <c r="D223" s="464"/>
      <c r="E223" s="343"/>
      <c r="F223" s="464"/>
      <c r="G223" s="343"/>
      <c r="H223" s="464"/>
      <c r="I223" s="343"/>
      <c r="J223" s="464"/>
      <c r="K223" s="465"/>
      <c r="L223" s="343"/>
      <c r="M223" s="464"/>
      <c r="N223" s="343"/>
      <c r="O223" s="464"/>
      <c r="P223" s="343"/>
      <c r="Q223" s="464"/>
      <c r="R223" s="343"/>
      <c r="S223" s="343"/>
      <c r="T223" s="343"/>
      <c r="U223" s="343"/>
      <c r="V223" s="343"/>
      <c r="W223" s="343"/>
      <c r="X223" s="343"/>
      <c r="Y223" s="343"/>
      <c r="Z223" s="343"/>
    </row>
    <row r="224" spans="1:26" ht="15.75" customHeight="1">
      <c r="A224" s="343"/>
      <c r="B224" s="343"/>
      <c r="C224" s="343"/>
      <c r="D224" s="464"/>
      <c r="E224" s="343"/>
      <c r="F224" s="464"/>
      <c r="G224" s="343"/>
      <c r="H224" s="464"/>
      <c r="I224" s="343"/>
      <c r="J224" s="464"/>
      <c r="K224" s="465"/>
      <c r="L224" s="343"/>
      <c r="M224" s="464"/>
      <c r="N224" s="343"/>
      <c r="O224" s="464"/>
      <c r="P224" s="343"/>
      <c r="Q224" s="464"/>
      <c r="R224" s="343"/>
      <c r="S224" s="343"/>
      <c r="T224" s="343"/>
      <c r="U224" s="343"/>
      <c r="V224" s="343"/>
      <c r="W224" s="343"/>
      <c r="X224" s="343"/>
      <c r="Y224" s="343"/>
      <c r="Z224" s="343"/>
    </row>
    <row r="225" spans="1:26" ht="15.75" customHeight="1">
      <c r="A225" s="343"/>
      <c r="B225" s="343"/>
      <c r="C225" s="343"/>
      <c r="D225" s="464"/>
      <c r="E225" s="343"/>
      <c r="F225" s="464"/>
      <c r="G225" s="343"/>
      <c r="H225" s="464"/>
      <c r="I225" s="343"/>
      <c r="J225" s="464"/>
      <c r="K225" s="465"/>
      <c r="L225" s="343"/>
      <c r="M225" s="464"/>
      <c r="N225" s="343"/>
      <c r="O225" s="464"/>
      <c r="P225" s="343"/>
      <c r="Q225" s="464"/>
      <c r="R225" s="343"/>
      <c r="S225" s="343"/>
      <c r="T225" s="343"/>
      <c r="U225" s="343"/>
      <c r="V225" s="343"/>
      <c r="W225" s="343"/>
      <c r="X225" s="343"/>
      <c r="Y225" s="343"/>
      <c r="Z225" s="343"/>
    </row>
    <row r="226" spans="1:26" ht="15.75" customHeight="1">
      <c r="A226" s="343"/>
      <c r="B226" s="343"/>
      <c r="C226" s="343"/>
      <c r="D226" s="464"/>
      <c r="E226" s="343"/>
      <c r="F226" s="464"/>
      <c r="G226" s="343"/>
      <c r="H226" s="464"/>
      <c r="I226" s="343"/>
      <c r="J226" s="464"/>
      <c r="K226" s="465"/>
      <c r="L226" s="343"/>
      <c r="M226" s="464"/>
      <c r="N226" s="343"/>
      <c r="O226" s="464"/>
      <c r="P226" s="343"/>
      <c r="Q226" s="464"/>
      <c r="R226" s="343"/>
      <c r="S226" s="343"/>
      <c r="T226" s="343"/>
      <c r="U226" s="343"/>
      <c r="V226" s="343"/>
      <c r="W226" s="343"/>
      <c r="X226" s="343"/>
      <c r="Y226" s="343"/>
      <c r="Z226" s="343"/>
    </row>
    <row r="227" spans="1:26" ht="15.75" customHeight="1">
      <c r="A227" s="343"/>
      <c r="B227" s="343"/>
      <c r="C227" s="343"/>
      <c r="D227" s="464"/>
      <c r="E227" s="343"/>
      <c r="F227" s="464"/>
      <c r="G227" s="343"/>
      <c r="H227" s="464"/>
      <c r="I227" s="343"/>
      <c r="J227" s="464"/>
      <c r="K227" s="465"/>
      <c r="L227" s="343"/>
      <c r="M227" s="464"/>
      <c r="N227" s="343"/>
      <c r="O227" s="464"/>
      <c r="P227" s="343"/>
      <c r="Q227" s="464"/>
      <c r="R227" s="343"/>
      <c r="S227" s="343"/>
      <c r="T227" s="343"/>
      <c r="U227" s="343"/>
      <c r="V227" s="343"/>
      <c r="W227" s="343"/>
      <c r="X227" s="343"/>
      <c r="Y227" s="343"/>
      <c r="Z227" s="343"/>
    </row>
    <row r="228" spans="1:26" ht="15.75" customHeight="1">
      <c r="A228" s="343"/>
      <c r="B228" s="343"/>
      <c r="C228" s="343"/>
      <c r="D228" s="464"/>
      <c r="E228" s="343"/>
      <c r="F228" s="464"/>
      <c r="G228" s="343"/>
      <c r="H228" s="464"/>
      <c r="I228" s="343"/>
      <c r="J228" s="464"/>
      <c r="K228" s="465"/>
      <c r="L228" s="343"/>
      <c r="M228" s="464"/>
      <c r="N228" s="343"/>
      <c r="O228" s="464"/>
      <c r="P228" s="343"/>
      <c r="Q228" s="464"/>
      <c r="R228" s="343"/>
      <c r="S228" s="343"/>
      <c r="T228" s="343"/>
      <c r="U228" s="343"/>
      <c r="V228" s="343"/>
      <c r="W228" s="343"/>
      <c r="X228" s="343"/>
      <c r="Y228" s="343"/>
      <c r="Z228" s="343"/>
    </row>
    <row r="229" spans="1:26" ht="15.75" customHeight="1">
      <c r="A229" s="343"/>
      <c r="B229" s="343"/>
      <c r="C229" s="343"/>
      <c r="D229" s="464"/>
      <c r="E229" s="343"/>
      <c r="F229" s="464"/>
      <c r="G229" s="343"/>
      <c r="H229" s="464"/>
      <c r="I229" s="343"/>
      <c r="J229" s="464"/>
      <c r="K229" s="465"/>
      <c r="L229" s="343"/>
      <c r="M229" s="464"/>
      <c r="N229" s="343"/>
      <c r="O229" s="464"/>
      <c r="P229" s="343"/>
      <c r="Q229" s="464"/>
      <c r="R229" s="343"/>
      <c r="S229" s="343"/>
      <c r="T229" s="343"/>
      <c r="U229" s="343"/>
      <c r="V229" s="343"/>
      <c r="W229" s="343"/>
      <c r="X229" s="343"/>
      <c r="Y229" s="343"/>
      <c r="Z229" s="343"/>
    </row>
    <row r="230" spans="1:26" ht="15.75" customHeight="1">
      <c r="A230" s="343"/>
      <c r="B230" s="343"/>
      <c r="C230" s="343"/>
      <c r="D230" s="464"/>
      <c r="E230" s="343"/>
      <c r="F230" s="464"/>
      <c r="G230" s="343"/>
      <c r="H230" s="464"/>
      <c r="I230" s="343"/>
      <c r="J230" s="464"/>
      <c r="K230" s="465"/>
      <c r="L230" s="343"/>
      <c r="M230" s="464"/>
      <c r="N230" s="343"/>
      <c r="O230" s="464"/>
      <c r="P230" s="343"/>
      <c r="Q230" s="464"/>
      <c r="R230" s="343"/>
      <c r="S230" s="343"/>
      <c r="T230" s="343"/>
      <c r="U230" s="343"/>
      <c r="V230" s="343"/>
      <c r="W230" s="343"/>
      <c r="X230" s="343"/>
      <c r="Y230" s="343"/>
      <c r="Z230" s="343"/>
    </row>
    <row r="231" spans="1:26" ht="15.75" customHeight="1">
      <c r="A231" s="343"/>
      <c r="B231" s="343"/>
      <c r="C231" s="343"/>
      <c r="D231" s="464"/>
      <c r="E231" s="343"/>
      <c r="F231" s="464"/>
      <c r="G231" s="343"/>
      <c r="H231" s="464"/>
      <c r="I231" s="343"/>
      <c r="J231" s="464"/>
      <c r="K231" s="465"/>
      <c r="L231" s="343"/>
      <c r="M231" s="464"/>
      <c r="N231" s="343"/>
      <c r="O231" s="464"/>
      <c r="P231" s="343"/>
      <c r="Q231" s="464"/>
      <c r="R231" s="343"/>
      <c r="S231" s="343"/>
      <c r="T231" s="343"/>
      <c r="U231" s="343"/>
      <c r="V231" s="343"/>
      <c r="W231" s="343"/>
      <c r="X231" s="343"/>
      <c r="Y231" s="343"/>
      <c r="Z231" s="343"/>
    </row>
    <row r="232" spans="1:26" ht="15.75" customHeight="1">
      <c r="A232" s="343"/>
      <c r="B232" s="343"/>
      <c r="C232" s="343"/>
      <c r="D232" s="464"/>
      <c r="E232" s="343"/>
      <c r="F232" s="464"/>
      <c r="G232" s="343"/>
      <c r="H232" s="464"/>
      <c r="I232" s="343"/>
      <c r="J232" s="464"/>
      <c r="K232" s="465"/>
      <c r="L232" s="343"/>
      <c r="M232" s="464"/>
      <c r="N232" s="343"/>
      <c r="O232" s="464"/>
      <c r="P232" s="343"/>
      <c r="Q232" s="464"/>
      <c r="R232" s="343"/>
      <c r="S232" s="343"/>
      <c r="T232" s="343"/>
      <c r="U232" s="343"/>
      <c r="V232" s="343"/>
      <c r="W232" s="343"/>
      <c r="X232" s="343"/>
      <c r="Y232" s="343"/>
      <c r="Z232" s="343"/>
    </row>
    <row r="233" spans="1:26" ht="15.75" customHeight="1">
      <c r="A233" s="343"/>
      <c r="B233" s="343"/>
      <c r="C233" s="343"/>
      <c r="D233" s="464"/>
      <c r="E233" s="343"/>
      <c r="F233" s="464"/>
      <c r="G233" s="343"/>
      <c r="H233" s="464"/>
      <c r="I233" s="343"/>
      <c r="J233" s="464"/>
      <c r="K233" s="465"/>
      <c r="L233" s="343"/>
      <c r="M233" s="464"/>
      <c r="N233" s="343"/>
      <c r="O233" s="464"/>
      <c r="P233" s="343"/>
      <c r="Q233" s="464"/>
      <c r="R233" s="343"/>
      <c r="S233" s="343"/>
      <c r="T233" s="343"/>
      <c r="U233" s="343"/>
      <c r="V233" s="343"/>
      <c r="W233" s="343"/>
      <c r="X233" s="343"/>
      <c r="Y233" s="343"/>
      <c r="Z233" s="343"/>
    </row>
    <row r="234" spans="1:26" ht="15.75" customHeight="1">
      <c r="A234" s="343"/>
      <c r="B234" s="343"/>
      <c r="C234" s="343"/>
      <c r="D234" s="464"/>
      <c r="E234" s="343"/>
      <c r="F234" s="464"/>
      <c r="G234" s="343"/>
      <c r="H234" s="464"/>
      <c r="I234" s="343"/>
      <c r="J234" s="464"/>
      <c r="K234" s="465"/>
      <c r="L234" s="343"/>
      <c r="M234" s="464"/>
      <c r="N234" s="343"/>
      <c r="O234" s="464"/>
      <c r="P234" s="343"/>
      <c r="Q234" s="464"/>
      <c r="R234" s="343"/>
      <c r="S234" s="343"/>
      <c r="T234" s="343"/>
      <c r="U234" s="343"/>
      <c r="V234" s="343"/>
      <c r="W234" s="343"/>
      <c r="X234" s="343"/>
      <c r="Y234" s="343"/>
      <c r="Z234" s="343"/>
    </row>
    <row r="235" spans="1:26" ht="15.75" customHeight="1">
      <c r="A235" s="343"/>
      <c r="B235" s="343"/>
      <c r="C235" s="343"/>
      <c r="D235" s="464"/>
      <c r="E235" s="343"/>
      <c r="F235" s="464"/>
      <c r="G235" s="343"/>
      <c r="H235" s="464"/>
      <c r="I235" s="343"/>
      <c r="J235" s="464"/>
      <c r="K235" s="465"/>
      <c r="L235" s="343"/>
      <c r="M235" s="464"/>
      <c r="N235" s="343"/>
      <c r="O235" s="464"/>
      <c r="P235" s="343"/>
      <c r="Q235" s="464"/>
      <c r="R235" s="343"/>
      <c r="S235" s="343"/>
      <c r="T235" s="343"/>
      <c r="U235" s="343"/>
      <c r="V235" s="343"/>
      <c r="W235" s="343"/>
      <c r="X235" s="343"/>
      <c r="Y235" s="343"/>
      <c r="Z235" s="343"/>
    </row>
    <row r="236" spans="1:26" ht="15.75" customHeight="1">
      <c r="A236" s="343"/>
      <c r="B236" s="343"/>
      <c r="C236" s="343"/>
      <c r="D236" s="464"/>
      <c r="E236" s="343"/>
      <c r="F236" s="464"/>
      <c r="G236" s="343"/>
      <c r="H236" s="464"/>
      <c r="I236" s="343"/>
      <c r="J236" s="464"/>
      <c r="K236" s="465"/>
      <c r="L236" s="343"/>
      <c r="M236" s="464"/>
      <c r="N236" s="343"/>
      <c r="O236" s="464"/>
      <c r="P236" s="343"/>
      <c r="Q236" s="464"/>
      <c r="R236" s="343"/>
      <c r="S236" s="343"/>
      <c r="T236" s="343"/>
      <c r="U236" s="343"/>
      <c r="V236" s="343"/>
      <c r="W236" s="343"/>
      <c r="X236" s="343"/>
      <c r="Y236" s="343"/>
      <c r="Z236" s="343"/>
    </row>
    <row r="237" spans="1:26" ht="15.75" customHeight="1">
      <c r="A237" s="343"/>
      <c r="B237" s="343"/>
      <c r="C237" s="343"/>
      <c r="D237" s="464"/>
      <c r="E237" s="343"/>
      <c r="F237" s="464"/>
      <c r="G237" s="343"/>
      <c r="H237" s="464"/>
      <c r="I237" s="343"/>
      <c r="J237" s="464"/>
      <c r="K237" s="465"/>
      <c r="L237" s="343"/>
      <c r="M237" s="464"/>
      <c r="N237" s="343"/>
      <c r="O237" s="464"/>
      <c r="P237" s="343"/>
      <c r="Q237" s="464"/>
      <c r="R237" s="343"/>
      <c r="S237" s="343"/>
      <c r="T237" s="343"/>
      <c r="U237" s="343"/>
      <c r="V237" s="343"/>
      <c r="W237" s="343"/>
      <c r="X237" s="343"/>
      <c r="Y237" s="343"/>
      <c r="Z237" s="343"/>
    </row>
    <row r="238" spans="1:26" ht="15.75" customHeight="1">
      <c r="A238" s="343"/>
      <c r="B238" s="343"/>
      <c r="C238" s="343"/>
      <c r="D238" s="464"/>
      <c r="E238" s="343"/>
      <c r="F238" s="464"/>
      <c r="G238" s="343"/>
      <c r="H238" s="464"/>
      <c r="I238" s="343"/>
      <c r="J238" s="464"/>
      <c r="K238" s="465"/>
      <c r="L238" s="343"/>
      <c r="M238" s="464"/>
      <c r="N238" s="343"/>
      <c r="O238" s="464"/>
      <c r="P238" s="343"/>
      <c r="Q238" s="464"/>
      <c r="R238" s="343"/>
      <c r="S238" s="343"/>
      <c r="T238" s="343"/>
      <c r="U238" s="343"/>
      <c r="V238" s="343"/>
      <c r="W238" s="343"/>
      <c r="X238" s="343"/>
      <c r="Y238" s="343"/>
      <c r="Z238" s="343"/>
    </row>
    <row r="239" spans="1:26" ht="15.75" customHeight="1">
      <c r="A239" s="343"/>
      <c r="B239" s="343"/>
      <c r="C239" s="343"/>
      <c r="D239" s="464"/>
      <c r="E239" s="343"/>
      <c r="F239" s="464"/>
      <c r="G239" s="343"/>
      <c r="H239" s="464"/>
      <c r="I239" s="343"/>
      <c r="J239" s="464"/>
      <c r="K239" s="465"/>
      <c r="L239" s="343"/>
      <c r="M239" s="464"/>
      <c r="N239" s="343"/>
      <c r="O239" s="464"/>
      <c r="P239" s="343"/>
      <c r="Q239" s="464"/>
      <c r="R239" s="343"/>
      <c r="S239" s="343"/>
      <c r="T239" s="343"/>
      <c r="U239" s="343"/>
      <c r="V239" s="343"/>
      <c r="W239" s="343"/>
      <c r="X239" s="343"/>
      <c r="Y239" s="343"/>
      <c r="Z239" s="343"/>
    </row>
    <row r="240" spans="1:26" ht="15.75" customHeight="1">
      <c r="A240" s="343"/>
      <c r="B240" s="343"/>
      <c r="C240" s="343"/>
      <c r="D240" s="464"/>
      <c r="E240" s="343"/>
      <c r="F240" s="464"/>
      <c r="G240" s="343"/>
      <c r="H240" s="464"/>
      <c r="I240" s="343"/>
      <c r="J240" s="464"/>
      <c r="K240" s="465"/>
      <c r="L240" s="343"/>
      <c r="M240" s="464"/>
      <c r="N240" s="343"/>
      <c r="O240" s="464"/>
      <c r="P240" s="343"/>
      <c r="Q240" s="464"/>
      <c r="R240" s="343"/>
      <c r="S240" s="343"/>
      <c r="T240" s="343"/>
      <c r="U240" s="343"/>
      <c r="V240" s="343"/>
      <c r="W240" s="343"/>
      <c r="X240" s="343"/>
      <c r="Y240" s="343"/>
      <c r="Z240" s="343"/>
    </row>
    <row r="241" spans="1:26" ht="15.75" customHeight="1">
      <c r="A241" s="343"/>
      <c r="B241" s="343"/>
      <c r="C241" s="343"/>
      <c r="D241" s="464"/>
      <c r="E241" s="343"/>
      <c r="F241" s="464"/>
      <c r="G241" s="343"/>
      <c r="H241" s="464"/>
      <c r="I241" s="343"/>
      <c r="J241" s="464"/>
      <c r="K241" s="465"/>
      <c r="L241" s="343"/>
      <c r="M241" s="464"/>
      <c r="N241" s="343"/>
      <c r="O241" s="464"/>
      <c r="P241" s="343"/>
      <c r="Q241" s="464"/>
      <c r="R241" s="343"/>
      <c r="S241" s="343"/>
      <c r="T241" s="343"/>
      <c r="U241" s="343"/>
      <c r="V241" s="343"/>
      <c r="W241" s="343"/>
      <c r="X241" s="343"/>
      <c r="Y241" s="343"/>
      <c r="Z241" s="343"/>
    </row>
    <row r="242" spans="1:26" ht="15.75" customHeight="1">
      <c r="A242" s="343"/>
      <c r="B242" s="343"/>
      <c r="C242" s="343"/>
      <c r="D242" s="464"/>
      <c r="E242" s="343"/>
      <c r="F242" s="464"/>
      <c r="G242" s="343"/>
      <c r="H242" s="464"/>
      <c r="I242" s="343"/>
      <c r="J242" s="464"/>
      <c r="K242" s="465"/>
      <c r="L242" s="343"/>
      <c r="M242" s="464"/>
      <c r="N242" s="343"/>
      <c r="O242" s="464"/>
      <c r="P242" s="343"/>
      <c r="Q242" s="464"/>
      <c r="R242" s="343"/>
      <c r="S242" s="343"/>
      <c r="T242" s="343"/>
      <c r="U242" s="343"/>
      <c r="V242" s="343"/>
      <c r="W242" s="343"/>
      <c r="X242" s="343"/>
      <c r="Y242" s="343"/>
      <c r="Z242" s="343"/>
    </row>
    <row r="243" spans="1:26" ht="15.75" customHeight="1">
      <c r="A243" s="343"/>
      <c r="B243" s="343"/>
      <c r="C243" s="343"/>
      <c r="D243" s="464"/>
      <c r="E243" s="343"/>
      <c r="F243" s="464"/>
      <c r="G243" s="343"/>
      <c r="H243" s="464"/>
      <c r="I243" s="343"/>
      <c r="J243" s="464"/>
      <c r="K243" s="465"/>
      <c r="L243" s="343"/>
      <c r="M243" s="464"/>
      <c r="N243" s="343"/>
      <c r="O243" s="464"/>
      <c r="P243" s="343"/>
      <c r="Q243" s="464"/>
      <c r="R243" s="343"/>
      <c r="S243" s="343"/>
      <c r="T243" s="343"/>
      <c r="U243" s="343"/>
      <c r="V243" s="343"/>
      <c r="W243" s="343"/>
      <c r="X243" s="343"/>
      <c r="Y243" s="343"/>
      <c r="Z243" s="343"/>
    </row>
    <row r="244" spans="1:26" ht="15.75" customHeight="1">
      <c r="A244" s="343"/>
      <c r="B244" s="343"/>
      <c r="C244" s="343"/>
      <c r="D244" s="464"/>
      <c r="E244" s="343"/>
      <c r="F244" s="464"/>
      <c r="G244" s="343"/>
      <c r="H244" s="464"/>
      <c r="I244" s="343"/>
      <c r="J244" s="464"/>
      <c r="K244" s="465"/>
      <c r="L244" s="343"/>
      <c r="M244" s="464"/>
      <c r="N244" s="343"/>
      <c r="O244" s="464"/>
      <c r="P244" s="343"/>
      <c r="Q244" s="464"/>
      <c r="R244" s="343"/>
      <c r="S244" s="343"/>
      <c r="T244" s="343"/>
      <c r="U244" s="343"/>
      <c r="V244" s="343"/>
      <c r="W244" s="343"/>
      <c r="X244" s="343"/>
      <c r="Y244" s="343"/>
      <c r="Z244" s="343"/>
    </row>
    <row r="245" spans="1:26" ht="15.75" customHeight="1">
      <c r="A245" s="343"/>
      <c r="B245" s="343"/>
      <c r="C245" s="343"/>
      <c r="D245" s="464"/>
      <c r="E245" s="343"/>
      <c r="F245" s="464"/>
      <c r="G245" s="343"/>
      <c r="H245" s="464"/>
      <c r="I245" s="343"/>
      <c r="J245" s="464"/>
      <c r="K245" s="465"/>
      <c r="L245" s="343"/>
      <c r="M245" s="464"/>
      <c r="N245" s="343"/>
      <c r="O245" s="464"/>
      <c r="P245" s="343"/>
      <c r="Q245" s="464"/>
      <c r="R245" s="343"/>
      <c r="S245" s="343"/>
      <c r="T245" s="343"/>
      <c r="U245" s="343"/>
      <c r="V245" s="343"/>
      <c r="W245" s="343"/>
      <c r="X245" s="343"/>
      <c r="Y245" s="343"/>
      <c r="Z245" s="343"/>
    </row>
    <row r="246" spans="1:26" ht="15.75" customHeight="1">
      <c r="A246" s="343"/>
      <c r="B246" s="343"/>
      <c r="C246" s="343"/>
      <c r="D246" s="464"/>
      <c r="E246" s="343"/>
      <c r="F246" s="464"/>
      <c r="G246" s="343"/>
      <c r="H246" s="464"/>
      <c r="I246" s="343"/>
      <c r="J246" s="464"/>
      <c r="K246" s="465"/>
      <c r="L246" s="343"/>
      <c r="M246" s="464"/>
      <c r="N246" s="343"/>
      <c r="O246" s="464"/>
      <c r="P246" s="343"/>
      <c r="Q246" s="464"/>
      <c r="R246" s="343"/>
      <c r="S246" s="343"/>
      <c r="T246" s="343"/>
      <c r="U246" s="343"/>
      <c r="V246" s="343"/>
      <c r="W246" s="343"/>
      <c r="X246" s="343"/>
      <c r="Y246" s="343"/>
      <c r="Z246" s="343"/>
    </row>
    <row r="247" spans="1:26" ht="15.75" customHeight="1">
      <c r="A247" s="343"/>
      <c r="B247" s="343"/>
      <c r="C247" s="343"/>
      <c r="D247" s="464"/>
      <c r="E247" s="343"/>
      <c r="F247" s="464"/>
      <c r="G247" s="343"/>
      <c r="H247" s="464"/>
      <c r="I247" s="343"/>
      <c r="J247" s="464"/>
      <c r="K247" s="465"/>
      <c r="L247" s="343"/>
      <c r="M247" s="464"/>
      <c r="N247" s="343"/>
      <c r="O247" s="464"/>
      <c r="P247" s="343"/>
      <c r="Q247" s="464"/>
      <c r="R247" s="343"/>
      <c r="S247" s="343"/>
      <c r="T247" s="343"/>
      <c r="U247" s="343"/>
      <c r="V247" s="343"/>
      <c r="W247" s="343"/>
      <c r="X247" s="343"/>
      <c r="Y247" s="343"/>
      <c r="Z247" s="343"/>
    </row>
    <row r="248" spans="1:26" ht="15.75" customHeight="1">
      <c r="A248" s="343"/>
      <c r="B248" s="343"/>
      <c r="C248" s="343"/>
      <c r="D248" s="464"/>
      <c r="E248" s="343"/>
      <c r="F248" s="464"/>
      <c r="G248" s="343"/>
      <c r="H248" s="464"/>
      <c r="I248" s="343"/>
      <c r="J248" s="464"/>
      <c r="K248" s="465"/>
      <c r="L248" s="343"/>
      <c r="M248" s="464"/>
      <c r="N248" s="343"/>
      <c r="O248" s="464"/>
      <c r="P248" s="343"/>
      <c r="Q248" s="464"/>
      <c r="R248" s="343"/>
      <c r="S248" s="343"/>
      <c r="T248" s="343"/>
      <c r="U248" s="343"/>
      <c r="V248" s="343"/>
      <c r="W248" s="343"/>
      <c r="X248" s="343"/>
      <c r="Y248" s="343"/>
      <c r="Z248" s="343"/>
    </row>
    <row r="249" spans="1:26" ht="15.75" customHeight="1">
      <c r="A249" s="343"/>
      <c r="B249" s="343"/>
      <c r="C249" s="343"/>
      <c r="D249" s="464"/>
      <c r="E249" s="343"/>
      <c r="F249" s="464"/>
      <c r="G249" s="343"/>
      <c r="H249" s="464"/>
      <c r="I249" s="343"/>
      <c r="J249" s="464"/>
      <c r="K249" s="465"/>
      <c r="L249" s="343"/>
      <c r="M249" s="464"/>
      <c r="N249" s="343"/>
      <c r="O249" s="464"/>
      <c r="P249" s="343"/>
      <c r="Q249" s="464"/>
      <c r="R249" s="343"/>
      <c r="S249" s="343"/>
      <c r="T249" s="343"/>
      <c r="U249" s="343"/>
      <c r="V249" s="343"/>
      <c r="W249" s="343"/>
      <c r="X249" s="343"/>
      <c r="Y249" s="343"/>
      <c r="Z249" s="343"/>
    </row>
    <row r="250" spans="1:26" ht="15.75" customHeight="1">
      <c r="A250" s="343"/>
      <c r="B250" s="343"/>
      <c r="C250" s="343"/>
      <c r="D250" s="464"/>
      <c r="E250" s="343"/>
      <c r="F250" s="464"/>
      <c r="G250" s="343"/>
      <c r="H250" s="464"/>
      <c r="I250" s="343"/>
      <c r="J250" s="464"/>
      <c r="K250" s="465"/>
      <c r="L250" s="343"/>
      <c r="M250" s="464"/>
      <c r="N250" s="343"/>
      <c r="O250" s="464"/>
      <c r="P250" s="343"/>
      <c r="Q250" s="464"/>
      <c r="R250" s="343"/>
      <c r="S250" s="343"/>
      <c r="T250" s="343"/>
      <c r="U250" s="343"/>
      <c r="V250" s="343"/>
      <c r="W250" s="343"/>
      <c r="X250" s="343"/>
      <c r="Y250" s="343"/>
      <c r="Z250" s="343"/>
    </row>
    <row r="251" spans="1:26" ht="15.75" customHeight="1">
      <c r="A251" s="343"/>
      <c r="B251" s="343"/>
      <c r="C251" s="343"/>
      <c r="D251" s="464"/>
      <c r="E251" s="343"/>
      <c r="F251" s="464"/>
      <c r="G251" s="343"/>
      <c r="H251" s="464"/>
      <c r="I251" s="343"/>
      <c r="J251" s="464"/>
      <c r="K251" s="465"/>
      <c r="L251" s="343"/>
      <c r="M251" s="464"/>
      <c r="N251" s="343"/>
      <c r="O251" s="464"/>
      <c r="P251" s="343"/>
      <c r="Q251" s="464"/>
      <c r="R251" s="343"/>
      <c r="S251" s="343"/>
      <c r="T251" s="343"/>
      <c r="U251" s="343"/>
      <c r="V251" s="343"/>
      <c r="W251" s="343"/>
      <c r="X251" s="343"/>
      <c r="Y251" s="343"/>
      <c r="Z251" s="343"/>
    </row>
    <row r="252" spans="1:26" ht="15.75" customHeight="1">
      <c r="A252" s="343"/>
      <c r="B252" s="343"/>
      <c r="C252" s="343"/>
      <c r="D252" s="464"/>
      <c r="E252" s="343"/>
      <c r="F252" s="464"/>
      <c r="G252" s="343"/>
      <c r="H252" s="464"/>
      <c r="I252" s="343"/>
      <c r="J252" s="464"/>
      <c r="K252" s="465"/>
      <c r="L252" s="343"/>
      <c r="M252" s="464"/>
      <c r="N252" s="343"/>
      <c r="O252" s="464"/>
      <c r="P252" s="343"/>
      <c r="Q252" s="464"/>
      <c r="R252" s="343"/>
      <c r="S252" s="343"/>
      <c r="T252" s="343"/>
      <c r="U252" s="343"/>
      <c r="V252" s="343"/>
      <c r="W252" s="343"/>
      <c r="X252" s="343"/>
      <c r="Y252" s="343"/>
      <c r="Z252" s="343"/>
    </row>
    <row r="253" spans="1:26" ht="15.75" customHeight="1">
      <c r="A253" s="343"/>
      <c r="B253" s="343"/>
      <c r="C253" s="343"/>
      <c r="D253" s="464"/>
      <c r="E253" s="343"/>
      <c r="F253" s="464"/>
      <c r="G253" s="343"/>
      <c r="H253" s="464"/>
      <c r="I253" s="343"/>
      <c r="J253" s="464"/>
      <c r="K253" s="465"/>
      <c r="L253" s="343"/>
      <c r="M253" s="464"/>
      <c r="N253" s="343"/>
      <c r="O253" s="464"/>
      <c r="P253" s="343"/>
      <c r="Q253" s="464"/>
      <c r="R253" s="343"/>
      <c r="S253" s="343"/>
      <c r="T253" s="343"/>
      <c r="U253" s="343"/>
      <c r="V253" s="343"/>
      <c r="W253" s="343"/>
      <c r="X253" s="343"/>
      <c r="Y253" s="343"/>
      <c r="Z253" s="343"/>
    </row>
    <row r="254" spans="1:26" ht="15.75" customHeight="1">
      <c r="A254" s="343"/>
      <c r="B254" s="343"/>
      <c r="C254" s="343"/>
      <c r="D254" s="464"/>
      <c r="E254" s="343"/>
      <c r="F254" s="464"/>
      <c r="G254" s="343"/>
      <c r="H254" s="464"/>
      <c r="I254" s="343"/>
      <c r="J254" s="464"/>
      <c r="K254" s="465"/>
      <c r="L254" s="343"/>
      <c r="M254" s="464"/>
      <c r="N254" s="343"/>
      <c r="O254" s="464"/>
      <c r="P254" s="343"/>
      <c r="Q254" s="464"/>
      <c r="R254" s="343"/>
      <c r="S254" s="343"/>
      <c r="T254" s="343"/>
      <c r="U254" s="343"/>
      <c r="V254" s="343"/>
      <c r="W254" s="343"/>
      <c r="X254" s="343"/>
      <c r="Y254" s="343"/>
      <c r="Z254" s="343"/>
    </row>
    <row r="255" spans="1:26" ht="15.75" customHeight="1">
      <c r="A255" s="343"/>
      <c r="B255" s="343"/>
      <c r="C255" s="343"/>
      <c r="D255" s="464"/>
      <c r="E255" s="343"/>
      <c r="F255" s="464"/>
      <c r="G255" s="343"/>
      <c r="H255" s="464"/>
      <c r="I255" s="343"/>
      <c r="J255" s="464"/>
      <c r="K255" s="465"/>
      <c r="L255" s="343"/>
      <c r="M255" s="464"/>
      <c r="N255" s="343"/>
      <c r="O255" s="464"/>
      <c r="P255" s="343"/>
      <c r="Q255" s="464"/>
      <c r="R255" s="343"/>
      <c r="S255" s="343"/>
      <c r="T255" s="343"/>
      <c r="U255" s="343"/>
      <c r="V255" s="343"/>
      <c r="W255" s="343"/>
      <c r="X255" s="343"/>
      <c r="Y255" s="343"/>
      <c r="Z255" s="343"/>
    </row>
    <row r="256" spans="1:26" ht="15.75" customHeight="1">
      <c r="A256" s="343"/>
      <c r="B256" s="343"/>
      <c r="C256" s="343"/>
      <c r="D256" s="464"/>
      <c r="E256" s="343"/>
      <c r="F256" s="464"/>
      <c r="G256" s="343"/>
      <c r="H256" s="464"/>
      <c r="I256" s="343"/>
      <c r="J256" s="464"/>
      <c r="K256" s="465"/>
      <c r="L256" s="343"/>
      <c r="M256" s="464"/>
      <c r="N256" s="343"/>
      <c r="O256" s="464"/>
      <c r="P256" s="343"/>
      <c r="Q256" s="464"/>
      <c r="R256" s="343"/>
      <c r="S256" s="343"/>
      <c r="T256" s="343"/>
      <c r="U256" s="343"/>
      <c r="V256" s="343"/>
      <c r="W256" s="343"/>
      <c r="X256" s="343"/>
      <c r="Y256" s="343"/>
      <c r="Z256" s="343"/>
    </row>
    <row r="257" spans="1:26" ht="15.75" customHeight="1">
      <c r="A257" s="343"/>
      <c r="B257" s="343"/>
      <c r="C257" s="343"/>
      <c r="D257" s="464"/>
      <c r="E257" s="343"/>
      <c r="F257" s="464"/>
      <c r="G257" s="343"/>
      <c r="H257" s="464"/>
      <c r="I257" s="343"/>
      <c r="J257" s="464"/>
      <c r="K257" s="465"/>
      <c r="L257" s="343"/>
      <c r="M257" s="464"/>
      <c r="N257" s="343"/>
      <c r="O257" s="464"/>
      <c r="P257" s="343"/>
      <c r="Q257" s="464"/>
      <c r="R257" s="343"/>
      <c r="S257" s="343"/>
      <c r="T257" s="343"/>
      <c r="U257" s="343"/>
      <c r="V257" s="343"/>
      <c r="W257" s="343"/>
      <c r="X257" s="343"/>
      <c r="Y257" s="343"/>
      <c r="Z257" s="343"/>
    </row>
    <row r="258" spans="1:26" ht="15.75" customHeight="1">
      <c r="A258" s="343"/>
      <c r="B258" s="343"/>
      <c r="C258" s="343"/>
      <c r="D258" s="464"/>
      <c r="E258" s="343"/>
      <c r="F258" s="464"/>
      <c r="G258" s="343"/>
      <c r="H258" s="464"/>
      <c r="I258" s="343"/>
      <c r="J258" s="464"/>
      <c r="K258" s="465"/>
      <c r="L258" s="343"/>
      <c r="M258" s="464"/>
      <c r="N258" s="343"/>
      <c r="O258" s="464"/>
      <c r="P258" s="343"/>
      <c r="Q258" s="464"/>
      <c r="R258" s="343"/>
      <c r="S258" s="343"/>
      <c r="T258" s="343"/>
      <c r="U258" s="343"/>
      <c r="V258" s="343"/>
      <c r="W258" s="343"/>
      <c r="X258" s="343"/>
      <c r="Y258" s="343"/>
      <c r="Z258" s="343"/>
    </row>
    <row r="259" spans="1:26" ht="15.75" customHeight="1">
      <c r="A259" s="343"/>
      <c r="B259" s="343"/>
      <c r="C259" s="343"/>
      <c r="D259" s="464"/>
      <c r="E259" s="343"/>
      <c r="F259" s="464"/>
      <c r="G259" s="343"/>
      <c r="H259" s="464"/>
      <c r="I259" s="343"/>
      <c r="J259" s="464"/>
      <c r="K259" s="465"/>
      <c r="L259" s="343"/>
      <c r="M259" s="464"/>
      <c r="N259" s="343"/>
      <c r="O259" s="464"/>
      <c r="P259" s="343"/>
      <c r="Q259" s="464"/>
      <c r="R259" s="343"/>
      <c r="S259" s="343"/>
      <c r="T259" s="343"/>
      <c r="U259" s="343"/>
      <c r="V259" s="343"/>
      <c r="W259" s="343"/>
      <c r="X259" s="343"/>
      <c r="Y259" s="343"/>
      <c r="Z259" s="343"/>
    </row>
    <row r="260" spans="1:26" ht="15.75" customHeight="1">
      <c r="A260" s="343"/>
      <c r="B260" s="343"/>
      <c r="C260" s="343"/>
      <c r="D260" s="464"/>
      <c r="E260" s="343"/>
      <c r="F260" s="464"/>
      <c r="G260" s="343"/>
      <c r="H260" s="464"/>
      <c r="I260" s="343"/>
      <c r="J260" s="464"/>
      <c r="K260" s="465"/>
      <c r="L260" s="343"/>
      <c r="M260" s="464"/>
      <c r="N260" s="343"/>
      <c r="O260" s="464"/>
      <c r="P260" s="343"/>
      <c r="Q260" s="464"/>
      <c r="R260" s="343"/>
      <c r="S260" s="343"/>
      <c r="T260" s="343"/>
      <c r="U260" s="343"/>
      <c r="V260" s="343"/>
      <c r="W260" s="343"/>
      <c r="X260" s="343"/>
      <c r="Y260" s="343"/>
      <c r="Z260" s="343"/>
    </row>
    <row r="261" spans="1:26" ht="15.75" customHeight="1">
      <c r="A261" s="343"/>
      <c r="B261" s="343"/>
      <c r="C261" s="343"/>
      <c r="D261" s="464"/>
      <c r="E261" s="343"/>
      <c r="F261" s="464"/>
      <c r="G261" s="343"/>
      <c r="H261" s="464"/>
      <c r="I261" s="343"/>
      <c r="J261" s="464"/>
      <c r="K261" s="465"/>
      <c r="L261" s="343"/>
      <c r="M261" s="464"/>
      <c r="N261" s="343"/>
      <c r="O261" s="464"/>
      <c r="P261" s="343"/>
      <c r="Q261" s="464"/>
      <c r="R261" s="343"/>
      <c r="S261" s="343"/>
      <c r="T261" s="343"/>
      <c r="U261" s="343"/>
      <c r="V261" s="343"/>
      <c r="W261" s="343"/>
      <c r="X261" s="343"/>
      <c r="Y261" s="343"/>
      <c r="Z261" s="343"/>
    </row>
    <row r="262" spans="1:26" ht="15.75" customHeight="1">
      <c r="A262" s="343"/>
      <c r="B262" s="343"/>
      <c r="C262" s="343"/>
      <c r="D262" s="464"/>
      <c r="E262" s="343"/>
      <c r="F262" s="464"/>
      <c r="G262" s="343"/>
      <c r="H262" s="464"/>
      <c r="I262" s="343"/>
      <c r="J262" s="464"/>
      <c r="K262" s="465"/>
      <c r="L262" s="343"/>
      <c r="M262" s="464"/>
      <c r="N262" s="343"/>
      <c r="O262" s="464"/>
      <c r="P262" s="343"/>
      <c r="Q262" s="464"/>
      <c r="R262" s="343"/>
      <c r="S262" s="343"/>
      <c r="T262" s="343"/>
      <c r="U262" s="343"/>
      <c r="V262" s="343"/>
      <c r="W262" s="343"/>
      <c r="X262" s="343"/>
      <c r="Y262" s="343"/>
      <c r="Z262" s="343"/>
    </row>
    <row r="263" spans="1:26" ht="15.75" customHeight="1">
      <c r="A263" s="343"/>
      <c r="B263" s="343"/>
      <c r="C263" s="343"/>
      <c r="D263" s="464"/>
      <c r="E263" s="343"/>
      <c r="F263" s="464"/>
      <c r="G263" s="343"/>
      <c r="H263" s="464"/>
      <c r="I263" s="343"/>
      <c r="J263" s="464"/>
      <c r="K263" s="465"/>
      <c r="L263" s="343"/>
      <c r="M263" s="464"/>
      <c r="N263" s="343"/>
      <c r="O263" s="464"/>
      <c r="P263" s="343"/>
      <c r="Q263" s="464"/>
      <c r="R263" s="343"/>
      <c r="S263" s="343"/>
      <c r="T263" s="343"/>
      <c r="U263" s="343"/>
      <c r="V263" s="343"/>
      <c r="W263" s="343"/>
      <c r="X263" s="343"/>
      <c r="Y263" s="343"/>
      <c r="Z263" s="343"/>
    </row>
    <row r="264" spans="1:26" ht="15.75" customHeight="1">
      <c r="A264" s="343"/>
      <c r="B264" s="343"/>
      <c r="C264" s="343"/>
      <c r="D264" s="464"/>
      <c r="E264" s="343"/>
      <c r="F264" s="464"/>
      <c r="G264" s="343"/>
      <c r="H264" s="464"/>
      <c r="I264" s="343"/>
      <c r="J264" s="464"/>
      <c r="K264" s="465"/>
      <c r="L264" s="343"/>
      <c r="M264" s="464"/>
      <c r="N264" s="343"/>
      <c r="O264" s="464"/>
      <c r="P264" s="343"/>
      <c r="Q264" s="464"/>
      <c r="R264" s="343"/>
      <c r="S264" s="343"/>
      <c r="T264" s="343"/>
      <c r="U264" s="343"/>
      <c r="V264" s="343"/>
      <c r="W264" s="343"/>
      <c r="X264" s="343"/>
      <c r="Y264" s="343"/>
      <c r="Z264" s="343"/>
    </row>
    <row r="265" spans="1:26" ht="15.75" customHeight="1">
      <c r="A265" s="343"/>
      <c r="B265" s="343"/>
      <c r="C265" s="343"/>
      <c r="D265" s="464"/>
      <c r="E265" s="343"/>
      <c r="F265" s="464"/>
      <c r="G265" s="343"/>
      <c r="H265" s="464"/>
      <c r="I265" s="343"/>
      <c r="J265" s="464"/>
      <c r="K265" s="465"/>
      <c r="L265" s="343"/>
      <c r="M265" s="464"/>
      <c r="N265" s="343"/>
      <c r="O265" s="464"/>
      <c r="P265" s="343"/>
      <c r="Q265" s="464"/>
      <c r="R265" s="343"/>
      <c r="S265" s="343"/>
      <c r="T265" s="343"/>
      <c r="U265" s="343"/>
      <c r="V265" s="343"/>
      <c r="W265" s="343"/>
      <c r="X265" s="343"/>
      <c r="Y265" s="343"/>
      <c r="Z265" s="343"/>
    </row>
    <row r="266" spans="1:26" ht="15.75" customHeight="1">
      <c r="A266" s="343"/>
      <c r="B266" s="343"/>
      <c r="C266" s="343"/>
      <c r="D266" s="464"/>
      <c r="E266" s="343"/>
      <c r="F266" s="464"/>
      <c r="G266" s="343"/>
      <c r="H266" s="464"/>
      <c r="I266" s="343"/>
      <c r="J266" s="464"/>
      <c r="K266" s="465"/>
      <c r="L266" s="343"/>
      <c r="M266" s="464"/>
      <c r="N266" s="343"/>
      <c r="O266" s="464"/>
      <c r="P266" s="343"/>
      <c r="Q266" s="464"/>
      <c r="R266" s="343"/>
      <c r="S266" s="343"/>
      <c r="T266" s="343"/>
      <c r="U266" s="343"/>
      <c r="V266" s="343"/>
      <c r="W266" s="343"/>
      <c r="X266" s="343"/>
      <c r="Y266" s="343"/>
      <c r="Z266" s="343"/>
    </row>
    <row r="267" spans="1:26" ht="15.75" customHeight="1">
      <c r="A267" s="343"/>
      <c r="B267" s="343"/>
      <c r="C267" s="343"/>
      <c r="D267" s="464"/>
      <c r="E267" s="343"/>
      <c r="F267" s="464"/>
      <c r="G267" s="343"/>
      <c r="H267" s="464"/>
      <c r="I267" s="343"/>
      <c r="J267" s="464"/>
      <c r="K267" s="465"/>
      <c r="L267" s="343"/>
      <c r="M267" s="464"/>
      <c r="N267" s="343"/>
      <c r="O267" s="464"/>
      <c r="P267" s="343"/>
      <c r="Q267" s="464"/>
      <c r="R267" s="343"/>
      <c r="S267" s="343"/>
      <c r="T267" s="343"/>
      <c r="U267" s="343"/>
      <c r="V267" s="343"/>
      <c r="W267" s="343"/>
      <c r="X267" s="343"/>
      <c r="Y267" s="343"/>
      <c r="Z267" s="343"/>
    </row>
    <row r="268" spans="1:26" ht="15.75" customHeight="1">
      <c r="A268" s="343"/>
      <c r="B268" s="343"/>
      <c r="C268" s="343"/>
      <c r="D268" s="464"/>
      <c r="E268" s="343"/>
      <c r="F268" s="464"/>
      <c r="G268" s="343"/>
      <c r="H268" s="464"/>
      <c r="I268" s="343"/>
      <c r="J268" s="464"/>
      <c r="K268" s="465"/>
      <c r="L268" s="343"/>
      <c r="M268" s="464"/>
      <c r="N268" s="343"/>
      <c r="O268" s="464"/>
      <c r="P268" s="343"/>
      <c r="Q268" s="464"/>
      <c r="R268" s="343"/>
      <c r="S268" s="343"/>
      <c r="T268" s="343"/>
      <c r="U268" s="343"/>
      <c r="V268" s="343"/>
      <c r="W268" s="343"/>
      <c r="X268" s="343"/>
      <c r="Y268" s="343"/>
      <c r="Z268" s="343"/>
    </row>
    <row r="269" spans="1:26" ht="15.75" customHeight="1">
      <c r="A269" s="343"/>
      <c r="B269" s="343"/>
      <c r="C269" s="343"/>
      <c r="D269" s="464"/>
      <c r="E269" s="343"/>
      <c r="F269" s="464"/>
      <c r="G269" s="343"/>
      <c r="H269" s="464"/>
      <c r="I269" s="343"/>
      <c r="J269" s="464"/>
      <c r="K269" s="465"/>
      <c r="L269" s="343"/>
      <c r="M269" s="464"/>
      <c r="N269" s="343"/>
      <c r="O269" s="464"/>
      <c r="P269" s="343"/>
      <c r="Q269" s="464"/>
      <c r="R269" s="343"/>
      <c r="S269" s="343"/>
      <c r="T269" s="343"/>
      <c r="U269" s="343"/>
      <c r="V269" s="343"/>
      <c r="W269" s="343"/>
      <c r="X269" s="343"/>
      <c r="Y269" s="343"/>
      <c r="Z269" s="343"/>
    </row>
    <row r="270" spans="1:26" ht="15.75" customHeight="1">
      <c r="A270" s="343"/>
      <c r="B270" s="343"/>
      <c r="C270" s="343"/>
      <c r="D270" s="464"/>
      <c r="E270" s="343"/>
      <c r="F270" s="464"/>
      <c r="G270" s="343"/>
      <c r="H270" s="464"/>
      <c r="I270" s="343"/>
      <c r="J270" s="464"/>
      <c r="K270" s="465"/>
      <c r="L270" s="343"/>
      <c r="M270" s="464"/>
      <c r="N270" s="343"/>
      <c r="O270" s="464"/>
      <c r="P270" s="343"/>
      <c r="Q270" s="464"/>
      <c r="R270" s="343"/>
      <c r="S270" s="343"/>
      <c r="T270" s="343"/>
      <c r="U270" s="343"/>
      <c r="V270" s="343"/>
      <c r="W270" s="343"/>
      <c r="X270" s="343"/>
      <c r="Y270" s="343"/>
      <c r="Z270" s="343"/>
    </row>
    <row r="271" spans="1:26" ht="15.75" customHeight="1">
      <c r="A271" s="343"/>
      <c r="B271" s="343"/>
      <c r="C271" s="343"/>
      <c r="D271" s="464"/>
      <c r="E271" s="343"/>
      <c r="F271" s="464"/>
      <c r="G271" s="343"/>
      <c r="H271" s="464"/>
      <c r="I271" s="343"/>
      <c r="J271" s="464"/>
      <c r="K271" s="465"/>
      <c r="L271" s="343"/>
      <c r="M271" s="464"/>
      <c r="N271" s="343"/>
      <c r="O271" s="464"/>
      <c r="P271" s="343"/>
      <c r="Q271" s="464"/>
      <c r="R271" s="343"/>
      <c r="S271" s="343"/>
      <c r="T271" s="343"/>
      <c r="U271" s="343"/>
      <c r="V271" s="343"/>
      <c r="W271" s="343"/>
      <c r="X271" s="343"/>
      <c r="Y271" s="343"/>
      <c r="Z271" s="343"/>
    </row>
    <row r="272" spans="1:26" ht="15.75" customHeight="1">
      <c r="A272" s="343"/>
      <c r="B272" s="343"/>
      <c r="C272" s="343"/>
      <c r="D272" s="464"/>
      <c r="E272" s="343"/>
      <c r="F272" s="464"/>
      <c r="G272" s="343"/>
      <c r="H272" s="464"/>
      <c r="I272" s="343"/>
      <c r="J272" s="464"/>
      <c r="K272" s="465"/>
      <c r="L272" s="343"/>
      <c r="M272" s="464"/>
      <c r="N272" s="343"/>
      <c r="O272" s="464"/>
      <c r="P272" s="343"/>
      <c r="Q272" s="464"/>
      <c r="R272" s="343"/>
      <c r="S272" s="343"/>
      <c r="T272" s="343"/>
      <c r="U272" s="343"/>
      <c r="V272" s="343"/>
      <c r="W272" s="343"/>
      <c r="X272" s="343"/>
      <c r="Y272" s="343"/>
      <c r="Z272" s="343"/>
    </row>
    <row r="273" spans="1:26" ht="15.75" customHeight="1">
      <c r="A273" s="343"/>
      <c r="B273" s="343"/>
      <c r="C273" s="343"/>
      <c r="D273" s="464"/>
      <c r="E273" s="343"/>
      <c r="F273" s="464"/>
      <c r="G273" s="343"/>
      <c r="H273" s="464"/>
      <c r="I273" s="343"/>
      <c r="J273" s="464"/>
      <c r="K273" s="465"/>
      <c r="L273" s="343"/>
      <c r="M273" s="464"/>
      <c r="N273" s="343"/>
      <c r="O273" s="464"/>
      <c r="P273" s="343"/>
      <c r="Q273" s="464"/>
      <c r="R273" s="343"/>
      <c r="S273" s="343"/>
      <c r="T273" s="343"/>
      <c r="U273" s="343"/>
      <c r="V273" s="343"/>
      <c r="W273" s="343"/>
      <c r="X273" s="343"/>
      <c r="Y273" s="343"/>
      <c r="Z273" s="343"/>
    </row>
    <row r="274" spans="1:26" ht="15.75" customHeight="1">
      <c r="A274" s="343"/>
      <c r="B274" s="343"/>
      <c r="C274" s="343"/>
      <c r="D274" s="464"/>
      <c r="E274" s="343"/>
      <c r="F274" s="464"/>
      <c r="G274" s="343"/>
      <c r="H274" s="464"/>
      <c r="I274" s="343"/>
      <c r="J274" s="464"/>
      <c r="K274" s="465"/>
      <c r="L274" s="343"/>
      <c r="M274" s="464"/>
      <c r="N274" s="343"/>
      <c r="O274" s="464"/>
      <c r="P274" s="343"/>
      <c r="Q274" s="464"/>
      <c r="R274" s="343"/>
      <c r="S274" s="343"/>
      <c r="T274" s="343"/>
      <c r="U274" s="343"/>
      <c r="V274" s="343"/>
      <c r="W274" s="343"/>
      <c r="X274" s="343"/>
      <c r="Y274" s="343"/>
      <c r="Z274" s="343"/>
    </row>
    <row r="275" spans="1:26" ht="15.75" customHeight="1">
      <c r="A275" s="343"/>
      <c r="B275" s="343"/>
      <c r="C275" s="343"/>
      <c r="D275" s="464"/>
      <c r="E275" s="343"/>
      <c r="F275" s="464"/>
      <c r="G275" s="343"/>
      <c r="H275" s="464"/>
      <c r="I275" s="343"/>
      <c r="J275" s="464"/>
      <c r="K275" s="465"/>
      <c r="L275" s="343"/>
      <c r="M275" s="464"/>
      <c r="N275" s="343"/>
      <c r="O275" s="464"/>
      <c r="P275" s="343"/>
      <c r="Q275" s="464"/>
      <c r="R275" s="343"/>
      <c r="S275" s="343"/>
      <c r="T275" s="343"/>
      <c r="U275" s="343"/>
      <c r="V275" s="343"/>
      <c r="W275" s="343"/>
      <c r="X275" s="343"/>
      <c r="Y275" s="343"/>
      <c r="Z275" s="343"/>
    </row>
    <row r="276" spans="1:26" ht="15.75" customHeight="1">
      <c r="A276" s="343"/>
      <c r="B276" s="343"/>
      <c r="C276" s="343"/>
      <c r="D276" s="464"/>
      <c r="E276" s="343"/>
      <c r="F276" s="464"/>
      <c r="G276" s="343"/>
      <c r="H276" s="464"/>
      <c r="I276" s="343"/>
      <c r="J276" s="464"/>
      <c r="K276" s="465"/>
      <c r="L276" s="343"/>
      <c r="M276" s="464"/>
      <c r="N276" s="343"/>
      <c r="O276" s="464"/>
      <c r="P276" s="343"/>
      <c r="Q276" s="464"/>
      <c r="R276" s="343"/>
      <c r="S276" s="343"/>
      <c r="T276" s="343"/>
      <c r="U276" s="343"/>
      <c r="V276" s="343"/>
      <c r="W276" s="343"/>
      <c r="X276" s="343"/>
      <c r="Y276" s="343"/>
      <c r="Z276" s="343"/>
    </row>
    <row r="277" spans="1:26" ht="15.75" customHeight="1">
      <c r="A277" s="343"/>
      <c r="B277" s="343"/>
      <c r="C277" s="343"/>
      <c r="D277" s="464"/>
      <c r="E277" s="343"/>
      <c r="F277" s="464"/>
      <c r="G277" s="343"/>
      <c r="H277" s="464"/>
      <c r="I277" s="343"/>
      <c r="J277" s="464"/>
      <c r="K277" s="465"/>
      <c r="L277" s="343"/>
      <c r="M277" s="464"/>
      <c r="N277" s="343"/>
      <c r="O277" s="464"/>
      <c r="P277" s="343"/>
      <c r="Q277" s="464"/>
      <c r="R277" s="343"/>
      <c r="S277" s="343"/>
      <c r="T277" s="343"/>
      <c r="U277" s="343"/>
      <c r="V277" s="343"/>
      <c r="W277" s="343"/>
      <c r="X277" s="343"/>
      <c r="Y277" s="343"/>
      <c r="Z277" s="343"/>
    </row>
    <row r="278" spans="1:26" ht="15.75" customHeight="1">
      <c r="A278" s="343"/>
      <c r="B278" s="343"/>
      <c r="C278" s="343"/>
      <c r="D278" s="464"/>
      <c r="E278" s="343"/>
      <c r="F278" s="464"/>
      <c r="G278" s="343"/>
      <c r="H278" s="464"/>
      <c r="I278" s="343"/>
      <c r="J278" s="464"/>
      <c r="K278" s="465"/>
      <c r="L278" s="343"/>
      <c r="M278" s="464"/>
      <c r="N278" s="343"/>
      <c r="O278" s="464"/>
      <c r="P278" s="343"/>
      <c r="Q278" s="464"/>
      <c r="R278" s="343"/>
      <c r="S278" s="343"/>
      <c r="T278" s="343"/>
      <c r="U278" s="343"/>
      <c r="V278" s="343"/>
      <c r="W278" s="343"/>
      <c r="X278" s="343"/>
      <c r="Y278" s="343"/>
      <c r="Z278" s="343"/>
    </row>
    <row r="279" spans="1:26" ht="15.75" customHeight="1">
      <c r="A279" s="343"/>
      <c r="B279" s="343"/>
      <c r="C279" s="343"/>
      <c r="D279" s="464"/>
      <c r="E279" s="343"/>
      <c r="F279" s="464"/>
      <c r="G279" s="343"/>
      <c r="H279" s="464"/>
      <c r="I279" s="343"/>
      <c r="J279" s="464"/>
      <c r="K279" s="465"/>
      <c r="L279" s="343"/>
      <c r="M279" s="464"/>
      <c r="N279" s="343"/>
      <c r="O279" s="464"/>
      <c r="P279" s="343"/>
      <c r="Q279" s="464"/>
      <c r="R279" s="343"/>
      <c r="S279" s="343"/>
      <c r="T279" s="343"/>
      <c r="U279" s="343"/>
      <c r="V279" s="343"/>
      <c r="W279" s="343"/>
      <c r="X279" s="343"/>
      <c r="Y279" s="343"/>
      <c r="Z279" s="343"/>
    </row>
    <row r="280" spans="1:26" ht="15.75" customHeight="1">
      <c r="A280" s="343"/>
      <c r="B280" s="343"/>
      <c r="C280" s="343"/>
      <c r="D280" s="464"/>
      <c r="E280" s="343"/>
      <c r="F280" s="464"/>
      <c r="G280" s="343"/>
      <c r="H280" s="464"/>
      <c r="I280" s="343"/>
      <c r="J280" s="464"/>
      <c r="K280" s="465"/>
      <c r="L280" s="343"/>
      <c r="M280" s="464"/>
      <c r="N280" s="343"/>
      <c r="O280" s="464"/>
      <c r="P280" s="343"/>
      <c r="Q280" s="464"/>
      <c r="R280" s="343"/>
      <c r="S280" s="343"/>
      <c r="T280" s="343"/>
      <c r="U280" s="343"/>
      <c r="V280" s="343"/>
      <c r="W280" s="343"/>
      <c r="X280" s="343"/>
      <c r="Y280" s="343"/>
      <c r="Z280" s="343"/>
    </row>
    <row r="281" spans="1:26" ht="15.75" customHeight="1">
      <c r="A281" s="343"/>
      <c r="B281" s="343"/>
      <c r="C281" s="343"/>
      <c r="D281" s="464"/>
      <c r="E281" s="343"/>
      <c r="F281" s="464"/>
      <c r="G281" s="343"/>
      <c r="H281" s="464"/>
      <c r="I281" s="343"/>
      <c r="J281" s="464"/>
      <c r="K281" s="465"/>
      <c r="L281" s="343"/>
      <c r="M281" s="464"/>
      <c r="N281" s="343"/>
      <c r="O281" s="464"/>
      <c r="P281" s="343"/>
      <c r="Q281" s="464"/>
      <c r="R281" s="343"/>
      <c r="S281" s="343"/>
      <c r="T281" s="343"/>
      <c r="U281" s="343"/>
      <c r="V281" s="343"/>
      <c r="W281" s="343"/>
      <c r="X281" s="343"/>
      <c r="Y281" s="343"/>
      <c r="Z281" s="343"/>
    </row>
    <row r="282" spans="1:26" ht="15.75" customHeight="1">
      <c r="A282" s="343"/>
      <c r="B282" s="343"/>
      <c r="C282" s="343"/>
      <c r="D282" s="464"/>
      <c r="E282" s="343"/>
      <c r="F282" s="464"/>
      <c r="G282" s="343"/>
      <c r="H282" s="464"/>
      <c r="I282" s="343"/>
      <c r="J282" s="464"/>
      <c r="K282" s="465"/>
      <c r="L282" s="343"/>
      <c r="M282" s="464"/>
      <c r="N282" s="343"/>
      <c r="O282" s="464"/>
      <c r="P282" s="343"/>
      <c r="Q282" s="464"/>
      <c r="R282" s="343"/>
      <c r="S282" s="343"/>
      <c r="T282" s="343"/>
      <c r="U282" s="343"/>
      <c r="V282" s="343"/>
      <c r="W282" s="343"/>
      <c r="X282" s="343"/>
      <c r="Y282" s="343"/>
      <c r="Z282" s="343"/>
    </row>
    <row r="283" spans="1:26" ht="15.75" customHeight="1">
      <c r="A283" s="343"/>
      <c r="B283" s="343"/>
      <c r="C283" s="343"/>
      <c r="D283" s="464"/>
      <c r="E283" s="343"/>
      <c r="F283" s="464"/>
      <c r="G283" s="343"/>
      <c r="H283" s="464"/>
      <c r="I283" s="343"/>
      <c r="J283" s="464"/>
      <c r="K283" s="465"/>
      <c r="L283" s="343"/>
      <c r="M283" s="464"/>
      <c r="N283" s="343"/>
      <c r="O283" s="464"/>
      <c r="P283" s="343"/>
      <c r="Q283" s="464"/>
      <c r="R283" s="343"/>
      <c r="S283" s="343"/>
      <c r="T283" s="343"/>
      <c r="U283" s="343"/>
      <c r="V283" s="343"/>
      <c r="W283" s="343"/>
      <c r="X283" s="343"/>
      <c r="Y283" s="343"/>
      <c r="Z283" s="343"/>
    </row>
    <row r="284" spans="1:26" ht="15.75" customHeight="1">
      <c r="A284" s="343"/>
      <c r="B284" s="343"/>
      <c r="C284" s="343"/>
      <c r="D284" s="464"/>
      <c r="E284" s="343"/>
      <c r="F284" s="464"/>
      <c r="G284" s="343"/>
      <c r="H284" s="464"/>
      <c r="I284" s="343"/>
      <c r="J284" s="464"/>
      <c r="K284" s="465"/>
      <c r="L284" s="343"/>
      <c r="M284" s="464"/>
      <c r="N284" s="343"/>
      <c r="O284" s="464"/>
      <c r="P284" s="343"/>
      <c r="Q284" s="464"/>
      <c r="R284" s="343"/>
      <c r="S284" s="343"/>
      <c r="T284" s="343"/>
      <c r="U284" s="343"/>
      <c r="V284" s="343"/>
      <c r="W284" s="343"/>
      <c r="X284" s="343"/>
      <c r="Y284" s="343"/>
      <c r="Z284" s="343"/>
    </row>
    <row r="285" spans="1:26" ht="15.75" customHeight="1">
      <c r="A285" s="343"/>
      <c r="B285" s="343"/>
      <c r="C285" s="343"/>
      <c r="D285" s="464"/>
      <c r="E285" s="343"/>
      <c r="F285" s="464"/>
      <c r="G285" s="343"/>
      <c r="H285" s="464"/>
      <c r="I285" s="343"/>
      <c r="J285" s="464"/>
      <c r="K285" s="465"/>
      <c r="L285" s="343"/>
      <c r="M285" s="464"/>
      <c r="N285" s="343"/>
      <c r="O285" s="464"/>
      <c r="P285" s="343"/>
      <c r="Q285" s="464"/>
      <c r="R285" s="343"/>
      <c r="S285" s="343"/>
      <c r="T285" s="343"/>
      <c r="U285" s="343"/>
      <c r="V285" s="343"/>
      <c r="W285" s="343"/>
      <c r="X285" s="343"/>
      <c r="Y285" s="343"/>
      <c r="Z285" s="343"/>
    </row>
    <row r="286" spans="1:26" ht="15.75" customHeight="1">
      <c r="A286" s="343"/>
      <c r="B286" s="343"/>
      <c r="C286" s="343"/>
      <c r="D286" s="464"/>
      <c r="E286" s="343"/>
      <c r="F286" s="464"/>
      <c r="G286" s="343"/>
      <c r="H286" s="464"/>
      <c r="I286" s="343"/>
      <c r="J286" s="464"/>
      <c r="K286" s="465"/>
      <c r="L286" s="343"/>
      <c r="M286" s="464"/>
      <c r="N286" s="343"/>
      <c r="O286" s="464"/>
      <c r="P286" s="343"/>
      <c r="Q286" s="464"/>
      <c r="R286" s="343"/>
      <c r="S286" s="343"/>
      <c r="T286" s="343"/>
      <c r="U286" s="343"/>
      <c r="V286" s="343"/>
      <c r="W286" s="343"/>
      <c r="X286" s="343"/>
      <c r="Y286" s="343"/>
      <c r="Z286" s="343"/>
    </row>
    <row r="287" spans="1:26" ht="15.75" customHeight="1">
      <c r="A287" s="343"/>
      <c r="B287" s="343"/>
      <c r="C287" s="343"/>
      <c r="D287" s="464"/>
      <c r="E287" s="343"/>
      <c r="F287" s="464"/>
      <c r="G287" s="343"/>
      <c r="H287" s="464"/>
      <c r="I287" s="343"/>
      <c r="J287" s="464"/>
      <c r="K287" s="465"/>
      <c r="L287" s="343"/>
      <c r="M287" s="464"/>
      <c r="N287" s="343"/>
      <c r="O287" s="464"/>
      <c r="P287" s="343"/>
      <c r="Q287" s="464"/>
      <c r="R287" s="343"/>
      <c r="S287" s="343"/>
      <c r="T287" s="343"/>
      <c r="U287" s="343"/>
      <c r="V287" s="343"/>
      <c r="W287" s="343"/>
      <c r="X287" s="343"/>
      <c r="Y287" s="343"/>
      <c r="Z287" s="343"/>
    </row>
    <row r="288" spans="1:26" ht="15.75" customHeight="1">
      <c r="A288" s="343"/>
      <c r="B288" s="343"/>
      <c r="C288" s="343"/>
      <c r="D288" s="464"/>
      <c r="E288" s="343"/>
      <c r="F288" s="464"/>
      <c r="G288" s="343"/>
      <c r="H288" s="464"/>
      <c r="I288" s="343"/>
      <c r="J288" s="464"/>
      <c r="K288" s="465"/>
      <c r="L288" s="343"/>
      <c r="M288" s="464"/>
      <c r="N288" s="343"/>
      <c r="O288" s="464"/>
      <c r="P288" s="343"/>
      <c r="Q288" s="464"/>
      <c r="R288" s="343"/>
      <c r="S288" s="343"/>
      <c r="T288" s="343"/>
      <c r="U288" s="343"/>
      <c r="V288" s="343"/>
      <c r="W288" s="343"/>
      <c r="X288" s="343"/>
      <c r="Y288" s="343"/>
      <c r="Z288" s="343"/>
    </row>
    <row r="289" spans="1:26" ht="15.75" customHeight="1">
      <c r="A289" s="343"/>
      <c r="B289" s="343"/>
      <c r="C289" s="343"/>
      <c r="D289" s="464"/>
      <c r="E289" s="343"/>
      <c r="F289" s="464"/>
      <c r="G289" s="343"/>
      <c r="H289" s="464"/>
      <c r="I289" s="343"/>
      <c r="J289" s="464"/>
      <c r="K289" s="465"/>
      <c r="L289" s="343"/>
      <c r="M289" s="464"/>
      <c r="N289" s="343"/>
      <c r="O289" s="464"/>
      <c r="P289" s="343"/>
      <c r="Q289" s="464"/>
      <c r="R289" s="343"/>
      <c r="S289" s="343"/>
      <c r="T289" s="343"/>
      <c r="U289" s="343"/>
      <c r="V289" s="343"/>
      <c r="W289" s="343"/>
      <c r="X289" s="343"/>
      <c r="Y289" s="343"/>
      <c r="Z289" s="343"/>
    </row>
    <row r="290" spans="1:26" ht="15.75" customHeight="1">
      <c r="A290" s="343"/>
      <c r="B290" s="343"/>
      <c r="C290" s="343"/>
      <c r="D290" s="464"/>
      <c r="E290" s="343"/>
      <c r="F290" s="464"/>
      <c r="G290" s="343"/>
      <c r="H290" s="464"/>
      <c r="I290" s="343"/>
      <c r="J290" s="464"/>
      <c r="K290" s="465"/>
      <c r="L290" s="343"/>
      <c r="M290" s="464"/>
      <c r="N290" s="343"/>
      <c r="O290" s="464"/>
      <c r="P290" s="343"/>
      <c r="Q290" s="464"/>
      <c r="R290" s="343"/>
      <c r="S290" s="343"/>
      <c r="T290" s="343"/>
      <c r="U290" s="343"/>
      <c r="V290" s="343"/>
      <c r="W290" s="343"/>
      <c r="X290" s="343"/>
      <c r="Y290" s="343"/>
      <c r="Z290" s="343"/>
    </row>
    <row r="291" spans="1:26" ht="15.75" customHeight="1">
      <c r="A291" s="343"/>
      <c r="B291" s="343"/>
      <c r="C291" s="343"/>
      <c r="D291" s="464"/>
      <c r="E291" s="343"/>
      <c r="F291" s="464"/>
      <c r="G291" s="343"/>
      <c r="H291" s="464"/>
      <c r="I291" s="343"/>
      <c r="J291" s="464"/>
      <c r="K291" s="465"/>
      <c r="L291" s="343"/>
      <c r="M291" s="464"/>
      <c r="N291" s="343"/>
      <c r="O291" s="464"/>
      <c r="P291" s="343"/>
      <c r="Q291" s="464"/>
      <c r="R291" s="343"/>
      <c r="S291" s="343"/>
      <c r="T291" s="343"/>
      <c r="U291" s="343"/>
      <c r="V291" s="343"/>
      <c r="W291" s="343"/>
      <c r="X291" s="343"/>
      <c r="Y291" s="343"/>
      <c r="Z291" s="343"/>
    </row>
    <row r="292" spans="1:26" ht="15.75" customHeight="1">
      <c r="A292" s="343"/>
      <c r="B292" s="343"/>
      <c r="C292" s="343"/>
      <c r="D292" s="464"/>
      <c r="E292" s="343"/>
      <c r="F292" s="464"/>
      <c r="G292" s="343"/>
      <c r="H292" s="464"/>
      <c r="I292" s="343"/>
      <c r="J292" s="464"/>
      <c r="K292" s="465"/>
      <c r="L292" s="343"/>
      <c r="M292" s="464"/>
      <c r="N292" s="343"/>
      <c r="O292" s="464"/>
      <c r="P292" s="343"/>
      <c r="Q292" s="464"/>
      <c r="R292" s="343"/>
      <c r="S292" s="343"/>
      <c r="T292" s="343"/>
      <c r="U292" s="343"/>
      <c r="V292" s="343"/>
      <c r="W292" s="343"/>
      <c r="X292" s="343"/>
      <c r="Y292" s="343"/>
      <c r="Z292" s="343"/>
    </row>
    <row r="293" spans="1:26" ht="15.75" customHeight="1">
      <c r="A293" s="343"/>
      <c r="B293" s="343"/>
      <c r="C293" s="343"/>
      <c r="D293" s="464"/>
      <c r="E293" s="343"/>
      <c r="F293" s="464"/>
      <c r="G293" s="343"/>
      <c r="H293" s="464"/>
      <c r="I293" s="343"/>
      <c r="J293" s="464"/>
      <c r="K293" s="465"/>
      <c r="L293" s="343"/>
      <c r="M293" s="464"/>
      <c r="N293" s="343"/>
      <c r="O293" s="464"/>
      <c r="P293" s="343"/>
      <c r="Q293" s="464"/>
      <c r="R293" s="343"/>
      <c r="S293" s="343"/>
      <c r="T293" s="343"/>
      <c r="U293" s="343"/>
      <c r="V293" s="343"/>
      <c r="W293" s="343"/>
      <c r="X293" s="343"/>
      <c r="Y293" s="343"/>
      <c r="Z293" s="343"/>
    </row>
    <row r="294" spans="1:26" ht="15.75" customHeight="1">
      <c r="A294" s="343"/>
      <c r="B294" s="343"/>
      <c r="C294" s="343"/>
      <c r="D294" s="464"/>
      <c r="E294" s="343"/>
      <c r="F294" s="464"/>
      <c r="G294" s="343"/>
      <c r="H294" s="464"/>
      <c r="I294" s="343"/>
      <c r="J294" s="464"/>
      <c r="K294" s="465"/>
      <c r="L294" s="343"/>
      <c r="M294" s="464"/>
      <c r="N294" s="343"/>
      <c r="O294" s="464"/>
      <c r="P294" s="343"/>
      <c r="Q294" s="464"/>
      <c r="R294" s="343"/>
      <c r="S294" s="343"/>
      <c r="T294" s="343"/>
      <c r="U294" s="343"/>
      <c r="V294" s="343"/>
      <c r="W294" s="343"/>
      <c r="X294" s="343"/>
      <c r="Y294" s="343"/>
      <c r="Z294" s="343"/>
    </row>
    <row r="295" spans="1:26" ht="15.75" customHeight="1">
      <c r="A295" s="343"/>
      <c r="B295" s="343"/>
      <c r="C295" s="343"/>
      <c r="D295" s="464"/>
      <c r="E295" s="343"/>
      <c r="F295" s="464"/>
      <c r="G295" s="343"/>
      <c r="H295" s="464"/>
      <c r="I295" s="343"/>
      <c r="J295" s="464"/>
      <c r="K295" s="465"/>
      <c r="L295" s="343"/>
      <c r="M295" s="464"/>
      <c r="N295" s="343"/>
      <c r="O295" s="464"/>
      <c r="P295" s="343"/>
      <c r="Q295" s="464"/>
      <c r="R295" s="343"/>
      <c r="S295" s="343"/>
      <c r="T295" s="343"/>
      <c r="U295" s="343"/>
      <c r="V295" s="343"/>
      <c r="W295" s="343"/>
      <c r="X295" s="343"/>
      <c r="Y295" s="343"/>
      <c r="Z295" s="343"/>
    </row>
    <row r="296" spans="1:26" ht="15.75" customHeight="1">
      <c r="A296" s="343"/>
      <c r="B296" s="343"/>
      <c r="C296" s="343"/>
      <c r="D296" s="464"/>
      <c r="E296" s="343"/>
      <c r="F296" s="464"/>
      <c r="G296" s="343"/>
      <c r="H296" s="464"/>
      <c r="I296" s="343"/>
      <c r="J296" s="464"/>
      <c r="K296" s="465"/>
      <c r="L296" s="343"/>
      <c r="M296" s="464"/>
      <c r="N296" s="343"/>
      <c r="O296" s="464"/>
      <c r="P296" s="343"/>
      <c r="Q296" s="464"/>
      <c r="R296" s="343"/>
      <c r="S296" s="343"/>
      <c r="T296" s="343"/>
      <c r="U296" s="343"/>
      <c r="V296" s="343"/>
      <c r="W296" s="343"/>
      <c r="X296" s="343"/>
      <c r="Y296" s="343"/>
      <c r="Z296" s="343"/>
    </row>
    <row r="297" spans="1:26" ht="15.75" customHeight="1">
      <c r="A297" s="343"/>
      <c r="B297" s="343"/>
      <c r="C297" s="343"/>
      <c r="D297" s="464"/>
      <c r="E297" s="343"/>
      <c r="F297" s="464"/>
      <c r="G297" s="343"/>
      <c r="H297" s="464"/>
      <c r="I297" s="343"/>
      <c r="J297" s="464"/>
      <c r="K297" s="465"/>
      <c r="L297" s="343"/>
      <c r="M297" s="464"/>
      <c r="N297" s="343"/>
      <c r="O297" s="464"/>
      <c r="P297" s="343"/>
      <c r="Q297" s="464"/>
      <c r="R297" s="343"/>
      <c r="S297" s="343"/>
      <c r="T297" s="343"/>
      <c r="U297" s="343"/>
      <c r="V297" s="343"/>
      <c r="W297" s="343"/>
      <c r="X297" s="343"/>
      <c r="Y297" s="343"/>
      <c r="Z297" s="343"/>
    </row>
    <row r="298" spans="1:26" ht="15.75" customHeight="1">
      <c r="A298" s="343"/>
      <c r="B298" s="343"/>
      <c r="C298" s="343"/>
      <c r="D298" s="464"/>
      <c r="E298" s="343"/>
      <c r="F298" s="464"/>
      <c r="G298" s="343"/>
      <c r="H298" s="464"/>
      <c r="I298" s="343"/>
      <c r="J298" s="464"/>
      <c r="K298" s="465"/>
      <c r="L298" s="343"/>
      <c r="M298" s="464"/>
      <c r="N298" s="343"/>
      <c r="O298" s="464"/>
      <c r="P298" s="343"/>
      <c r="Q298" s="464"/>
      <c r="R298" s="343"/>
      <c r="S298" s="343"/>
      <c r="T298" s="343"/>
      <c r="U298" s="343"/>
      <c r="V298" s="343"/>
      <c r="W298" s="343"/>
      <c r="X298" s="343"/>
      <c r="Y298" s="343"/>
      <c r="Z298" s="343"/>
    </row>
    <row r="299" spans="1:26" ht="15.75" customHeight="1">
      <c r="A299" s="343"/>
      <c r="B299" s="343"/>
      <c r="C299" s="343"/>
      <c r="D299" s="464"/>
      <c r="E299" s="343"/>
      <c r="F299" s="464"/>
      <c r="G299" s="343"/>
      <c r="H299" s="464"/>
      <c r="I299" s="343"/>
      <c r="J299" s="464"/>
      <c r="K299" s="465"/>
      <c r="L299" s="343"/>
      <c r="M299" s="464"/>
      <c r="N299" s="343"/>
      <c r="O299" s="464"/>
      <c r="P299" s="343"/>
      <c r="Q299" s="464"/>
      <c r="R299" s="343"/>
      <c r="S299" s="343"/>
      <c r="T299" s="343"/>
      <c r="U299" s="343"/>
      <c r="V299" s="343"/>
      <c r="W299" s="343"/>
      <c r="X299" s="343"/>
      <c r="Y299" s="343"/>
      <c r="Z299" s="343"/>
    </row>
    <row r="300" spans="1:26" ht="15.75" customHeight="1">
      <c r="A300" s="343"/>
      <c r="B300" s="343"/>
      <c r="C300" s="343"/>
      <c r="D300" s="464"/>
      <c r="E300" s="343"/>
      <c r="F300" s="464"/>
      <c r="G300" s="343"/>
      <c r="H300" s="464"/>
      <c r="I300" s="343"/>
      <c r="J300" s="464"/>
      <c r="K300" s="465"/>
      <c r="L300" s="343"/>
      <c r="M300" s="464"/>
      <c r="N300" s="343"/>
      <c r="O300" s="464"/>
      <c r="P300" s="343"/>
      <c r="Q300" s="464"/>
      <c r="R300" s="343"/>
      <c r="S300" s="343"/>
      <c r="T300" s="343"/>
      <c r="U300" s="343"/>
      <c r="V300" s="343"/>
      <c r="W300" s="343"/>
      <c r="X300" s="343"/>
      <c r="Y300" s="343"/>
      <c r="Z300" s="343"/>
    </row>
    <row r="301" spans="1:26" ht="15.75" customHeight="1">
      <c r="A301" s="343"/>
      <c r="B301" s="343"/>
      <c r="C301" s="343"/>
      <c r="D301" s="464"/>
      <c r="E301" s="343"/>
      <c r="F301" s="464"/>
      <c r="G301" s="343"/>
      <c r="H301" s="464"/>
      <c r="I301" s="343"/>
      <c r="J301" s="464"/>
      <c r="K301" s="465"/>
      <c r="L301" s="343"/>
      <c r="M301" s="464"/>
      <c r="N301" s="343"/>
      <c r="O301" s="464"/>
      <c r="P301" s="343"/>
      <c r="Q301" s="464"/>
      <c r="R301" s="343"/>
      <c r="S301" s="343"/>
      <c r="T301" s="343"/>
      <c r="U301" s="343"/>
      <c r="V301" s="343"/>
      <c r="W301" s="343"/>
      <c r="X301" s="343"/>
      <c r="Y301" s="343"/>
      <c r="Z301" s="343"/>
    </row>
    <row r="302" spans="1:26" ht="15.75" customHeight="1">
      <c r="A302" s="343"/>
      <c r="B302" s="343"/>
      <c r="C302" s="343"/>
      <c r="D302" s="464"/>
      <c r="E302" s="343"/>
      <c r="F302" s="464"/>
      <c r="G302" s="343"/>
      <c r="H302" s="464"/>
      <c r="I302" s="343"/>
      <c r="J302" s="464"/>
      <c r="K302" s="465"/>
      <c r="L302" s="343"/>
      <c r="M302" s="464"/>
      <c r="N302" s="343"/>
      <c r="O302" s="464"/>
      <c r="P302" s="343"/>
      <c r="Q302" s="464"/>
      <c r="R302" s="343"/>
      <c r="S302" s="343"/>
      <c r="T302" s="343"/>
      <c r="U302" s="343"/>
      <c r="V302" s="343"/>
      <c r="W302" s="343"/>
      <c r="X302" s="343"/>
      <c r="Y302" s="343"/>
      <c r="Z302" s="343"/>
    </row>
    <row r="303" spans="1:26" ht="15.75" customHeight="1">
      <c r="A303" s="343"/>
      <c r="B303" s="343"/>
      <c r="C303" s="343"/>
      <c r="D303" s="464"/>
      <c r="E303" s="343"/>
      <c r="F303" s="464"/>
      <c r="G303" s="343"/>
      <c r="H303" s="464"/>
      <c r="I303" s="343"/>
      <c r="J303" s="464"/>
      <c r="K303" s="465"/>
      <c r="L303" s="343"/>
      <c r="M303" s="464"/>
      <c r="N303" s="343"/>
      <c r="O303" s="464"/>
      <c r="P303" s="343"/>
      <c r="Q303" s="464"/>
      <c r="R303" s="343"/>
      <c r="S303" s="343"/>
      <c r="T303" s="343"/>
      <c r="U303" s="343"/>
      <c r="V303" s="343"/>
      <c r="W303" s="343"/>
      <c r="X303" s="343"/>
      <c r="Y303" s="343"/>
      <c r="Z303" s="343"/>
    </row>
    <row r="304" spans="1:26" ht="15.75" customHeight="1">
      <c r="A304" s="343"/>
      <c r="B304" s="343"/>
      <c r="C304" s="343"/>
      <c r="D304" s="464"/>
      <c r="E304" s="343"/>
      <c r="F304" s="464"/>
      <c r="G304" s="343"/>
      <c r="H304" s="464"/>
      <c r="I304" s="343"/>
      <c r="J304" s="464"/>
      <c r="K304" s="465"/>
      <c r="L304" s="343"/>
      <c r="M304" s="464"/>
      <c r="N304" s="343"/>
      <c r="O304" s="464"/>
      <c r="P304" s="343"/>
      <c r="Q304" s="464"/>
      <c r="R304" s="343"/>
      <c r="S304" s="343"/>
      <c r="T304" s="343"/>
      <c r="U304" s="343"/>
      <c r="V304" s="343"/>
      <c r="W304" s="343"/>
      <c r="X304" s="343"/>
      <c r="Y304" s="343"/>
      <c r="Z304" s="343"/>
    </row>
    <row r="305" spans="1:26" ht="15.75" customHeight="1">
      <c r="A305" s="343"/>
      <c r="B305" s="343"/>
      <c r="C305" s="343"/>
      <c r="D305" s="464"/>
      <c r="E305" s="343"/>
      <c r="F305" s="464"/>
      <c r="G305" s="343"/>
      <c r="H305" s="464"/>
      <c r="I305" s="343"/>
      <c r="J305" s="464"/>
      <c r="K305" s="465"/>
      <c r="L305" s="343"/>
      <c r="M305" s="464"/>
      <c r="N305" s="343"/>
      <c r="O305" s="464"/>
      <c r="P305" s="343"/>
      <c r="Q305" s="464"/>
      <c r="R305" s="343"/>
      <c r="S305" s="343"/>
      <c r="T305" s="343"/>
      <c r="U305" s="343"/>
      <c r="V305" s="343"/>
      <c r="W305" s="343"/>
      <c r="X305" s="343"/>
      <c r="Y305" s="343"/>
      <c r="Z305" s="343"/>
    </row>
    <row r="306" spans="1:26" ht="15.75" customHeight="1">
      <c r="A306" s="343"/>
      <c r="B306" s="343"/>
      <c r="C306" s="343"/>
      <c r="D306" s="464"/>
      <c r="E306" s="343"/>
      <c r="F306" s="464"/>
      <c r="G306" s="343"/>
      <c r="H306" s="464"/>
      <c r="I306" s="343"/>
      <c r="J306" s="464"/>
      <c r="K306" s="465"/>
      <c r="L306" s="343"/>
      <c r="M306" s="464"/>
      <c r="N306" s="343"/>
      <c r="O306" s="464"/>
      <c r="P306" s="343"/>
      <c r="Q306" s="464"/>
      <c r="R306" s="343"/>
      <c r="S306" s="343"/>
      <c r="T306" s="343"/>
      <c r="U306" s="343"/>
      <c r="V306" s="343"/>
      <c r="W306" s="343"/>
      <c r="X306" s="343"/>
      <c r="Y306" s="343"/>
      <c r="Z306" s="343"/>
    </row>
    <row r="307" spans="1:26" ht="15.75" customHeight="1">
      <c r="A307" s="343"/>
      <c r="B307" s="343"/>
      <c r="C307" s="343"/>
      <c r="D307" s="464"/>
      <c r="E307" s="343"/>
      <c r="F307" s="464"/>
      <c r="G307" s="343"/>
      <c r="H307" s="464"/>
      <c r="I307" s="343"/>
      <c r="J307" s="464"/>
      <c r="K307" s="465"/>
      <c r="L307" s="343"/>
      <c r="M307" s="464"/>
      <c r="N307" s="343"/>
      <c r="O307" s="464"/>
      <c r="P307" s="343"/>
      <c r="Q307" s="464"/>
      <c r="R307" s="343"/>
      <c r="S307" s="343"/>
      <c r="T307" s="343"/>
      <c r="U307" s="343"/>
      <c r="V307" s="343"/>
      <c r="W307" s="343"/>
      <c r="X307" s="343"/>
      <c r="Y307" s="343"/>
      <c r="Z307" s="343"/>
    </row>
    <row r="308" spans="1:26" ht="15.75" customHeight="1">
      <c r="A308" s="343"/>
      <c r="B308" s="343"/>
      <c r="C308" s="343"/>
      <c r="D308" s="464"/>
      <c r="E308" s="343"/>
      <c r="F308" s="464"/>
      <c r="G308" s="343"/>
      <c r="H308" s="464"/>
      <c r="I308" s="343"/>
      <c r="J308" s="464"/>
      <c r="K308" s="465"/>
      <c r="L308" s="343"/>
      <c r="M308" s="464"/>
      <c r="N308" s="343"/>
      <c r="O308" s="464"/>
      <c r="P308" s="343"/>
      <c r="Q308" s="464"/>
      <c r="R308" s="343"/>
      <c r="S308" s="343"/>
      <c r="T308" s="343"/>
      <c r="U308" s="343"/>
      <c r="V308" s="343"/>
      <c r="W308" s="343"/>
      <c r="X308" s="343"/>
      <c r="Y308" s="343"/>
      <c r="Z308" s="343"/>
    </row>
    <row r="309" spans="1:26" ht="15.75" customHeight="1">
      <c r="A309" s="343"/>
      <c r="B309" s="343"/>
      <c r="C309" s="343"/>
      <c r="D309" s="464"/>
      <c r="E309" s="343"/>
      <c r="F309" s="464"/>
      <c r="G309" s="343"/>
      <c r="H309" s="464"/>
      <c r="I309" s="343"/>
      <c r="J309" s="464"/>
      <c r="K309" s="465"/>
      <c r="L309" s="343"/>
      <c r="M309" s="464"/>
      <c r="N309" s="343"/>
      <c r="O309" s="464"/>
      <c r="P309" s="343"/>
      <c r="Q309" s="464"/>
      <c r="R309" s="343"/>
      <c r="S309" s="343"/>
      <c r="T309" s="343"/>
      <c r="U309" s="343"/>
      <c r="V309" s="343"/>
      <c r="W309" s="343"/>
      <c r="X309" s="343"/>
      <c r="Y309" s="343"/>
      <c r="Z309" s="343"/>
    </row>
    <row r="310" spans="1:26" ht="15.75" customHeight="1">
      <c r="A310" s="343"/>
      <c r="B310" s="343"/>
      <c r="C310" s="343"/>
      <c r="D310" s="464"/>
      <c r="E310" s="343"/>
      <c r="F310" s="464"/>
      <c r="G310" s="343"/>
      <c r="H310" s="464"/>
      <c r="I310" s="343"/>
      <c r="J310" s="464"/>
      <c r="K310" s="465"/>
      <c r="L310" s="343"/>
      <c r="M310" s="464"/>
      <c r="N310" s="343"/>
      <c r="O310" s="464"/>
      <c r="P310" s="343"/>
      <c r="Q310" s="464"/>
      <c r="R310" s="343"/>
      <c r="S310" s="343"/>
      <c r="T310" s="343"/>
      <c r="U310" s="343"/>
      <c r="V310" s="343"/>
      <c r="W310" s="343"/>
      <c r="X310" s="343"/>
      <c r="Y310" s="343"/>
      <c r="Z310" s="343"/>
    </row>
    <row r="311" spans="1:26" ht="15.75" customHeight="1">
      <c r="A311" s="343"/>
      <c r="B311" s="343"/>
      <c r="C311" s="343"/>
      <c r="D311" s="464"/>
      <c r="E311" s="343"/>
      <c r="F311" s="464"/>
      <c r="G311" s="343"/>
      <c r="H311" s="464"/>
      <c r="I311" s="343"/>
      <c r="J311" s="464"/>
      <c r="K311" s="465"/>
      <c r="L311" s="343"/>
      <c r="M311" s="464"/>
      <c r="N311" s="343"/>
      <c r="O311" s="464"/>
      <c r="P311" s="343"/>
      <c r="Q311" s="464"/>
      <c r="R311" s="343"/>
      <c r="S311" s="343"/>
      <c r="T311" s="343"/>
      <c r="U311" s="343"/>
      <c r="V311" s="343"/>
      <c r="W311" s="343"/>
      <c r="X311" s="343"/>
      <c r="Y311" s="343"/>
      <c r="Z311" s="343"/>
    </row>
    <row r="312" spans="1:26" ht="15.75" customHeight="1">
      <c r="A312" s="343"/>
      <c r="B312" s="343"/>
      <c r="C312" s="343"/>
      <c r="D312" s="464"/>
      <c r="E312" s="343"/>
      <c r="F312" s="464"/>
      <c r="G312" s="343"/>
      <c r="H312" s="464"/>
      <c r="I312" s="343"/>
      <c r="J312" s="464"/>
      <c r="K312" s="465"/>
      <c r="L312" s="343"/>
      <c r="M312" s="464"/>
      <c r="N312" s="343"/>
      <c r="O312" s="464"/>
      <c r="P312" s="343"/>
      <c r="Q312" s="464"/>
      <c r="R312" s="343"/>
      <c r="S312" s="343"/>
      <c r="T312" s="343"/>
      <c r="U312" s="343"/>
      <c r="V312" s="343"/>
      <c r="W312" s="343"/>
      <c r="X312" s="343"/>
      <c r="Y312" s="343"/>
      <c r="Z312" s="343"/>
    </row>
    <row r="313" spans="1:26" ht="15.75" customHeight="1">
      <c r="A313" s="343"/>
      <c r="B313" s="343"/>
      <c r="C313" s="343"/>
      <c r="D313" s="464"/>
      <c r="E313" s="343"/>
      <c r="F313" s="464"/>
      <c r="G313" s="343"/>
      <c r="H313" s="464"/>
      <c r="I313" s="343"/>
      <c r="J313" s="464"/>
      <c r="K313" s="465"/>
      <c r="L313" s="343"/>
      <c r="M313" s="464"/>
      <c r="N313" s="343"/>
      <c r="O313" s="464"/>
      <c r="P313" s="343"/>
      <c r="Q313" s="464"/>
      <c r="R313" s="343"/>
      <c r="S313" s="343"/>
      <c r="T313" s="343"/>
      <c r="U313" s="343"/>
      <c r="V313" s="343"/>
      <c r="W313" s="343"/>
      <c r="X313" s="343"/>
      <c r="Y313" s="343"/>
      <c r="Z313" s="343"/>
    </row>
    <row r="314" spans="1:26" ht="15.75" customHeight="1">
      <c r="A314" s="343"/>
      <c r="B314" s="343"/>
      <c r="C314" s="343"/>
      <c r="D314" s="464"/>
      <c r="E314" s="343"/>
      <c r="F314" s="464"/>
      <c r="G314" s="343"/>
      <c r="H314" s="464"/>
      <c r="I314" s="343"/>
      <c r="J314" s="464"/>
      <c r="K314" s="465"/>
      <c r="L314" s="343"/>
      <c r="M314" s="464"/>
      <c r="N314" s="343"/>
      <c r="O314" s="464"/>
      <c r="P314" s="343"/>
      <c r="Q314" s="464"/>
      <c r="R314" s="343"/>
      <c r="S314" s="343"/>
      <c r="T314" s="343"/>
      <c r="U314" s="343"/>
      <c r="V314" s="343"/>
      <c r="W314" s="343"/>
      <c r="X314" s="343"/>
      <c r="Y314" s="343"/>
      <c r="Z314" s="343"/>
    </row>
    <row r="315" spans="1:26" ht="15.75" customHeight="1">
      <c r="A315" s="343"/>
      <c r="B315" s="343"/>
      <c r="C315" s="343"/>
      <c r="D315" s="464"/>
      <c r="E315" s="343"/>
      <c r="F315" s="464"/>
      <c r="G315" s="343"/>
      <c r="H315" s="464"/>
      <c r="I315" s="343"/>
      <c r="J315" s="464"/>
      <c r="K315" s="465"/>
      <c r="L315" s="343"/>
      <c r="M315" s="464"/>
      <c r="N315" s="343"/>
      <c r="O315" s="464"/>
      <c r="P315" s="343"/>
      <c r="Q315" s="464"/>
      <c r="R315" s="343"/>
      <c r="S315" s="343"/>
      <c r="T315" s="343"/>
      <c r="U315" s="343"/>
      <c r="V315" s="343"/>
      <c r="W315" s="343"/>
      <c r="X315" s="343"/>
      <c r="Y315" s="343"/>
      <c r="Z315" s="343"/>
    </row>
    <row r="316" spans="1:26" ht="15.75" customHeight="1">
      <c r="A316" s="343"/>
      <c r="B316" s="343"/>
      <c r="C316" s="343"/>
      <c r="D316" s="464"/>
      <c r="E316" s="343"/>
      <c r="F316" s="464"/>
      <c r="G316" s="343"/>
      <c r="H316" s="464"/>
      <c r="I316" s="343"/>
      <c r="J316" s="464"/>
      <c r="K316" s="465"/>
      <c r="L316" s="343"/>
      <c r="M316" s="464"/>
      <c r="N316" s="343"/>
      <c r="O316" s="464"/>
      <c r="P316" s="343"/>
      <c r="Q316" s="464"/>
      <c r="R316" s="343"/>
      <c r="S316" s="343"/>
      <c r="T316" s="343"/>
      <c r="U316" s="343"/>
      <c r="V316" s="343"/>
      <c r="W316" s="343"/>
      <c r="X316" s="343"/>
      <c r="Y316" s="343"/>
      <c r="Z316" s="343"/>
    </row>
    <row r="317" spans="1:26" ht="15.75" customHeight="1">
      <c r="A317" s="343"/>
      <c r="B317" s="343"/>
      <c r="C317" s="343"/>
      <c r="D317" s="464"/>
      <c r="E317" s="343"/>
      <c r="F317" s="464"/>
      <c r="G317" s="343"/>
      <c r="H317" s="464"/>
      <c r="I317" s="343"/>
      <c r="J317" s="464"/>
      <c r="K317" s="465"/>
      <c r="L317" s="343"/>
      <c r="M317" s="464"/>
      <c r="N317" s="343"/>
      <c r="O317" s="464"/>
      <c r="P317" s="343"/>
      <c r="Q317" s="464"/>
      <c r="R317" s="343"/>
      <c r="S317" s="343"/>
      <c r="T317" s="343"/>
      <c r="U317" s="343"/>
      <c r="V317" s="343"/>
      <c r="W317" s="343"/>
      <c r="X317" s="343"/>
      <c r="Y317" s="343"/>
      <c r="Z317" s="343"/>
    </row>
    <row r="318" spans="1:26" ht="15.75" customHeight="1">
      <c r="A318" s="343"/>
      <c r="B318" s="343"/>
      <c r="C318" s="343"/>
      <c r="D318" s="464"/>
      <c r="E318" s="343"/>
      <c r="F318" s="464"/>
      <c r="G318" s="343"/>
      <c r="H318" s="464"/>
      <c r="I318" s="343"/>
      <c r="J318" s="464"/>
      <c r="K318" s="465"/>
      <c r="L318" s="343"/>
      <c r="M318" s="464"/>
      <c r="N318" s="343"/>
      <c r="O318" s="464"/>
      <c r="P318" s="343"/>
      <c r="Q318" s="464"/>
      <c r="R318" s="343"/>
      <c r="S318" s="343"/>
      <c r="T318" s="343"/>
      <c r="U318" s="343"/>
      <c r="V318" s="343"/>
      <c r="W318" s="343"/>
      <c r="X318" s="343"/>
      <c r="Y318" s="343"/>
      <c r="Z318" s="343"/>
    </row>
    <row r="319" spans="1:26" ht="15.75" customHeight="1">
      <c r="A319" s="343"/>
      <c r="B319" s="343"/>
      <c r="C319" s="343"/>
      <c r="D319" s="464"/>
      <c r="E319" s="343"/>
      <c r="F319" s="464"/>
      <c r="G319" s="343"/>
      <c r="H319" s="464"/>
      <c r="I319" s="343"/>
      <c r="J319" s="464"/>
      <c r="K319" s="465"/>
      <c r="L319" s="343"/>
      <c r="M319" s="464"/>
      <c r="N319" s="343"/>
      <c r="O319" s="464"/>
      <c r="P319" s="343"/>
      <c r="Q319" s="464"/>
      <c r="R319" s="343"/>
      <c r="S319" s="343"/>
      <c r="T319" s="343"/>
      <c r="U319" s="343"/>
      <c r="V319" s="343"/>
      <c r="W319" s="343"/>
      <c r="X319" s="343"/>
      <c r="Y319" s="343"/>
      <c r="Z319" s="343"/>
    </row>
    <row r="320" spans="1:26" ht="15.75" customHeight="1">
      <c r="A320" s="343"/>
      <c r="B320" s="343"/>
      <c r="C320" s="343"/>
      <c r="D320" s="464"/>
      <c r="E320" s="343"/>
      <c r="F320" s="464"/>
      <c r="G320" s="343"/>
      <c r="H320" s="464"/>
      <c r="I320" s="343"/>
      <c r="J320" s="464"/>
      <c r="K320" s="465"/>
      <c r="L320" s="343"/>
      <c r="M320" s="464"/>
      <c r="N320" s="343"/>
      <c r="O320" s="464"/>
      <c r="P320" s="343"/>
      <c r="Q320" s="464"/>
      <c r="R320" s="343"/>
      <c r="S320" s="343"/>
      <c r="T320" s="343"/>
      <c r="U320" s="343"/>
      <c r="V320" s="343"/>
      <c r="W320" s="343"/>
      <c r="X320" s="343"/>
      <c r="Y320" s="343"/>
      <c r="Z320" s="343"/>
    </row>
    <row r="321" spans="1:26" ht="15.75" customHeight="1">
      <c r="A321" s="343"/>
      <c r="B321" s="343"/>
      <c r="C321" s="343"/>
      <c r="D321" s="464"/>
      <c r="E321" s="343"/>
      <c r="F321" s="464"/>
      <c r="G321" s="343"/>
      <c r="H321" s="464"/>
      <c r="I321" s="343"/>
      <c r="J321" s="464"/>
      <c r="K321" s="465"/>
      <c r="L321" s="343"/>
      <c r="M321" s="464"/>
      <c r="N321" s="343"/>
      <c r="O321" s="464"/>
      <c r="P321" s="343"/>
      <c r="Q321" s="464"/>
      <c r="R321" s="343"/>
      <c r="S321" s="343"/>
      <c r="T321" s="343"/>
      <c r="U321" s="343"/>
      <c r="V321" s="343"/>
      <c r="W321" s="343"/>
      <c r="X321" s="343"/>
      <c r="Y321" s="343"/>
      <c r="Z321" s="343"/>
    </row>
    <row r="322" spans="1:26" ht="15.75" customHeight="1">
      <c r="A322" s="343"/>
      <c r="B322" s="343"/>
      <c r="C322" s="343"/>
      <c r="D322" s="464"/>
      <c r="E322" s="343"/>
      <c r="F322" s="464"/>
      <c r="G322" s="343"/>
      <c r="H322" s="464"/>
      <c r="I322" s="343"/>
      <c r="J322" s="464"/>
      <c r="K322" s="465"/>
      <c r="L322" s="343"/>
      <c r="M322" s="464"/>
      <c r="N322" s="343"/>
      <c r="O322" s="464"/>
      <c r="P322" s="343"/>
      <c r="Q322" s="464"/>
      <c r="R322" s="343"/>
      <c r="S322" s="343"/>
      <c r="T322" s="343"/>
      <c r="U322" s="343"/>
      <c r="V322" s="343"/>
      <c r="W322" s="343"/>
      <c r="X322" s="343"/>
      <c r="Y322" s="343"/>
      <c r="Z322" s="343"/>
    </row>
    <row r="323" spans="1:26" ht="15.75" customHeight="1">
      <c r="A323" s="343"/>
      <c r="B323" s="343"/>
      <c r="C323" s="343"/>
      <c r="D323" s="464"/>
      <c r="E323" s="343"/>
      <c r="F323" s="464"/>
      <c r="G323" s="343"/>
      <c r="H323" s="464"/>
      <c r="I323" s="343"/>
      <c r="J323" s="464"/>
      <c r="K323" s="465"/>
      <c r="L323" s="343"/>
      <c r="M323" s="464"/>
      <c r="N323" s="343"/>
      <c r="O323" s="464"/>
      <c r="P323" s="343"/>
      <c r="Q323" s="464"/>
      <c r="R323" s="343"/>
      <c r="S323" s="343"/>
      <c r="T323" s="343"/>
      <c r="U323" s="343"/>
      <c r="V323" s="343"/>
      <c r="W323" s="343"/>
      <c r="X323" s="343"/>
      <c r="Y323" s="343"/>
      <c r="Z323" s="343"/>
    </row>
    <row r="324" spans="1:26" ht="15.75" customHeight="1">
      <c r="A324" s="343"/>
      <c r="B324" s="343"/>
      <c r="C324" s="343"/>
      <c r="D324" s="464"/>
      <c r="E324" s="343"/>
      <c r="F324" s="464"/>
      <c r="G324" s="343"/>
      <c r="H324" s="464"/>
      <c r="I324" s="343"/>
      <c r="J324" s="464"/>
      <c r="K324" s="465"/>
      <c r="L324" s="343"/>
      <c r="M324" s="464"/>
      <c r="N324" s="343"/>
      <c r="O324" s="464"/>
      <c r="P324" s="343"/>
      <c r="Q324" s="464"/>
      <c r="R324" s="343"/>
      <c r="S324" s="343"/>
      <c r="T324" s="343"/>
      <c r="U324" s="343"/>
      <c r="V324" s="343"/>
      <c r="W324" s="343"/>
      <c r="X324" s="343"/>
      <c r="Y324" s="343"/>
      <c r="Z324" s="343"/>
    </row>
    <row r="325" spans="1:26" ht="15.75" customHeight="1">
      <c r="A325" s="343"/>
      <c r="B325" s="343"/>
      <c r="C325" s="343"/>
      <c r="D325" s="464"/>
      <c r="E325" s="343"/>
      <c r="F325" s="464"/>
      <c r="G325" s="343"/>
      <c r="H325" s="464"/>
      <c r="I325" s="343"/>
      <c r="J325" s="464"/>
      <c r="K325" s="465"/>
      <c r="L325" s="343"/>
      <c r="M325" s="464"/>
      <c r="N325" s="343"/>
      <c r="O325" s="464"/>
      <c r="P325" s="343"/>
      <c r="Q325" s="464"/>
      <c r="R325" s="343"/>
      <c r="S325" s="343"/>
      <c r="T325" s="343"/>
      <c r="U325" s="343"/>
      <c r="V325" s="343"/>
      <c r="W325" s="343"/>
      <c r="X325" s="343"/>
      <c r="Y325" s="343"/>
      <c r="Z325" s="343"/>
    </row>
    <row r="326" spans="1:26" ht="15.75" customHeight="1">
      <c r="A326" s="343"/>
      <c r="B326" s="343"/>
      <c r="C326" s="343"/>
      <c r="D326" s="464"/>
      <c r="E326" s="343"/>
      <c r="F326" s="464"/>
      <c r="G326" s="343"/>
      <c r="H326" s="464"/>
      <c r="I326" s="343"/>
      <c r="J326" s="464"/>
      <c r="K326" s="465"/>
      <c r="L326" s="343"/>
      <c r="M326" s="464"/>
      <c r="N326" s="343"/>
      <c r="O326" s="464"/>
      <c r="P326" s="343"/>
      <c r="Q326" s="464"/>
      <c r="R326" s="343"/>
      <c r="S326" s="343"/>
      <c r="T326" s="343"/>
      <c r="U326" s="343"/>
      <c r="V326" s="343"/>
      <c r="W326" s="343"/>
      <c r="X326" s="343"/>
      <c r="Y326" s="343"/>
      <c r="Z326" s="343"/>
    </row>
    <row r="327" spans="1:26" ht="15.75" customHeight="1">
      <c r="A327" s="343"/>
      <c r="B327" s="343"/>
      <c r="C327" s="343"/>
      <c r="D327" s="464"/>
      <c r="E327" s="343"/>
      <c r="F327" s="464"/>
      <c r="G327" s="343"/>
      <c r="H327" s="464"/>
      <c r="I327" s="343"/>
      <c r="J327" s="464"/>
      <c r="K327" s="465"/>
      <c r="L327" s="343"/>
      <c r="M327" s="464"/>
      <c r="N327" s="343"/>
      <c r="O327" s="464"/>
      <c r="P327" s="343"/>
      <c r="Q327" s="464"/>
      <c r="R327" s="343"/>
      <c r="S327" s="343"/>
      <c r="T327" s="343"/>
      <c r="U327" s="343"/>
      <c r="V327" s="343"/>
      <c r="W327" s="343"/>
      <c r="X327" s="343"/>
      <c r="Y327" s="343"/>
      <c r="Z327" s="343"/>
    </row>
    <row r="328" spans="1:26" ht="15.75" customHeight="1">
      <c r="A328" s="343"/>
      <c r="B328" s="343"/>
      <c r="C328" s="343"/>
      <c r="D328" s="464"/>
      <c r="E328" s="343"/>
      <c r="F328" s="464"/>
      <c r="G328" s="343"/>
      <c r="H328" s="464"/>
      <c r="I328" s="343"/>
      <c r="J328" s="464"/>
      <c r="K328" s="465"/>
      <c r="L328" s="343"/>
      <c r="M328" s="464"/>
      <c r="N328" s="343"/>
      <c r="O328" s="464"/>
      <c r="P328" s="343"/>
      <c r="Q328" s="464"/>
      <c r="R328" s="343"/>
      <c r="S328" s="343"/>
      <c r="T328" s="343"/>
      <c r="U328" s="343"/>
      <c r="V328" s="343"/>
      <c r="W328" s="343"/>
      <c r="X328" s="343"/>
      <c r="Y328" s="343"/>
      <c r="Z328" s="343"/>
    </row>
    <row r="329" spans="1:26" ht="15.75" customHeight="1">
      <c r="A329" s="343"/>
      <c r="B329" s="343"/>
      <c r="C329" s="343"/>
      <c r="D329" s="464"/>
      <c r="E329" s="343"/>
      <c r="F329" s="464"/>
      <c r="G329" s="343"/>
      <c r="H329" s="464"/>
      <c r="I329" s="343"/>
      <c r="J329" s="464"/>
      <c r="K329" s="465"/>
      <c r="L329" s="343"/>
      <c r="M329" s="464"/>
      <c r="N329" s="343"/>
      <c r="O329" s="464"/>
      <c r="P329" s="343"/>
      <c r="Q329" s="464"/>
      <c r="R329" s="343"/>
      <c r="S329" s="343"/>
      <c r="T329" s="343"/>
      <c r="U329" s="343"/>
      <c r="V329" s="343"/>
      <c r="W329" s="343"/>
      <c r="X329" s="343"/>
      <c r="Y329" s="343"/>
      <c r="Z329" s="343"/>
    </row>
    <row r="330" spans="1:26" ht="15.75" customHeight="1">
      <c r="A330" s="343"/>
      <c r="B330" s="343"/>
      <c r="C330" s="343"/>
      <c r="D330" s="464"/>
      <c r="E330" s="343"/>
      <c r="F330" s="464"/>
      <c r="G330" s="343"/>
      <c r="H330" s="464"/>
      <c r="I330" s="343"/>
      <c r="J330" s="464"/>
      <c r="K330" s="465"/>
      <c r="L330" s="343"/>
      <c r="M330" s="464"/>
      <c r="N330" s="343"/>
      <c r="O330" s="464"/>
      <c r="P330" s="343"/>
      <c r="Q330" s="464"/>
      <c r="R330" s="343"/>
      <c r="S330" s="343"/>
      <c r="T330" s="343"/>
      <c r="U330" s="343"/>
      <c r="V330" s="343"/>
      <c r="W330" s="343"/>
      <c r="X330" s="343"/>
      <c r="Y330" s="343"/>
      <c r="Z330" s="343"/>
    </row>
    <row r="331" spans="1:26" ht="15.75" customHeight="1">
      <c r="A331" s="343"/>
      <c r="B331" s="343"/>
      <c r="C331" s="343"/>
      <c r="D331" s="464"/>
      <c r="E331" s="343"/>
      <c r="F331" s="464"/>
      <c r="G331" s="343"/>
      <c r="H331" s="464"/>
      <c r="I331" s="343"/>
      <c r="J331" s="464"/>
      <c r="K331" s="465"/>
      <c r="L331" s="343"/>
      <c r="M331" s="464"/>
      <c r="N331" s="343"/>
      <c r="O331" s="464"/>
      <c r="P331" s="343"/>
      <c r="Q331" s="464"/>
      <c r="R331" s="343"/>
      <c r="S331" s="343"/>
      <c r="T331" s="343"/>
      <c r="U331" s="343"/>
      <c r="V331" s="343"/>
      <c r="W331" s="343"/>
      <c r="X331" s="343"/>
      <c r="Y331" s="343"/>
      <c r="Z331" s="343"/>
    </row>
    <row r="332" spans="1:26" ht="15.75" customHeight="1">
      <c r="A332" s="343"/>
      <c r="B332" s="343"/>
      <c r="C332" s="343"/>
      <c r="D332" s="464"/>
      <c r="E332" s="343"/>
      <c r="F332" s="464"/>
      <c r="G332" s="343"/>
      <c r="H332" s="464"/>
      <c r="I332" s="343"/>
      <c r="J332" s="464"/>
      <c r="K332" s="465"/>
      <c r="L332" s="343"/>
      <c r="M332" s="464"/>
      <c r="N332" s="343"/>
      <c r="O332" s="464"/>
      <c r="P332" s="343"/>
      <c r="Q332" s="464"/>
      <c r="R332" s="343"/>
      <c r="S332" s="343"/>
      <c r="T332" s="343"/>
      <c r="U332" s="343"/>
      <c r="V332" s="343"/>
      <c r="W332" s="343"/>
      <c r="X332" s="343"/>
      <c r="Y332" s="343"/>
      <c r="Z332" s="343"/>
    </row>
    <row r="333" spans="1:26" ht="15.75" customHeight="1">
      <c r="A333" s="343"/>
      <c r="B333" s="343"/>
      <c r="C333" s="343"/>
      <c r="D333" s="464"/>
      <c r="E333" s="343"/>
      <c r="F333" s="464"/>
      <c r="G333" s="343"/>
      <c r="H333" s="464"/>
      <c r="I333" s="343"/>
      <c r="J333" s="464"/>
      <c r="K333" s="465"/>
      <c r="L333" s="343"/>
      <c r="M333" s="464"/>
      <c r="N333" s="343"/>
      <c r="O333" s="464"/>
      <c r="P333" s="343"/>
      <c r="Q333" s="464"/>
      <c r="R333" s="343"/>
      <c r="S333" s="343"/>
      <c r="T333" s="343"/>
      <c r="U333" s="343"/>
      <c r="V333" s="343"/>
      <c r="W333" s="343"/>
      <c r="X333" s="343"/>
      <c r="Y333" s="343"/>
      <c r="Z333" s="343"/>
    </row>
    <row r="334" spans="1:26" ht="15.75" customHeight="1">
      <c r="A334" s="343"/>
      <c r="B334" s="343"/>
      <c r="C334" s="343"/>
      <c r="D334" s="464"/>
      <c r="E334" s="343"/>
      <c r="F334" s="464"/>
      <c r="G334" s="343"/>
      <c r="H334" s="464"/>
      <c r="I334" s="343"/>
      <c r="J334" s="464"/>
      <c r="K334" s="465"/>
      <c r="L334" s="343"/>
      <c r="M334" s="464"/>
      <c r="N334" s="343"/>
      <c r="O334" s="464"/>
      <c r="P334" s="343"/>
      <c r="Q334" s="464"/>
      <c r="R334" s="343"/>
      <c r="S334" s="343"/>
      <c r="T334" s="343"/>
      <c r="U334" s="343"/>
      <c r="V334" s="343"/>
      <c r="W334" s="343"/>
      <c r="X334" s="343"/>
      <c r="Y334" s="343"/>
      <c r="Z334" s="343"/>
    </row>
    <row r="335" spans="1:26" ht="15.75" customHeight="1">
      <c r="A335" s="343"/>
      <c r="B335" s="343"/>
      <c r="C335" s="343"/>
      <c r="D335" s="464"/>
      <c r="E335" s="343"/>
      <c r="F335" s="464"/>
      <c r="G335" s="343"/>
      <c r="H335" s="464"/>
      <c r="I335" s="343"/>
      <c r="J335" s="464"/>
      <c r="K335" s="465"/>
      <c r="L335" s="343"/>
      <c r="M335" s="464"/>
      <c r="N335" s="343"/>
      <c r="O335" s="464"/>
      <c r="P335" s="343"/>
      <c r="Q335" s="464"/>
      <c r="R335" s="343"/>
      <c r="S335" s="343"/>
      <c r="T335" s="343"/>
      <c r="U335" s="343"/>
      <c r="V335" s="343"/>
      <c r="W335" s="343"/>
      <c r="X335" s="343"/>
      <c r="Y335" s="343"/>
      <c r="Z335" s="343"/>
    </row>
    <row r="336" spans="1:26" ht="15.75" customHeight="1">
      <c r="A336" s="343"/>
      <c r="B336" s="343"/>
      <c r="C336" s="343"/>
      <c r="D336" s="464"/>
      <c r="E336" s="343"/>
      <c r="F336" s="464"/>
      <c r="G336" s="343"/>
      <c r="H336" s="464"/>
      <c r="I336" s="343"/>
      <c r="J336" s="464"/>
      <c r="K336" s="465"/>
      <c r="L336" s="343"/>
      <c r="M336" s="464"/>
      <c r="N336" s="343"/>
      <c r="O336" s="464"/>
      <c r="P336" s="343"/>
      <c r="Q336" s="464"/>
      <c r="R336" s="343"/>
      <c r="S336" s="343"/>
      <c r="T336" s="343"/>
      <c r="U336" s="343"/>
      <c r="V336" s="343"/>
      <c r="W336" s="343"/>
      <c r="X336" s="343"/>
      <c r="Y336" s="343"/>
      <c r="Z336" s="343"/>
    </row>
    <row r="337" spans="1:26" ht="15.75" customHeight="1">
      <c r="A337" s="343"/>
      <c r="B337" s="343"/>
      <c r="C337" s="343"/>
      <c r="D337" s="464"/>
      <c r="E337" s="343"/>
      <c r="F337" s="464"/>
      <c r="G337" s="343"/>
      <c r="H337" s="464"/>
      <c r="I337" s="343"/>
      <c r="J337" s="464"/>
      <c r="K337" s="465"/>
      <c r="L337" s="343"/>
      <c r="M337" s="464"/>
      <c r="N337" s="343"/>
      <c r="O337" s="464"/>
      <c r="P337" s="343"/>
      <c r="Q337" s="464"/>
      <c r="R337" s="343"/>
      <c r="S337" s="343"/>
      <c r="T337" s="343"/>
      <c r="U337" s="343"/>
      <c r="V337" s="343"/>
      <c r="W337" s="343"/>
      <c r="X337" s="343"/>
      <c r="Y337" s="343"/>
      <c r="Z337" s="343"/>
    </row>
    <row r="338" spans="1:26" ht="15.75" customHeight="1">
      <c r="A338" s="343"/>
      <c r="B338" s="343"/>
      <c r="C338" s="343"/>
      <c r="D338" s="464"/>
      <c r="E338" s="343"/>
      <c r="F338" s="464"/>
      <c r="G338" s="343"/>
      <c r="H338" s="464"/>
      <c r="I338" s="343"/>
      <c r="J338" s="464"/>
      <c r="K338" s="465"/>
      <c r="L338" s="343"/>
      <c r="M338" s="464"/>
      <c r="N338" s="343"/>
      <c r="O338" s="464"/>
      <c r="P338" s="343"/>
      <c r="Q338" s="464"/>
      <c r="R338" s="343"/>
      <c r="S338" s="343"/>
      <c r="T338" s="343"/>
      <c r="U338" s="343"/>
      <c r="V338" s="343"/>
      <c r="W338" s="343"/>
      <c r="X338" s="343"/>
      <c r="Y338" s="343"/>
      <c r="Z338" s="343"/>
    </row>
    <row r="339" spans="1:26" ht="15.75" customHeight="1">
      <c r="A339" s="343"/>
      <c r="B339" s="343"/>
      <c r="C339" s="343"/>
      <c r="D339" s="464"/>
      <c r="E339" s="343"/>
      <c r="F339" s="464"/>
      <c r="G339" s="343"/>
      <c r="H339" s="464"/>
      <c r="I339" s="343"/>
      <c r="J339" s="464"/>
      <c r="K339" s="465"/>
      <c r="L339" s="343"/>
      <c r="M339" s="464"/>
      <c r="N339" s="343"/>
      <c r="O339" s="464"/>
      <c r="P339" s="343"/>
      <c r="Q339" s="464"/>
      <c r="R339" s="343"/>
      <c r="S339" s="343"/>
      <c r="T339" s="343"/>
      <c r="U339" s="343"/>
      <c r="V339" s="343"/>
      <c r="W339" s="343"/>
      <c r="X339" s="343"/>
      <c r="Y339" s="343"/>
      <c r="Z339" s="343"/>
    </row>
    <row r="340" spans="1:26" ht="15.75" customHeight="1">
      <c r="A340" s="343"/>
      <c r="B340" s="343"/>
      <c r="C340" s="343"/>
      <c r="D340" s="464"/>
      <c r="E340" s="343"/>
      <c r="F340" s="464"/>
      <c r="G340" s="343"/>
      <c r="H340" s="464"/>
      <c r="I340" s="343"/>
      <c r="J340" s="464"/>
      <c r="K340" s="465"/>
      <c r="L340" s="343"/>
      <c r="M340" s="464"/>
      <c r="N340" s="343"/>
      <c r="O340" s="464"/>
      <c r="P340" s="343"/>
      <c r="Q340" s="464"/>
      <c r="R340" s="343"/>
      <c r="S340" s="343"/>
      <c r="T340" s="343"/>
      <c r="U340" s="343"/>
      <c r="V340" s="343"/>
      <c r="W340" s="343"/>
      <c r="X340" s="343"/>
      <c r="Y340" s="343"/>
      <c r="Z340" s="343"/>
    </row>
    <row r="341" spans="1:26" ht="15.75" customHeight="1">
      <c r="A341" s="343"/>
      <c r="B341" s="343"/>
      <c r="C341" s="343"/>
      <c r="D341" s="464"/>
      <c r="E341" s="343"/>
      <c r="F341" s="464"/>
      <c r="G341" s="343"/>
      <c r="H341" s="464"/>
      <c r="I341" s="343"/>
      <c r="J341" s="464"/>
      <c r="K341" s="465"/>
      <c r="L341" s="343"/>
      <c r="M341" s="464"/>
      <c r="N341" s="343"/>
      <c r="O341" s="464"/>
      <c r="P341" s="343"/>
      <c r="Q341" s="464"/>
      <c r="R341" s="343"/>
      <c r="S341" s="343"/>
      <c r="T341" s="343"/>
      <c r="U341" s="343"/>
      <c r="V341" s="343"/>
      <c r="W341" s="343"/>
      <c r="X341" s="343"/>
      <c r="Y341" s="343"/>
      <c r="Z341" s="343"/>
    </row>
    <row r="342" spans="1:26" ht="15.75" customHeight="1">
      <c r="A342" s="343"/>
      <c r="B342" s="343"/>
      <c r="C342" s="343"/>
      <c r="D342" s="464"/>
      <c r="E342" s="343"/>
      <c r="F342" s="464"/>
      <c r="G342" s="343"/>
      <c r="H342" s="464"/>
      <c r="I342" s="343"/>
      <c r="J342" s="464"/>
      <c r="K342" s="465"/>
      <c r="L342" s="343"/>
      <c r="M342" s="464"/>
      <c r="N342" s="343"/>
      <c r="O342" s="464"/>
      <c r="P342" s="343"/>
      <c r="Q342" s="464"/>
      <c r="R342" s="343"/>
      <c r="S342" s="343"/>
      <c r="T342" s="343"/>
      <c r="U342" s="343"/>
      <c r="V342" s="343"/>
      <c r="W342" s="343"/>
      <c r="X342" s="343"/>
      <c r="Y342" s="343"/>
      <c r="Z342" s="343"/>
    </row>
    <row r="343" spans="1:26" ht="15.75" customHeight="1">
      <c r="A343" s="343"/>
      <c r="B343" s="343"/>
      <c r="C343" s="343"/>
      <c r="D343" s="464"/>
      <c r="E343" s="343"/>
      <c r="F343" s="464"/>
      <c r="G343" s="343"/>
      <c r="H343" s="464"/>
      <c r="I343" s="343"/>
      <c r="J343" s="464"/>
      <c r="K343" s="465"/>
      <c r="L343" s="343"/>
      <c r="M343" s="464"/>
      <c r="N343" s="343"/>
      <c r="O343" s="464"/>
      <c r="P343" s="343"/>
      <c r="Q343" s="464"/>
      <c r="R343" s="343"/>
      <c r="S343" s="343"/>
      <c r="T343" s="343"/>
      <c r="U343" s="343"/>
      <c r="V343" s="343"/>
      <c r="W343" s="343"/>
      <c r="X343" s="343"/>
      <c r="Y343" s="343"/>
      <c r="Z343" s="343"/>
    </row>
    <row r="344" spans="1:26" ht="15.75" customHeight="1">
      <c r="A344" s="343"/>
      <c r="B344" s="343"/>
      <c r="C344" s="343"/>
      <c r="D344" s="464"/>
      <c r="E344" s="343"/>
      <c r="F344" s="464"/>
      <c r="G344" s="343"/>
      <c r="H344" s="464"/>
      <c r="I344" s="343"/>
      <c r="J344" s="464"/>
      <c r="K344" s="465"/>
      <c r="L344" s="343"/>
      <c r="M344" s="464"/>
      <c r="N344" s="343"/>
      <c r="O344" s="464"/>
      <c r="P344" s="343"/>
      <c r="Q344" s="464"/>
      <c r="R344" s="343"/>
      <c r="S344" s="343"/>
      <c r="T344" s="343"/>
      <c r="U344" s="343"/>
      <c r="V344" s="343"/>
      <c r="W344" s="343"/>
      <c r="X344" s="343"/>
      <c r="Y344" s="343"/>
      <c r="Z344" s="343"/>
    </row>
    <row r="345" spans="1:26" ht="15.75" customHeight="1">
      <c r="A345" s="343"/>
      <c r="B345" s="343"/>
      <c r="C345" s="343"/>
      <c r="D345" s="464"/>
      <c r="E345" s="343"/>
      <c r="F345" s="464"/>
      <c r="G345" s="343"/>
      <c r="H345" s="464"/>
      <c r="I345" s="343"/>
      <c r="J345" s="464"/>
      <c r="K345" s="465"/>
      <c r="L345" s="343"/>
      <c r="M345" s="464"/>
      <c r="N345" s="343"/>
      <c r="O345" s="464"/>
      <c r="P345" s="343"/>
      <c r="Q345" s="464"/>
      <c r="R345" s="343"/>
      <c r="S345" s="343"/>
      <c r="T345" s="343"/>
      <c r="U345" s="343"/>
      <c r="V345" s="343"/>
      <c r="W345" s="343"/>
      <c r="X345" s="343"/>
      <c r="Y345" s="343"/>
      <c r="Z345" s="343"/>
    </row>
    <row r="346" spans="1:26" ht="15.75" customHeight="1">
      <c r="A346" s="343"/>
      <c r="B346" s="343"/>
      <c r="C346" s="343"/>
      <c r="D346" s="464"/>
      <c r="E346" s="343"/>
      <c r="F346" s="464"/>
      <c r="G346" s="343"/>
      <c r="H346" s="464"/>
      <c r="I346" s="343"/>
      <c r="J346" s="464"/>
      <c r="K346" s="465"/>
      <c r="L346" s="343"/>
      <c r="M346" s="464"/>
      <c r="N346" s="343"/>
      <c r="O346" s="464"/>
      <c r="P346" s="343"/>
      <c r="Q346" s="464"/>
      <c r="R346" s="343"/>
      <c r="S346" s="343"/>
      <c r="T346" s="343"/>
      <c r="U346" s="343"/>
      <c r="V346" s="343"/>
      <c r="W346" s="343"/>
      <c r="X346" s="343"/>
      <c r="Y346" s="343"/>
      <c r="Z346" s="343"/>
    </row>
    <row r="347" spans="1:26" ht="15.75" customHeight="1">
      <c r="A347" s="343"/>
      <c r="B347" s="343"/>
      <c r="C347" s="343"/>
      <c r="D347" s="464"/>
      <c r="E347" s="343"/>
      <c r="F347" s="464"/>
      <c r="G347" s="343"/>
      <c r="H347" s="464"/>
      <c r="I347" s="343"/>
      <c r="J347" s="464"/>
      <c r="K347" s="465"/>
      <c r="L347" s="343"/>
      <c r="M347" s="464"/>
      <c r="N347" s="343"/>
      <c r="O347" s="464"/>
      <c r="P347" s="343"/>
      <c r="Q347" s="464"/>
      <c r="R347" s="343"/>
      <c r="S347" s="343"/>
      <c r="T347" s="343"/>
      <c r="U347" s="343"/>
      <c r="V347" s="343"/>
      <c r="W347" s="343"/>
      <c r="X347" s="343"/>
      <c r="Y347" s="343"/>
      <c r="Z347" s="343"/>
    </row>
    <row r="348" spans="1:26" ht="15.75" customHeight="1">
      <c r="A348" s="343"/>
      <c r="B348" s="343"/>
      <c r="C348" s="343"/>
      <c r="D348" s="464"/>
      <c r="E348" s="343"/>
      <c r="F348" s="464"/>
      <c r="G348" s="343"/>
      <c r="H348" s="464"/>
      <c r="I348" s="343"/>
      <c r="J348" s="464"/>
      <c r="K348" s="465"/>
      <c r="L348" s="343"/>
      <c r="M348" s="464"/>
      <c r="N348" s="343"/>
      <c r="O348" s="464"/>
      <c r="P348" s="343"/>
      <c r="Q348" s="464"/>
      <c r="R348" s="343"/>
      <c r="S348" s="343"/>
      <c r="T348" s="343"/>
      <c r="U348" s="343"/>
      <c r="V348" s="343"/>
      <c r="W348" s="343"/>
      <c r="X348" s="343"/>
      <c r="Y348" s="343"/>
      <c r="Z348" s="343"/>
    </row>
    <row r="349" spans="1:26" ht="15.75" customHeight="1">
      <c r="A349" s="343"/>
      <c r="B349" s="343"/>
      <c r="C349" s="343"/>
      <c r="D349" s="464"/>
      <c r="E349" s="343"/>
      <c r="F349" s="464"/>
      <c r="G349" s="343"/>
      <c r="H349" s="464"/>
      <c r="I349" s="343"/>
      <c r="J349" s="464"/>
      <c r="K349" s="465"/>
      <c r="L349" s="343"/>
      <c r="M349" s="464"/>
      <c r="N349" s="343"/>
      <c r="O349" s="464"/>
      <c r="P349" s="343"/>
      <c r="Q349" s="464"/>
      <c r="R349" s="343"/>
      <c r="S349" s="343"/>
      <c r="T349" s="343"/>
      <c r="U349" s="343"/>
      <c r="V349" s="343"/>
      <c r="W349" s="343"/>
      <c r="X349" s="343"/>
      <c r="Y349" s="343"/>
      <c r="Z349" s="343"/>
    </row>
    <row r="350" spans="1:26" ht="15.75" customHeight="1">
      <c r="A350" s="343"/>
      <c r="B350" s="343"/>
      <c r="C350" s="343"/>
      <c r="D350" s="464"/>
      <c r="E350" s="343"/>
      <c r="F350" s="464"/>
      <c r="G350" s="343"/>
      <c r="H350" s="464"/>
      <c r="I350" s="343"/>
      <c r="J350" s="464"/>
      <c r="K350" s="465"/>
      <c r="L350" s="343"/>
      <c r="M350" s="464"/>
      <c r="N350" s="343"/>
      <c r="O350" s="464"/>
      <c r="P350" s="343"/>
      <c r="Q350" s="464"/>
      <c r="R350" s="343"/>
      <c r="S350" s="343"/>
      <c r="T350" s="343"/>
      <c r="U350" s="343"/>
      <c r="V350" s="343"/>
      <c r="W350" s="343"/>
      <c r="X350" s="343"/>
      <c r="Y350" s="343"/>
      <c r="Z350" s="343"/>
    </row>
    <row r="351" spans="1:26" ht="15.75" customHeight="1">
      <c r="A351" s="343"/>
      <c r="B351" s="343"/>
      <c r="C351" s="343"/>
      <c r="D351" s="464"/>
      <c r="E351" s="343"/>
      <c r="F351" s="464"/>
      <c r="G351" s="343"/>
      <c r="H351" s="464"/>
      <c r="I351" s="343"/>
      <c r="J351" s="464"/>
      <c r="K351" s="465"/>
      <c r="L351" s="343"/>
      <c r="M351" s="464"/>
      <c r="N351" s="343"/>
      <c r="O351" s="464"/>
      <c r="P351" s="343"/>
      <c r="Q351" s="464"/>
      <c r="R351" s="343"/>
      <c r="S351" s="343"/>
      <c r="T351" s="343"/>
      <c r="U351" s="343"/>
      <c r="V351" s="343"/>
      <c r="W351" s="343"/>
      <c r="X351" s="343"/>
      <c r="Y351" s="343"/>
      <c r="Z351" s="343"/>
    </row>
    <row r="352" spans="1:26" ht="15.75" customHeight="1">
      <c r="A352" s="343"/>
      <c r="B352" s="343"/>
      <c r="C352" s="343"/>
      <c r="D352" s="464"/>
      <c r="E352" s="343"/>
      <c r="F352" s="464"/>
      <c r="G352" s="343"/>
      <c r="H352" s="464"/>
      <c r="I352" s="343"/>
      <c r="J352" s="464"/>
      <c r="K352" s="465"/>
      <c r="L352" s="343"/>
      <c r="M352" s="464"/>
      <c r="N352" s="343"/>
      <c r="O352" s="464"/>
      <c r="P352" s="343"/>
      <c r="Q352" s="464"/>
      <c r="R352" s="343"/>
      <c r="S352" s="343"/>
      <c r="T352" s="343"/>
      <c r="U352" s="343"/>
      <c r="V352" s="343"/>
      <c r="W352" s="343"/>
      <c r="X352" s="343"/>
      <c r="Y352" s="343"/>
      <c r="Z352" s="343"/>
    </row>
    <row r="353" spans="1:26" ht="15.75" customHeight="1">
      <c r="A353" s="343"/>
      <c r="B353" s="343"/>
      <c r="C353" s="343"/>
      <c r="D353" s="464"/>
      <c r="E353" s="343"/>
      <c r="F353" s="464"/>
      <c r="G353" s="343"/>
      <c r="H353" s="464"/>
      <c r="I353" s="343"/>
      <c r="J353" s="464"/>
      <c r="K353" s="465"/>
      <c r="L353" s="343"/>
      <c r="M353" s="464"/>
      <c r="N353" s="343"/>
      <c r="O353" s="464"/>
      <c r="P353" s="343"/>
      <c r="Q353" s="464"/>
      <c r="R353" s="343"/>
      <c r="S353" s="343"/>
      <c r="T353" s="343"/>
      <c r="U353" s="343"/>
      <c r="V353" s="343"/>
      <c r="W353" s="343"/>
      <c r="X353" s="343"/>
      <c r="Y353" s="343"/>
      <c r="Z353" s="343"/>
    </row>
    <row r="354" spans="1:26" ht="15.75" customHeight="1">
      <c r="A354" s="343"/>
      <c r="B354" s="343"/>
      <c r="C354" s="343"/>
      <c r="D354" s="464"/>
      <c r="E354" s="343"/>
      <c r="F354" s="464"/>
      <c r="G354" s="343"/>
      <c r="H354" s="464"/>
      <c r="I354" s="343"/>
      <c r="J354" s="464"/>
      <c r="K354" s="465"/>
      <c r="L354" s="343"/>
      <c r="M354" s="464"/>
      <c r="N354" s="343"/>
      <c r="O354" s="464"/>
      <c r="P354" s="343"/>
      <c r="Q354" s="464"/>
      <c r="R354" s="343"/>
      <c r="S354" s="343"/>
      <c r="T354" s="343"/>
      <c r="U354" s="343"/>
      <c r="V354" s="343"/>
      <c r="W354" s="343"/>
      <c r="X354" s="343"/>
      <c r="Y354" s="343"/>
      <c r="Z354" s="343"/>
    </row>
    <row r="355" spans="1:26" ht="15.75" customHeight="1">
      <c r="A355" s="343"/>
      <c r="B355" s="343"/>
      <c r="C355" s="343"/>
      <c r="D355" s="464"/>
      <c r="E355" s="343"/>
      <c r="F355" s="464"/>
      <c r="G355" s="343"/>
      <c r="H355" s="464"/>
      <c r="I355" s="343"/>
      <c r="J355" s="464"/>
      <c r="K355" s="465"/>
      <c r="L355" s="343"/>
      <c r="M355" s="464"/>
      <c r="N355" s="343"/>
      <c r="O355" s="464"/>
      <c r="P355" s="343"/>
      <c r="Q355" s="464"/>
      <c r="R355" s="343"/>
      <c r="S355" s="343"/>
      <c r="T355" s="343"/>
      <c r="U355" s="343"/>
      <c r="V355" s="343"/>
      <c r="W355" s="343"/>
      <c r="X355" s="343"/>
      <c r="Y355" s="343"/>
      <c r="Z355" s="343"/>
    </row>
    <row r="356" spans="1:26" ht="15.75" customHeight="1">
      <c r="A356" s="343"/>
      <c r="B356" s="343"/>
      <c r="C356" s="343"/>
      <c r="D356" s="464"/>
      <c r="E356" s="343"/>
      <c r="F356" s="464"/>
      <c r="G356" s="343"/>
      <c r="H356" s="464"/>
      <c r="I356" s="343"/>
      <c r="J356" s="464"/>
      <c r="K356" s="465"/>
      <c r="L356" s="343"/>
      <c r="M356" s="464"/>
      <c r="N356" s="343"/>
      <c r="O356" s="464"/>
      <c r="P356" s="343"/>
      <c r="Q356" s="464"/>
      <c r="R356" s="343"/>
      <c r="S356" s="343"/>
      <c r="T356" s="343"/>
      <c r="U356" s="343"/>
      <c r="V356" s="343"/>
      <c r="W356" s="343"/>
      <c r="X356" s="343"/>
      <c r="Y356" s="343"/>
      <c r="Z356" s="343"/>
    </row>
    <row r="357" spans="1:26" ht="15.75" customHeight="1">
      <c r="A357" s="343"/>
      <c r="B357" s="343"/>
      <c r="C357" s="343"/>
      <c r="D357" s="464"/>
      <c r="E357" s="343"/>
      <c r="F357" s="464"/>
      <c r="G357" s="343"/>
      <c r="H357" s="464"/>
      <c r="I357" s="343"/>
      <c r="J357" s="464"/>
      <c r="K357" s="465"/>
      <c r="L357" s="343"/>
      <c r="M357" s="464"/>
      <c r="N357" s="343"/>
      <c r="O357" s="464"/>
      <c r="P357" s="343"/>
      <c r="Q357" s="464"/>
      <c r="R357" s="343"/>
      <c r="S357" s="343"/>
      <c r="T357" s="343"/>
      <c r="U357" s="343"/>
      <c r="V357" s="343"/>
      <c r="W357" s="343"/>
      <c r="X357" s="343"/>
      <c r="Y357" s="343"/>
      <c r="Z357" s="343"/>
    </row>
    <row r="358" spans="1:26" ht="15.75" customHeight="1">
      <c r="A358" s="343"/>
      <c r="B358" s="343"/>
      <c r="C358" s="343"/>
      <c r="D358" s="464"/>
      <c r="E358" s="343"/>
      <c r="F358" s="464"/>
      <c r="G358" s="343"/>
      <c r="H358" s="464"/>
      <c r="I358" s="343"/>
      <c r="J358" s="464"/>
      <c r="K358" s="465"/>
      <c r="L358" s="343"/>
      <c r="M358" s="464"/>
      <c r="N358" s="343"/>
      <c r="O358" s="464"/>
      <c r="P358" s="343"/>
      <c r="Q358" s="464"/>
      <c r="R358" s="343"/>
      <c r="S358" s="343"/>
      <c r="T358" s="343"/>
      <c r="U358" s="343"/>
      <c r="V358" s="343"/>
      <c r="W358" s="343"/>
      <c r="X358" s="343"/>
      <c r="Y358" s="343"/>
      <c r="Z358" s="343"/>
    </row>
    <row r="359" spans="1:26" ht="15.75" customHeight="1">
      <c r="A359" s="343"/>
      <c r="B359" s="343"/>
      <c r="C359" s="343"/>
      <c r="D359" s="464"/>
      <c r="E359" s="343"/>
      <c r="F359" s="464"/>
      <c r="G359" s="343"/>
      <c r="H359" s="464"/>
      <c r="I359" s="343"/>
      <c r="J359" s="464"/>
      <c r="K359" s="465"/>
      <c r="L359" s="343"/>
      <c r="M359" s="464"/>
      <c r="N359" s="343"/>
      <c r="O359" s="464"/>
      <c r="P359" s="343"/>
      <c r="Q359" s="464"/>
      <c r="R359" s="343"/>
      <c r="S359" s="343"/>
      <c r="T359" s="343"/>
      <c r="U359" s="343"/>
      <c r="V359" s="343"/>
      <c r="W359" s="343"/>
      <c r="X359" s="343"/>
      <c r="Y359" s="343"/>
      <c r="Z359" s="343"/>
    </row>
    <row r="360" spans="1:26" ht="15.75" customHeight="1">
      <c r="A360" s="343"/>
      <c r="B360" s="343"/>
      <c r="C360" s="343"/>
      <c r="D360" s="464"/>
      <c r="E360" s="343"/>
      <c r="F360" s="464"/>
      <c r="G360" s="343"/>
      <c r="H360" s="464"/>
      <c r="I360" s="343"/>
      <c r="J360" s="464"/>
      <c r="K360" s="465"/>
      <c r="L360" s="343"/>
      <c r="M360" s="464"/>
      <c r="N360" s="343"/>
      <c r="O360" s="464"/>
      <c r="P360" s="343"/>
      <c r="Q360" s="464"/>
      <c r="R360" s="343"/>
      <c r="S360" s="343"/>
      <c r="T360" s="343"/>
      <c r="U360" s="343"/>
      <c r="V360" s="343"/>
      <c r="W360" s="343"/>
      <c r="X360" s="343"/>
      <c r="Y360" s="343"/>
      <c r="Z360" s="343"/>
    </row>
    <row r="361" spans="1:26" ht="15.75" customHeight="1">
      <c r="A361" s="343"/>
      <c r="B361" s="343"/>
      <c r="C361" s="343"/>
      <c r="D361" s="464"/>
      <c r="E361" s="343"/>
      <c r="F361" s="464"/>
      <c r="G361" s="343"/>
      <c r="H361" s="464"/>
      <c r="I361" s="343"/>
      <c r="J361" s="464"/>
      <c r="K361" s="465"/>
      <c r="L361" s="343"/>
      <c r="M361" s="464"/>
      <c r="N361" s="343"/>
      <c r="O361" s="464"/>
      <c r="P361" s="343"/>
      <c r="Q361" s="464"/>
      <c r="R361" s="343"/>
      <c r="S361" s="343"/>
      <c r="T361" s="343"/>
      <c r="U361" s="343"/>
      <c r="V361" s="343"/>
      <c r="W361" s="343"/>
      <c r="X361" s="343"/>
      <c r="Y361" s="343"/>
      <c r="Z361" s="343"/>
    </row>
    <row r="362" spans="1:26" ht="15.75" customHeight="1">
      <c r="A362" s="343"/>
      <c r="B362" s="343"/>
      <c r="C362" s="343"/>
      <c r="D362" s="464"/>
      <c r="E362" s="343"/>
      <c r="F362" s="464"/>
      <c r="G362" s="343"/>
      <c r="H362" s="464"/>
      <c r="I362" s="343"/>
      <c r="J362" s="464"/>
      <c r="K362" s="465"/>
      <c r="L362" s="343"/>
      <c r="M362" s="464"/>
      <c r="N362" s="343"/>
      <c r="O362" s="464"/>
      <c r="P362" s="343"/>
      <c r="Q362" s="464"/>
      <c r="R362" s="343"/>
      <c r="S362" s="343"/>
      <c r="T362" s="343"/>
      <c r="U362" s="343"/>
      <c r="V362" s="343"/>
      <c r="W362" s="343"/>
      <c r="X362" s="343"/>
      <c r="Y362" s="343"/>
      <c r="Z362" s="343"/>
    </row>
    <row r="363" spans="1:26" ht="15.75" customHeight="1">
      <c r="A363" s="343"/>
      <c r="B363" s="343"/>
      <c r="C363" s="343"/>
      <c r="D363" s="464"/>
      <c r="E363" s="343"/>
      <c r="F363" s="464"/>
      <c r="G363" s="343"/>
      <c r="H363" s="464"/>
      <c r="I363" s="343"/>
      <c r="J363" s="464"/>
      <c r="K363" s="465"/>
      <c r="L363" s="343"/>
      <c r="M363" s="464"/>
      <c r="N363" s="343"/>
      <c r="O363" s="464"/>
      <c r="P363" s="343"/>
      <c r="Q363" s="464"/>
      <c r="R363" s="343"/>
      <c r="S363" s="343"/>
      <c r="T363" s="343"/>
      <c r="U363" s="343"/>
      <c r="V363" s="343"/>
      <c r="W363" s="343"/>
      <c r="X363" s="343"/>
      <c r="Y363" s="343"/>
      <c r="Z363" s="343"/>
    </row>
    <row r="364" spans="1:26" ht="15.75" customHeight="1">
      <c r="A364" s="343"/>
      <c r="B364" s="343"/>
      <c r="C364" s="343"/>
      <c r="D364" s="464"/>
      <c r="E364" s="343"/>
      <c r="F364" s="464"/>
      <c r="G364" s="343"/>
      <c r="H364" s="464"/>
      <c r="I364" s="343"/>
      <c r="J364" s="464"/>
      <c r="K364" s="465"/>
      <c r="L364" s="343"/>
      <c r="M364" s="464"/>
      <c r="N364" s="343"/>
      <c r="O364" s="464"/>
      <c r="P364" s="343"/>
      <c r="Q364" s="464"/>
      <c r="R364" s="343"/>
      <c r="S364" s="343"/>
      <c r="T364" s="343"/>
      <c r="U364" s="343"/>
      <c r="V364" s="343"/>
      <c r="W364" s="343"/>
      <c r="X364" s="343"/>
      <c r="Y364" s="343"/>
      <c r="Z364" s="343"/>
    </row>
    <row r="365" spans="1:26" ht="15.75" customHeight="1">
      <c r="A365" s="343"/>
      <c r="B365" s="343"/>
      <c r="C365" s="343"/>
      <c r="D365" s="464"/>
      <c r="E365" s="343"/>
      <c r="F365" s="464"/>
      <c r="G365" s="343"/>
      <c r="H365" s="464"/>
      <c r="I365" s="343"/>
      <c r="J365" s="464"/>
      <c r="K365" s="465"/>
      <c r="L365" s="343"/>
      <c r="M365" s="464"/>
      <c r="N365" s="343"/>
      <c r="O365" s="464"/>
      <c r="P365" s="343"/>
      <c r="Q365" s="464"/>
      <c r="R365" s="343"/>
      <c r="S365" s="343"/>
      <c r="T365" s="343"/>
      <c r="U365" s="343"/>
      <c r="V365" s="343"/>
      <c r="W365" s="343"/>
      <c r="X365" s="343"/>
      <c r="Y365" s="343"/>
      <c r="Z365" s="343"/>
    </row>
    <row r="366" spans="1:26" ht="15.75" customHeight="1">
      <c r="A366" s="343"/>
      <c r="B366" s="343"/>
      <c r="C366" s="343"/>
      <c r="D366" s="464"/>
      <c r="E366" s="343"/>
      <c r="F366" s="464"/>
      <c r="G366" s="343"/>
      <c r="H366" s="464"/>
      <c r="I366" s="343"/>
      <c r="J366" s="464"/>
      <c r="K366" s="465"/>
      <c r="L366" s="343"/>
      <c r="M366" s="464"/>
      <c r="N366" s="343"/>
      <c r="O366" s="464"/>
      <c r="P366" s="343"/>
      <c r="Q366" s="464"/>
      <c r="R366" s="343"/>
      <c r="S366" s="343"/>
      <c r="T366" s="343"/>
      <c r="U366" s="343"/>
      <c r="V366" s="343"/>
      <c r="W366" s="343"/>
      <c r="X366" s="343"/>
      <c r="Y366" s="343"/>
      <c r="Z366" s="343"/>
    </row>
    <row r="367" spans="1:26" ht="15.75" customHeight="1">
      <c r="A367" s="343"/>
      <c r="B367" s="343"/>
      <c r="C367" s="343"/>
      <c r="D367" s="464"/>
      <c r="E367" s="343"/>
      <c r="F367" s="464"/>
      <c r="G367" s="343"/>
      <c r="H367" s="464"/>
      <c r="I367" s="343"/>
      <c r="J367" s="464"/>
      <c r="K367" s="465"/>
      <c r="L367" s="343"/>
      <c r="M367" s="464"/>
      <c r="N367" s="343"/>
      <c r="O367" s="464"/>
      <c r="P367" s="343"/>
      <c r="Q367" s="464"/>
      <c r="R367" s="343"/>
      <c r="S367" s="343"/>
      <c r="T367" s="343"/>
      <c r="U367" s="343"/>
      <c r="V367" s="343"/>
      <c r="W367" s="343"/>
      <c r="X367" s="343"/>
      <c r="Y367" s="343"/>
      <c r="Z367" s="343"/>
    </row>
    <row r="368" spans="1:26" ht="15.75" customHeight="1">
      <c r="A368" s="343"/>
      <c r="B368" s="343"/>
      <c r="C368" s="343"/>
      <c r="D368" s="464"/>
      <c r="E368" s="343"/>
      <c r="F368" s="464"/>
      <c r="G368" s="343"/>
      <c r="H368" s="464"/>
      <c r="I368" s="343"/>
      <c r="J368" s="464"/>
      <c r="K368" s="465"/>
      <c r="L368" s="343"/>
      <c r="M368" s="464"/>
      <c r="N368" s="343"/>
      <c r="O368" s="464"/>
      <c r="P368" s="343"/>
      <c r="Q368" s="464"/>
      <c r="R368" s="343"/>
      <c r="S368" s="343"/>
      <c r="T368" s="343"/>
      <c r="U368" s="343"/>
      <c r="V368" s="343"/>
      <c r="W368" s="343"/>
      <c r="X368" s="343"/>
      <c r="Y368" s="343"/>
      <c r="Z368" s="343"/>
    </row>
    <row r="369" spans="1:26" ht="15.75" customHeight="1">
      <c r="A369" s="343"/>
      <c r="B369" s="343"/>
      <c r="C369" s="343"/>
      <c r="D369" s="464"/>
      <c r="E369" s="343"/>
      <c r="F369" s="464"/>
      <c r="G369" s="343"/>
      <c r="H369" s="464"/>
      <c r="I369" s="343"/>
      <c r="J369" s="464"/>
      <c r="K369" s="465"/>
      <c r="L369" s="343"/>
      <c r="M369" s="464"/>
      <c r="N369" s="343"/>
      <c r="O369" s="464"/>
      <c r="P369" s="343"/>
      <c r="Q369" s="464"/>
      <c r="R369" s="343"/>
      <c r="S369" s="343"/>
      <c r="T369" s="343"/>
      <c r="U369" s="343"/>
      <c r="V369" s="343"/>
      <c r="W369" s="343"/>
      <c r="X369" s="343"/>
      <c r="Y369" s="343"/>
      <c r="Z369" s="343"/>
    </row>
    <row r="370" spans="1:26" ht="15.75" customHeight="1">
      <c r="A370" s="343"/>
      <c r="B370" s="343"/>
      <c r="C370" s="343"/>
      <c r="D370" s="464"/>
      <c r="E370" s="343"/>
      <c r="F370" s="464"/>
      <c r="G370" s="343"/>
      <c r="H370" s="464"/>
      <c r="I370" s="343"/>
      <c r="J370" s="464"/>
      <c r="K370" s="465"/>
      <c r="L370" s="343"/>
      <c r="M370" s="464"/>
      <c r="N370" s="343"/>
      <c r="O370" s="464"/>
      <c r="P370" s="343"/>
      <c r="Q370" s="464"/>
      <c r="R370" s="343"/>
      <c r="S370" s="343"/>
      <c r="T370" s="343"/>
      <c r="U370" s="343"/>
      <c r="V370" s="343"/>
      <c r="W370" s="343"/>
      <c r="X370" s="343"/>
      <c r="Y370" s="343"/>
      <c r="Z370" s="343"/>
    </row>
    <row r="371" spans="1:26" ht="15.75" customHeight="1">
      <c r="A371" s="343"/>
      <c r="B371" s="343"/>
      <c r="C371" s="343"/>
      <c r="D371" s="464"/>
      <c r="E371" s="343"/>
      <c r="F371" s="464"/>
      <c r="G371" s="343"/>
      <c r="H371" s="464"/>
      <c r="I371" s="343"/>
      <c r="J371" s="464"/>
      <c r="K371" s="465"/>
      <c r="L371" s="343"/>
      <c r="M371" s="464"/>
      <c r="N371" s="343"/>
      <c r="O371" s="464"/>
      <c r="P371" s="343"/>
      <c r="Q371" s="464"/>
      <c r="R371" s="343"/>
      <c r="S371" s="343"/>
      <c r="T371" s="343"/>
      <c r="U371" s="343"/>
      <c r="V371" s="343"/>
      <c r="W371" s="343"/>
      <c r="X371" s="343"/>
      <c r="Y371" s="343"/>
      <c r="Z371" s="343"/>
    </row>
    <row r="372" spans="1:26" ht="15.75" customHeight="1">
      <c r="A372" s="343"/>
      <c r="B372" s="343"/>
      <c r="C372" s="343"/>
      <c r="D372" s="464"/>
      <c r="E372" s="343"/>
      <c r="F372" s="464"/>
      <c r="G372" s="343"/>
      <c r="H372" s="464"/>
      <c r="I372" s="343"/>
      <c r="J372" s="464"/>
      <c r="K372" s="465"/>
      <c r="L372" s="343"/>
      <c r="M372" s="464"/>
      <c r="N372" s="343"/>
      <c r="O372" s="464"/>
      <c r="P372" s="343"/>
      <c r="Q372" s="464"/>
      <c r="R372" s="343"/>
      <c r="S372" s="343"/>
      <c r="T372" s="343"/>
      <c r="U372" s="343"/>
      <c r="V372" s="343"/>
      <c r="W372" s="343"/>
      <c r="X372" s="343"/>
      <c r="Y372" s="343"/>
      <c r="Z372" s="343"/>
    </row>
    <row r="373" spans="1:26" ht="15.75" customHeight="1">
      <c r="A373" s="343"/>
      <c r="B373" s="343"/>
      <c r="C373" s="343"/>
      <c r="D373" s="464"/>
      <c r="E373" s="343"/>
      <c r="F373" s="464"/>
      <c r="G373" s="343"/>
      <c r="H373" s="464"/>
      <c r="I373" s="343"/>
      <c r="J373" s="464"/>
      <c r="K373" s="465"/>
      <c r="L373" s="343"/>
      <c r="M373" s="464"/>
      <c r="N373" s="343"/>
      <c r="O373" s="464"/>
      <c r="P373" s="343"/>
      <c r="Q373" s="464"/>
      <c r="R373" s="343"/>
      <c r="S373" s="343"/>
      <c r="T373" s="343"/>
      <c r="U373" s="343"/>
      <c r="V373" s="343"/>
      <c r="W373" s="343"/>
      <c r="X373" s="343"/>
      <c r="Y373" s="343"/>
      <c r="Z373" s="343"/>
    </row>
    <row r="374" spans="1:26" ht="15.75" customHeight="1">
      <c r="A374" s="343"/>
      <c r="B374" s="343"/>
      <c r="C374" s="343"/>
      <c r="D374" s="464"/>
      <c r="E374" s="343"/>
      <c r="F374" s="464"/>
      <c r="G374" s="343"/>
      <c r="H374" s="464"/>
      <c r="I374" s="343"/>
      <c r="J374" s="464"/>
      <c r="K374" s="465"/>
      <c r="L374" s="343"/>
      <c r="M374" s="464"/>
      <c r="N374" s="343"/>
      <c r="O374" s="464"/>
      <c r="P374" s="343"/>
      <c r="Q374" s="464"/>
      <c r="R374" s="343"/>
      <c r="S374" s="343"/>
      <c r="T374" s="343"/>
      <c r="U374" s="343"/>
      <c r="V374" s="343"/>
      <c r="W374" s="343"/>
      <c r="X374" s="343"/>
      <c r="Y374" s="343"/>
      <c r="Z374" s="343"/>
    </row>
    <row r="375" spans="1:26" ht="15.75" customHeight="1">
      <c r="A375" s="343"/>
      <c r="B375" s="343"/>
      <c r="C375" s="343"/>
      <c r="D375" s="464"/>
      <c r="E375" s="343"/>
      <c r="F375" s="464"/>
      <c r="G375" s="343"/>
      <c r="H375" s="464"/>
      <c r="I375" s="343"/>
      <c r="J375" s="464"/>
      <c r="K375" s="465"/>
      <c r="L375" s="343"/>
      <c r="M375" s="464"/>
      <c r="N375" s="343"/>
      <c r="O375" s="464"/>
      <c r="P375" s="343"/>
      <c r="Q375" s="464"/>
      <c r="R375" s="343"/>
      <c r="S375" s="343"/>
      <c r="T375" s="343"/>
      <c r="U375" s="343"/>
      <c r="V375" s="343"/>
      <c r="W375" s="343"/>
      <c r="X375" s="343"/>
      <c r="Y375" s="343"/>
      <c r="Z375" s="343"/>
    </row>
    <row r="376" spans="1:26" ht="15.75" customHeight="1">
      <c r="A376" s="343"/>
      <c r="B376" s="343"/>
      <c r="C376" s="343"/>
      <c r="D376" s="464"/>
      <c r="E376" s="343"/>
      <c r="F376" s="464"/>
      <c r="G376" s="343"/>
      <c r="H376" s="464"/>
      <c r="I376" s="343"/>
      <c r="J376" s="464"/>
      <c r="K376" s="465"/>
      <c r="L376" s="343"/>
      <c r="M376" s="464"/>
      <c r="N376" s="343"/>
      <c r="O376" s="464"/>
      <c r="P376" s="343"/>
      <c r="Q376" s="464"/>
      <c r="R376" s="343"/>
      <c r="S376" s="343"/>
      <c r="T376" s="343"/>
      <c r="U376" s="343"/>
      <c r="V376" s="343"/>
      <c r="W376" s="343"/>
      <c r="X376" s="343"/>
      <c r="Y376" s="343"/>
      <c r="Z376" s="343"/>
    </row>
    <row r="377" spans="1:26" ht="15.75" customHeight="1">
      <c r="A377" s="343"/>
      <c r="B377" s="343"/>
      <c r="C377" s="343"/>
      <c r="D377" s="464"/>
      <c r="E377" s="343"/>
      <c r="F377" s="464"/>
      <c r="G377" s="343"/>
      <c r="H377" s="464"/>
      <c r="I377" s="343"/>
      <c r="J377" s="464"/>
      <c r="K377" s="465"/>
      <c r="L377" s="343"/>
      <c r="M377" s="464"/>
      <c r="N377" s="343"/>
      <c r="O377" s="464"/>
      <c r="P377" s="343"/>
      <c r="Q377" s="464"/>
      <c r="R377" s="343"/>
      <c r="S377" s="343"/>
      <c r="T377" s="343"/>
      <c r="U377" s="343"/>
      <c r="V377" s="343"/>
      <c r="W377" s="343"/>
      <c r="X377" s="343"/>
      <c r="Y377" s="343"/>
      <c r="Z377" s="343"/>
    </row>
    <row r="378" spans="1:26" ht="15.75" customHeight="1">
      <c r="A378" s="343"/>
      <c r="B378" s="343"/>
      <c r="C378" s="343"/>
      <c r="D378" s="464"/>
      <c r="E378" s="343"/>
      <c r="F378" s="464"/>
      <c r="G378" s="343"/>
      <c r="H378" s="464"/>
      <c r="I378" s="343"/>
      <c r="J378" s="464"/>
      <c r="K378" s="465"/>
      <c r="L378" s="343"/>
      <c r="M378" s="464"/>
      <c r="N378" s="343"/>
      <c r="O378" s="464"/>
      <c r="P378" s="343"/>
      <c r="Q378" s="464"/>
      <c r="R378" s="343"/>
      <c r="S378" s="343"/>
      <c r="T378" s="343"/>
      <c r="U378" s="343"/>
      <c r="V378" s="343"/>
      <c r="W378" s="343"/>
      <c r="X378" s="343"/>
      <c r="Y378" s="343"/>
      <c r="Z378" s="343"/>
    </row>
    <row r="379" spans="1:26" ht="15.75" customHeight="1">
      <c r="A379" s="343"/>
      <c r="B379" s="343"/>
      <c r="C379" s="343"/>
      <c r="D379" s="464"/>
      <c r="E379" s="343"/>
      <c r="F379" s="464"/>
      <c r="G379" s="343"/>
      <c r="H379" s="464"/>
      <c r="I379" s="343"/>
      <c r="J379" s="464"/>
      <c r="K379" s="465"/>
      <c r="L379" s="343"/>
      <c r="M379" s="464"/>
      <c r="N379" s="343"/>
      <c r="O379" s="464"/>
      <c r="P379" s="343"/>
      <c r="Q379" s="464"/>
      <c r="R379" s="343"/>
      <c r="S379" s="343"/>
      <c r="T379" s="343"/>
      <c r="U379" s="343"/>
      <c r="V379" s="343"/>
      <c r="W379" s="343"/>
      <c r="X379" s="343"/>
      <c r="Y379" s="343"/>
      <c r="Z379" s="343"/>
    </row>
    <row r="380" spans="1:26" ht="15.75" customHeight="1">
      <c r="A380" s="343"/>
      <c r="B380" s="343"/>
      <c r="C380" s="343"/>
      <c r="D380" s="464"/>
      <c r="E380" s="343"/>
      <c r="F380" s="464"/>
      <c r="G380" s="343"/>
      <c r="H380" s="464"/>
      <c r="I380" s="343"/>
      <c r="J380" s="464"/>
      <c r="K380" s="465"/>
      <c r="L380" s="343"/>
      <c r="M380" s="464"/>
      <c r="N380" s="343"/>
      <c r="O380" s="464"/>
      <c r="P380" s="343"/>
      <c r="Q380" s="464"/>
      <c r="R380" s="343"/>
      <c r="S380" s="343"/>
      <c r="T380" s="343"/>
      <c r="U380" s="343"/>
      <c r="V380" s="343"/>
      <c r="W380" s="343"/>
      <c r="X380" s="343"/>
      <c r="Y380" s="343"/>
      <c r="Z380" s="343"/>
    </row>
    <row r="381" spans="1:26" ht="15.75" customHeight="1">
      <c r="A381" s="343"/>
      <c r="B381" s="343"/>
      <c r="C381" s="343"/>
      <c r="D381" s="464"/>
      <c r="E381" s="343"/>
      <c r="F381" s="464"/>
      <c r="G381" s="343"/>
      <c r="H381" s="464"/>
      <c r="I381" s="343"/>
      <c r="J381" s="464"/>
      <c r="K381" s="465"/>
      <c r="L381" s="343"/>
      <c r="M381" s="464"/>
      <c r="N381" s="343"/>
      <c r="O381" s="464"/>
      <c r="P381" s="343"/>
      <c r="Q381" s="464"/>
      <c r="R381" s="343"/>
      <c r="S381" s="343"/>
      <c r="T381" s="343"/>
      <c r="U381" s="343"/>
      <c r="V381" s="343"/>
      <c r="W381" s="343"/>
      <c r="X381" s="343"/>
      <c r="Y381" s="343"/>
      <c r="Z381" s="343"/>
    </row>
    <row r="382" spans="1:26" ht="15.75" customHeight="1">
      <c r="A382" s="343"/>
      <c r="B382" s="343"/>
      <c r="C382" s="343"/>
      <c r="D382" s="464"/>
      <c r="E382" s="343"/>
      <c r="F382" s="464"/>
      <c r="G382" s="343"/>
      <c r="H382" s="464"/>
      <c r="I382" s="343"/>
      <c r="J382" s="464"/>
      <c r="K382" s="465"/>
      <c r="L382" s="343"/>
      <c r="M382" s="464"/>
      <c r="N382" s="343"/>
      <c r="O382" s="464"/>
      <c r="P382" s="343"/>
      <c r="Q382" s="464"/>
      <c r="R382" s="343"/>
      <c r="S382" s="343"/>
      <c r="T382" s="343"/>
      <c r="U382" s="343"/>
      <c r="V382" s="343"/>
      <c r="W382" s="343"/>
      <c r="X382" s="343"/>
      <c r="Y382" s="343"/>
      <c r="Z382" s="343"/>
    </row>
    <row r="383" spans="1:26" ht="15.75" customHeight="1">
      <c r="A383" s="343"/>
      <c r="B383" s="343"/>
      <c r="C383" s="343"/>
      <c r="D383" s="464"/>
      <c r="E383" s="343"/>
      <c r="F383" s="464"/>
      <c r="G383" s="343"/>
      <c r="H383" s="464"/>
      <c r="I383" s="343"/>
      <c r="J383" s="464"/>
      <c r="K383" s="465"/>
      <c r="L383" s="343"/>
      <c r="M383" s="464"/>
      <c r="N383" s="343"/>
      <c r="O383" s="464"/>
      <c r="P383" s="343"/>
      <c r="Q383" s="464"/>
      <c r="R383" s="343"/>
      <c r="S383" s="343"/>
      <c r="T383" s="343"/>
      <c r="U383" s="343"/>
      <c r="V383" s="343"/>
      <c r="W383" s="343"/>
      <c r="X383" s="343"/>
      <c r="Y383" s="343"/>
      <c r="Z383" s="343"/>
    </row>
    <row r="384" spans="1:26" ht="15.75" customHeight="1">
      <c r="A384" s="343"/>
      <c r="B384" s="343"/>
      <c r="C384" s="343"/>
      <c r="D384" s="464"/>
      <c r="E384" s="343"/>
      <c r="F384" s="464"/>
      <c r="G384" s="343"/>
      <c r="H384" s="464"/>
      <c r="I384" s="343"/>
      <c r="J384" s="464"/>
      <c r="K384" s="465"/>
      <c r="L384" s="343"/>
      <c r="M384" s="464"/>
      <c r="N384" s="343"/>
      <c r="O384" s="464"/>
      <c r="P384" s="343"/>
      <c r="Q384" s="464"/>
      <c r="R384" s="343"/>
      <c r="S384" s="343"/>
      <c r="T384" s="343"/>
      <c r="U384" s="343"/>
      <c r="V384" s="343"/>
      <c r="W384" s="343"/>
      <c r="X384" s="343"/>
      <c r="Y384" s="343"/>
      <c r="Z384" s="343"/>
    </row>
    <row r="385" spans="1:26" ht="15.75" customHeight="1">
      <c r="A385" s="343"/>
      <c r="B385" s="343"/>
      <c r="C385" s="343"/>
      <c r="D385" s="464"/>
      <c r="E385" s="343"/>
      <c r="F385" s="464"/>
      <c r="G385" s="343"/>
      <c r="H385" s="464"/>
      <c r="I385" s="343"/>
      <c r="J385" s="464"/>
      <c r="K385" s="465"/>
      <c r="L385" s="343"/>
      <c r="M385" s="464"/>
      <c r="N385" s="343"/>
      <c r="O385" s="464"/>
      <c r="P385" s="343"/>
      <c r="Q385" s="464"/>
      <c r="R385" s="343"/>
      <c r="S385" s="343"/>
      <c r="T385" s="343"/>
      <c r="U385" s="343"/>
      <c r="V385" s="343"/>
      <c r="W385" s="343"/>
      <c r="X385" s="343"/>
      <c r="Y385" s="343"/>
      <c r="Z385" s="343"/>
    </row>
    <row r="386" spans="1:26" ht="15.75" customHeight="1">
      <c r="A386" s="343"/>
      <c r="B386" s="343"/>
      <c r="C386" s="343"/>
      <c r="D386" s="464"/>
      <c r="E386" s="343"/>
      <c r="F386" s="464"/>
      <c r="G386" s="343"/>
      <c r="H386" s="464"/>
      <c r="I386" s="343"/>
      <c r="J386" s="464"/>
      <c r="K386" s="465"/>
      <c r="L386" s="343"/>
      <c r="M386" s="464"/>
      <c r="N386" s="343"/>
      <c r="O386" s="464"/>
      <c r="P386" s="343"/>
      <c r="Q386" s="464"/>
      <c r="R386" s="343"/>
      <c r="S386" s="343"/>
      <c r="T386" s="343"/>
      <c r="U386" s="343"/>
      <c r="V386" s="343"/>
      <c r="W386" s="343"/>
      <c r="X386" s="343"/>
      <c r="Y386" s="343"/>
      <c r="Z386" s="343"/>
    </row>
    <row r="387" spans="1:26" ht="15.75" customHeight="1">
      <c r="A387" s="343"/>
      <c r="B387" s="343"/>
      <c r="C387" s="343"/>
      <c r="D387" s="464"/>
      <c r="E387" s="343"/>
      <c r="F387" s="464"/>
      <c r="G387" s="343"/>
      <c r="H387" s="464"/>
      <c r="I387" s="343"/>
      <c r="J387" s="464"/>
      <c r="K387" s="465"/>
      <c r="L387" s="343"/>
      <c r="M387" s="464"/>
      <c r="N387" s="343"/>
      <c r="O387" s="464"/>
      <c r="P387" s="343"/>
      <c r="Q387" s="464"/>
      <c r="R387" s="343"/>
      <c r="S387" s="343"/>
      <c r="T387" s="343"/>
      <c r="U387" s="343"/>
      <c r="V387" s="343"/>
      <c r="W387" s="343"/>
      <c r="X387" s="343"/>
      <c r="Y387" s="343"/>
      <c r="Z387" s="343"/>
    </row>
    <row r="388" spans="1:26" ht="15.75" customHeight="1">
      <c r="A388" s="343"/>
      <c r="B388" s="343"/>
      <c r="C388" s="343"/>
      <c r="D388" s="464"/>
      <c r="E388" s="343"/>
      <c r="F388" s="464"/>
      <c r="G388" s="343"/>
      <c r="H388" s="464"/>
      <c r="I388" s="343"/>
      <c r="J388" s="464"/>
      <c r="K388" s="465"/>
      <c r="L388" s="343"/>
      <c r="M388" s="464"/>
      <c r="N388" s="343"/>
      <c r="O388" s="464"/>
      <c r="P388" s="343"/>
      <c r="Q388" s="464"/>
      <c r="R388" s="343"/>
      <c r="S388" s="343"/>
      <c r="T388" s="343"/>
      <c r="U388" s="343"/>
      <c r="V388" s="343"/>
      <c r="W388" s="343"/>
      <c r="X388" s="343"/>
      <c r="Y388" s="343"/>
      <c r="Z388" s="343"/>
    </row>
    <row r="389" spans="1:26" ht="15.75" customHeight="1">
      <c r="A389" s="343"/>
      <c r="B389" s="343"/>
      <c r="C389" s="343"/>
      <c r="D389" s="464"/>
      <c r="E389" s="343"/>
      <c r="F389" s="464"/>
      <c r="G389" s="343"/>
      <c r="H389" s="464"/>
      <c r="I389" s="343"/>
      <c r="J389" s="464"/>
      <c r="K389" s="465"/>
      <c r="L389" s="343"/>
      <c r="M389" s="464"/>
      <c r="N389" s="343"/>
      <c r="O389" s="464"/>
      <c r="P389" s="343"/>
      <c r="Q389" s="464"/>
      <c r="R389" s="343"/>
      <c r="S389" s="343"/>
      <c r="T389" s="343"/>
      <c r="U389" s="343"/>
      <c r="V389" s="343"/>
      <c r="W389" s="343"/>
      <c r="X389" s="343"/>
      <c r="Y389" s="343"/>
      <c r="Z389" s="343"/>
    </row>
    <row r="390" spans="1:26" ht="15.75" customHeight="1">
      <c r="A390" s="343"/>
      <c r="B390" s="343"/>
      <c r="C390" s="343"/>
      <c r="D390" s="464"/>
      <c r="E390" s="343"/>
      <c r="F390" s="464"/>
      <c r="G390" s="343"/>
      <c r="H390" s="464"/>
      <c r="I390" s="343"/>
      <c r="J390" s="464"/>
      <c r="K390" s="465"/>
      <c r="L390" s="343"/>
      <c r="M390" s="464"/>
      <c r="N390" s="343"/>
      <c r="O390" s="464"/>
      <c r="P390" s="343"/>
      <c r="Q390" s="464"/>
      <c r="R390" s="343"/>
      <c r="S390" s="343"/>
      <c r="T390" s="343"/>
      <c r="U390" s="343"/>
      <c r="V390" s="343"/>
      <c r="W390" s="343"/>
      <c r="X390" s="343"/>
      <c r="Y390" s="343"/>
      <c r="Z390" s="343"/>
    </row>
    <row r="391" spans="1:26" ht="15.75" customHeight="1">
      <c r="A391" s="343"/>
      <c r="B391" s="343"/>
      <c r="C391" s="343"/>
      <c r="D391" s="464"/>
      <c r="E391" s="343"/>
      <c r="F391" s="464"/>
      <c r="G391" s="343"/>
      <c r="H391" s="464"/>
      <c r="I391" s="343"/>
      <c r="J391" s="464"/>
      <c r="K391" s="465"/>
      <c r="L391" s="343"/>
      <c r="M391" s="464"/>
      <c r="N391" s="343"/>
      <c r="O391" s="464"/>
      <c r="P391" s="343"/>
      <c r="Q391" s="464"/>
      <c r="R391" s="343"/>
      <c r="S391" s="343"/>
      <c r="T391" s="343"/>
      <c r="U391" s="343"/>
      <c r="V391" s="343"/>
      <c r="W391" s="343"/>
      <c r="X391" s="343"/>
      <c r="Y391" s="343"/>
      <c r="Z391" s="343"/>
    </row>
    <row r="392" spans="1:26" ht="15.75" customHeight="1">
      <c r="A392" s="343"/>
      <c r="B392" s="343"/>
      <c r="C392" s="343"/>
      <c r="D392" s="464"/>
      <c r="E392" s="343"/>
      <c r="F392" s="464"/>
      <c r="G392" s="343"/>
      <c r="H392" s="464"/>
      <c r="I392" s="343"/>
      <c r="J392" s="464"/>
      <c r="K392" s="465"/>
      <c r="L392" s="343"/>
      <c r="M392" s="464"/>
      <c r="N392" s="343"/>
      <c r="O392" s="464"/>
      <c r="P392" s="343"/>
      <c r="Q392" s="464"/>
      <c r="R392" s="343"/>
      <c r="S392" s="343"/>
      <c r="T392" s="343"/>
      <c r="U392" s="343"/>
      <c r="V392" s="343"/>
      <c r="W392" s="343"/>
      <c r="X392" s="343"/>
      <c r="Y392" s="343"/>
      <c r="Z392" s="343"/>
    </row>
    <row r="393" spans="1:26" ht="15.75" customHeight="1">
      <c r="A393" s="343"/>
      <c r="B393" s="343"/>
      <c r="C393" s="343"/>
      <c r="D393" s="464"/>
      <c r="E393" s="343"/>
      <c r="F393" s="464"/>
      <c r="G393" s="343"/>
      <c r="H393" s="464"/>
      <c r="I393" s="343"/>
      <c r="J393" s="464"/>
      <c r="K393" s="465"/>
      <c r="L393" s="343"/>
      <c r="M393" s="464"/>
      <c r="N393" s="343"/>
      <c r="O393" s="464"/>
      <c r="P393" s="343"/>
      <c r="Q393" s="464"/>
      <c r="R393" s="343"/>
      <c r="S393" s="343"/>
      <c r="T393" s="343"/>
      <c r="U393" s="343"/>
      <c r="V393" s="343"/>
      <c r="W393" s="343"/>
      <c r="X393" s="343"/>
      <c r="Y393" s="343"/>
      <c r="Z393" s="343"/>
    </row>
    <row r="394" spans="1:26" ht="15.75" customHeight="1">
      <c r="A394" s="343"/>
      <c r="B394" s="343"/>
      <c r="C394" s="343"/>
      <c r="D394" s="464"/>
      <c r="E394" s="343"/>
      <c r="F394" s="464"/>
      <c r="G394" s="343"/>
      <c r="H394" s="464"/>
      <c r="I394" s="343"/>
      <c r="J394" s="464"/>
      <c r="K394" s="465"/>
      <c r="L394" s="343"/>
      <c r="M394" s="464"/>
      <c r="N394" s="343"/>
      <c r="O394" s="464"/>
      <c r="P394" s="343"/>
      <c r="Q394" s="464"/>
      <c r="R394" s="343"/>
      <c r="S394" s="343"/>
      <c r="T394" s="343"/>
      <c r="U394" s="343"/>
      <c r="V394" s="343"/>
      <c r="W394" s="343"/>
      <c r="X394" s="343"/>
      <c r="Y394" s="343"/>
      <c r="Z394" s="343"/>
    </row>
    <row r="395" spans="1:26" ht="15.75" customHeight="1">
      <c r="A395" s="343"/>
      <c r="B395" s="343"/>
      <c r="C395" s="343"/>
      <c r="D395" s="464"/>
      <c r="E395" s="343"/>
      <c r="F395" s="464"/>
      <c r="G395" s="343"/>
      <c r="H395" s="464"/>
      <c r="I395" s="343"/>
      <c r="J395" s="464"/>
      <c r="K395" s="465"/>
      <c r="L395" s="343"/>
      <c r="M395" s="464"/>
      <c r="N395" s="343"/>
      <c r="O395" s="464"/>
      <c r="P395" s="343"/>
      <c r="Q395" s="464"/>
      <c r="R395" s="343"/>
      <c r="S395" s="343"/>
      <c r="T395" s="343"/>
      <c r="U395" s="343"/>
      <c r="V395" s="343"/>
      <c r="W395" s="343"/>
      <c r="X395" s="343"/>
      <c r="Y395" s="343"/>
      <c r="Z395" s="343"/>
    </row>
    <row r="396" spans="1:26" ht="15.75" customHeight="1">
      <c r="A396" s="343"/>
      <c r="B396" s="343"/>
      <c r="C396" s="343"/>
      <c r="D396" s="464"/>
      <c r="E396" s="343"/>
      <c r="F396" s="464"/>
      <c r="G396" s="343"/>
      <c r="H396" s="464"/>
      <c r="I396" s="343"/>
      <c r="J396" s="464"/>
      <c r="K396" s="465"/>
      <c r="L396" s="343"/>
      <c r="M396" s="464"/>
      <c r="N396" s="343"/>
      <c r="O396" s="464"/>
      <c r="P396" s="343"/>
      <c r="Q396" s="464"/>
      <c r="R396" s="343"/>
      <c r="S396" s="343"/>
      <c r="T396" s="343"/>
      <c r="U396" s="343"/>
      <c r="V396" s="343"/>
      <c r="W396" s="343"/>
      <c r="X396" s="343"/>
      <c r="Y396" s="343"/>
      <c r="Z396" s="343"/>
    </row>
    <row r="397" spans="1:26" ht="15.75" customHeight="1">
      <c r="A397" s="343"/>
      <c r="B397" s="343"/>
      <c r="C397" s="343"/>
      <c r="D397" s="464"/>
      <c r="E397" s="343"/>
      <c r="F397" s="464"/>
      <c r="G397" s="343"/>
      <c r="H397" s="464"/>
      <c r="I397" s="343"/>
      <c r="J397" s="464"/>
      <c r="K397" s="465"/>
      <c r="L397" s="343"/>
      <c r="M397" s="464"/>
      <c r="N397" s="343"/>
      <c r="O397" s="464"/>
      <c r="P397" s="343"/>
      <c r="Q397" s="464"/>
      <c r="R397" s="343"/>
      <c r="S397" s="343"/>
      <c r="T397" s="343"/>
      <c r="U397" s="343"/>
      <c r="V397" s="343"/>
      <c r="W397" s="343"/>
      <c r="X397" s="343"/>
      <c r="Y397" s="343"/>
      <c r="Z397" s="343"/>
    </row>
    <row r="398" spans="1:26" ht="15.75" customHeight="1">
      <c r="A398" s="343"/>
      <c r="B398" s="343"/>
      <c r="C398" s="343"/>
      <c r="D398" s="464"/>
      <c r="E398" s="343"/>
      <c r="F398" s="464"/>
      <c r="G398" s="343"/>
      <c r="H398" s="464"/>
      <c r="I398" s="343"/>
      <c r="J398" s="464"/>
      <c r="K398" s="465"/>
      <c r="L398" s="343"/>
      <c r="M398" s="464"/>
      <c r="N398" s="343"/>
      <c r="O398" s="464"/>
      <c r="P398" s="343"/>
      <c r="Q398" s="464"/>
      <c r="R398" s="343"/>
      <c r="S398" s="343"/>
      <c r="T398" s="343"/>
      <c r="U398" s="343"/>
      <c r="V398" s="343"/>
      <c r="W398" s="343"/>
      <c r="X398" s="343"/>
      <c r="Y398" s="343"/>
      <c r="Z398" s="343"/>
    </row>
    <row r="399" spans="1:26" ht="15.75" customHeight="1">
      <c r="A399" s="343"/>
      <c r="B399" s="343"/>
      <c r="C399" s="343"/>
      <c r="D399" s="464"/>
      <c r="E399" s="343"/>
      <c r="F399" s="464"/>
      <c r="G399" s="343"/>
      <c r="H399" s="464"/>
      <c r="I399" s="343"/>
      <c r="J399" s="464"/>
      <c r="K399" s="465"/>
      <c r="L399" s="343"/>
      <c r="M399" s="464"/>
      <c r="N399" s="343"/>
      <c r="O399" s="464"/>
      <c r="P399" s="343"/>
      <c r="Q399" s="464"/>
      <c r="R399" s="343"/>
      <c r="S399" s="343"/>
      <c r="T399" s="343"/>
      <c r="U399" s="343"/>
      <c r="V399" s="343"/>
      <c r="W399" s="343"/>
      <c r="X399" s="343"/>
      <c r="Y399" s="343"/>
      <c r="Z399" s="343"/>
    </row>
    <row r="400" spans="1:26" ht="15.75" customHeight="1">
      <c r="A400" s="343"/>
      <c r="B400" s="343"/>
      <c r="C400" s="343"/>
      <c r="D400" s="464"/>
      <c r="E400" s="343"/>
      <c r="F400" s="464"/>
      <c r="G400" s="343"/>
      <c r="H400" s="464"/>
      <c r="I400" s="343"/>
      <c r="J400" s="464"/>
      <c r="K400" s="465"/>
      <c r="L400" s="343"/>
      <c r="M400" s="464"/>
      <c r="N400" s="343"/>
      <c r="O400" s="464"/>
      <c r="P400" s="343"/>
      <c r="Q400" s="464"/>
      <c r="R400" s="343"/>
      <c r="S400" s="343"/>
      <c r="T400" s="343"/>
      <c r="U400" s="343"/>
      <c r="V400" s="343"/>
      <c r="W400" s="343"/>
      <c r="X400" s="343"/>
      <c r="Y400" s="343"/>
      <c r="Z400" s="343"/>
    </row>
    <row r="401" spans="1:26" ht="15.75" customHeight="1">
      <c r="A401" s="343"/>
      <c r="B401" s="343"/>
      <c r="C401" s="343"/>
      <c r="D401" s="464"/>
      <c r="E401" s="343"/>
      <c r="F401" s="464"/>
      <c r="G401" s="343"/>
      <c r="H401" s="464"/>
      <c r="I401" s="343"/>
      <c r="J401" s="464"/>
      <c r="K401" s="465"/>
      <c r="L401" s="343"/>
      <c r="M401" s="464"/>
      <c r="N401" s="343"/>
      <c r="O401" s="464"/>
      <c r="P401" s="343"/>
      <c r="Q401" s="464"/>
      <c r="R401" s="343"/>
      <c r="S401" s="343"/>
      <c r="T401" s="343"/>
      <c r="U401" s="343"/>
      <c r="V401" s="343"/>
      <c r="W401" s="343"/>
      <c r="X401" s="343"/>
      <c r="Y401" s="343"/>
      <c r="Z401" s="343"/>
    </row>
    <row r="402" spans="1:26" ht="15.75" customHeight="1">
      <c r="A402" s="343"/>
      <c r="B402" s="343"/>
      <c r="C402" s="343"/>
      <c r="D402" s="464"/>
      <c r="E402" s="343"/>
      <c r="F402" s="464"/>
      <c r="G402" s="343"/>
      <c r="H402" s="464"/>
      <c r="I402" s="343"/>
      <c r="J402" s="464"/>
      <c r="K402" s="465"/>
      <c r="L402" s="343"/>
      <c r="M402" s="464"/>
      <c r="N402" s="343"/>
      <c r="O402" s="464"/>
      <c r="P402" s="343"/>
      <c r="Q402" s="464"/>
      <c r="R402" s="343"/>
      <c r="S402" s="343"/>
      <c r="T402" s="343"/>
      <c r="U402" s="343"/>
      <c r="V402" s="343"/>
      <c r="W402" s="343"/>
      <c r="X402" s="343"/>
      <c r="Y402" s="343"/>
      <c r="Z402" s="343"/>
    </row>
    <row r="403" spans="1:26" ht="15.75" customHeight="1">
      <c r="A403" s="343"/>
      <c r="B403" s="343"/>
      <c r="C403" s="343"/>
      <c r="D403" s="464"/>
      <c r="E403" s="343"/>
      <c r="F403" s="464"/>
      <c r="G403" s="343"/>
      <c r="H403" s="464"/>
      <c r="I403" s="343"/>
      <c r="J403" s="464"/>
      <c r="K403" s="465"/>
      <c r="L403" s="343"/>
      <c r="M403" s="464"/>
      <c r="N403" s="343"/>
      <c r="O403" s="464"/>
      <c r="P403" s="343"/>
      <c r="Q403" s="464"/>
      <c r="R403" s="343"/>
      <c r="S403" s="343"/>
      <c r="T403" s="343"/>
      <c r="U403" s="343"/>
      <c r="V403" s="343"/>
      <c r="W403" s="343"/>
      <c r="X403" s="343"/>
      <c r="Y403" s="343"/>
      <c r="Z403" s="343"/>
    </row>
    <row r="404" spans="1:26" ht="15.75" customHeight="1">
      <c r="A404" s="343"/>
      <c r="B404" s="343"/>
      <c r="C404" s="343"/>
      <c r="D404" s="464"/>
      <c r="E404" s="343"/>
      <c r="F404" s="464"/>
      <c r="G404" s="343"/>
      <c r="H404" s="464"/>
      <c r="I404" s="343"/>
      <c r="J404" s="464"/>
      <c r="K404" s="465"/>
      <c r="L404" s="343"/>
      <c r="M404" s="464"/>
      <c r="N404" s="343"/>
      <c r="O404" s="464"/>
      <c r="P404" s="343"/>
      <c r="Q404" s="464"/>
      <c r="R404" s="343"/>
      <c r="S404" s="343"/>
      <c r="T404" s="343"/>
      <c r="U404" s="343"/>
      <c r="V404" s="343"/>
      <c r="W404" s="343"/>
      <c r="X404" s="343"/>
      <c r="Y404" s="343"/>
      <c r="Z404" s="343"/>
    </row>
    <row r="405" spans="1:26" ht="15.75" customHeight="1">
      <c r="A405" s="343"/>
      <c r="B405" s="343"/>
      <c r="C405" s="343"/>
      <c r="D405" s="464"/>
      <c r="E405" s="343"/>
      <c r="F405" s="464"/>
      <c r="G405" s="343"/>
      <c r="H405" s="464"/>
      <c r="I405" s="343"/>
      <c r="J405" s="464"/>
      <c r="K405" s="465"/>
      <c r="L405" s="343"/>
      <c r="M405" s="464"/>
      <c r="N405" s="343"/>
      <c r="O405" s="464"/>
      <c r="P405" s="343"/>
      <c r="Q405" s="464"/>
      <c r="R405" s="343"/>
      <c r="S405" s="343"/>
      <c r="T405" s="343"/>
      <c r="U405" s="343"/>
      <c r="V405" s="343"/>
      <c r="W405" s="343"/>
      <c r="X405" s="343"/>
      <c r="Y405" s="343"/>
      <c r="Z405" s="343"/>
    </row>
    <row r="406" spans="1:26" ht="15.75" customHeight="1">
      <c r="A406" s="343"/>
      <c r="B406" s="343"/>
      <c r="C406" s="343"/>
      <c r="D406" s="464"/>
      <c r="E406" s="343"/>
      <c r="F406" s="464"/>
      <c r="G406" s="343"/>
      <c r="H406" s="464"/>
      <c r="I406" s="343"/>
      <c r="J406" s="464"/>
      <c r="K406" s="465"/>
      <c r="L406" s="343"/>
      <c r="M406" s="464"/>
      <c r="N406" s="343"/>
      <c r="O406" s="464"/>
      <c r="P406" s="343"/>
      <c r="Q406" s="464"/>
      <c r="R406" s="343"/>
      <c r="S406" s="343"/>
      <c r="T406" s="343"/>
      <c r="U406" s="343"/>
      <c r="V406" s="343"/>
      <c r="W406" s="343"/>
      <c r="X406" s="343"/>
      <c r="Y406" s="343"/>
      <c r="Z406" s="343"/>
    </row>
    <row r="407" spans="1:26" ht="15.75" customHeight="1">
      <c r="A407" s="343"/>
      <c r="B407" s="343"/>
      <c r="C407" s="343"/>
      <c r="D407" s="464"/>
      <c r="E407" s="343"/>
      <c r="F407" s="464"/>
      <c r="G407" s="343"/>
      <c r="H407" s="464"/>
      <c r="I407" s="343"/>
      <c r="J407" s="464"/>
      <c r="K407" s="465"/>
      <c r="L407" s="343"/>
      <c r="M407" s="464"/>
      <c r="N407" s="343"/>
      <c r="O407" s="464"/>
      <c r="P407" s="343"/>
      <c r="Q407" s="464"/>
      <c r="R407" s="343"/>
      <c r="S407" s="343"/>
      <c r="T407" s="343"/>
      <c r="U407" s="343"/>
      <c r="V407" s="343"/>
      <c r="W407" s="343"/>
      <c r="X407" s="343"/>
      <c r="Y407" s="343"/>
      <c r="Z407" s="343"/>
    </row>
    <row r="408" spans="1:26" ht="15.75" customHeight="1">
      <c r="A408" s="343"/>
      <c r="B408" s="343"/>
      <c r="C408" s="343"/>
      <c r="D408" s="464"/>
      <c r="E408" s="343"/>
      <c r="F408" s="464"/>
      <c r="G408" s="343"/>
      <c r="H408" s="464"/>
      <c r="I408" s="343"/>
      <c r="J408" s="464"/>
      <c r="K408" s="465"/>
      <c r="L408" s="343"/>
      <c r="M408" s="464"/>
      <c r="N408" s="343"/>
      <c r="O408" s="464"/>
      <c r="P408" s="343"/>
      <c r="Q408" s="464"/>
      <c r="R408" s="343"/>
      <c r="S408" s="343"/>
      <c r="T408" s="343"/>
      <c r="U408" s="343"/>
      <c r="V408" s="343"/>
      <c r="W408" s="343"/>
      <c r="X408" s="343"/>
      <c r="Y408" s="343"/>
      <c r="Z408" s="343"/>
    </row>
    <row r="409" spans="1:26" ht="15.75" customHeight="1">
      <c r="A409" s="343"/>
      <c r="B409" s="343"/>
      <c r="C409" s="343"/>
      <c r="D409" s="464"/>
      <c r="E409" s="343"/>
      <c r="F409" s="464"/>
      <c r="G409" s="343"/>
      <c r="H409" s="464"/>
      <c r="I409" s="343"/>
      <c r="J409" s="464"/>
      <c r="K409" s="465"/>
      <c r="L409" s="343"/>
      <c r="M409" s="464"/>
      <c r="N409" s="343"/>
      <c r="O409" s="464"/>
      <c r="P409" s="343"/>
      <c r="Q409" s="464"/>
      <c r="R409" s="343"/>
      <c r="S409" s="343"/>
      <c r="T409" s="343"/>
      <c r="U409" s="343"/>
      <c r="V409" s="343"/>
      <c r="W409" s="343"/>
      <c r="X409" s="343"/>
      <c r="Y409" s="343"/>
      <c r="Z409" s="343"/>
    </row>
    <row r="410" spans="1:26" ht="15.75" customHeight="1">
      <c r="A410" s="343"/>
      <c r="B410" s="343"/>
      <c r="C410" s="343"/>
      <c r="D410" s="464"/>
      <c r="E410" s="343"/>
      <c r="F410" s="464"/>
      <c r="G410" s="343"/>
      <c r="H410" s="464"/>
      <c r="I410" s="343"/>
      <c r="J410" s="464"/>
      <c r="K410" s="465"/>
      <c r="L410" s="343"/>
      <c r="M410" s="464"/>
      <c r="N410" s="343"/>
      <c r="O410" s="464"/>
      <c r="P410" s="343"/>
      <c r="Q410" s="464"/>
      <c r="R410" s="343"/>
      <c r="S410" s="343"/>
      <c r="T410" s="343"/>
      <c r="U410" s="343"/>
      <c r="V410" s="343"/>
      <c r="W410" s="343"/>
      <c r="X410" s="343"/>
      <c r="Y410" s="343"/>
      <c r="Z410" s="343"/>
    </row>
    <row r="411" spans="1:26" ht="15.75" customHeight="1">
      <c r="A411" s="343"/>
      <c r="B411" s="343"/>
      <c r="C411" s="343"/>
      <c r="D411" s="464"/>
      <c r="E411" s="343"/>
      <c r="F411" s="464"/>
      <c r="G411" s="343"/>
      <c r="H411" s="464"/>
      <c r="I411" s="343"/>
      <c r="J411" s="464"/>
      <c r="K411" s="465"/>
      <c r="L411" s="343"/>
      <c r="M411" s="464"/>
      <c r="N411" s="343"/>
      <c r="O411" s="464"/>
      <c r="P411" s="343"/>
      <c r="Q411" s="464"/>
      <c r="R411" s="343"/>
      <c r="S411" s="343"/>
      <c r="T411" s="343"/>
      <c r="U411" s="343"/>
      <c r="V411" s="343"/>
      <c r="W411" s="343"/>
      <c r="X411" s="343"/>
      <c r="Y411" s="343"/>
      <c r="Z411" s="343"/>
    </row>
    <row r="412" spans="1:26" ht="15.75" customHeight="1">
      <c r="A412" s="343"/>
      <c r="B412" s="343"/>
      <c r="C412" s="343"/>
      <c r="D412" s="464"/>
      <c r="E412" s="343"/>
      <c r="F412" s="464"/>
      <c r="G412" s="343"/>
      <c r="H412" s="464"/>
      <c r="I412" s="343"/>
      <c r="J412" s="464"/>
      <c r="K412" s="465"/>
      <c r="L412" s="343"/>
      <c r="M412" s="464"/>
      <c r="N412" s="343"/>
      <c r="O412" s="464"/>
      <c r="P412" s="343"/>
      <c r="Q412" s="464"/>
      <c r="R412" s="343"/>
      <c r="S412" s="343"/>
      <c r="T412" s="343"/>
      <c r="U412" s="343"/>
      <c r="V412" s="343"/>
      <c r="W412" s="343"/>
      <c r="X412" s="343"/>
      <c r="Y412" s="343"/>
      <c r="Z412" s="343"/>
    </row>
    <row r="413" spans="1:26" ht="15.75" customHeight="1">
      <c r="A413" s="343"/>
      <c r="B413" s="343"/>
      <c r="C413" s="343"/>
      <c r="D413" s="464"/>
      <c r="E413" s="343"/>
      <c r="F413" s="464"/>
      <c r="G413" s="343"/>
      <c r="H413" s="464"/>
      <c r="I413" s="343"/>
      <c r="J413" s="464"/>
      <c r="K413" s="465"/>
      <c r="L413" s="343"/>
      <c r="M413" s="464"/>
      <c r="N413" s="343"/>
      <c r="O413" s="464"/>
      <c r="P413" s="343"/>
      <c r="Q413" s="464"/>
      <c r="R413" s="343"/>
      <c r="S413" s="343"/>
      <c r="T413" s="343"/>
      <c r="U413" s="343"/>
      <c r="V413" s="343"/>
      <c r="W413" s="343"/>
      <c r="X413" s="343"/>
      <c r="Y413" s="343"/>
      <c r="Z413" s="343"/>
    </row>
    <row r="414" spans="1:26" ht="15.75" customHeight="1">
      <c r="A414" s="343"/>
      <c r="B414" s="343"/>
      <c r="C414" s="343"/>
      <c r="D414" s="464"/>
      <c r="E414" s="343"/>
      <c r="F414" s="464"/>
      <c r="G414" s="343"/>
      <c r="H414" s="464"/>
      <c r="I414" s="343"/>
      <c r="J414" s="464"/>
      <c r="K414" s="465"/>
      <c r="L414" s="343"/>
      <c r="M414" s="464"/>
      <c r="N414" s="343"/>
      <c r="O414" s="464"/>
      <c r="P414" s="343"/>
      <c r="Q414" s="464"/>
      <c r="R414" s="343"/>
      <c r="S414" s="343"/>
      <c r="T414" s="343"/>
      <c r="U414" s="343"/>
      <c r="V414" s="343"/>
      <c r="W414" s="343"/>
      <c r="X414" s="343"/>
      <c r="Y414" s="343"/>
      <c r="Z414" s="343"/>
    </row>
    <row r="415" spans="1:26" ht="15.75" customHeight="1">
      <c r="A415" s="343"/>
      <c r="B415" s="343"/>
      <c r="C415" s="343"/>
      <c r="D415" s="464"/>
      <c r="E415" s="343"/>
      <c r="F415" s="464"/>
      <c r="G415" s="343"/>
      <c r="H415" s="464"/>
      <c r="I415" s="343"/>
      <c r="J415" s="464"/>
      <c r="K415" s="465"/>
      <c r="L415" s="343"/>
      <c r="M415" s="464"/>
      <c r="N415" s="343"/>
      <c r="O415" s="464"/>
      <c r="P415" s="343"/>
      <c r="Q415" s="464"/>
      <c r="R415" s="343"/>
      <c r="S415" s="343"/>
      <c r="T415" s="343"/>
      <c r="U415" s="343"/>
      <c r="V415" s="343"/>
      <c r="W415" s="343"/>
      <c r="X415" s="343"/>
      <c r="Y415" s="343"/>
      <c r="Z415" s="343"/>
    </row>
    <row r="416" spans="1:26" ht="15.75" customHeight="1">
      <c r="A416" s="343"/>
      <c r="B416" s="343"/>
      <c r="C416" s="343"/>
      <c r="D416" s="464"/>
      <c r="E416" s="343"/>
      <c r="F416" s="464"/>
      <c r="G416" s="343"/>
      <c r="H416" s="464"/>
      <c r="I416" s="343"/>
      <c r="J416" s="464"/>
      <c r="K416" s="465"/>
      <c r="L416" s="343"/>
      <c r="M416" s="464"/>
      <c r="N416" s="343"/>
      <c r="O416" s="464"/>
      <c r="P416" s="343"/>
      <c r="Q416" s="464"/>
      <c r="R416" s="343"/>
      <c r="S416" s="343"/>
      <c r="T416" s="343"/>
      <c r="U416" s="343"/>
      <c r="V416" s="343"/>
      <c r="W416" s="343"/>
      <c r="X416" s="343"/>
      <c r="Y416" s="343"/>
      <c r="Z416" s="343"/>
    </row>
    <row r="417" spans="1:26" ht="15.75" customHeight="1">
      <c r="A417" s="343"/>
      <c r="B417" s="343"/>
      <c r="C417" s="343"/>
      <c r="D417" s="464"/>
      <c r="E417" s="343"/>
      <c r="F417" s="464"/>
      <c r="G417" s="343"/>
      <c r="H417" s="464"/>
      <c r="I417" s="343"/>
      <c r="J417" s="464"/>
      <c r="K417" s="465"/>
      <c r="L417" s="343"/>
      <c r="M417" s="464"/>
      <c r="N417" s="343"/>
      <c r="O417" s="464"/>
      <c r="P417" s="343"/>
      <c r="Q417" s="464"/>
      <c r="R417" s="343"/>
      <c r="S417" s="343"/>
      <c r="T417" s="343"/>
      <c r="U417" s="343"/>
      <c r="V417" s="343"/>
      <c r="W417" s="343"/>
      <c r="X417" s="343"/>
      <c r="Y417" s="343"/>
      <c r="Z417" s="343"/>
    </row>
    <row r="418" spans="1:26" ht="15.75" customHeight="1">
      <c r="A418" s="343"/>
      <c r="B418" s="343"/>
      <c r="C418" s="343"/>
      <c r="D418" s="464"/>
      <c r="E418" s="343"/>
      <c r="F418" s="464"/>
      <c r="G418" s="343"/>
      <c r="H418" s="464"/>
      <c r="I418" s="343"/>
      <c r="J418" s="464"/>
      <c r="K418" s="465"/>
      <c r="L418" s="343"/>
      <c r="M418" s="464"/>
      <c r="N418" s="343"/>
      <c r="O418" s="464"/>
      <c r="P418" s="343"/>
      <c r="Q418" s="464"/>
      <c r="R418" s="343"/>
      <c r="S418" s="343"/>
      <c r="T418" s="343"/>
      <c r="U418" s="343"/>
      <c r="V418" s="343"/>
      <c r="W418" s="343"/>
      <c r="X418" s="343"/>
      <c r="Y418" s="343"/>
      <c r="Z418" s="343"/>
    </row>
    <row r="419" spans="1:26" ht="15.75" customHeight="1">
      <c r="A419" s="343"/>
      <c r="B419" s="343"/>
      <c r="C419" s="343"/>
      <c r="D419" s="464"/>
      <c r="E419" s="343"/>
      <c r="F419" s="464"/>
      <c r="G419" s="343"/>
      <c r="H419" s="464"/>
      <c r="I419" s="343"/>
      <c r="J419" s="464"/>
      <c r="K419" s="465"/>
      <c r="L419" s="343"/>
      <c r="M419" s="464"/>
      <c r="N419" s="343"/>
      <c r="O419" s="464"/>
      <c r="P419" s="343"/>
      <c r="Q419" s="464"/>
      <c r="R419" s="343"/>
      <c r="S419" s="343"/>
      <c r="T419" s="343"/>
      <c r="U419" s="343"/>
      <c r="V419" s="343"/>
      <c r="W419" s="343"/>
      <c r="X419" s="343"/>
      <c r="Y419" s="343"/>
      <c r="Z419" s="343"/>
    </row>
    <row r="420" spans="1:26" ht="15.75" customHeight="1">
      <c r="A420" s="343"/>
      <c r="B420" s="343"/>
      <c r="C420" s="343"/>
      <c r="D420" s="464"/>
      <c r="E420" s="343"/>
      <c r="F420" s="464"/>
      <c r="G420" s="343"/>
      <c r="H420" s="464"/>
      <c r="I420" s="343"/>
      <c r="J420" s="464"/>
      <c r="K420" s="465"/>
      <c r="L420" s="343"/>
      <c r="M420" s="464"/>
      <c r="N420" s="343"/>
      <c r="O420" s="464"/>
      <c r="P420" s="343"/>
      <c r="Q420" s="464"/>
      <c r="R420" s="343"/>
      <c r="S420" s="343"/>
      <c r="T420" s="343"/>
      <c r="U420" s="343"/>
      <c r="V420" s="343"/>
      <c r="W420" s="343"/>
      <c r="X420" s="343"/>
      <c r="Y420" s="343"/>
      <c r="Z420" s="343"/>
    </row>
    <row r="421" spans="1:26" ht="15.75" customHeight="1">
      <c r="A421" s="343"/>
      <c r="B421" s="343"/>
      <c r="C421" s="343"/>
      <c r="D421" s="464"/>
      <c r="E421" s="343"/>
      <c r="F421" s="464"/>
      <c r="G421" s="343"/>
      <c r="H421" s="464"/>
      <c r="I421" s="343"/>
      <c r="J421" s="464"/>
      <c r="K421" s="465"/>
      <c r="L421" s="343"/>
      <c r="M421" s="464"/>
      <c r="N421" s="343"/>
      <c r="O421" s="464"/>
      <c r="P421" s="343"/>
      <c r="Q421" s="464"/>
      <c r="R421" s="343"/>
      <c r="S421" s="343"/>
      <c r="T421" s="343"/>
      <c r="U421" s="343"/>
      <c r="V421" s="343"/>
      <c r="W421" s="343"/>
      <c r="X421" s="343"/>
      <c r="Y421" s="343"/>
      <c r="Z421" s="343"/>
    </row>
    <row r="422" spans="1:26" ht="15.75" customHeight="1">
      <c r="A422" s="343"/>
      <c r="B422" s="343"/>
      <c r="C422" s="343"/>
      <c r="D422" s="464"/>
      <c r="E422" s="343"/>
      <c r="F422" s="464"/>
      <c r="G422" s="343"/>
      <c r="H422" s="464"/>
      <c r="I422" s="343"/>
      <c r="J422" s="464"/>
      <c r="K422" s="465"/>
      <c r="L422" s="343"/>
      <c r="M422" s="464"/>
      <c r="N422" s="343"/>
      <c r="O422" s="464"/>
      <c r="P422" s="343"/>
      <c r="Q422" s="464"/>
      <c r="R422" s="343"/>
      <c r="S422" s="343"/>
      <c r="T422" s="343"/>
      <c r="U422" s="343"/>
      <c r="V422" s="343"/>
      <c r="W422" s="343"/>
      <c r="X422" s="343"/>
      <c r="Y422" s="343"/>
      <c r="Z422" s="343"/>
    </row>
    <row r="423" spans="1:26" ht="15.75" customHeight="1">
      <c r="A423" s="343"/>
      <c r="B423" s="343"/>
      <c r="C423" s="343"/>
      <c r="D423" s="464"/>
      <c r="E423" s="343"/>
      <c r="F423" s="464"/>
      <c r="G423" s="343"/>
      <c r="H423" s="464"/>
      <c r="I423" s="343"/>
      <c r="J423" s="464"/>
      <c r="K423" s="465"/>
      <c r="L423" s="343"/>
      <c r="M423" s="464"/>
      <c r="N423" s="343"/>
      <c r="O423" s="464"/>
      <c r="P423" s="343"/>
      <c r="Q423" s="464"/>
      <c r="R423" s="343"/>
      <c r="S423" s="343"/>
      <c r="T423" s="343"/>
      <c r="U423" s="343"/>
      <c r="V423" s="343"/>
      <c r="W423" s="343"/>
      <c r="X423" s="343"/>
      <c r="Y423" s="343"/>
      <c r="Z423" s="343"/>
    </row>
    <row r="424" spans="1:26" ht="15.75" customHeight="1">
      <c r="A424" s="343"/>
      <c r="B424" s="343"/>
      <c r="C424" s="343"/>
      <c r="D424" s="464"/>
      <c r="E424" s="343"/>
      <c r="F424" s="464"/>
      <c r="G424" s="343"/>
      <c r="H424" s="464"/>
      <c r="I424" s="343"/>
      <c r="J424" s="464"/>
      <c r="K424" s="465"/>
      <c r="L424" s="343"/>
      <c r="M424" s="464"/>
      <c r="N424" s="343"/>
      <c r="O424" s="464"/>
      <c r="P424" s="343"/>
      <c r="Q424" s="464"/>
      <c r="R424" s="343"/>
      <c r="S424" s="343"/>
      <c r="T424" s="343"/>
      <c r="U424" s="343"/>
      <c r="V424" s="343"/>
      <c r="W424" s="343"/>
      <c r="X424" s="343"/>
      <c r="Y424" s="343"/>
      <c r="Z424" s="343"/>
    </row>
    <row r="425" spans="1:26" ht="15.75" customHeight="1">
      <c r="A425" s="343"/>
      <c r="B425" s="343"/>
      <c r="C425" s="343"/>
      <c r="D425" s="464"/>
      <c r="E425" s="343"/>
      <c r="F425" s="464"/>
      <c r="G425" s="343"/>
      <c r="H425" s="464"/>
      <c r="I425" s="343"/>
      <c r="J425" s="464"/>
      <c r="K425" s="465"/>
      <c r="L425" s="343"/>
      <c r="M425" s="464"/>
      <c r="N425" s="343"/>
      <c r="O425" s="464"/>
      <c r="P425" s="343"/>
      <c r="Q425" s="464"/>
      <c r="R425" s="343"/>
      <c r="S425" s="343"/>
      <c r="T425" s="343"/>
      <c r="U425" s="343"/>
      <c r="V425" s="343"/>
      <c r="W425" s="343"/>
      <c r="X425" s="343"/>
      <c r="Y425" s="343"/>
      <c r="Z425" s="343"/>
    </row>
    <row r="426" spans="1:26" ht="15.75" customHeight="1">
      <c r="A426" s="343"/>
      <c r="B426" s="343"/>
      <c r="C426" s="343"/>
      <c r="D426" s="464"/>
      <c r="E426" s="343"/>
      <c r="F426" s="464"/>
      <c r="G426" s="343"/>
      <c r="H426" s="464"/>
      <c r="I426" s="343"/>
      <c r="J426" s="464"/>
      <c r="K426" s="465"/>
      <c r="L426" s="343"/>
      <c r="M426" s="464"/>
      <c r="N426" s="343"/>
      <c r="O426" s="464"/>
      <c r="P426" s="343"/>
      <c r="Q426" s="464"/>
      <c r="R426" s="343"/>
      <c r="S426" s="343"/>
      <c r="T426" s="343"/>
      <c r="U426" s="343"/>
      <c r="V426" s="343"/>
      <c r="W426" s="343"/>
      <c r="X426" s="343"/>
      <c r="Y426" s="343"/>
      <c r="Z426" s="343"/>
    </row>
    <row r="427" spans="1:26" ht="15.75" customHeight="1">
      <c r="A427" s="343"/>
      <c r="B427" s="343"/>
      <c r="C427" s="343"/>
      <c r="D427" s="464"/>
      <c r="E427" s="343"/>
      <c r="F427" s="464"/>
      <c r="G427" s="343"/>
      <c r="H427" s="464"/>
      <c r="I427" s="343"/>
      <c r="J427" s="464"/>
      <c r="K427" s="465"/>
      <c r="L427" s="343"/>
      <c r="M427" s="464"/>
      <c r="N427" s="343"/>
      <c r="O427" s="464"/>
      <c r="P427" s="343"/>
      <c r="Q427" s="464"/>
      <c r="R427" s="343"/>
      <c r="S427" s="343"/>
      <c r="T427" s="343"/>
      <c r="U427" s="343"/>
      <c r="V427" s="343"/>
      <c r="W427" s="343"/>
      <c r="X427" s="343"/>
      <c r="Y427" s="343"/>
      <c r="Z427" s="343"/>
    </row>
    <row r="428" spans="1:26" ht="15.75" customHeight="1">
      <c r="A428" s="343"/>
      <c r="B428" s="343"/>
      <c r="C428" s="343"/>
      <c r="D428" s="464"/>
      <c r="E428" s="343"/>
      <c r="F428" s="464"/>
      <c r="G428" s="343"/>
      <c r="H428" s="464"/>
      <c r="I428" s="343"/>
      <c r="J428" s="464"/>
      <c r="K428" s="465"/>
      <c r="L428" s="343"/>
      <c r="M428" s="464"/>
      <c r="N428" s="343"/>
      <c r="O428" s="464"/>
      <c r="P428" s="343"/>
      <c r="Q428" s="464"/>
      <c r="R428" s="343"/>
      <c r="S428" s="343"/>
      <c r="T428" s="343"/>
      <c r="U428" s="343"/>
      <c r="V428" s="343"/>
      <c r="W428" s="343"/>
      <c r="X428" s="343"/>
      <c r="Y428" s="343"/>
      <c r="Z428" s="343"/>
    </row>
    <row r="429" spans="1:26" ht="15.75" customHeight="1">
      <c r="A429" s="343"/>
      <c r="B429" s="343"/>
      <c r="C429" s="343"/>
      <c r="D429" s="464"/>
      <c r="E429" s="343"/>
      <c r="F429" s="464"/>
      <c r="G429" s="343"/>
      <c r="H429" s="464"/>
      <c r="I429" s="343"/>
      <c r="J429" s="464"/>
      <c r="K429" s="465"/>
      <c r="L429" s="343"/>
      <c r="M429" s="464"/>
      <c r="N429" s="343"/>
      <c r="O429" s="464"/>
      <c r="P429" s="343"/>
      <c r="Q429" s="464"/>
      <c r="R429" s="343"/>
      <c r="S429" s="343"/>
      <c r="T429" s="343"/>
      <c r="U429" s="343"/>
      <c r="V429" s="343"/>
      <c r="W429" s="343"/>
      <c r="X429" s="343"/>
      <c r="Y429" s="343"/>
      <c r="Z429" s="343"/>
    </row>
    <row r="430" spans="1:26" ht="15.75" customHeight="1">
      <c r="A430" s="343"/>
      <c r="B430" s="343"/>
      <c r="C430" s="343"/>
      <c r="D430" s="464"/>
      <c r="E430" s="343"/>
      <c r="F430" s="464"/>
      <c r="G430" s="343"/>
      <c r="H430" s="464"/>
      <c r="I430" s="343"/>
      <c r="J430" s="464"/>
      <c r="K430" s="465"/>
      <c r="L430" s="343"/>
      <c r="M430" s="464"/>
      <c r="N430" s="343"/>
      <c r="O430" s="464"/>
      <c r="P430" s="343"/>
      <c r="Q430" s="464"/>
      <c r="R430" s="343"/>
      <c r="S430" s="343"/>
      <c r="T430" s="343"/>
      <c r="U430" s="343"/>
      <c r="V430" s="343"/>
      <c r="W430" s="343"/>
      <c r="X430" s="343"/>
      <c r="Y430" s="343"/>
      <c r="Z430" s="343"/>
    </row>
    <row r="431" spans="1:26" ht="15.75" customHeight="1">
      <c r="A431" s="343"/>
      <c r="B431" s="343"/>
      <c r="C431" s="343"/>
      <c r="D431" s="464"/>
      <c r="E431" s="343"/>
      <c r="F431" s="464"/>
      <c r="G431" s="343"/>
      <c r="H431" s="464"/>
      <c r="I431" s="343"/>
      <c r="J431" s="464"/>
      <c r="K431" s="465"/>
      <c r="L431" s="343"/>
      <c r="M431" s="464"/>
      <c r="N431" s="343"/>
      <c r="O431" s="464"/>
      <c r="P431" s="343"/>
      <c r="Q431" s="464"/>
      <c r="R431" s="343"/>
      <c r="S431" s="343"/>
      <c r="T431" s="343"/>
      <c r="U431" s="343"/>
      <c r="V431" s="343"/>
      <c r="W431" s="343"/>
      <c r="X431" s="343"/>
      <c r="Y431" s="343"/>
      <c r="Z431" s="343"/>
    </row>
    <row r="432" spans="1:26" ht="15.75" customHeight="1">
      <c r="A432" s="343"/>
      <c r="B432" s="343"/>
      <c r="C432" s="343"/>
      <c r="D432" s="464"/>
      <c r="E432" s="343"/>
      <c r="F432" s="464"/>
      <c r="G432" s="343"/>
      <c r="H432" s="464"/>
      <c r="I432" s="343"/>
      <c r="J432" s="464"/>
      <c r="K432" s="465"/>
      <c r="L432" s="343"/>
      <c r="M432" s="464"/>
      <c r="N432" s="343"/>
      <c r="O432" s="464"/>
      <c r="P432" s="343"/>
      <c r="Q432" s="464"/>
      <c r="R432" s="343"/>
      <c r="S432" s="343"/>
      <c r="T432" s="343"/>
      <c r="U432" s="343"/>
      <c r="V432" s="343"/>
      <c r="W432" s="343"/>
      <c r="X432" s="343"/>
      <c r="Y432" s="343"/>
      <c r="Z432" s="343"/>
    </row>
    <row r="433" spans="1:26" ht="15.75" customHeight="1">
      <c r="A433" s="343"/>
      <c r="B433" s="343"/>
      <c r="C433" s="343"/>
      <c r="D433" s="464"/>
      <c r="E433" s="343"/>
      <c r="F433" s="464"/>
      <c r="G433" s="343"/>
      <c r="H433" s="464"/>
      <c r="I433" s="343"/>
      <c r="J433" s="464"/>
      <c r="K433" s="465"/>
      <c r="L433" s="343"/>
      <c r="M433" s="464"/>
      <c r="N433" s="343"/>
      <c r="O433" s="464"/>
      <c r="P433" s="343"/>
      <c r="Q433" s="464"/>
      <c r="R433" s="343"/>
      <c r="S433" s="343"/>
      <c r="T433" s="343"/>
      <c r="U433" s="343"/>
      <c r="V433" s="343"/>
      <c r="W433" s="343"/>
      <c r="X433" s="343"/>
      <c r="Y433" s="343"/>
      <c r="Z433" s="343"/>
    </row>
    <row r="434" spans="1:26" ht="15.75" customHeight="1">
      <c r="A434" s="343"/>
      <c r="B434" s="343"/>
      <c r="C434" s="343"/>
      <c r="D434" s="464"/>
      <c r="E434" s="343"/>
      <c r="F434" s="464"/>
      <c r="G434" s="343"/>
      <c r="H434" s="464"/>
      <c r="I434" s="343"/>
      <c r="J434" s="464"/>
      <c r="K434" s="465"/>
      <c r="L434" s="343"/>
      <c r="M434" s="464"/>
      <c r="N434" s="343"/>
      <c r="O434" s="464"/>
      <c r="P434" s="343"/>
      <c r="Q434" s="464"/>
      <c r="R434" s="343"/>
      <c r="S434" s="343"/>
      <c r="T434" s="343"/>
      <c r="U434" s="343"/>
      <c r="V434" s="343"/>
      <c r="W434" s="343"/>
      <c r="X434" s="343"/>
      <c r="Y434" s="343"/>
      <c r="Z434" s="343"/>
    </row>
    <row r="435" spans="1:26" ht="15.75" customHeight="1">
      <c r="A435" s="343"/>
      <c r="B435" s="343"/>
      <c r="C435" s="343"/>
      <c r="D435" s="464"/>
      <c r="E435" s="343"/>
      <c r="F435" s="464"/>
      <c r="G435" s="343"/>
      <c r="H435" s="464"/>
      <c r="I435" s="343"/>
      <c r="J435" s="464"/>
      <c r="K435" s="465"/>
      <c r="L435" s="343"/>
      <c r="M435" s="464"/>
      <c r="N435" s="343"/>
      <c r="O435" s="464"/>
      <c r="P435" s="343"/>
      <c r="Q435" s="464"/>
      <c r="R435" s="343"/>
      <c r="S435" s="343"/>
      <c r="T435" s="343"/>
      <c r="U435" s="343"/>
      <c r="V435" s="343"/>
      <c r="W435" s="343"/>
      <c r="X435" s="343"/>
      <c r="Y435" s="343"/>
      <c r="Z435" s="343"/>
    </row>
    <row r="436" spans="1:26" ht="15.75" customHeight="1">
      <c r="A436" s="343"/>
      <c r="B436" s="343"/>
      <c r="C436" s="343"/>
      <c r="D436" s="464"/>
      <c r="E436" s="343"/>
      <c r="F436" s="464"/>
      <c r="G436" s="343"/>
      <c r="H436" s="464"/>
      <c r="I436" s="343"/>
      <c r="J436" s="464"/>
      <c r="K436" s="465"/>
      <c r="L436" s="343"/>
      <c r="M436" s="464"/>
      <c r="N436" s="343"/>
      <c r="O436" s="464"/>
      <c r="P436" s="343"/>
      <c r="Q436" s="464"/>
      <c r="R436" s="343"/>
      <c r="S436" s="343"/>
      <c r="T436" s="343"/>
      <c r="U436" s="343"/>
      <c r="V436" s="343"/>
      <c r="W436" s="343"/>
      <c r="X436" s="343"/>
      <c r="Y436" s="343"/>
      <c r="Z436" s="343"/>
    </row>
    <row r="437" spans="1:26" ht="15.75" customHeight="1">
      <c r="A437" s="343"/>
      <c r="B437" s="343"/>
      <c r="C437" s="343"/>
      <c r="D437" s="464"/>
      <c r="E437" s="343"/>
      <c r="F437" s="464"/>
      <c r="G437" s="343"/>
      <c r="H437" s="464"/>
      <c r="I437" s="343"/>
      <c r="J437" s="464"/>
      <c r="K437" s="465"/>
      <c r="L437" s="343"/>
      <c r="M437" s="464"/>
      <c r="N437" s="343"/>
      <c r="O437" s="464"/>
      <c r="P437" s="343"/>
      <c r="Q437" s="464"/>
      <c r="R437" s="343"/>
      <c r="S437" s="343"/>
      <c r="T437" s="343"/>
      <c r="U437" s="343"/>
      <c r="V437" s="343"/>
      <c r="W437" s="343"/>
      <c r="X437" s="343"/>
      <c r="Y437" s="343"/>
      <c r="Z437" s="343"/>
    </row>
    <row r="438" spans="1:26" ht="15.75" customHeight="1">
      <c r="A438" s="343"/>
      <c r="B438" s="343"/>
      <c r="C438" s="343"/>
      <c r="D438" s="464"/>
      <c r="E438" s="343"/>
      <c r="F438" s="464"/>
      <c r="G438" s="343"/>
      <c r="H438" s="464"/>
      <c r="I438" s="343"/>
      <c r="J438" s="464"/>
      <c r="K438" s="465"/>
      <c r="L438" s="343"/>
      <c r="M438" s="464"/>
      <c r="N438" s="343"/>
      <c r="O438" s="464"/>
      <c r="P438" s="343"/>
      <c r="Q438" s="464"/>
      <c r="R438" s="343"/>
      <c r="S438" s="343"/>
      <c r="T438" s="343"/>
      <c r="U438" s="343"/>
      <c r="V438" s="343"/>
      <c r="W438" s="343"/>
      <c r="X438" s="343"/>
      <c r="Y438" s="343"/>
      <c r="Z438" s="343"/>
    </row>
    <row r="439" spans="1:26" ht="15.75" customHeight="1">
      <c r="A439" s="343"/>
      <c r="B439" s="343"/>
      <c r="C439" s="343"/>
      <c r="D439" s="464"/>
      <c r="E439" s="343"/>
      <c r="F439" s="464"/>
      <c r="G439" s="343"/>
      <c r="H439" s="464"/>
      <c r="I439" s="343"/>
      <c r="J439" s="464"/>
      <c r="K439" s="465"/>
      <c r="L439" s="343"/>
      <c r="M439" s="464"/>
      <c r="N439" s="343"/>
      <c r="O439" s="464"/>
      <c r="P439" s="343"/>
      <c r="Q439" s="464"/>
      <c r="R439" s="343"/>
      <c r="S439" s="343"/>
      <c r="T439" s="343"/>
      <c r="U439" s="343"/>
      <c r="V439" s="343"/>
      <c r="W439" s="343"/>
      <c r="X439" s="343"/>
      <c r="Y439" s="343"/>
      <c r="Z439" s="343"/>
    </row>
    <row r="440" spans="1:26" ht="15.75" customHeight="1">
      <c r="A440" s="343"/>
      <c r="B440" s="343"/>
      <c r="C440" s="343"/>
      <c r="D440" s="464"/>
      <c r="E440" s="343"/>
      <c r="F440" s="464"/>
      <c r="G440" s="343"/>
      <c r="H440" s="464"/>
      <c r="I440" s="343"/>
      <c r="J440" s="464"/>
      <c r="K440" s="465"/>
      <c r="L440" s="343"/>
      <c r="M440" s="464"/>
      <c r="N440" s="343"/>
      <c r="O440" s="464"/>
      <c r="P440" s="343"/>
      <c r="Q440" s="464"/>
      <c r="R440" s="343"/>
      <c r="S440" s="343"/>
      <c r="T440" s="343"/>
      <c r="U440" s="343"/>
      <c r="V440" s="343"/>
      <c r="W440" s="343"/>
      <c r="X440" s="343"/>
      <c r="Y440" s="343"/>
      <c r="Z440" s="343"/>
    </row>
    <row r="441" spans="1:26" ht="15.75" customHeight="1">
      <c r="A441" s="343"/>
      <c r="B441" s="343"/>
      <c r="C441" s="343"/>
      <c r="D441" s="464"/>
      <c r="E441" s="343"/>
      <c r="F441" s="464"/>
      <c r="G441" s="343"/>
      <c r="H441" s="464"/>
      <c r="I441" s="343"/>
      <c r="J441" s="464"/>
      <c r="K441" s="465"/>
      <c r="L441" s="343"/>
      <c r="M441" s="464"/>
      <c r="N441" s="343"/>
      <c r="O441" s="464"/>
      <c r="P441" s="343"/>
      <c r="Q441" s="464"/>
      <c r="R441" s="343"/>
      <c r="S441" s="343"/>
      <c r="T441" s="343"/>
      <c r="U441" s="343"/>
      <c r="V441" s="343"/>
      <c r="W441" s="343"/>
      <c r="X441" s="343"/>
      <c r="Y441" s="343"/>
      <c r="Z441" s="343"/>
    </row>
    <row r="442" spans="1:26" ht="15.75" customHeight="1">
      <c r="A442" s="343"/>
      <c r="B442" s="343"/>
      <c r="C442" s="343"/>
      <c r="D442" s="464"/>
      <c r="E442" s="343"/>
      <c r="F442" s="464"/>
      <c r="G442" s="343"/>
      <c r="H442" s="464"/>
      <c r="I442" s="343"/>
      <c r="J442" s="464"/>
      <c r="K442" s="465"/>
      <c r="L442" s="343"/>
      <c r="M442" s="464"/>
      <c r="N442" s="343"/>
      <c r="O442" s="464"/>
      <c r="P442" s="343"/>
      <c r="Q442" s="464"/>
      <c r="R442" s="343"/>
      <c r="S442" s="343"/>
      <c r="T442" s="343"/>
      <c r="U442" s="343"/>
      <c r="V442" s="343"/>
      <c r="W442" s="343"/>
      <c r="X442" s="343"/>
      <c r="Y442" s="343"/>
      <c r="Z442" s="343"/>
    </row>
    <row r="443" spans="1:26" ht="15.75" customHeight="1">
      <c r="A443" s="343"/>
      <c r="B443" s="343"/>
      <c r="C443" s="343"/>
      <c r="D443" s="464"/>
      <c r="E443" s="343"/>
      <c r="F443" s="464"/>
      <c r="G443" s="343"/>
      <c r="H443" s="464"/>
      <c r="I443" s="343"/>
      <c r="J443" s="464"/>
      <c r="K443" s="465"/>
      <c r="L443" s="343"/>
      <c r="M443" s="464"/>
      <c r="N443" s="343"/>
      <c r="O443" s="464"/>
      <c r="P443" s="343"/>
      <c r="Q443" s="464"/>
      <c r="R443" s="343"/>
      <c r="S443" s="343"/>
      <c r="T443" s="343"/>
      <c r="U443" s="343"/>
      <c r="V443" s="343"/>
      <c r="W443" s="343"/>
      <c r="X443" s="343"/>
      <c r="Y443" s="343"/>
      <c r="Z443" s="343"/>
    </row>
    <row r="444" spans="1:26" ht="15.75" customHeight="1">
      <c r="A444" s="343"/>
      <c r="B444" s="343"/>
      <c r="C444" s="343"/>
      <c r="D444" s="464"/>
      <c r="E444" s="343"/>
      <c r="F444" s="464"/>
      <c r="G444" s="343"/>
      <c r="H444" s="464"/>
      <c r="I444" s="343"/>
      <c r="J444" s="464"/>
      <c r="K444" s="465"/>
      <c r="L444" s="343"/>
      <c r="M444" s="464"/>
      <c r="N444" s="343"/>
      <c r="O444" s="464"/>
      <c r="P444" s="343"/>
      <c r="Q444" s="464"/>
      <c r="R444" s="343"/>
      <c r="S444" s="343"/>
      <c r="T444" s="343"/>
      <c r="U444" s="343"/>
      <c r="V444" s="343"/>
      <c r="W444" s="343"/>
      <c r="X444" s="343"/>
      <c r="Y444" s="343"/>
      <c r="Z444" s="343"/>
    </row>
    <row r="445" spans="1:26" ht="15.75" customHeight="1">
      <c r="A445" s="343"/>
      <c r="B445" s="343"/>
      <c r="C445" s="343"/>
      <c r="D445" s="464"/>
      <c r="E445" s="343"/>
      <c r="F445" s="464"/>
      <c r="G445" s="343"/>
      <c r="H445" s="464"/>
      <c r="I445" s="343"/>
      <c r="J445" s="464"/>
      <c r="K445" s="465"/>
      <c r="L445" s="343"/>
      <c r="M445" s="464"/>
      <c r="N445" s="343"/>
      <c r="O445" s="464"/>
      <c r="P445" s="343"/>
      <c r="Q445" s="464"/>
      <c r="R445" s="343"/>
      <c r="S445" s="343"/>
      <c r="T445" s="343"/>
      <c r="U445" s="343"/>
      <c r="V445" s="343"/>
      <c r="W445" s="343"/>
      <c r="X445" s="343"/>
      <c r="Y445" s="343"/>
      <c r="Z445" s="343"/>
    </row>
    <row r="446" spans="1:26" ht="15.75" customHeight="1">
      <c r="A446" s="343"/>
      <c r="B446" s="343"/>
      <c r="C446" s="343"/>
      <c r="D446" s="464"/>
      <c r="E446" s="343"/>
      <c r="F446" s="464"/>
      <c r="G446" s="343"/>
      <c r="H446" s="464"/>
      <c r="I446" s="343"/>
      <c r="J446" s="464"/>
      <c r="K446" s="465"/>
      <c r="L446" s="343"/>
      <c r="M446" s="464"/>
      <c r="N446" s="343"/>
      <c r="O446" s="464"/>
      <c r="P446" s="343"/>
      <c r="Q446" s="464"/>
      <c r="R446" s="343"/>
      <c r="S446" s="343"/>
      <c r="T446" s="343"/>
      <c r="U446" s="343"/>
      <c r="V446" s="343"/>
      <c r="W446" s="343"/>
      <c r="X446" s="343"/>
      <c r="Y446" s="343"/>
      <c r="Z446" s="343"/>
    </row>
    <row r="447" spans="1:26" ht="15.75" customHeight="1">
      <c r="A447" s="343"/>
      <c r="B447" s="343"/>
      <c r="C447" s="343"/>
      <c r="D447" s="464"/>
      <c r="E447" s="343"/>
      <c r="F447" s="464"/>
      <c r="G447" s="343"/>
      <c r="H447" s="464"/>
      <c r="I447" s="343"/>
      <c r="J447" s="464"/>
      <c r="K447" s="465"/>
      <c r="L447" s="343"/>
      <c r="M447" s="464"/>
      <c r="N447" s="343"/>
      <c r="O447" s="464"/>
      <c r="P447" s="343"/>
      <c r="Q447" s="464"/>
      <c r="R447" s="343"/>
      <c r="S447" s="343"/>
      <c r="T447" s="343"/>
      <c r="U447" s="343"/>
      <c r="V447" s="343"/>
      <c r="W447" s="343"/>
      <c r="X447" s="343"/>
      <c r="Y447" s="343"/>
      <c r="Z447" s="343"/>
    </row>
    <row r="448" spans="1:26" ht="15.75" customHeight="1">
      <c r="A448" s="343"/>
      <c r="B448" s="343"/>
      <c r="C448" s="343"/>
      <c r="D448" s="464"/>
      <c r="E448" s="343"/>
      <c r="F448" s="464"/>
      <c r="G448" s="343"/>
      <c r="H448" s="464"/>
      <c r="I448" s="343"/>
      <c r="J448" s="464"/>
      <c r="K448" s="465"/>
      <c r="L448" s="343"/>
      <c r="M448" s="464"/>
      <c r="N448" s="343"/>
      <c r="O448" s="464"/>
      <c r="P448" s="343"/>
      <c r="Q448" s="464"/>
      <c r="R448" s="343"/>
      <c r="S448" s="343"/>
      <c r="T448" s="343"/>
      <c r="U448" s="343"/>
      <c r="V448" s="343"/>
      <c r="W448" s="343"/>
      <c r="X448" s="343"/>
      <c r="Y448" s="343"/>
      <c r="Z448" s="343"/>
    </row>
    <row r="449" spans="1:26" ht="15.75" customHeight="1">
      <c r="A449" s="343"/>
      <c r="B449" s="343"/>
      <c r="C449" s="343"/>
      <c r="D449" s="464"/>
      <c r="E449" s="343"/>
      <c r="F449" s="464"/>
      <c r="G449" s="343"/>
      <c r="H449" s="464"/>
      <c r="I449" s="343"/>
      <c r="J449" s="464"/>
      <c r="K449" s="465"/>
      <c r="L449" s="343"/>
      <c r="M449" s="464"/>
      <c r="N449" s="343"/>
      <c r="O449" s="464"/>
      <c r="P449" s="343"/>
      <c r="Q449" s="464"/>
      <c r="R449" s="343"/>
      <c r="S449" s="343"/>
      <c r="T449" s="343"/>
      <c r="U449" s="343"/>
      <c r="V449" s="343"/>
      <c r="W449" s="343"/>
      <c r="X449" s="343"/>
      <c r="Y449" s="343"/>
      <c r="Z449" s="343"/>
    </row>
    <row r="450" spans="1:26" ht="15.75" customHeight="1">
      <c r="A450" s="343"/>
      <c r="B450" s="343"/>
      <c r="C450" s="343"/>
      <c r="D450" s="464"/>
      <c r="E450" s="343"/>
      <c r="F450" s="464"/>
      <c r="G450" s="343"/>
      <c r="H450" s="464"/>
      <c r="I450" s="343"/>
      <c r="J450" s="464"/>
      <c r="K450" s="465"/>
      <c r="L450" s="343"/>
      <c r="M450" s="464"/>
      <c r="N450" s="343"/>
      <c r="O450" s="464"/>
      <c r="P450" s="343"/>
      <c r="Q450" s="464"/>
      <c r="R450" s="343"/>
      <c r="S450" s="343"/>
      <c r="T450" s="343"/>
      <c r="U450" s="343"/>
      <c r="V450" s="343"/>
      <c r="W450" s="343"/>
      <c r="X450" s="343"/>
      <c r="Y450" s="343"/>
      <c r="Z450" s="343"/>
    </row>
    <row r="451" spans="1:26" ht="15.75" customHeight="1">
      <c r="A451" s="343"/>
      <c r="B451" s="343"/>
      <c r="C451" s="343"/>
      <c r="D451" s="464"/>
      <c r="E451" s="343"/>
      <c r="F451" s="464"/>
      <c r="G451" s="343"/>
      <c r="H451" s="464"/>
      <c r="I451" s="343"/>
      <c r="J451" s="464"/>
      <c r="K451" s="465"/>
      <c r="L451" s="343"/>
      <c r="M451" s="464"/>
      <c r="N451" s="343"/>
      <c r="O451" s="464"/>
      <c r="P451" s="343"/>
      <c r="Q451" s="464"/>
      <c r="R451" s="343"/>
      <c r="S451" s="343"/>
      <c r="T451" s="343"/>
      <c r="U451" s="343"/>
      <c r="V451" s="343"/>
      <c r="W451" s="343"/>
      <c r="X451" s="343"/>
      <c r="Y451" s="343"/>
      <c r="Z451" s="343"/>
    </row>
    <row r="452" spans="1:26" ht="15.75" customHeight="1">
      <c r="A452" s="343"/>
      <c r="B452" s="343"/>
      <c r="C452" s="343"/>
      <c r="D452" s="464"/>
      <c r="E452" s="343"/>
      <c r="F452" s="464"/>
      <c r="G452" s="343"/>
      <c r="H452" s="464"/>
      <c r="I452" s="343"/>
      <c r="J452" s="464"/>
      <c r="K452" s="465"/>
      <c r="L452" s="343"/>
      <c r="M452" s="464"/>
      <c r="N452" s="343"/>
      <c r="O452" s="464"/>
      <c r="P452" s="343"/>
      <c r="Q452" s="464"/>
      <c r="R452" s="343"/>
      <c r="S452" s="343"/>
      <c r="T452" s="343"/>
      <c r="U452" s="343"/>
      <c r="V452" s="343"/>
      <c r="W452" s="343"/>
      <c r="X452" s="343"/>
      <c r="Y452" s="343"/>
      <c r="Z452" s="343"/>
    </row>
    <row r="453" spans="1:26" ht="15.75" customHeight="1">
      <c r="A453" s="343"/>
      <c r="B453" s="343"/>
      <c r="C453" s="343"/>
      <c r="D453" s="464"/>
      <c r="E453" s="343"/>
      <c r="F453" s="464"/>
      <c r="G453" s="343"/>
      <c r="H453" s="464"/>
      <c r="I453" s="343"/>
      <c r="J453" s="464"/>
      <c r="K453" s="465"/>
      <c r="L453" s="343"/>
      <c r="M453" s="464"/>
      <c r="N453" s="343"/>
      <c r="O453" s="464"/>
      <c r="P453" s="343"/>
      <c r="Q453" s="464"/>
      <c r="R453" s="343"/>
      <c r="S453" s="343"/>
      <c r="T453" s="343"/>
      <c r="U453" s="343"/>
      <c r="V453" s="343"/>
      <c r="W453" s="343"/>
      <c r="X453" s="343"/>
      <c r="Y453" s="343"/>
      <c r="Z453" s="343"/>
    </row>
    <row r="454" spans="1:26" ht="15.75" customHeight="1">
      <c r="A454" s="343"/>
      <c r="B454" s="343"/>
      <c r="C454" s="343"/>
      <c r="D454" s="464"/>
      <c r="E454" s="343"/>
      <c r="F454" s="464"/>
      <c r="G454" s="343"/>
      <c r="H454" s="464"/>
      <c r="I454" s="343"/>
      <c r="J454" s="464"/>
      <c r="K454" s="465"/>
      <c r="L454" s="343"/>
      <c r="M454" s="464"/>
      <c r="N454" s="343"/>
      <c r="O454" s="464"/>
      <c r="P454" s="343"/>
      <c r="Q454" s="464"/>
      <c r="R454" s="343"/>
      <c r="S454" s="343"/>
      <c r="T454" s="343"/>
      <c r="U454" s="343"/>
      <c r="V454" s="343"/>
      <c r="W454" s="343"/>
      <c r="X454" s="343"/>
      <c r="Y454" s="343"/>
      <c r="Z454" s="343"/>
    </row>
    <row r="455" spans="1:26" ht="15.75" customHeight="1">
      <c r="A455" s="343"/>
      <c r="B455" s="343"/>
      <c r="C455" s="343"/>
      <c r="D455" s="464"/>
      <c r="E455" s="343"/>
      <c r="F455" s="464"/>
      <c r="G455" s="343"/>
      <c r="H455" s="464"/>
      <c r="I455" s="343"/>
      <c r="J455" s="464"/>
      <c r="K455" s="465"/>
      <c r="L455" s="343"/>
      <c r="M455" s="464"/>
      <c r="N455" s="343"/>
      <c r="O455" s="464"/>
      <c r="P455" s="343"/>
      <c r="Q455" s="464"/>
      <c r="R455" s="343"/>
      <c r="S455" s="343"/>
      <c r="T455" s="343"/>
      <c r="U455" s="343"/>
      <c r="V455" s="343"/>
      <c r="W455" s="343"/>
      <c r="X455" s="343"/>
      <c r="Y455" s="343"/>
      <c r="Z455" s="343"/>
    </row>
    <row r="456" spans="1:26" ht="15.75" customHeight="1">
      <c r="A456" s="343"/>
      <c r="B456" s="343"/>
      <c r="C456" s="343"/>
      <c r="D456" s="464"/>
      <c r="E456" s="343"/>
      <c r="F456" s="464"/>
      <c r="G456" s="343"/>
      <c r="H456" s="464"/>
      <c r="I456" s="343"/>
      <c r="J456" s="464"/>
      <c r="K456" s="465"/>
      <c r="L456" s="343"/>
      <c r="M456" s="464"/>
      <c r="N456" s="343"/>
      <c r="O456" s="464"/>
      <c r="P456" s="343"/>
      <c r="Q456" s="464"/>
      <c r="R456" s="343"/>
      <c r="S456" s="343"/>
      <c r="T456" s="343"/>
      <c r="U456" s="343"/>
      <c r="V456" s="343"/>
      <c r="W456" s="343"/>
      <c r="X456" s="343"/>
      <c r="Y456" s="343"/>
      <c r="Z456" s="343"/>
    </row>
    <row r="457" spans="1:26" ht="15.75" customHeight="1">
      <c r="A457" s="343"/>
      <c r="B457" s="343"/>
      <c r="C457" s="343"/>
      <c r="D457" s="464"/>
      <c r="E457" s="343"/>
      <c r="F457" s="464"/>
      <c r="G457" s="343"/>
      <c r="H457" s="464"/>
      <c r="I457" s="343"/>
      <c r="J457" s="464"/>
      <c r="K457" s="465"/>
      <c r="L457" s="343"/>
      <c r="M457" s="464"/>
      <c r="N457" s="343"/>
      <c r="O457" s="464"/>
      <c r="P457" s="343"/>
      <c r="Q457" s="464"/>
      <c r="R457" s="343"/>
      <c r="S457" s="343"/>
      <c r="T457" s="343"/>
      <c r="U457" s="343"/>
      <c r="V457" s="343"/>
      <c r="W457" s="343"/>
      <c r="X457" s="343"/>
      <c r="Y457" s="343"/>
      <c r="Z457" s="343"/>
    </row>
    <row r="458" spans="1:26" ht="15.75" customHeight="1">
      <c r="A458" s="343"/>
      <c r="B458" s="343"/>
      <c r="C458" s="343"/>
      <c r="D458" s="464"/>
      <c r="E458" s="343"/>
      <c r="F458" s="464"/>
      <c r="G458" s="343"/>
      <c r="H458" s="464"/>
      <c r="I458" s="343"/>
      <c r="J458" s="464"/>
      <c r="K458" s="465"/>
      <c r="L458" s="343"/>
      <c r="M458" s="464"/>
      <c r="N458" s="343"/>
      <c r="O458" s="464"/>
      <c r="P458" s="343"/>
      <c r="Q458" s="464"/>
      <c r="R458" s="343"/>
      <c r="S458" s="343"/>
      <c r="T458" s="343"/>
      <c r="U458" s="343"/>
      <c r="V458" s="343"/>
      <c r="W458" s="343"/>
      <c r="X458" s="343"/>
      <c r="Y458" s="343"/>
      <c r="Z458" s="343"/>
    </row>
    <row r="459" spans="1:26" ht="15.75" customHeight="1">
      <c r="A459" s="343"/>
      <c r="B459" s="343"/>
      <c r="C459" s="343"/>
      <c r="D459" s="464"/>
      <c r="E459" s="343"/>
      <c r="F459" s="464"/>
      <c r="G459" s="343"/>
      <c r="H459" s="464"/>
      <c r="I459" s="343"/>
      <c r="J459" s="464"/>
      <c r="K459" s="465"/>
      <c r="L459" s="343"/>
      <c r="M459" s="464"/>
      <c r="N459" s="343"/>
      <c r="O459" s="464"/>
      <c r="P459" s="343"/>
      <c r="Q459" s="464"/>
      <c r="R459" s="343"/>
      <c r="S459" s="343"/>
      <c r="T459" s="343"/>
      <c r="U459" s="343"/>
      <c r="V459" s="343"/>
      <c r="W459" s="343"/>
      <c r="X459" s="343"/>
      <c r="Y459" s="343"/>
      <c r="Z459" s="343"/>
    </row>
    <row r="460" spans="1:26" ht="15.75" customHeight="1">
      <c r="A460" s="343"/>
      <c r="B460" s="343"/>
      <c r="C460" s="343"/>
      <c r="D460" s="464"/>
      <c r="E460" s="343"/>
      <c r="F460" s="464"/>
      <c r="G460" s="343"/>
      <c r="H460" s="464"/>
      <c r="I460" s="343"/>
      <c r="J460" s="464"/>
      <c r="K460" s="465"/>
      <c r="L460" s="343"/>
      <c r="M460" s="464"/>
      <c r="N460" s="343"/>
      <c r="O460" s="464"/>
      <c r="P460" s="343"/>
      <c r="Q460" s="464"/>
      <c r="R460" s="343"/>
      <c r="S460" s="343"/>
      <c r="T460" s="343"/>
      <c r="U460" s="343"/>
      <c r="V460" s="343"/>
      <c r="W460" s="343"/>
      <c r="X460" s="343"/>
      <c r="Y460" s="343"/>
      <c r="Z460" s="343"/>
    </row>
    <row r="461" spans="1:26" ht="15.75" customHeight="1">
      <c r="A461" s="343"/>
      <c r="B461" s="343"/>
      <c r="C461" s="343"/>
      <c r="D461" s="464"/>
      <c r="E461" s="343"/>
      <c r="F461" s="464"/>
      <c r="G461" s="343"/>
      <c r="H461" s="464"/>
      <c r="I461" s="343"/>
      <c r="J461" s="464"/>
      <c r="K461" s="465"/>
      <c r="L461" s="343"/>
      <c r="M461" s="464"/>
      <c r="N461" s="343"/>
      <c r="O461" s="464"/>
      <c r="P461" s="343"/>
      <c r="Q461" s="464"/>
      <c r="R461" s="343"/>
      <c r="S461" s="343"/>
      <c r="T461" s="343"/>
      <c r="U461" s="343"/>
      <c r="V461" s="343"/>
      <c r="W461" s="343"/>
      <c r="X461" s="343"/>
      <c r="Y461" s="343"/>
      <c r="Z461" s="343"/>
    </row>
    <row r="462" spans="1:26" ht="15.75" customHeight="1">
      <c r="A462" s="343"/>
      <c r="B462" s="343"/>
      <c r="C462" s="343"/>
      <c r="D462" s="464"/>
      <c r="E462" s="343"/>
      <c r="F462" s="464"/>
      <c r="G462" s="343"/>
      <c r="H462" s="464"/>
      <c r="I462" s="343"/>
      <c r="J462" s="464"/>
      <c r="K462" s="465"/>
      <c r="L462" s="343"/>
      <c r="M462" s="464"/>
      <c r="N462" s="343"/>
      <c r="O462" s="464"/>
      <c r="P462" s="343"/>
      <c r="Q462" s="464"/>
      <c r="R462" s="343"/>
      <c r="S462" s="343"/>
      <c r="T462" s="343"/>
      <c r="U462" s="343"/>
      <c r="V462" s="343"/>
      <c r="W462" s="343"/>
      <c r="X462" s="343"/>
      <c r="Y462" s="343"/>
      <c r="Z462" s="343"/>
    </row>
    <row r="463" spans="1:26" ht="15.75" customHeight="1">
      <c r="A463" s="343"/>
      <c r="B463" s="343"/>
      <c r="C463" s="343"/>
      <c r="D463" s="464"/>
      <c r="E463" s="343"/>
      <c r="F463" s="464"/>
      <c r="G463" s="343"/>
      <c r="H463" s="464"/>
      <c r="I463" s="343"/>
      <c r="J463" s="464"/>
      <c r="K463" s="465"/>
      <c r="L463" s="343"/>
      <c r="M463" s="464"/>
      <c r="N463" s="343"/>
      <c r="O463" s="464"/>
      <c r="P463" s="343"/>
      <c r="Q463" s="464"/>
      <c r="R463" s="343"/>
      <c r="S463" s="343"/>
      <c r="T463" s="343"/>
      <c r="U463" s="343"/>
      <c r="V463" s="343"/>
      <c r="W463" s="343"/>
      <c r="X463" s="343"/>
      <c r="Y463" s="343"/>
      <c r="Z463" s="343"/>
    </row>
    <row r="464" spans="1:26" ht="15.75" customHeight="1">
      <c r="A464" s="343"/>
      <c r="B464" s="343"/>
      <c r="C464" s="343"/>
      <c r="D464" s="464"/>
      <c r="E464" s="343"/>
      <c r="F464" s="464"/>
      <c r="G464" s="343"/>
      <c r="H464" s="464"/>
      <c r="I464" s="343"/>
      <c r="J464" s="464"/>
      <c r="K464" s="465"/>
      <c r="L464" s="343"/>
      <c r="M464" s="464"/>
      <c r="N464" s="343"/>
      <c r="O464" s="464"/>
      <c r="P464" s="343"/>
      <c r="Q464" s="464"/>
      <c r="R464" s="343"/>
      <c r="S464" s="343"/>
      <c r="T464" s="343"/>
      <c r="U464" s="343"/>
      <c r="V464" s="343"/>
      <c r="W464" s="343"/>
      <c r="X464" s="343"/>
      <c r="Y464" s="343"/>
      <c r="Z464" s="343"/>
    </row>
    <row r="465" spans="1:26" ht="15.75" customHeight="1">
      <c r="A465" s="343"/>
      <c r="B465" s="343"/>
      <c r="C465" s="343"/>
      <c r="D465" s="464"/>
      <c r="E465" s="343"/>
      <c r="F465" s="464"/>
      <c r="G465" s="343"/>
      <c r="H465" s="464"/>
      <c r="I465" s="343"/>
      <c r="J465" s="464"/>
      <c r="K465" s="465"/>
      <c r="L465" s="343"/>
      <c r="M465" s="464"/>
      <c r="N465" s="343"/>
      <c r="O465" s="464"/>
      <c r="P465" s="343"/>
      <c r="Q465" s="464"/>
      <c r="R465" s="343"/>
      <c r="S465" s="343"/>
      <c r="T465" s="343"/>
      <c r="U465" s="343"/>
      <c r="V465" s="343"/>
      <c r="W465" s="343"/>
      <c r="X465" s="343"/>
      <c r="Y465" s="343"/>
      <c r="Z465" s="343"/>
    </row>
    <row r="466" spans="1:26" ht="15.75" customHeight="1">
      <c r="A466" s="343"/>
      <c r="B466" s="343"/>
      <c r="C466" s="343"/>
      <c r="D466" s="464"/>
      <c r="E466" s="343"/>
      <c r="F466" s="464"/>
      <c r="G466" s="343"/>
      <c r="H466" s="464"/>
      <c r="I466" s="343"/>
      <c r="J466" s="464"/>
      <c r="K466" s="465"/>
      <c r="L466" s="343"/>
      <c r="M466" s="464"/>
      <c r="N466" s="343"/>
      <c r="O466" s="464"/>
      <c r="P466" s="343"/>
      <c r="Q466" s="464"/>
      <c r="R466" s="343"/>
      <c r="S466" s="343"/>
      <c r="T466" s="343"/>
      <c r="U466" s="343"/>
      <c r="V466" s="343"/>
      <c r="W466" s="343"/>
      <c r="X466" s="343"/>
      <c r="Y466" s="343"/>
      <c r="Z466" s="343"/>
    </row>
    <row r="467" spans="1:26" ht="15.75" customHeight="1">
      <c r="A467" s="343"/>
      <c r="B467" s="343"/>
      <c r="C467" s="343"/>
      <c r="D467" s="464"/>
      <c r="E467" s="343"/>
      <c r="F467" s="464"/>
      <c r="G467" s="343"/>
      <c r="H467" s="464"/>
      <c r="I467" s="343"/>
      <c r="J467" s="464"/>
      <c r="K467" s="465"/>
      <c r="L467" s="343"/>
      <c r="M467" s="464"/>
      <c r="N467" s="343"/>
      <c r="O467" s="464"/>
      <c r="P467" s="343"/>
      <c r="Q467" s="464"/>
      <c r="R467" s="343"/>
      <c r="S467" s="343"/>
      <c r="T467" s="343"/>
      <c r="U467" s="343"/>
      <c r="V467" s="343"/>
      <c r="W467" s="343"/>
      <c r="X467" s="343"/>
      <c r="Y467" s="343"/>
      <c r="Z467" s="343"/>
    </row>
    <row r="468" spans="1:26" ht="15.75" customHeight="1">
      <c r="A468" s="343"/>
      <c r="B468" s="343"/>
      <c r="C468" s="343"/>
      <c r="D468" s="464"/>
      <c r="E468" s="343"/>
      <c r="F468" s="464"/>
      <c r="G468" s="343"/>
      <c r="H468" s="464"/>
      <c r="I468" s="343"/>
      <c r="J468" s="464"/>
      <c r="K468" s="465"/>
      <c r="L468" s="343"/>
      <c r="M468" s="464"/>
      <c r="N468" s="343"/>
      <c r="O468" s="464"/>
      <c r="P468" s="343"/>
      <c r="Q468" s="464"/>
      <c r="R468" s="343"/>
      <c r="S468" s="343"/>
      <c r="T468" s="343"/>
      <c r="U468" s="343"/>
      <c r="V468" s="343"/>
      <c r="W468" s="343"/>
      <c r="X468" s="343"/>
      <c r="Y468" s="343"/>
      <c r="Z468" s="343"/>
    </row>
    <row r="469" spans="1:26" ht="15.75" customHeight="1">
      <c r="A469" s="343"/>
      <c r="B469" s="343"/>
      <c r="C469" s="343"/>
      <c r="D469" s="464"/>
      <c r="E469" s="343"/>
      <c r="F469" s="464"/>
      <c r="G469" s="343"/>
      <c r="H469" s="464"/>
      <c r="I469" s="343"/>
      <c r="J469" s="464"/>
      <c r="K469" s="465"/>
      <c r="L469" s="343"/>
      <c r="M469" s="464"/>
      <c r="N469" s="343"/>
      <c r="O469" s="464"/>
      <c r="P469" s="343"/>
      <c r="Q469" s="464"/>
      <c r="R469" s="343"/>
      <c r="S469" s="343"/>
      <c r="T469" s="343"/>
      <c r="U469" s="343"/>
      <c r="V469" s="343"/>
      <c r="W469" s="343"/>
      <c r="X469" s="343"/>
      <c r="Y469" s="343"/>
      <c r="Z469" s="343"/>
    </row>
    <row r="470" spans="1:26" ht="15.75" customHeight="1">
      <c r="A470" s="343"/>
      <c r="B470" s="343"/>
      <c r="C470" s="343"/>
      <c r="D470" s="464"/>
      <c r="E470" s="343"/>
      <c r="F470" s="464"/>
      <c r="G470" s="343"/>
      <c r="H470" s="464"/>
      <c r="I470" s="343"/>
      <c r="J470" s="464"/>
      <c r="K470" s="465"/>
      <c r="L470" s="343"/>
      <c r="M470" s="464"/>
      <c r="N470" s="343"/>
      <c r="O470" s="464"/>
      <c r="P470" s="343"/>
      <c r="Q470" s="464"/>
      <c r="R470" s="343"/>
      <c r="S470" s="343"/>
      <c r="T470" s="343"/>
      <c r="U470" s="343"/>
      <c r="V470" s="343"/>
      <c r="W470" s="343"/>
      <c r="X470" s="343"/>
      <c r="Y470" s="343"/>
      <c r="Z470" s="343"/>
    </row>
    <row r="471" spans="1:26" ht="15.75" customHeight="1">
      <c r="A471" s="343"/>
      <c r="B471" s="343"/>
      <c r="C471" s="343"/>
      <c r="D471" s="464"/>
      <c r="E471" s="343"/>
      <c r="F471" s="464"/>
      <c r="G471" s="343"/>
      <c r="H471" s="464"/>
      <c r="I471" s="343"/>
      <c r="J471" s="464"/>
      <c r="K471" s="465"/>
      <c r="L471" s="343"/>
      <c r="M471" s="464"/>
      <c r="N471" s="343"/>
      <c r="O471" s="464"/>
      <c r="P471" s="343"/>
      <c r="Q471" s="464"/>
      <c r="R471" s="343"/>
      <c r="S471" s="343"/>
      <c r="T471" s="343"/>
      <c r="U471" s="343"/>
      <c r="V471" s="343"/>
      <c r="W471" s="343"/>
      <c r="X471" s="343"/>
      <c r="Y471" s="343"/>
      <c r="Z471" s="343"/>
    </row>
    <row r="472" spans="1:26" ht="15.75" customHeight="1">
      <c r="A472" s="343"/>
      <c r="B472" s="343"/>
      <c r="C472" s="343"/>
      <c r="D472" s="464"/>
      <c r="E472" s="343"/>
      <c r="F472" s="464"/>
      <c r="G472" s="343"/>
      <c r="H472" s="464"/>
      <c r="I472" s="343"/>
      <c r="J472" s="464"/>
      <c r="K472" s="465"/>
      <c r="L472" s="343"/>
      <c r="M472" s="464"/>
      <c r="N472" s="343"/>
      <c r="O472" s="464"/>
      <c r="P472" s="343"/>
      <c r="Q472" s="464"/>
      <c r="R472" s="343"/>
      <c r="S472" s="343"/>
      <c r="T472" s="343"/>
      <c r="U472" s="343"/>
      <c r="V472" s="343"/>
      <c r="W472" s="343"/>
      <c r="X472" s="343"/>
      <c r="Y472" s="343"/>
      <c r="Z472" s="343"/>
    </row>
    <row r="473" spans="1:26" ht="15.75" customHeight="1">
      <c r="A473" s="343"/>
      <c r="B473" s="343"/>
      <c r="C473" s="343"/>
      <c r="D473" s="464"/>
      <c r="E473" s="343"/>
      <c r="F473" s="464"/>
      <c r="G473" s="343"/>
      <c r="H473" s="464"/>
      <c r="I473" s="343"/>
      <c r="J473" s="464"/>
      <c r="K473" s="465"/>
      <c r="L473" s="343"/>
      <c r="M473" s="464"/>
      <c r="N473" s="343"/>
      <c r="O473" s="464"/>
      <c r="P473" s="343"/>
      <c r="Q473" s="464"/>
      <c r="R473" s="343"/>
      <c r="S473" s="343"/>
      <c r="T473" s="343"/>
      <c r="U473" s="343"/>
      <c r="V473" s="343"/>
      <c r="W473" s="343"/>
      <c r="X473" s="343"/>
      <c r="Y473" s="343"/>
      <c r="Z473" s="343"/>
    </row>
    <row r="474" spans="1:26" ht="15.75" customHeight="1">
      <c r="A474" s="343"/>
      <c r="B474" s="343"/>
      <c r="C474" s="343"/>
      <c r="D474" s="464"/>
      <c r="E474" s="343"/>
      <c r="F474" s="464"/>
      <c r="G474" s="343"/>
      <c r="H474" s="464"/>
      <c r="I474" s="343"/>
      <c r="J474" s="464"/>
      <c r="K474" s="465"/>
      <c r="L474" s="343"/>
      <c r="M474" s="464"/>
      <c r="N474" s="343"/>
      <c r="O474" s="464"/>
      <c r="P474" s="343"/>
      <c r="Q474" s="464"/>
      <c r="R474" s="343"/>
      <c r="S474" s="343"/>
      <c r="T474" s="343"/>
      <c r="U474" s="343"/>
      <c r="V474" s="343"/>
      <c r="W474" s="343"/>
      <c r="X474" s="343"/>
      <c r="Y474" s="343"/>
      <c r="Z474" s="343"/>
    </row>
    <row r="475" spans="1:26" ht="15.75" customHeight="1">
      <c r="A475" s="343"/>
      <c r="B475" s="343"/>
      <c r="C475" s="343"/>
      <c r="D475" s="464"/>
      <c r="E475" s="343"/>
      <c r="F475" s="464"/>
      <c r="G475" s="343"/>
      <c r="H475" s="464"/>
      <c r="I475" s="343"/>
      <c r="J475" s="464"/>
      <c r="K475" s="465"/>
      <c r="L475" s="343"/>
      <c r="M475" s="464"/>
      <c r="N475" s="343"/>
      <c r="O475" s="464"/>
      <c r="P475" s="343"/>
      <c r="Q475" s="464"/>
      <c r="R475" s="343"/>
      <c r="S475" s="343"/>
      <c r="T475" s="343"/>
      <c r="U475" s="343"/>
      <c r="V475" s="343"/>
      <c r="W475" s="343"/>
      <c r="X475" s="343"/>
      <c r="Y475" s="343"/>
      <c r="Z475" s="343"/>
    </row>
    <row r="476" spans="1:26" ht="15.75" customHeight="1">
      <c r="A476" s="343"/>
      <c r="B476" s="343"/>
      <c r="C476" s="343"/>
      <c r="D476" s="464"/>
      <c r="E476" s="343"/>
      <c r="F476" s="464"/>
      <c r="G476" s="343"/>
      <c r="H476" s="464"/>
      <c r="I476" s="343"/>
      <c r="J476" s="464"/>
      <c r="K476" s="465"/>
      <c r="L476" s="343"/>
      <c r="M476" s="464"/>
      <c r="N476" s="343"/>
      <c r="O476" s="464"/>
      <c r="P476" s="343"/>
      <c r="Q476" s="464"/>
      <c r="R476" s="343"/>
      <c r="S476" s="343"/>
      <c r="T476" s="343"/>
      <c r="U476" s="343"/>
      <c r="V476" s="343"/>
      <c r="W476" s="343"/>
      <c r="X476" s="343"/>
      <c r="Y476" s="343"/>
      <c r="Z476" s="343"/>
    </row>
    <row r="477" spans="1:26" ht="15.75" customHeight="1">
      <c r="A477" s="343"/>
      <c r="B477" s="343"/>
      <c r="C477" s="343"/>
      <c r="D477" s="464"/>
      <c r="E477" s="343"/>
      <c r="F477" s="464"/>
      <c r="G477" s="343"/>
      <c r="H477" s="464"/>
      <c r="I477" s="343"/>
      <c r="J477" s="464"/>
      <c r="K477" s="465"/>
      <c r="L477" s="343"/>
      <c r="M477" s="464"/>
      <c r="N477" s="343"/>
      <c r="O477" s="464"/>
      <c r="P477" s="343"/>
      <c r="Q477" s="464"/>
      <c r="R477" s="343"/>
      <c r="S477" s="343"/>
      <c r="T477" s="343"/>
      <c r="U477" s="343"/>
      <c r="V477" s="343"/>
      <c r="W477" s="343"/>
      <c r="X477" s="343"/>
      <c r="Y477" s="343"/>
      <c r="Z477" s="343"/>
    </row>
    <row r="478" spans="1:26" ht="15.75" customHeight="1">
      <c r="A478" s="343"/>
      <c r="B478" s="343"/>
      <c r="C478" s="343"/>
      <c r="D478" s="464"/>
      <c r="E478" s="343"/>
      <c r="F478" s="464"/>
      <c r="G478" s="343"/>
      <c r="H478" s="464"/>
      <c r="I478" s="343"/>
      <c r="J478" s="464"/>
      <c r="K478" s="465"/>
      <c r="L478" s="343"/>
      <c r="M478" s="464"/>
      <c r="N478" s="343"/>
      <c r="O478" s="464"/>
      <c r="P478" s="343"/>
      <c r="Q478" s="464"/>
      <c r="R478" s="343"/>
      <c r="S478" s="343"/>
      <c r="T478" s="343"/>
      <c r="U478" s="343"/>
      <c r="V478" s="343"/>
      <c r="W478" s="343"/>
      <c r="X478" s="343"/>
      <c r="Y478" s="343"/>
      <c r="Z478" s="343"/>
    </row>
    <row r="479" spans="1:26" ht="15.75" customHeight="1">
      <c r="A479" s="343"/>
      <c r="B479" s="343"/>
      <c r="C479" s="343"/>
      <c r="D479" s="464"/>
      <c r="E479" s="343"/>
      <c r="F479" s="464"/>
      <c r="G479" s="343"/>
      <c r="H479" s="464"/>
      <c r="I479" s="343"/>
      <c r="J479" s="464"/>
      <c r="K479" s="465"/>
      <c r="L479" s="343"/>
      <c r="M479" s="464"/>
      <c r="N479" s="343"/>
      <c r="O479" s="464"/>
      <c r="P479" s="343"/>
      <c r="Q479" s="464"/>
      <c r="R479" s="343"/>
      <c r="S479" s="343"/>
      <c r="T479" s="343"/>
      <c r="U479" s="343"/>
      <c r="V479" s="343"/>
      <c r="W479" s="343"/>
      <c r="X479" s="343"/>
      <c r="Y479" s="343"/>
      <c r="Z479" s="343"/>
    </row>
    <row r="480" spans="1:26" ht="15.75" customHeight="1">
      <c r="A480" s="343"/>
      <c r="B480" s="343"/>
      <c r="C480" s="343"/>
      <c r="D480" s="464"/>
      <c r="E480" s="343"/>
      <c r="F480" s="464"/>
      <c r="G480" s="343"/>
      <c r="H480" s="464"/>
      <c r="I480" s="343"/>
      <c r="J480" s="464"/>
      <c r="K480" s="465"/>
      <c r="L480" s="343"/>
      <c r="M480" s="464"/>
      <c r="N480" s="343"/>
      <c r="O480" s="464"/>
      <c r="P480" s="343"/>
      <c r="Q480" s="464"/>
      <c r="R480" s="343"/>
      <c r="S480" s="343"/>
      <c r="T480" s="343"/>
      <c r="U480" s="343"/>
      <c r="V480" s="343"/>
      <c r="W480" s="343"/>
      <c r="X480" s="343"/>
      <c r="Y480" s="343"/>
      <c r="Z480" s="343"/>
    </row>
    <row r="481" spans="1:26" ht="15.75" customHeight="1">
      <c r="A481" s="343"/>
      <c r="B481" s="343"/>
      <c r="C481" s="343"/>
      <c r="D481" s="464"/>
      <c r="E481" s="343"/>
      <c r="F481" s="464"/>
      <c r="G481" s="343"/>
      <c r="H481" s="464"/>
      <c r="I481" s="343"/>
      <c r="J481" s="464"/>
      <c r="K481" s="465"/>
      <c r="L481" s="343"/>
      <c r="M481" s="464"/>
      <c r="N481" s="343"/>
      <c r="O481" s="464"/>
      <c r="P481" s="343"/>
      <c r="Q481" s="464"/>
      <c r="R481" s="343"/>
      <c r="S481" s="343"/>
      <c r="T481" s="343"/>
      <c r="U481" s="343"/>
      <c r="V481" s="343"/>
      <c r="W481" s="343"/>
      <c r="X481" s="343"/>
      <c r="Y481" s="343"/>
      <c r="Z481" s="343"/>
    </row>
    <row r="482" spans="1:26" ht="15.75" customHeight="1">
      <c r="A482" s="343"/>
      <c r="B482" s="343"/>
      <c r="C482" s="343"/>
      <c r="D482" s="464"/>
      <c r="E482" s="343"/>
      <c r="F482" s="464"/>
      <c r="G482" s="343"/>
      <c r="H482" s="464"/>
      <c r="I482" s="343"/>
      <c r="J482" s="464"/>
      <c r="K482" s="465"/>
      <c r="L482" s="343"/>
      <c r="M482" s="464"/>
      <c r="N482" s="343"/>
      <c r="O482" s="464"/>
      <c r="P482" s="343"/>
      <c r="Q482" s="464"/>
      <c r="R482" s="343"/>
      <c r="S482" s="343"/>
      <c r="T482" s="343"/>
      <c r="U482" s="343"/>
      <c r="V482" s="343"/>
      <c r="W482" s="343"/>
      <c r="X482" s="343"/>
      <c r="Y482" s="343"/>
      <c r="Z482" s="343"/>
    </row>
    <row r="483" spans="1:26" ht="15.75" customHeight="1">
      <c r="A483" s="343"/>
      <c r="B483" s="343"/>
      <c r="C483" s="343"/>
      <c r="D483" s="464"/>
      <c r="E483" s="343"/>
      <c r="F483" s="464"/>
      <c r="G483" s="343"/>
      <c r="H483" s="464"/>
      <c r="I483" s="343"/>
      <c r="J483" s="464"/>
      <c r="K483" s="465"/>
      <c r="L483" s="343"/>
      <c r="M483" s="464"/>
      <c r="N483" s="343"/>
      <c r="O483" s="464"/>
      <c r="P483" s="343"/>
      <c r="Q483" s="464"/>
      <c r="R483" s="343"/>
      <c r="S483" s="343"/>
      <c r="T483" s="343"/>
      <c r="U483" s="343"/>
      <c r="V483" s="343"/>
      <c r="W483" s="343"/>
      <c r="X483" s="343"/>
      <c r="Y483" s="343"/>
      <c r="Z483" s="343"/>
    </row>
    <row r="484" spans="1:26" ht="15.75" customHeight="1">
      <c r="A484" s="343"/>
      <c r="B484" s="343"/>
      <c r="C484" s="343"/>
      <c r="D484" s="464"/>
      <c r="E484" s="343"/>
      <c r="F484" s="464"/>
      <c r="G484" s="343"/>
      <c r="H484" s="464"/>
      <c r="I484" s="343"/>
      <c r="J484" s="464"/>
      <c r="K484" s="465"/>
      <c r="L484" s="343"/>
      <c r="M484" s="464"/>
      <c r="N484" s="343"/>
      <c r="O484" s="464"/>
      <c r="P484" s="343"/>
      <c r="Q484" s="464"/>
      <c r="R484" s="343"/>
      <c r="S484" s="343"/>
      <c r="T484" s="343"/>
      <c r="U484" s="343"/>
      <c r="V484" s="343"/>
      <c r="W484" s="343"/>
      <c r="X484" s="343"/>
      <c r="Y484" s="343"/>
      <c r="Z484" s="343"/>
    </row>
    <row r="485" spans="1:26" ht="15.75" customHeight="1">
      <c r="A485" s="343"/>
      <c r="B485" s="343"/>
      <c r="C485" s="343"/>
      <c r="D485" s="464"/>
      <c r="E485" s="343"/>
      <c r="F485" s="464"/>
      <c r="G485" s="343"/>
      <c r="H485" s="464"/>
      <c r="I485" s="343"/>
      <c r="J485" s="464"/>
      <c r="K485" s="465"/>
      <c r="L485" s="343"/>
      <c r="M485" s="464"/>
      <c r="N485" s="343"/>
      <c r="O485" s="464"/>
      <c r="P485" s="343"/>
      <c r="Q485" s="464"/>
      <c r="R485" s="343"/>
      <c r="S485" s="343"/>
      <c r="T485" s="343"/>
      <c r="U485" s="343"/>
      <c r="V485" s="343"/>
      <c r="W485" s="343"/>
      <c r="X485" s="343"/>
      <c r="Y485" s="343"/>
      <c r="Z485" s="343"/>
    </row>
    <row r="486" spans="1:26" ht="15.75" customHeight="1">
      <c r="A486" s="343"/>
      <c r="B486" s="343"/>
      <c r="C486" s="343"/>
      <c r="D486" s="464"/>
      <c r="E486" s="343"/>
      <c r="F486" s="464"/>
      <c r="G486" s="343"/>
      <c r="H486" s="464"/>
      <c r="I486" s="343"/>
      <c r="J486" s="464"/>
      <c r="K486" s="465"/>
      <c r="L486" s="343"/>
      <c r="M486" s="464"/>
      <c r="N486" s="343"/>
      <c r="O486" s="464"/>
      <c r="P486" s="343"/>
      <c r="Q486" s="464"/>
      <c r="R486" s="343"/>
      <c r="S486" s="343"/>
      <c r="T486" s="343"/>
      <c r="U486" s="343"/>
      <c r="V486" s="343"/>
      <c r="W486" s="343"/>
      <c r="X486" s="343"/>
      <c r="Y486" s="343"/>
      <c r="Z486" s="343"/>
    </row>
    <row r="487" spans="1:26" ht="15.75" customHeight="1">
      <c r="A487" s="343"/>
      <c r="B487" s="343"/>
      <c r="C487" s="343"/>
      <c r="D487" s="464"/>
      <c r="E487" s="343"/>
      <c r="F487" s="464"/>
      <c r="G487" s="343"/>
      <c r="H487" s="464"/>
      <c r="I487" s="343"/>
      <c r="J487" s="464"/>
      <c r="K487" s="465"/>
      <c r="L487" s="343"/>
      <c r="M487" s="464"/>
      <c r="N487" s="343"/>
      <c r="O487" s="464"/>
      <c r="P487" s="343"/>
      <c r="Q487" s="464"/>
      <c r="R487" s="343"/>
      <c r="S487" s="343"/>
      <c r="T487" s="343"/>
      <c r="U487" s="343"/>
      <c r="V487" s="343"/>
      <c r="W487" s="343"/>
      <c r="X487" s="343"/>
      <c r="Y487" s="343"/>
      <c r="Z487" s="343"/>
    </row>
    <row r="488" spans="1:26" ht="15.75" customHeight="1">
      <c r="A488" s="343"/>
      <c r="B488" s="343"/>
      <c r="C488" s="343"/>
      <c r="D488" s="464"/>
      <c r="E488" s="343"/>
      <c r="F488" s="464"/>
      <c r="G488" s="343"/>
      <c r="H488" s="464"/>
      <c r="I488" s="343"/>
      <c r="J488" s="464"/>
      <c r="K488" s="465"/>
      <c r="L488" s="343"/>
      <c r="M488" s="464"/>
      <c r="N488" s="343"/>
      <c r="O488" s="464"/>
      <c r="P488" s="343"/>
      <c r="Q488" s="464"/>
      <c r="R488" s="343"/>
      <c r="S488" s="343"/>
      <c r="T488" s="343"/>
      <c r="U488" s="343"/>
      <c r="V488" s="343"/>
      <c r="W488" s="343"/>
      <c r="X488" s="343"/>
      <c r="Y488" s="343"/>
      <c r="Z488" s="343"/>
    </row>
    <row r="489" spans="1:26" ht="15.75" customHeight="1">
      <c r="A489" s="343"/>
      <c r="B489" s="343"/>
      <c r="C489" s="343"/>
      <c r="D489" s="464"/>
      <c r="E489" s="343"/>
      <c r="F489" s="464"/>
      <c r="G489" s="343"/>
      <c r="H489" s="464"/>
      <c r="I489" s="343"/>
      <c r="J489" s="464"/>
      <c r="K489" s="465"/>
      <c r="L489" s="343"/>
      <c r="M489" s="464"/>
      <c r="N489" s="343"/>
      <c r="O489" s="464"/>
      <c r="P489" s="343"/>
      <c r="Q489" s="464"/>
      <c r="R489" s="343"/>
      <c r="S489" s="343"/>
      <c r="T489" s="343"/>
      <c r="U489" s="343"/>
      <c r="V489" s="343"/>
      <c r="W489" s="343"/>
      <c r="X489" s="343"/>
      <c r="Y489" s="343"/>
      <c r="Z489" s="343"/>
    </row>
    <row r="490" spans="1:26" ht="15.75" customHeight="1">
      <c r="A490" s="343"/>
      <c r="B490" s="343"/>
      <c r="C490" s="343"/>
      <c r="D490" s="464"/>
      <c r="E490" s="343"/>
      <c r="F490" s="464"/>
      <c r="G490" s="343"/>
      <c r="H490" s="464"/>
      <c r="I490" s="343"/>
      <c r="J490" s="464"/>
      <c r="K490" s="465"/>
      <c r="L490" s="343"/>
      <c r="M490" s="464"/>
      <c r="N490" s="343"/>
      <c r="O490" s="464"/>
      <c r="P490" s="343"/>
      <c r="Q490" s="464"/>
      <c r="R490" s="343"/>
      <c r="S490" s="343"/>
      <c r="T490" s="343"/>
      <c r="U490" s="343"/>
      <c r="V490" s="343"/>
      <c r="W490" s="343"/>
      <c r="X490" s="343"/>
      <c r="Y490" s="343"/>
      <c r="Z490" s="343"/>
    </row>
    <row r="491" spans="1:26" ht="15.75" customHeight="1">
      <c r="A491" s="343"/>
      <c r="B491" s="343"/>
      <c r="C491" s="343"/>
      <c r="D491" s="464"/>
      <c r="E491" s="343"/>
      <c r="F491" s="464"/>
      <c r="G491" s="343"/>
      <c r="H491" s="464"/>
      <c r="I491" s="343"/>
      <c r="J491" s="464"/>
      <c r="K491" s="465"/>
      <c r="L491" s="343"/>
      <c r="M491" s="464"/>
      <c r="N491" s="343"/>
      <c r="O491" s="464"/>
      <c r="P491" s="343"/>
      <c r="Q491" s="464"/>
      <c r="R491" s="343"/>
      <c r="S491" s="343"/>
      <c r="T491" s="343"/>
      <c r="U491" s="343"/>
      <c r="V491" s="343"/>
      <c r="W491" s="343"/>
      <c r="X491" s="343"/>
      <c r="Y491" s="343"/>
      <c r="Z491" s="343"/>
    </row>
    <row r="492" spans="1:26" ht="15.75" customHeight="1">
      <c r="A492" s="343"/>
      <c r="B492" s="343"/>
      <c r="C492" s="343"/>
      <c r="D492" s="464"/>
      <c r="E492" s="343"/>
      <c r="F492" s="464"/>
      <c r="G492" s="343"/>
      <c r="H492" s="464"/>
      <c r="I492" s="343"/>
      <c r="J492" s="464"/>
      <c r="K492" s="465"/>
      <c r="L492" s="343"/>
      <c r="M492" s="464"/>
      <c r="N492" s="343"/>
      <c r="O492" s="464"/>
      <c r="P492" s="343"/>
      <c r="Q492" s="464"/>
      <c r="R492" s="343"/>
      <c r="S492" s="343"/>
      <c r="T492" s="343"/>
      <c r="U492" s="343"/>
      <c r="V492" s="343"/>
      <c r="W492" s="343"/>
      <c r="X492" s="343"/>
      <c r="Y492" s="343"/>
      <c r="Z492" s="343"/>
    </row>
    <row r="493" spans="1:26" ht="15.75" customHeight="1">
      <c r="A493" s="343"/>
      <c r="B493" s="343"/>
      <c r="C493" s="343"/>
      <c r="D493" s="464"/>
      <c r="E493" s="343"/>
      <c r="F493" s="464"/>
      <c r="G493" s="343"/>
      <c r="H493" s="464"/>
      <c r="I493" s="343"/>
      <c r="J493" s="464"/>
      <c r="K493" s="465"/>
      <c r="L493" s="343"/>
      <c r="M493" s="464"/>
      <c r="N493" s="343"/>
      <c r="O493" s="464"/>
      <c r="P493" s="343"/>
      <c r="Q493" s="464"/>
      <c r="R493" s="343"/>
      <c r="S493" s="343"/>
      <c r="T493" s="343"/>
      <c r="U493" s="343"/>
      <c r="V493" s="343"/>
      <c r="W493" s="343"/>
      <c r="X493" s="343"/>
      <c r="Y493" s="343"/>
      <c r="Z493" s="343"/>
    </row>
    <row r="494" spans="1:26" ht="15.75" customHeight="1">
      <c r="A494" s="343"/>
      <c r="B494" s="343"/>
      <c r="C494" s="343"/>
      <c r="D494" s="464"/>
      <c r="E494" s="343"/>
      <c r="F494" s="464"/>
      <c r="G494" s="343"/>
      <c r="H494" s="464"/>
      <c r="I494" s="343"/>
      <c r="J494" s="464"/>
      <c r="K494" s="465"/>
      <c r="L494" s="343"/>
      <c r="M494" s="464"/>
      <c r="N494" s="343"/>
      <c r="O494" s="464"/>
      <c r="P494" s="343"/>
      <c r="Q494" s="464"/>
      <c r="R494" s="343"/>
      <c r="S494" s="343"/>
      <c r="T494" s="343"/>
      <c r="U494" s="343"/>
      <c r="V494" s="343"/>
      <c r="W494" s="343"/>
      <c r="X494" s="343"/>
      <c r="Y494" s="343"/>
      <c r="Z494" s="343"/>
    </row>
    <row r="495" spans="1:26" ht="15.75" customHeight="1">
      <c r="A495" s="343"/>
      <c r="B495" s="343"/>
      <c r="C495" s="343"/>
      <c r="D495" s="464"/>
      <c r="E495" s="343"/>
      <c r="F495" s="464"/>
      <c r="G495" s="343"/>
      <c r="H495" s="464"/>
      <c r="I495" s="343"/>
      <c r="J495" s="464"/>
      <c r="K495" s="465"/>
      <c r="L495" s="343"/>
      <c r="M495" s="464"/>
      <c r="N495" s="343"/>
      <c r="O495" s="464"/>
      <c r="P495" s="343"/>
      <c r="Q495" s="464"/>
      <c r="R495" s="343"/>
      <c r="S495" s="343"/>
      <c r="T495" s="343"/>
      <c r="U495" s="343"/>
      <c r="V495" s="343"/>
      <c r="W495" s="343"/>
      <c r="X495" s="343"/>
      <c r="Y495" s="343"/>
      <c r="Z495" s="343"/>
    </row>
    <row r="496" spans="1:26" ht="15.75" customHeight="1">
      <c r="A496" s="343"/>
      <c r="B496" s="343"/>
      <c r="C496" s="343"/>
      <c r="D496" s="464"/>
      <c r="E496" s="343"/>
      <c r="F496" s="464"/>
      <c r="G496" s="343"/>
      <c r="H496" s="464"/>
      <c r="I496" s="343"/>
      <c r="J496" s="464"/>
      <c r="K496" s="465"/>
      <c r="L496" s="343"/>
      <c r="M496" s="464"/>
      <c r="N496" s="343"/>
      <c r="O496" s="464"/>
      <c r="P496" s="343"/>
      <c r="Q496" s="464"/>
      <c r="R496" s="343"/>
      <c r="S496" s="343"/>
      <c r="T496" s="343"/>
      <c r="U496" s="343"/>
      <c r="V496" s="343"/>
      <c r="W496" s="343"/>
      <c r="X496" s="343"/>
      <c r="Y496" s="343"/>
      <c r="Z496" s="343"/>
    </row>
    <row r="497" spans="1:26" ht="15.75" customHeight="1">
      <c r="A497" s="343"/>
      <c r="B497" s="343"/>
      <c r="C497" s="343"/>
      <c r="D497" s="464"/>
      <c r="E497" s="343"/>
      <c r="F497" s="464"/>
      <c r="G497" s="343"/>
      <c r="H497" s="464"/>
      <c r="I497" s="343"/>
      <c r="J497" s="464"/>
      <c r="K497" s="465"/>
      <c r="L497" s="343"/>
      <c r="M497" s="464"/>
      <c r="N497" s="343"/>
      <c r="O497" s="464"/>
      <c r="P497" s="343"/>
      <c r="Q497" s="464"/>
      <c r="R497" s="343"/>
      <c r="S497" s="343"/>
      <c r="T497" s="343"/>
      <c r="U497" s="343"/>
      <c r="V497" s="343"/>
      <c r="W497" s="343"/>
      <c r="X497" s="343"/>
      <c r="Y497" s="343"/>
      <c r="Z497" s="343"/>
    </row>
    <row r="498" spans="1:26" ht="15.75" customHeight="1">
      <c r="A498" s="343"/>
      <c r="B498" s="343"/>
      <c r="C498" s="343"/>
      <c r="D498" s="464"/>
      <c r="E498" s="343"/>
      <c r="F498" s="464"/>
      <c r="G498" s="343"/>
      <c r="H498" s="464"/>
      <c r="I498" s="343"/>
      <c r="J498" s="464"/>
      <c r="K498" s="465"/>
      <c r="L498" s="343"/>
      <c r="M498" s="464"/>
      <c r="N498" s="343"/>
      <c r="O498" s="464"/>
      <c r="P498" s="343"/>
      <c r="Q498" s="464"/>
      <c r="R498" s="343"/>
      <c r="S498" s="343"/>
      <c r="T498" s="343"/>
      <c r="U498" s="343"/>
      <c r="V498" s="343"/>
      <c r="W498" s="343"/>
      <c r="X498" s="343"/>
      <c r="Y498" s="343"/>
      <c r="Z498" s="343"/>
    </row>
    <row r="499" spans="1:26" ht="15.75" customHeight="1">
      <c r="A499" s="343"/>
      <c r="B499" s="343"/>
      <c r="C499" s="343"/>
      <c r="D499" s="464"/>
      <c r="E499" s="343"/>
      <c r="F499" s="464"/>
      <c r="G499" s="343"/>
      <c r="H499" s="464"/>
      <c r="I499" s="343"/>
      <c r="J499" s="464"/>
      <c r="K499" s="465"/>
      <c r="L499" s="343"/>
      <c r="M499" s="464"/>
      <c r="N499" s="343"/>
      <c r="O499" s="464"/>
      <c r="P499" s="343"/>
      <c r="Q499" s="464"/>
      <c r="R499" s="343"/>
      <c r="S499" s="343"/>
      <c r="T499" s="343"/>
      <c r="U499" s="343"/>
      <c r="V499" s="343"/>
      <c r="W499" s="343"/>
      <c r="X499" s="343"/>
      <c r="Y499" s="343"/>
      <c r="Z499" s="343"/>
    </row>
    <row r="500" spans="1:26" ht="15.75" customHeight="1">
      <c r="A500" s="343"/>
      <c r="B500" s="343"/>
      <c r="C500" s="343"/>
      <c r="D500" s="464"/>
      <c r="E500" s="343"/>
      <c r="F500" s="464"/>
      <c r="G500" s="343"/>
      <c r="H500" s="464"/>
      <c r="I500" s="343"/>
      <c r="J500" s="464"/>
      <c r="K500" s="465"/>
      <c r="L500" s="343"/>
      <c r="M500" s="464"/>
      <c r="N500" s="343"/>
      <c r="O500" s="464"/>
      <c r="P500" s="343"/>
      <c r="Q500" s="464"/>
      <c r="R500" s="343"/>
      <c r="S500" s="343"/>
      <c r="T500" s="343"/>
      <c r="U500" s="343"/>
      <c r="V500" s="343"/>
      <c r="W500" s="343"/>
      <c r="X500" s="343"/>
      <c r="Y500" s="343"/>
      <c r="Z500" s="343"/>
    </row>
    <row r="501" spans="1:26" ht="15.75" customHeight="1">
      <c r="A501" s="343"/>
      <c r="B501" s="343"/>
      <c r="C501" s="343"/>
      <c r="D501" s="464"/>
      <c r="E501" s="343"/>
      <c r="F501" s="464"/>
      <c r="G501" s="343"/>
      <c r="H501" s="464"/>
      <c r="I501" s="343"/>
      <c r="J501" s="464"/>
      <c r="K501" s="465"/>
      <c r="L501" s="343"/>
      <c r="M501" s="464"/>
      <c r="N501" s="343"/>
      <c r="O501" s="464"/>
      <c r="P501" s="343"/>
      <c r="Q501" s="464"/>
      <c r="R501" s="343"/>
      <c r="S501" s="343"/>
      <c r="T501" s="343"/>
      <c r="U501" s="343"/>
      <c r="V501" s="343"/>
      <c r="W501" s="343"/>
      <c r="X501" s="343"/>
      <c r="Y501" s="343"/>
      <c r="Z501" s="343"/>
    </row>
    <row r="502" spans="1:26" ht="15.75" customHeight="1">
      <c r="A502" s="343"/>
      <c r="B502" s="343"/>
      <c r="C502" s="343"/>
      <c r="D502" s="464"/>
      <c r="E502" s="343"/>
      <c r="F502" s="464"/>
      <c r="G502" s="343"/>
      <c r="H502" s="464"/>
      <c r="I502" s="343"/>
      <c r="J502" s="464"/>
      <c r="K502" s="465"/>
      <c r="L502" s="343"/>
      <c r="M502" s="464"/>
      <c r="N502" s="343"/>
      <c r="O502" s="464"/>
      <c r="P502" s="343"/>
      <c r="Q502" s="464"/>
      <c r="R502" s="343"/>
      <c r="S502" s="343"/>
      <c r="T502" s="343"/>
      <c r="U502" s="343"/>
      <c r="V502" s="343"/>
      <c r="W502" s="343"/>
      <c r="X502" s="343"/>
      <c r="Y502" s="343"/>
      <c r="Z502" s="343"/>
    </row>
    <row r="503" spans="1:26" ht="15.75" customHeight="1">
      <c r="A503" s="343"/>
      <c r="B503" s="343"/>
      <c r="C503" s="343"/>
      <c r="D503" s="464"/>
      <c r="E503" s="343"/>
      <c r="F503" s="464"/>
      <c r="G503" s="343"/>
      <c r="H503" s="464"/>
      <c r="I503" s="343"/>
      <c r="J503" s="464"/>
      <c r="K503" s="465"/>
      <c r="L503" s="343"/>
      <c r="M503" s="464"/>
      <c r="N503" s="343"/>
      <c r="O503" s="464"/>
      <c r="P503" s="343"/>
      <c r="Q503" s="464"/>
      <c r="R503" s="343"/>
      <c r="S503" s="343"/>
      <c r="T503" s="343"/>
      <c r="U503" s="343"/>
      <c r="V503" s="343"/>
      <c r="W503" s="343"/>
      <c r="X503" s="343"/>
      <c r="Y503" s="343"/>
      <c r="Z503" s="343"/>
    </row>
    <row r="504" spans="1:26" ht="15.75" customHeight="1">
      <c r="A504" s="343"/>
      <c r="B504" s="343"/>
      <c r="C504" s="343"/>
      <c r="D504" s="464"/>
      <c r="E504" s="343"/>
      <c r="F504" s="464"/>
      <c r="G504" s="343"/>
      <c r="H504" s="464"/>
      <c r="I504" s="343"/>
      <c r="J504" s="464"/>
      <c r="K504" s="465"/>
      <c r="L504" s="343"/>
      <c r="M504" s="464"/>
      <c r="N504" s="343"/>
      <c r="O504" s="464"/>
      <c r="P504" s="343"/>
      <c r="Q504" s="464"/>
      <c r="R504" s="343"/>
      <c r="S504" s="343"/>
      <c r="T504" s="343"/>
      <c r="U504" s="343"/>
      <c r="V504" s="343"/>
      <c r="W504" s="343"/>
      <c r="X504" s="343"/>
      <c r="Y504" s="343"/>
      <c r="Z504" s="343"/>
    </row>
    <row r="505" spans="1:26" ht="15.75" customHeight="1">
      <c r="A505" s="343"/>
      <c r="B505" s="343"/>
      <c r="C505" s="343"/>
      <c r="D505" s="464"/>
      <c r="E505" s="343"/>
      <c r="F505" s="464"/>
      <c r="G505" s="343"/>
      <c r="H505" s="464"/>
      <c r="I505" s="343"/>
      <c r="J505" s="464"/>
      <c r="K505" s="465"/>
      <c r="L505" s="343"/>
      <c r="M505" s="464"/>
      <c r="N505" s="343"/>
      <c r="O505" s="464"/>
      <c r="P505" s="343"/>
      <c r="Q505" s="464"/>
      <c r="R505" s="343"/>
      <c r="S505" s="343"/>
      <c r="T505" s="343"/>
      <c r="U505" s="343"/>
      <c r="V505" s="343"/>
      <c r="W505" s="343"/>
      <c r="X505" s="343"/>
      <c r="Y505" s="343"/>
      <c r="Z505" s="343"/>
    </row>
    <row r="506" spans="1:26" ht="15.75" customHeight="1">
      <c r="A506" s="343"/>
      <c r="B506" s="343"/>
      <c r="C506" s="343"/>
      <c r="D506" s="464"/>
      <c r="E506" s="343"/>
      <c r="F506" s="464"/>
      <c r="G506" s="343"/>
      <c r="H506" s="464"/>
      <c r="I506" s="343"/>
      <c r="J506" s="464"/>
      <c r="K506" s="465"/>
      <c r="L506" s="343"/>
      <c r="M506" s="464"/>
      <c r="N506" s="343"/>
      <c r="O506" s="464"/>
      <c r="P506" s="343"/>
      <c r="Q506" s="464"/>
      <c r="R506" s="343"/>
      <c r="S506" s="343"/>
      <c r="T506" s="343"/>
      <c r="U506" s="343"/>
      <c r="V506" s="343"/>
      <c r="W506" s="343"/>
      <c r="X506" s="343"/>
      <c r="Y506" s="343"/>
      <c r="Z506" s="343"/>
    </row>
    <row r="507" spans="1:26" ht="15.75" customHeight="1">
      <c r="A507" s="343"/>
      <c r="B507" s="343"/>
      <c r="C507" s="343"/>
      <c r="D507" s="464"/>
      <c r="E507" s="343"/>
      <c r="F507" s="464"/>
      <c r="G507" s="343"/>
      <c r="H507" s="464"/>
      <c r="I507" s="343"/>
      <c r="J507" s="464"/>
      <c r="K507" s="465"/>
      <c r="L507" s="343"/>
      <c r="M507" s="464"/>
      <c r="N507" s="343"/>
      <c r="O507" s="464"/>
      <c r="P507" s="343"/>
      <c r="Q507" s="464"/>
      <c r="R507" s="343"/>
      <c r="S507" s="343"/>
      <c r="T507" s="343"/>
      <c r="U507" s="343"/>
      <c r="V507" s="343"/>
      <c r="W507" s="343"/>
      <c r="X507" s="343"/>
      <c r="Y507" s="343"/>
      <c r="Z507" s="343"/>
    </row>
    <row r="508" spans="1:26" ht="15.75" customHeight="1">
      <c r="A508" s="343"/>
      <c r="B508" s="343"/>
      <c r="C508" s="343"/>
      <c r="D508" s="464"/>
      <c r="E508" s="343"/>
      <c r="F508" s="464"/>
      <c r="G508" s="343"/>
      <c r="H508" s="464"/>
      <c r="I508" s="343"/>
      <c r="J508" s="464"/>
      <c r="K508" s="465"/>
      <c r="L508" s="343"/>
      <c r="M508" s="464"/>
      <c r="N508" s="343"/>
      <c r="O508" s="464"/>
      <c r="P508" s="343"/>
      <c r="Q508" s="464"/>
      <c r="R508" s="343"/>
      <c r="S508" s="343"/>
      <c r="T508" s="343"/>
      <c r="U508" s="343"/>
      <c r="V508" s="343"/>
      <c r="W508" s="343"/>
      <c r="X508" s="343"/>
      <c r="Y508" s="343"/>
      <c r="Z508" s="343"/>
    </row>
    <row r="509" spans="1:26" ht="15.75" customHeight="1">
      <c r="A509" s="343"/>
      <c r="B509" s="343"/>
      <c r="C509" s="343"/>
      <c r="D509" s="464"/>
      <c r="E509" s="343"/>
      <c r="F509" s="464"/>
      <c r="G509" s="343"/>
      <c r="H509" s="464"/>
      <c r="I509" s="343"/>
      <c r="J509" s="464"/>
      <c r="K509" s="465"/>
      <c r="L509" s="343"/>
      <c r="M509" s="464"/>
      <c r="N509" s="343"/>
      <c r="O509" s="464"/>
      <c r="P509" s="343"/>
      <c r="Q509" s="464"/>
      <c r="R509" s="343"/>
      <c r="S509" s="343"/>
      <c r="T509" s="343"/>
      <c r="U509" s="343"/>
      <c r="V509" s="343"/>
      <c r="W509" s="343"/>
      <c r="X509" s="343"/>
      <c r="Y509" s="343"/>
      <c r="Z509" s="343"/>
    </row>
    <row r="510" spans="1:26" ht="15.75" customHeight="1">
      <c r="A510" s="343"/>
      <c r="B510" s="343"/>
      <c r="C510" s="343"/>
      <c r="D510" s="464"/>
      <c r="E510" s="343"/>
      <c r="F510" s="464"/>
      <c r="G510" s="343"/>
      <c r="H510" s="464"/>
      <c r="I510" s="343"/>
      <c r="J510" s="464"/>
      <c r="K510" s="465"/>
      <c r="L510" s="343"/>
      <c r="M510" s="464"/>
      <c r="N510" s="343"/>
      <c r="O510" s="464"/>
      <c r="P510" s="343"/>
      <c r="Q510" s="464"/>
      <c r="R510" s="343"/>
      <c r="S510" s="343"/>
      <c r="T510" s="343"/>
      <c r="U510" s="343"/>
      <c r="V510" s="343"/>
      <c r="W510" s="343"/>
      <c r="X510" s="343"/>
      <c r="Y510" s="343"/>
      <c r="Z510" s="343"/>
    </row>
    <row r="511" spans="1:26" ht="15.75" customHeight="1">
      <c r="A511" s="343"/>
      <c r="B511" s="343"/>
      <c r="C511" s="343"/>
      <c r="D511" s="464"/>
      <c r="E511" s="343"/>
      <c r="F511" s="464"/>
      <c r="G511" s="343"/>
      <c r="H511" s="464"/>
      <c r="I511" s="343"/>
      <c r="J511" s="464"/>
      <c r="K511" s="465"/>
      <c r="L511" s="343"/>
      <c r="M511" s="464"/>
      <c r="N511" s="343"/>
      <c r="O511" s="464"/>
      <c r="P511" s="343"/>
      <c r="Q511" s="464"/>
      <c r="R511" s="343"/>
      <c r="S511" s="343"/>
      <c r="T511" s="343"/>
      <c r="U511" s="343"/>
      <c r="V511" s="343"/>
      <c r="W511" s="343"/>
      <c r="X511" s="343"/>
      <c r="Y511" s="343"/>
      <c r="Z511" s="343"/>
    </row>
    <row r="512" spans="1:26" ht="15.75" customHeight="1">
      <c r="A512" s="343"/>
      <c r="B512" s="343"/>
      <c r="C512" s="343"/>
      <c r="D512" s="464"/>
      <c r="E512" s="343"/>
      <c r="F512" s="464"/>
      <c r="G512" s="343"/>
      <c r="H512" s="464"/>
      <c r="I512" s="343"/>
      <c r="J512" s="464"/>
      <c r="K512" s="465"/>
      <c r="L512" s="343"/>
      <c r="M512" s="464"/>
      <c r="N512" s="343"/>
      <c r="O512" s="464"/>
      <c r="P512" s="343"/>
      <c r="Q512" s="464"/>
      <c r="R512" s="343"/>
      <c r="S512" s="343"/>
      <c r="T512" s="343"/>
      <c r="U512" s="343"/>
      <c r="V512" s="343"/>
      <c r="W512" s="343"/>
      <c r="X512" s="343"/>
      <c r="Y512" s="343"/>
      <c r="Z512" s="343"/>
    </row>
    <row r="513" spans="1:26" ht="15.75" customHeight="1">
      <c r="A513" s="343"/>
      <c r="B513" s="343"/>
      <c r="C513" s="343"/>
      <c r="D513" s="464"/>
      <c r="E513" s="343"/>
      <c r="F513" s="464"/>
      <c r="G513" s="343"/>
      <c r="H513" s="464"/>
      <c r="I513" s="343"/>
      <c r="J513" s="464"/>
      <c r="K513" s="465"/>
      <c r="L513" s="343"/>
      <c r="M513" s="464"/>
      <c r="N513" s="343"/>
      <c r="O513" s="464"/>
      <c r="P513" s="343"/>
      <c r="Q513" s="464"/>
      <c r="R513" s="343"/>
      <c r="S513" s="343"/>
      <c r="T513" s="343"/>
      <c r="U513" s="343"/>
      <c r="V513" s="343"/>
      <c r="W513" s="343"/>
      <c r="X513" s="343"/>
      <c r="Y513" s="343"/>
      <c r="Z513" s="343"/>
    </row>
    <row r="514" spans="1:26" ht="15.75" customHeight="1">
      <c r="A514" s="343"/>
      <c r="B514" s="343"/>
      <c r="C514" s="343"/>
      <c r="D514" s="464"/>
      <c r="E514" s="343"/>
      <c r="F514" s="464"/>
      <c r="G514" s="343"/>
      <c r="H514" s="464"/>
      <c r="I514" s="343"/>
      <c r="J514" s="464"/>
      <c r="K514" s="465"/>
      <c r="L514" s="343"/>
      <c r="M514" s="464"/>
      <c r="N514" s="343"/>
      <c r="O514" s="464"/>
      <c r="P514" s="343"/>
      <c r="Q514" s="464"/>
      <c r="R514" s="343"/>
      <c r="S514" s="343"/>
      <c r="T514" s="343"/>
      <c r="U514" s="343"/>
      <c r="V514" s="343"/>
      <c r="W514" s="343"/>
      <c r="X514" s="343"/>
      <c r="Y514" s="343"/>
      <c r="Z514" s="343"/>
    </row>
    <row r="515" spans="1:26" ht="15.75" customHeight="1">
      <c r="A515" s="343"/>
      <c r="B515" s="343"/>
      <c r="C515" s="343"/>
      <c r="D515" s="464"/>
      <c r="E515" s="343"/>
      <c r="F515" s="464"/>
      <c r="G515" s="343"/>
      <c r="H515" s="464"/>
      <c r="I515" s="343"/>
      <c r="J515" s="464"/>
      <c r="K515" s="465"/>
      <c r="L515" s="343"/>
      <c r="M515" s="464"/>
      <c r="N515" s="343"/>
      <c r="O515" s="464"/>
      <c r="P515" s="343"/>
      <c r="Q515" s="464"/>
      <c r="R515" s="343"/>
      <c r="S515" s="343"/>
      <c r="T515" s="343"/>
      <c r="U515" s="343"/>
      <c r="V515" s="343"/>
      <c r="W515" s="343"/>
      <c r="X515" s="343"/>
      <c r="Y515" s="343"/>
      <c r="Z515" s="343"/>
    </row>
    <row r="516" spans="1:26" ht="15.75" customHeight="1">
      <c r="A516" s="343"/>
      <c r="B516" s="343"/>
      <c r="C516" s="343"/>
      <c r="D516" s="464"/>
      <c r="E516" s="343"/>
      <c r="F516" s="464"/>
      <c r="G516" s="343"/>
      <c r="H516" s="464"/>
      <c r="I516" s="343"/>
      <c r="J516" s="464"/>
      <c r="K516" s="465"/>
      <c r="L516" s="343"/>
      <c r="M516" s="464"/>
      <c r="N516" s="343"/>
      <c r="O516" s="464"/>
      <c r="P516" s="343"/>
      <c r="Q516" s="464"/>
      <c r="R516" s="343"/>
      <c r="S516" s="343"/>
      <c r="T516" s="343"/>
      <c r="U516" s="343"/>
      <c r="V516" s="343"/>
      <c r="W516" s="343"/>
      <c r="X516" s="343"/>
      <c r="Y516" s="343"/>
      <c r="Z516" s="343"/>
    </row>
    <row r="517" spans="1:26" ht="15.75" customHeight="1">
      <c r="A517" s="343"/>
      <c r="B517" s="343"/>
      <c r="C517" s="343"/>
      <c r="D517" s="464"/>
      <c r="E517" s="343"/>
      <c r="F517" s="464"/>
      <c r="G517" s="343"/>
      <c r="H517" s="464"/>
      <c r="I517" s="343"/>
      <c r="J517" s="464"/>
      <c r="K517" s="465"/>
      <c r="L517" s="343"/>
      <c r="M517" s="464"/>
      <c r="N517" s="343"/>
      <c r="O517" s="464"/>
      <c r="P517" s="343"/>
      <c r="Q517" s="464"/>
      <c r="R517" s="343"/>
      <c r="S517" s="343"/>
      <c r="T517" s="343"/>
      <c r="U517" s="343"/>
      <c r="V517" s="343"/>
      <c r="W517" s="343"/>
      <c r="X517" s="343"/>
      <c r="Y517" s="343"/>
      <c r="Z517" s="343"/>
    </row>
    <row r="518" spans="1:26" ht="15.75" customHeight="1">
      <c r="A518" s="343"/>
      <c r="B518" s="343"/>
      <c r="C518" s="343"/>
      <c r="D518" s="464"/>
      <c r="E518" s="343"/>
      <c r="F518" s="464"/>
      <c r="G518" s="343"/>
      <c r="H518" s="464"/>
      <c r="I518" s="343"/>
      <c r="J518" s="464"/>
      <c r="K518" s="465"/>
      <c r="L518" s="343"/>
      <c r="M518" s="464"/>
      <c r="N518" s="343"/>
      <c r="O518" s="464"/>
      <c r="P518" s="343"/>
      <c r="Q518" s="464"/>
      <c r="R518" s="343"/>
      <c r="S518" s="343"/>
      <c r="T518" s="343"/>
      <c r="U518" s="343"/>
      <c r="V518" s="343"/>
      <c r="W518" s="343"/>
      <c r="X518" s="343"/>
      <c r="Y518" s="343"/>
      <c r="Z518" s="343"/>
    </row>
    <row r="519" spans="1:26" ht="15.75" customHeight="1">
      <c r="A519" s="343"/>
      <c r="B519" s="343"/>
      <c r="C519" s="343"/>
      <c r="D519" s="464"/>
      <c r="E519" s="343"/>
      <c r="F519" s="464"/>
      <c r="G519" s="343"/>
      <c r="H519" s="464"/>
      <c r="I519" s="343"/>
      <c r="J519" s="464"/>
      <c r="K519" s="465"/>
      <c r="L519" s="343"/>
      <c r="M519" s="464"/>
      <c r="N519" s="343"/>
      <c r="O519" s="464"/>
      <c r="P519" s="343"/>
      <c r="Q519" s="464"/>
      <c r="R519" s="343"/>
      <c r="S519" s="343"/>
      <c r="T519" s="343"/>
      <c r="U519" s="343"/>
      <c r="V519" s="343"/>
      <c r="W519" s="343"/>
      <c r="X519" s="343"/>
      <c r="Y519" s="343"/>
      <c r="Z519" s="343"/>
    </row>
    <row r="520" spans="1:26" ht="15.75" customHeight="1">
      <c r="A520" s="343"/>
      <c r="B520" s="343"/>
      <c r="C520" s="343"/>
      <c r="D520" s="464"/>
      <c r="E520" s="343"/>
      <c r="F520" s="464"/>
      <c r="G520" s="343"/>
      <c r="H520" s="464"/>
      <c r="I520" s="343"/>
      <c r="J520" s="464"/>
      <c r="K520" s="465"/>
      <c r="L520" s="343"/>
      <c r="M520" s="464"/>
      <c r="N520" s="343"/>
      <c r="O520" s="464"/>
      <c r="P520" s="343"/>
      <c r="Q520" s="464"/>
      <c r="R520" s="343"/>
      <c r="S520" s="343"/>
      <c r="T520" s="343"/>
      <c r="U520" s="343"/>
      <c r="V520" s="343"/>
      <c r="W520" s="343"/>
      <c r="X520" s="343"/>
      <c r="Y520" s="343"/>
      <c r="Z520" s="343"/>
    </row>
    <row r="521" spans="1:26" ht="15.75" customHeight="1">
      <c r="A521" s="343"/>
      <c r="B521" s="343"/>
      <c r="C521" s="343"/>
      <c r="D521" s="464"/>
      <c r="E521" s="343"/>
      <c r="F521" s="464"/>
      <c r="G521" s="343"/>
      <c r="H521" s="464"/>
      <c r="I521" s="343"/>
      <c r="J521" s="464"/>
      <c r="K521" s="465"/>
      <c r="L521" s="343"/>
      <c r="M521" s="464"/>
      <c r="N521" s="343"/>
      <c r="O521" s="464"/>
      <c r="P521" s="343"/>
      <c r="Q521" s="464"/>
      <c r="R521" s="343"/>
      <c r="S521" s="343"/>
      <c r="T521" s="343"/>
      <c r="U521" s="343"/>
      <c r="V521" s="343"/>
      <c r="W521" s="343"/>
      <c r="X521" s="343"/>
      <c r="Y521" s="343"/>
      <c r="Z521" s="343"/>
    </row>
    <row r="522" spans="1:26" ht="15.75" customHeight="1">
      <c r="A522" s="343"/>
      <c r="B522" s="343"/>
      <c r="C522" s="343"/>
      <c r="D522" s="464"/>
      <c r="E522" s="343"/>
      <c r="F522" s="464"/>
      <c r="G522" s="343"/>
      <c r="H522" s="464"/>
      <c r="I522" s="343"/>
      <c r="J522" s="464"/>
      <c r="K522" s="465"/>
      <c r="L522" s="343"/>
      <c r="M522" s="464"/>
      <c r="N522" s="343"/>
      <c r="O522" s="464"/>
      <c r="P522" s="343"/>
      <c r="Q522" s="464"/>
      <c r="R522" s="343"/>
      <c r="S522" s="343"/>
      <c r="T522" s="343"/>
      <c r="U522" s="343"/>
      <c r="V522" s="343"/>
      <c r="W522" s="343"/>
      <c r="X522" s="343"/>
      <c r="Y522" s="343"/>
      <c r="Z522" s="343"/>
    </row>
    <row r="523" spans="1:26" ht="15.75" customHeight="1">
      <c r="A523" s="343"/>
      <c r="B523" s="343"/>
      <c r="C523" s="343"/>
      <c r="D523" s="464"/>
      <c r="E523" s="343"/>
      <c r="F523" s="464"/>
      <c r="G523" s="343"/>
      <c r="H523" s="464"/>
      <c r="I523" s="343"/>
      <c r="J523" s="464"/>
      <c r="K523" s="465"/>
      <c r="L523" s="343"/>
      <c r="M523" s="464"/>
      <c r="N523" s="343"/>
      <c r="O523" s="464"/>
      <c r="P523" s="343"/>
      <c r="Q523" s="464"/>
      <c r="R523" s="343"/>
      <c r="S523" s="343"/>
      <c r="T523" s="343"/>
      <c r="U523" s="343"/>
      <c r="V523" s="343"/>
      <c r="W523" s="343"/>
      <c r="X523" s="343"/>
      <c r="Y523" s="343"/>
      <c r="Z523" s="343"/>
    </row>
    <row r="524" spans="1:26" ht="15.75" customHeight="1">
      <c r="A524" s="343"/>
      <c r="B524" s="343"/>
      <c r="C524" s="343"/>
      <c r="D524" s="464"/>
      <c r="E524" s="343"/>
      <c r="F524" s="464"/>
      <c r="G524" s="343"/>
      <c r="H524" s="464"/>
      <c r="I524" s="343"/>
      <c r="J524" s="464"/>
      <c r="K524" s="465"/>
      <c r="L524" s="343"/>
      <c r="M524" s="464"/>
      <c r="N524" s="343"/>
      <c r="O524" s="464"/>
      <c r="P524" s="343"/>
      <c r="Q524" s="464"/>
      <c r="R524" s="343"/>
      <c r="S524" s="343"/>
      <c r="T524" s="343"/>
      <c r="U524" s="343"/>
      <c r="V524" s="343"/>
      <c r="W524" s="343"/>
      <c r="X524" s="343"/>
      <c r="Y524" s="343"/>
      <c r="Z524" s="343"/>
    </row>
    <row r="525" spans="1:26" ht="15.75" customHeight="1">
      <c r="A525" s="343"/>
      <c r="B525" s="343"/>
      <c r="C525" s="343"/>
      <c r="D525" s="464"/>
      <c r="E525" s="343"/>
      <c r="F525" s="464"/>
      <c r="G525" s="343"/>
      <c r="H525" s="464"/>
      <c r="I525" s="343"/>
      <c r="J525" s="464"/>
      <c r="K525" s="465"/>
      <c r="L525" s="343"/>
      <c r="M525" s="464"/>
      <c r="N525" s="343"/>
      <c r="O525" s="464"/>
      <c r="P525" s="343"/>
      <c r="Q525" s="464"/>
      <c r="R525" s="343"/>
      <c r="S525" s="343"/>
      <c r="T525" s="343"/>
      <c r="U525" s="343"/>
      <c r="V525" s="343"/>
      <c r="W525" s="343"/>
      <c r="X525" s="343"/>
      <c r="Y525" s="343"/>
      <c r="Z525" s="343"/>
    </row>
    <row r="526" spans="1:26" ht="15.75" customHeight="1">
      <c r="A526" s="343"/>
      <c r="B526" s="343"/>
      <c r="C526" s="343"/>
      <c r="D526" s="464"/>
      <c r="E526" s="343"/>
      <c r="F526" s="464"/>
      <c r="G526" s="343"/>
      <c r="H526" s="464"/>
      <c r="I526" s="343"/>
      <c r="J526" s="464"/>
      <c r="K526" s="465"/>
      <c r="L526" s="343"/>
      <c r="M526" s="464"/>
      <c r="N526" s="343"/>
      <c r="O526" s="464"/>
      <c r="P526" s="343"/>
      <c r="Q526" s="464"/>
      <c r="R526" s="343"/>
      <c r="S526" s="343"/>
      <c r="T526" s="343"/>
      <c r="U526" s="343"/>
      <c r="V526" s="343"/>
      <c r="W526" s="343"/>
      <c r="X526" s="343"/>
      <c r="Y526" s="343"/>
      <c r="Z526" s="343"/>
    </row>
    <row r="527" spans="1:26" ht="15.75" customHeight="1">
      <c r="A527" s="343"/>
      <c r="B527" s="343"/>
      <c r="C527" s="343"/>
      <c r="D527" s="464"/>
      <c r="E527" s="343"/>
      <c r="F527" s="464"/>
      <c r="G527" s="343"/>
      <c r="H527" s="464"/>
      <c r="I527" s="343"/>
      <c r="J527" s="464"/>
      <c r="K527" s="465"/>
      <c r="L527" s="343"/>
      <c r="M527" s="464"/>
      <c r="N527" s="343"/>
      <c r="O527" s="464"/>
      <c r="P527" s="343"/>
      <c r="Q527" s="464"/>
      <c r="R527" s="343"/>
      <c r="S527" s="343"/>
      <c r="T527" s="343"/>
      <c r="U527" s="343"/>
      <c r="V527" s="343"/>
      <c r="W527" s="343"/>
      <c r="X527" s="343"/>
      <c r="Y527" s="343"/>
      <c r="Z527" s="343"/>
    </row>
    <row r="528" spans="1:26" ht="15.75" customHeight="1">
      <c r="A528" s="343"/>
      <c r="B528" s="343"/>
      <c r="C528" s="343"/>
      <c r="D528" s="464"/>
      <c r="E528" s="343"/>
      <c r="F528" s="464"/>
      <c r="G528" s="343"/>
      <c r="H528" s="464"/>
      <c r="I528" s="343"/>
      <c r="J528" s="464"/>
      <c r="K528" s="465"/>
      <c r="L528" s="343"/>
      <c r="M528" s="464"/>
      <c r="N528" s="343"/>
      <c r="O528" s="464"/>
      <c r="P528" s="343"/>
      <c r="Q528" s="464"/>
      <c r="R528" s="343"/>
      <c r="S528" s="343"/>
      <c r="T528" s="343"/>
      <c r="U528" s="343"/>
      <c r="V528" s="343"/>
      <c r="W528" s="343"/>
      <c r="X528" s="343"/>
      <c r="Y528" s="343"/>
      <c r="Z528" s="343"/>
    </row>
    <row r="529" spans="1:26" ht="15.75" customHeight="1">
      <c r="A529" s="343"/>
      <c r="B529" s="343"/>
      <c r="C529" s="343"/>
      <c r="D529" s="464"/>
      <c r="E529" s="343"/>
      <c r="F529" s="464"/>
      <c r="G529" s="343"/>
      <c r="H529" s="464"/>
      <c r="I529" s="343"/>
      <c r="J529" s="464"/>
      <c r="K529" s="465"/>
      <c r="L529" s="343"/>
      <c r="M529" s="464"/>
      <c r="N529" s="343"/>
      <c r="O529" s="464"/>
      <c r="P529" s="343"/>
      <c r="Q529" s="464"/>
      <c r="R529" s="343"/>
      <c r="S529" s="343"/>
      <c r="T529" s="343"/>
      <c r="U529" s="343"/>
      <c r="V529" s="343"/>
      <c r="W529" s="343"/>
      <c r="X529" s="343"/>
      <c r="Y529" s="343"/>
      <c r="Z529" s="343"/>
    </row>
    <row r="530" spans="1:26" ht="15.75" customHeight="1">
      <c r="A530" s="343"/>
      <c r="B530" s="343"/>
      <c r="C530" s="343"/>
      <c r="D530" s="464"/>
      <c r="E530" s="343"/>
      <c r="F530" s="464"/>
      <c r="G530" s="343"/>
      <c r="H530" s="464"/>
      <c r="I530" s="343"/>
      <c r="J530" s="464"/>
      <c r="K530" s="465"/>
      <c r="L530" s="343"/>
      <c r="M530" s="464"/>
      <c r="N530" s="343"/>
      <c r="O530" s="464"/>
      <c r="P530" s="343"/>
      <c r="Q530" s="464"/>
      <c r="R530" s="343"/>
      <c r="S530" s="343"/>
      <c r="T530" s="343"/>
      <c r="U530" s="343"/>
      <c r="V530" s="343"/>
      <c r="W530" s="343"/>
      <c r="X530" s="343"/>
      <c r="Y530" s="343"/>
      <c r="Z530" s="343"/>
    </row>
    <row r="531" spans="1:26" ht="15.75" customHeight="1">
      <c r="A531" s="343"/>
      <c r="B531" s="343"/>
      <c r="C531" s="343"/>
      <c r="D531" s="464"/>
      <c r="E531" s="343"/>
      <c r="F531" s="464"/>
      <c r="G531" s="343"/>
      <c r="H531" s="464"/>
      <c r="I531" s="343"/>
      <c r="J531" s="464"/>
      <c r="K531" s="465"/>
      <c r="L531" s="343"/>
      <c r="M531" s="464"/>
      <c r="N531" s="343"/>
      <c r="O531" s="464"/>
      <c r="P531" s="343"/>
      <c r="Q531" s="464"/>
      <c r="R531" s="343"/>
      <c r="S531" s="343"/>
      <c r="T531" s="343"/>
      <c r="U531" s="343"/>
      <c r="V531" s="343"/>
      <c r="W531" s="343"/>
      <c r="X531" s="343"/>
      <c r="Y531" s="343"/>
      <c r="Z531" s="343"/>
    </row>
    <row r="532" spans="1:26" ht="15.75" customHeight="1">
      <c r="A532" s="343"/>
      <c r="B532" s="343"/>
      <c r="C532" s="343"/>
      <c r="D532" s="464"/>
      <c r="E532" s="343"/>
      <c r="F532" s="464"/>
      <c r="G532" s="343"/>
      <c r="H532" s="464"/>
      <c r="I532" s="343"/>
      <c r="J532" s="464"/>
      <c r="K532" s="465"/>
      <c r="L532" s="343"/>
      <c r="M532" s="464"/>
      <c r="N532" s="343"/>
      <c r="O532" s="464"/>
      <c r="P532" s="343"/>
      <c r="Q532" s="464"/>
      <c r="R532" s="343"/>
      <c r="S532" s="343"/>
      <c r="T532" s="343"/>
      <c r="U532" s="343"/>
      <c r="V532" s="343"/>
      <c r="W532" s="343"/>
      <c r="X532" s="343"/>
      <c r="Y532" s="343"/>
      <c r="Z532" s="343"/>
    </row>
    <row r="533" spans="1:26" ht="15.75" customHeight="1">
      <c r="A533" s="343"/>
      <c r="B533" s="343"/>
      <c r="C533" s="343"/>
      <c r="D533" s="464"/>
      <c r="E533" s="343"/>
      <c r="F533" s="464"/>
      <c r="G533" s="343"/>
      <c r="H533" s="464"/>
      <c r="I533" s="343"/>
      <c r="J533" s="464"/>
      <c r="K533" s="465"/>
      <c r="L533" s="343"/>
      <c r="M533" s="464"/>
      <c r="N533" s="343"/>
      <c r="O533" s="464"/>
      <c r="P533" s="343"/>
      <c r="Q533" s="464"/>
      <c r="R533" s="343"/>
      <c r="S533" s="343"/>
      <c r="T533" s="343"/>
      <c r="U533" s="343"/>
      <c r="V533" s="343"/>
      <c r="W533" s="343"/>
      <c r="X533" s="343"/>
      <c r="Y533" s="343"/>
      <c r="Z533" s="343"/>
    </row>
    <row r="534" spans="1:26" ht="15.75" customHeight="1">
      <c r="A534" s="343"/>
      <c r="B534" s="343"/>
      <c r="C534" s="343"/>
      <c r="D534" s="464"/>
      <c r="E534" s="343"/>
      <c r="F534" s="464"/>
      <c r="G534" s="343"/>
      <c r="H534" s="464"/>
      <c r="I534" s="343"/>
      <c r="J534" s="464"/>
      <c r="K534" s="465"/>
      <c r="L534" s="343"/>
      <c r="M534" s="464"/>
      <c r="N534" s="343"/>
      <c r="O534" s="464"/>
      <c r="P534" s="343"/>
      <c r="Q534" s="464"/>
      <c r="R534" s="343"/>
      <c r="S534" s="343"/>
      <c r="T534" s="343"/>
      <c r="U534" s="343"/>
      <c r="V534" s="343"/>
      <c r="W534" s="343"/>
      <c r="X534" s="343"/>
      <c r="Y534" s="343"/>
      <c r="Z534" s="343"/>
    </row>
    <row r="535" spans="1:26" ht="15.75" customHeight="1">
      <c r="A535" s="343"/>
      <c r="B535" s="343"/>
      <c r="C535" s="343"/>
      <c r="D535" s="464"/>
      <c r="E535" s="343"/>
      <c r="F535" s="464"/>
      <c r="G535" s="343"/>
      <c r="H535" s="464"/>
      <c r="I535" s="343"/>
      <c r="J535" s="464"/>
      <c r="K535" s="465"/>
      <c r="L535" s="343"/>
      <c r="M535" s="464"/>
      <c r="N535" s="343"/>
      <c r="O535" s="464"/>
      <c r="P535" s="343"/>
      <c r="Q535" s="464"/>
      <c r="R535" s="343"/>
      <c r="S535" s="343"/>
      <c r="T535" s="343"/>
      <c r="U535" s="343"/>
      <c r="V535" s="343"/>
      <c r="W535" s="343"/>
      <c r="X535" s="343"/>
      <c r="Y535" s="343"/>
      <c r="Z535" s="343"/>
    </row>
    <row r="536" spans="1:26" ht="15.75" customHeight="1">
      <c r="A536" s="343"/>
      <c r="B536" s="343"/>
      <c r="C536" s="343"/>
      <c r="D536" s="464"/>
      <c r="E536" s="343"/>
      <c r="F536" s="464"/>
      <c r="G536" s="343"/>
      <c r="H536" s="464"/>
      <c r="I536" s="343"/>
      <c r="J536" s="464"/>
      <c r="K536" s="465"/>
      <c r="L536" s="343"/>
      <c r="M536" s="464"/>
      <c r="N536" s="343"/>
      <c r="O536" s="464"/>
      <c r="P536" s="343"/>
      <c r="Q536" s="464"/>
      <c r="R536" s="343"/>
      <c r="S536" s="343"/>
      <c r="T536" s="343"/>
      <c r="U536" s="343"/>
      <c r="V536" s="343"/>
      <c r="W536" s="343"/>
      <c r="X536" s="343"/>
      <c r="Y536" s="343"/>
      <c r="Z536" s="343"/>
    </row>
    <row r="537" spans="1:26" ht="15.75" customHeight="1">
      <c r="A537" s="343"/>
      <c r="B537" s="343"/>
      <c r="C537" s="343"/>
      <c r="D537" s="464"/>
      <c r="E537" s="343"/>
      <c r="F537" s="464"/>
      <c r="G537" s="343"/>
      <c r="H537" s="464"/>
      <c r="I537" s="343"/>
      <c r="J537" s="464"/>
      <c r="K537" s="465"/>
      <c r="L537" s="343"/>
      <c r="M537" s="464"/>
      <c r="N537" s="343"/>
      <c r="O537" s="464"/>
      <c r="P537" s="343"/>
      <c r="Q537" s="464"/>
      <c r="R537" s="343"/>
      <c r="S537" s="343"/>
      <c r="T537" s="343"/>
      <c r="U537" s="343"/>
      <c r="V537" s="343"/>
      <c r="W537" s="343"/>
      <c r="X537" s="343"/>
      <c r="Y537" s="343"/>
      <c r="Z537" s="343"/>
    </row>
    <row r="538" spans="1:26" ht="15.75" customHeight="1">
      <c r="A538" s="343"/>
      <c r="B538" s="343"/>
      <c r="C538" s="343"/>
      <c r="D538" s="464"/>
      <c r="E538" s="343"/>
      <c r="F538" s="464"/>
      <c r="G538" s="343"/>
      <c r="H538" s="464"/>
      <c r="I538" s="343"/>
      <c r="J538" s="464"/>
      <c r="K538" s="465"/>
      <c r="L538" s="343"/>
      <c r="M538" s="464"/>
      <c r="N538" s="343"/>
      <c r="O538" s="464"/>
      <c r="P538" s="343"/>
      <c r="Q538" s="464"/>
      <c r="R538" s="343"/>
      <c r="S538" s="343"/>
      <c r="T538" s="343"/>
      <c r="U538" s="343"/>
      <c r="V538" s="343"/>
      <c r="W538" s="343"/>
      <c r="X538" s="343"/>
      <c r="Y538" s="343"/>
      <c r="Z538" s="343"/>
    </row>
    <row r="539" spans="1:26" ht="15.75" customHeight="1">
      <c r="A539" s="343"/>
      <c r="B539" s="343"/>
      <c r="C539" s="343"/>
      <c r="D539" s="464"/>
      <c r="E539" s="343"/>
      <c r="F539" s="464"/>
      <c r="G539" s="343"/>
      <c r="H539" s="464"/>
      <c r="I539" s="343"/>
      <c r="J539" s="464"/>
      <c r="K539" s="465"/>
      <c r="L539" s="343"/>
      <c r="M539" s="464"/>
      <c r="N539" s="343"/>
      <c r="O539" s="464"/>
      <c r="P539" s="343"/>
      <c r="Q539" s="464"/>
      <c r="R539" s="343"/>
      <c r="S539" s="343"/>
      <c r="T539" s="343"/>
      <c r="U539" s="343"/>
      <c r="V539" s="343"/>
      <c r="W539" s="343"/>
      <c r="X539" s="343"/>
      <c r="Y539" s="343"/>
      <c r="Z539" s="343"/>
    </row>
    <row r="540" spans="1:26" ht="15.75" customHeight="1">
      <c r="A540" s="343"/>
      <c r="B540" s="343"/>
      <c r="C540" s="343"/>
      <c r="D540" s="464"/>
      <c r="E540" s="343"/>
      <c r="F540" s="464"/>
      <c r="G540" s="343"/>
      <c r="H540" s="464"/>
      <c r="I540" s="343"/>
      <c r="J540" s="464"/>
      <c r="K540" s="465"/>
      <c r="L540" s="343"/>
      <c r="M540" s="464"/>
      <c r="N540" s="343"/>
      <c r="O540" s="464"/>
      <c r="P540" s="343"/>
      <c r="Q540" s="464"/>
      <c r="R540" s="343"/>
      <c r="S540" s="343"/>
      <c r="T540" s="343"/>
      <c r="U540" s="343"/>
      <c r="V540" s="343"/>
      <c r="W540" s="343"/>
      <c r="X540" s="343"/>
      <c r="Y540" s="343"/>
      <c r="Z540" s="343"/>
    </row>
    <row r="541" spans="1:26" ht="15.75" customHeight="1">
      <c r="A541" s="343"/>
      <c r="B541" s="343"/>
      <c r="C541" s="343"/>
      <c r="D541" s="464"/>
      <c r="E541" s="343"/>
      <c r="F541" s="464"/>
      <c r="G541" s="343"/>
      <c r="H541" s="464"/>
      <c r="I541" s="343"/>
      <c r="J541" s="464"/>
      <c r="K541" s="465"/>
      <c r="L541" s="343"/>
      <c r="M541" s="464"/>
      <c r="N541" s="343"/>
      <c r="O541" s="464"/>
      <c r="P541" s="343"/>
      <c r="Q541" s="464"/>
      <c r="R541" s="343"/>
      <c r="S541" s="343"/>
      <c r="T541" s="343"/>
      <c r="U541" s="343"/>
      <c r="V541" s="343"/>
      <c r="W541" s="343"/>
      <c r="X541" s="343"/>
      <c r="Y541" s="343"/>
      <c r="Z541" s="343"/>
    </row>
    <row r="542" spans="1:26" ht="15.75" customHeight="1">
      <c r="A542" s="343"/>
      <c r="B542" s="343"/>
      <c r="C542" s="343"/>
      <c r="D542" s="464"/>
      <c r="E542" s="343"/>
      <c r="F542" s="464"/>
      <c r="G542" s="343"/>
      <c r="H542" s="464"/>
      <c r="I542" s="343"/>
      <c r="J542" s="464"/>
      <c r="K542" s="465"/>
      <c r="L542" s="343"/>
      <c r="M542" s="464"/>
      <c r="N542" s="343"/>
      <c r="O542" s="464"/>
      <c r="P542" s="343"/>
      <c r="Q542" s="464"/>
      <c r="R542" s="343"/>
      <c r="S542" s="343"/>
      <c r="T542" s="343"/>
      <c r="U542" s="343"/>
      <c r="V542" s="343"/>
      <c r="W542" s="343"/>
      <c r="X542" s="343"/>
      <c r="Y542" s="343"/>
      <c r="Z542" s="343"/>
    </row>
    <row r="543" spans="1:26" ht="15.75" customHeight="1">
      <c r="A543" s="343"/>
      <c r="B543" s="343"/>
      <c r="C543" s="343"/>
      <c r="D543" s="464"/>
      <c r="E543" s="343"/>
      <c r="F543" s="464"/>
      <c r="G543" s="343"/>
      <c r="H543" s="464"/>
      <c r="I543" s="343"/>
      <c r="J543" s="464"/>
      <c r="K543" s="465"/>
      <c r="L543" s="343"/>
      <c r="M543" s="464"/>
      <c r="N543" s="343"/>
      <c r="O543" s="464"/>
      <c r="P543" s="343"/>
      <c r="Q543" s="464"/>
      <c r="R543" s="343"/>
      <c r="S543" s="343"/>
      <c r="T543" s="343"/>
      <c r="U543" s="343"/>
      <c r="V543" s="343"/>
      <c r="W543" s="343"/>
      <c r="X543" s="343"/>
      <c r="Y543" s="343"/>
      <c r="Z543" s="343"/>
    </row>
    <row r="544" spans="1:26" ht="15.75" customHeight="1">
      <c r="A544" s="343"/>
      <c r="B544" s="343"/>
      <c r="C544" s="343"/>
      <c r="D544" s="464"/>
      <c r="E544" s="343"/>
      <c r="F544" s="464"/>
      <c r="G544" s="343"/>
      <c r="H544" s="464"/>
      <c r="I544" s="343"/>
      <c r="J544" s="464"/>
      <c r="K544" s="465"/>
      <c r="L544" s="343"/>
      <c r="M544" s="464"/>
      <c r="N544" s="343"/>
      <c r="O544" s="464"/>
      <c r="P544" s="343"/>
      <c r="Q544" s="464"/>
      <c r="R544" s="343"/>
      <c r="S544" s="343"/>
      <c r="T544" s="343"/>
      <c r="U544" s="343"/>
      <c r="V544" s="343"/>
      <c r="W544" s="343"/>
      <c r="X544" s="343"/>
      <c r="Y544" s="343"/>
      <c r="Z544" s="343"/>
    </row>
    <row r="545" spans="1:26" ht="15.75" customHeight="1">
      <c r="A545" s="343"/>
      <c r="B545" s="343"/>
      <c r="C545" s="343"/>
      <c r="D545" s="464"/>
      <c r="E545" s="343"/>
      <c r="F545" s="464"/>
      <c r="G545" s="343"/>
      <c r="H545" s="464"/>
      <c r="I545" s="343"/>
      <c r="J545" s="464"/>
      <c r="K545" s="465"/>
      <c r="L545" s="343"/>
      <c r="M545" s="464"/>
      <c r="N545" s="343"/>
      <c r="O545" s="464"/>
      <c r="P545" s="343"/>
      <c r="Q545" s="464"/>
      <c r="R545" s="343"/>
      <c r="S545" s="343"/>
      <c r="T545" s="343"/>
      <c r="U545" s="343"/>
      <c r="V545" s="343"/>
      <c r="W545" s="343"/>
      <c r="X545" s="343"/>
      <c r="Y545" s="343"/>
      <c r="Z545" s="343"/>
    </row>
    <row r="546" spans="1:26" ht="15.75" customHeight="1">
      <c r="A546" s="343"/>
      <c r="B546" s="343"/>
      <c r="C546" s="343"/>
      <c r="D546" s="464"/>
      <c r="E546" s="343"/>
      <c r="F546" s="464"/>
      <c r="G546" s="343"/>
      <c r="H546" s="464"/>
      <c r="I546" s="343"/>
      <c r="J546" s="464"/>
      <c r="K546" s="465"/>
      <c r="L546" s="343"/>
      <c r="M546" s="464"/>
      <c r="N546" s="343"/>
      <c r="O546" s="464"/>
      <c r="P546" s="343"/>
      <c r="Q546" s="464"/>
      <c r="R546" s="343"/>
      <c r="S546" s="343"/>
      <c r="T546" s="343"/>
      <c r="U546" s="343"/>
      <c r="V546" s="343"/>
      <c r="W546" s="343"/>
      <c r="X546" s="343"/>
      <c r="Y546" s="343"/>
      <c r="Z546" s="343"/>
    </row>
    <row r="547" spans="1:26" ht="15.75" customHeight="1">
      <c r="A547" s="343"/>
      <c r="B547" s="343"/>
      <c r="C547" s="343"/>
      <c r="D547" s="464"/>
      <c r="E547" s="343"/>
      <c r="F547" s="464"/>
      <c r="G547" s="343"/>
      <c r="H547" s="464"/>
      <c r="I547" s="343"/>
      <c r="J547" s="464"/>
      <c r="K547" s="465"/>
      <c r="L547" s="343"/>
      <c r="M547" s="464"/>
      <c r="N547" s="343"/>
      <c r="O547" s="464"/>
      <c r="P547" s="343"/>
      <c r="Q547" s="464"/>
      <c r="R547" s="343"/>
      <c r="S547" s="343"/>
      <c r="T547" s="343"/>
      <c r="U547" s="343"/>
      <c r="V547" s="343"/>
      <c r="W547" s="343"/>
      <c r="X547" s="343"/>
      <c r="Y547" s="343"/>
      <c r="Z547" s="343"/>
    </row>
    <row r="548" spans="1:26" ht="15.75" customHeight="1">
      <c r="A548" s="343"/>
      <c r="B548" s="343"/>
      <c r="C548" s="343"/>
      <c r="D548" s="464"/>
      <c r="E548" s="343"/>
      <c r="F548" s="464"/>
      <c r="G548" s="343"/>
      <c r="H548" s="464"/>
      <c r="I548" s="343"/>
      <c r="J548" s="464"/>
      <c r="K548" s="465"/>
      <c r="L548" s="343"/>
      <c r="M548" s="464"/>
      <c r="N548" s="343"/>
      <c r="O548" s="464"/>
      <c r="P548" s="343"/>
      <c r="Q548" s="464"/>
      <c r="R548" s="343"/>
      <c r="S548" s="343"/>
      <c r="T548" s="343"/>
      <c r="U548" s="343"/>
      <c r="V548" s="343"/>
      <c r="W548" s="343"/>
      <c r="X548" s="343"/>
      <c r="Y548" s="343"/>
      <c r="Z548" s="343"/>
    </row>
    <row r="549" spans="1:26" ht="15.75" customHeight="1">
      <c r="A549" s="343"/>
      <c r="B549" s="343"/>
      <c r="C549" s="343"/>
      <c r="D549" s="464"/>
      <c r="E549" s="343"/>
      <c r="F549" s="464"/>
      <c r="G549" s="343"/>
      <c r="H549" s="464"/>
      <c r="I549" s="343"/>
      <c r="J549" s="464"/>
      <c r="K549" s="465"/>
      <c r="L549" s="343"/>
      <c r="M549" s="464"/>
      <c r="N549" s="343"/>
      <c r="O549" s="464"/>
      <c r="P549" s="343"/>
      <c r="Q549" s="464"/>
      <c r="R549" s="343"/>
      <c r="S549" s="343"/>
      <c r="T549" s="343"/>
      <c r="U549" s="343"/>
      <c r="V549" s="343"/>
      <c r="W549" s="343"/>
      <c r="X549" s="343"/>
      <c r="Y549" s="343"/>
      <c r="Z549" s="343"/>
    </row>
    <row r="550" spans="1:26" ht="15.75" customHeight="1">
      <c r="A550" s="343"/>
      <c r="B550" s="343"/>
      <c r="C550" s="343"/>
      <c r="D550" s="464"/>
      <c r="E550" s="343"/>
      <c r="F550" s="464"/>
      <c r="G550" s="343"/>
      <c r="H550" s="464"/>
      <c r="I550" s="343"/>
      <c r="J550" s="464"/>
      <c r="K550" s="465"/>
      <c r="L550" s="343"/>
      <c r="M550" s="464"/>
      <c r="N550" s="343"/>
      <c r="O550" s="464"/>
      <c r="P550" s="343"/>
      <c r="Q550" s="464"/>
      <c r="R550" s="343"/>
      <c r="S550" s="343"/>
      <c r="T550" s="343"/>
      <c r="U550" s="343"/>
      <c r="V550" s="343"/>
      <c r="W550" s="343"/>
      <c r="X550" s="343"/>
      <c r="Y550" s="343"/>
      <c r="Z550" s="343"/>
    </row>
    <row r="551" spans="1:26" ht="15.75" customHeight="1">
      <c r="A551" s="343"/>
      <c r="B551" s="343"/>
      <c r="C551" s="343"/>
      <c r="D551" s="464"/>
      <c r="E551" s="343"/>
      <c r="F551" s="464"/>
      <c r="G551" s="343"/>
      <c r="H551" s="464"/>
      <c r="I551" s="343"/>
      <c r="J551" s="464"/>
      <c r="K551" s="465"/>
      <c r="L551" s="343"/>
      <c r="M551" s="464"/>
      <c r="N551" s="343"/>
      <c r="O551" s="464"/>
      <c r="P551" s="343"/>
      <c r="Q551" s="464"/>
      <c r="R551" s="343"/>
      <c r="S551" s="343"/>
      <c r="T551" s="343"/>
      <c r="U551" s="343"/>
      <c r="V551" s="343"/>
      <c r="W551" s="343"/>
      <c r="X551" s="343"/>
      <c r="Y551" s="343"/>
      <c r="Z551" s="343"/>
    </row>
    <row r="552" spans="1:26" ht="15.75" customHeight="1">
      <c r="A552" s="343"/>
      <c r="B552" s="343"/>
      <c r="C552" s="343"/>
      <c r="D552" s="464"/>
      <c r="E552" s="343"/>
      <c r="F552" s="464"/>
      <c r="G552" s="343"/>
      <c r="H552" s="464"/>
      <c r="I552" s="343"/>
      <c r="J552" s="464"/>
      <c r="K552" s="465"/>
      <c r="L552" s="343"/>
      <c r="M552" s="464"/>
      <c r="N552" s="343"/>
      <c r="O552" s="464"/>
      <c r="P552" s="343"/>
      <c r="Q552" s="464"/>
      <c r="R552" s="343"/>
      <c r="S552" s="343"/>
      <c r="T552" s="343"/>
      <c r="U552" s="343"/>
      <c r="V552" s="343"/>
      <c r="W552" s="343"/>
      <c r="X552" s="343"/>
      <c r="Y552" s="343"/>
      <c r="Z552" s="343"/>
    </row>
    <row r="553" spans="1:26" ht="15.75" customHeight="1">
      <c r="A553" s="343"/>
      <c r="B553" s="343"/>
      <c r="C553" s="343"/>
      <c r="D553" s="464"/>
      <c r="E553" s="343"/>
      <c r="F553" s="464"/>
      <c r="G553" s="343"/>
      <c r="H553" s="464"/>
      <c r="I553" s="343"/>
      <c r="J553" s="464"/>
      <c r="K553" s="465"/>
      <c r="L553" s="343"/>
      <c r="M553" s="464"/>
      <c r="N553" s="343"/>
      <c r="O553" s="464"/>
      <c r="P553" s="343"/>
      <c r="Q553" s="464"/>
      <c r="R553" s="343"/>
      <c r="S553" s="343"/>
      <c r="T553" s="343"/>
      <c r="U553" s="343"/>
      <c r="V553" s="343"/>
      <c r="W553" s="343"/>
      <c r="X553" s="343"/>
      <c r="Y553" s="343"/>
      <c r="Z553" s="343"/>
    </row>
    <row r="554" spans="1:26" ht="15.75" customHeight="1">
      <c r="A554" s="343"/>
      <c r="B554" s="343"/>
      <c r="C554" s="343"/>
      <c r="D554" s="464"/>
      <c r="E554" s="343"/>
      <c r="F554" s="464"/>
      <c r="G554" s="343"/>
      <c r="H554" s="464"/>
      <c r="I554" s="343"/>
      <c r="J554" s="464"/>
      <c r="K554" s="465"/>
      <c r="L554" s="343"/>
      <c r="M554" s="464"/>
      <c r="N554" s="343"/>
      <c r="O554" s="464"/>
      <c r="P554" s="343"/>
      <c r="Q554" s="464"/>
      <c r="R554" s="343"/>
      <c r="S554" s="343"/>
      <c r="T554" s="343"/>
      <c r="U554" s="343"/>
      <c r="V554" s="343"/>
      <c r="W554" s="343"/>
      <c r="X554" s="343"/>
      <c r="Y554" s="343"/>
      <c r="Z554" s="343"/>
    </row>
    <row r="555" spans="1:26" ht="15.75" customHeight="1">
      <c r="A555" s="343"/>
      <c r="B555" s="343"/>
      <c r="C555" s="343"/>
      <c r="D555" s="464"/>
      <c r="E555" s="343"/>
      <c r="F555" s="464"/>
      <c r="G555" s="343"/>
      <c r="H555" s="464"/>
      <c r="I555" s="343"/>
      <c r="J555" s="464"/>
      <c r="K555" s="465"/>
      <c r="L555" s="343"/>
      <c r="M555" s="464"/>
      <c r="N555" s="343"/>
      <c r="O555" s="464"/>
      <c r="P555" s="343"/>
      <c r="Q555" s="464"/>
      <c r="R555" s="343"/>
      <c r="S555" s="343"/>
      <c r="T555" s="343"/>
      <c r="U555" s="343"/>
      <c r="V555" s="343"/>
      <c r="W555" s="343"/>
      <c r="X555" s="343"/>
      <c r="Y555" s="343"/>
      <c r="Z555" s="343"/>
    </row>
    <row r="556" spans="1:26" ht="15.75" customHeight="1">
      <c r="A556" s="343"/>
      <c r="B556" s="343"/>
      <c r="C556" s="343"/>
      <c r="D556" s="464"/>
      <c r="E556" s="343"/>
      <c r="F556" s="464"/>
      <c r="G556" s="343"/>
      <c r="H556" s="464"/>
      <c r="I556" s="343"/>
      <c r="J556" s="464"/>
      <c r="K556" s="465"/>
      <c r="L556" s="343"/>
      <c r="M556" s="464"/>
      <c r="N556" s="343"/>
      <c r="O556" s="464"/>
      <c r="P556" s="343"/>
      <c r="Q556" s="464"/>
      <c r="R556" s="343"/>
      <c r="S556" s="343"/>
      <c r="T556" s="343"/>
      <c r="U556" s="343"/>
      <c r="V556" s="343"/>
      <c r="W556" s="343"/>
      <c r="X556" s="343"/>
      <c r="Y556" s="343"/>
      <c r="Z556" s="343"/>
    </row>
    <row r="557" spans="1:26" ht="15.75" customHeight="1">
      <c r="A557" s="343"/>
      <c r="B557" s="343"/>
      <c r="C557" s="343"/>
      <c r="D557" s="464"/>
      <c r="E557" s="343"/>
      <c r="F557" s="464"/>
      <c r="G557" s="343"/>
      <c r="H557" s="464"/>
      <c r="I557" s="343"/>
      <c r="J557" s="464"/>
      <c r="K557" s="465"/>
      <c r="L557" s="343"/>
      <c r="M557" s="464"/>
      <c r="N557" s="343"/>
      <c r="O557" s="464"/>
      <c r="P557" s="343"/>
      <c r="Q557" s="464"/>
      <c r="R557" s="343"/>
      <c r="S557" s="343"/>
      <c r="T557" s="343"/>
      <c r="U557" s="343"/>
      <c r="V557" s="343"/>
      <c r="W557" s="343"/>
      <c r="X557" s="343"/>
      <c r="Y557" s="343"/>
      <c r="Z557" s="343"/>
    </row>
    <row r="558" spans="1:26" ht="15.75" customHeight="1">
      <c r="A558" s="343"/>
      <c r="B558" s="343"/>
      <c r="C558" s="343"/>
      <c r="D558" s="464"/>
      <c r="E558" s="343"/>
      <c r="F558" s="464"/>
      <c r="G558" s="343"/>
      <c r="H558" s="464"/>
      <c r="I558" s="343"/>
      <c r="J558" s="464"/>
      <c r="K558" s="465"/>
      <c r="L558" s="343"/>
      <c r="M558" s="464"/>
      <c r="N558" s="343"/>
      <c r="O558" s="464"/>
      <c r="P558" s="343"/>
      <c r="Q558" s="464"/>
      <c r="R558" s="343"/>
      <c r="S558" s="343"/>
      <c r="T558" s="343"/>
      <c r="U558" s="343"/>
      <c r="V558" s="343"/>
      <c r="W558" s="343"/>
      <c r="X558" s="343"/>
      <c r="Y558" s="343"/>
      <c r="Z558" s="343"/>
    </row>
    <row r="559" spans="1:26" ht="15.75" customHeight="1">
      <c r="A559" s="343"/>
      <c r="B559" s="343"/>
      <c r="C559" s="343"/>
      <c r="D559" s="464"/>
      <c r="E559" s="343"/>
      <c r="F559" s="464"/>
      <c r="G559" s="343"/>
      <c r="H559" s="464"/>
      <c r="I559" s="343"/>
      <c r="J559" s="464"/>
      <c r="K559" s="465"/>
      <c r="L559" s="343"/>
      <c r="M559" s="464"/>
      <c r="N559" s="343"/>
      <c r="O559" s="464"/>
      <c r="P559" s="343"/>
      <c r="Q559" s="464"/>
      <c r="R559" s="343"/>
      <c r="S559" s="343"/>
      <c r="T559" s="343"/>
      <c r="U559" s="343"/>
      <c r="V559" s="343"/>
      <c r="W559" s="343"/>
      <c r="X559" s="343"/>
      <c r="Y559" s="343"/>
      <c r="Z559" s="343"/>
    </row>
    <row r="560" spans="1:26" ht="15.75" customHeight="1">
      <c r="A560" s="343"/>
      <c r="B560" s="343"/>
      <c r="C560" s="343"/>
      <c r="D560" s="464"/>
      <c r="E560" s="343"/>
      <c r="F560" s="464"/>
      <c r="G560" s="343"/>
      <c r="H560" s="464"/>
      <c r="I560" s="343"/>
      <c r="J560" s="464"/>
      <c r="K560" s="465"/>
      <c r="L560" s="343"/>
      <c r="M560" s="464"/>
      <c r="N560" s="343"/>
      <c r="O560" s="464"/>
      <c r="P560" s="343"/>
      <c r="Q560" s="464"/>
      <c r="R560" s="343"/>
      <c r="S560" s="343"/>
      <c r="T560" s="343"/>
      <c r="U560" s="343"/>
      <c r="V560" s="343"/>
      <c r="W560" s="343"/>
      <c r="X560" s="343"/>
      <c r="Y560" s="343"/>
      <c r="Z560" s="343"/>
    </row>
    <row r="561" spans="1:26" ht="15.75" customHeight="1">
      <c r="A561" s="343"/>
      <c r="B561" s="343"/>
      <c r="C561" s="343"/>
      <c r="D561" s="464"/>
      <c r="E561" s="343"/>
      <c r="F561" s="464"/>
      <c r="G561" s="343"/>
      <c r="H561" s="464"/>
      <c r="I561" s="343"/>
      <c r="J561" s="464"/>
      <c r="K561" s="465"/>
      <c r="L561" s="343"/>
      <c r="M561" s="464"/>
      <c r="N561" s="343"/>
      <c r="O561" s="464"/>
      <c r="P561" s="343"/>
      <c r="Q561" s="464"/>
      <c r="R561" s="343"/>
      <c r="S561" s="343"/>
      <c r="T561" s="343"/>
      <c r="U561" s="343"/>
      <c r="V561" s="343"/>
      <c r="W561" s="343"/>
      <c r="X561" s="343"/>
      <c r="Y561" s="343"/>
      <c r="Z561" s="343"/>
    </row>
    <row r="562" spans="1:26" ht="15.75" customHeight="1">
      <c r="A562" s="343"/>
      <c r="B562" s="343"/>
      <c r="C562" s="343"/>
      <c r="D562" s="464"/>
      <c r="E562" s="343"/>
      <c r="F562" s="464"/>
      <c r="G562" s="343"/>
      <c r="H562" s="464"/>
      <c r="I562" s="343"/>
      <c r="J562" s="464"/>
      <c r="K562" s="465"/>
      <c r="L562" s="343"/>
      <c r="M562" s="464"/>
      <c r="N562" s="343"/>
      <c r="O562" s="464"/>
      <c r="P562" s="343"/>
      <c r="Q562" s="464"/>
      <c r="R562" s="343"/>
      <c r="S562" s="343"/>
      <c r="T562" s="343"/>
      <c r="U562" s="343"/>
      <c r="V562" s="343"/>
      <c r="W562" s="343"/>
      <c r="X562" s="343"/>
      <c r="Y562" s="343"/>
      <c r="Z562" s="343"/>
    </row>
    <row r="563" spans="1:26" ht="15.75" customHeight="1">
      <c r="A563" s="343"/>
      <c r="B563" s="343"/>
      <c r="C563" s="343"/>
      <c r="D563" s="464"/>
      <c r="E563" s="343"/>
      <c r="F563" s="464"/>
      <c r="G563" s="343"/>
      <c r="H563" s="464"/>
      <c r="I563" s="343"/>
      <c r="J563" s="464"/>
      <c r="K563" s="465"/>
      <c r="L563" s="343"/>
      <c r="M563" s="464"/>
      <c r="N563" s="343"/>
      <c r="O563" s="464"/>
      <c r="P563" s="343"/>
      <c r="Q563" s="464"/>
      <c r="R563" s="343"/>
      <c r="S563" s="343"/>
      <c r="T563" s="343"/>
      <c r="U563" s="343"/>
      <c r="V563" s="343"/>
      <c r="W563" s="343"/>
      <c r="X563" s="343"/>
      <c r="Y563" s="343"/>
      <c r="Z563" s="343"/>
    </row>
    <row r="564" spans="1:26" ht="15.75" customHeight="1">
      <c r="A564" s="343"/>
      <c r="B564" s="343"/>
      <c r="C564" s="343"/>
      <c r="D564" s="464"/>
      <c r="E564" s="343"/>
      <c r="F564" s="464"/>
      <c r="G564" s="343"/>
      <c r="H564" s="464"/>
      <c r="I564" s="343"/>
      <c r="J564" s="464"/>
      <c r="K564" s="465"/>
      <c r="L564" s="343"/>
      <c r="M564" s="464"/>
      <c r="N564" s="343"/>
      <c r="O564" s="464"/>
      <c r="P564" s="343"/>
      <c r="Q564" s="464"/>
      <c r="R564" s="343"/>
      <c r="S564" s="343"/>
      <c r="T564" s="343"/>
      <c r="U564" s="343"/>
      <c r="V564" s="343"/>
      <c r="W564" s="343"/>
      <c r="X564" s="343"/>
      <c r="Y564" s="343"/>
      <c r="Z564" s="343"/>
    </row>
    <row r="565" spans="1:26" ht="15.75" customHeight="1">
      <c r="A565" s="343"/>
      <c r="B565" s="343"/>
      <c r="C565" s="343"/>
      <c r="D565" s="464"/>
      <c r="E565" s="343"/>
      <c r="F565" s="464"/>
      <c r="G565" s="343"/>
      <c r="H565" s="464"/>
      <c r="I565" s="343"/>
      <c r="J565" s="464"/>
      <c r="K565" s="465"/>
      <c r="L565" s="343"/>
      <c r="M565" s="464"/>
      <c r="N565" s="343"/>
      <c r="O565" s="464"/>
      <c r="P565" s="343"/>
      <c r="Q565" s="464"/>
      <c r="R565" s="343"/>
      <c r="S565" s="343"/>
      <c r="T565" s="343"/>
      <c r="U565" s="343"/>
      <c r="V565" s="343"/>
      <c r="W565" s="343"/>
      <c r="X565" s="343"/>
      <c r="Y565" s="343"/>
      <c r="Z565" s="343"/>
    </row>
    <row r="566" spans="1:26" ht="15.75" customHeight="1">
      <c r="A566" s="343"/>
      <c r="B566" s="343"/>
      <c r="C566" s="343"/>
      <c r="D566" s="464"/>
      <c r="E566" s="343"/>
      <c r="F566" s="464"/>
      <c r="G566" s="343"/>
      <c r="H566" s="464"/>
      <c r="I566" s="343"/>
      <c r="J566" s="464"/>
      <c r="K566" s="465"/>
      <c r="L566" s="343"/>
      <c r="M566" s="464"/>
      <c r="N566" s="343"/>
      <c r="O566" s="464"/>
      <c r="P566" s="343"/>
      <c r="Q566" s="464"/>
      <c r="R566" s="343"/>
      <c r="S566" s="343"/>
      <c r="T566" s="343"/>
      <c r="U566" s="343"/>
      <c r="V566" s="343"/>
      <c r="W566" s="343"/>
      <c r="X566" s="343"/>
      <c r="Y566" s="343"/>
      <c r="Z566" s="343"/>
    </row>
    <row r="567" spans="1:26" ht="15.75" customHeight="1">
      <c r="A567" s="343"/>
      <c r="B567" s="343"/>
      <c r="C567" s="343"/>
      <c r="D567" s="464"/>
      <c r="E567" s="343"/>
      <c r="F567" s="464"/>
      <c r="G567" s="343"/>
      <c r="H567" s="464"/>
      <c r="I567" s="343"/>
      <c r="J567" s="464"/>
      <c r="K567" s="465"/>
      <c r="L567" s="343"/>
      <c r="M567" s="464"/>
      <c r="N567" s="343"/>
      <c r="O567" s="464"/>
      <c r="P567" s="343"/>
      <c r="Q567" s="464"/>
      <c r="R567" s="343"/>
      <c r="S567" s="343"/>
      <c r="T567" s="343"/>
      <c r="U567" s="343"/>
      <c r="V567" s="343"/>
      <c r="W567" s="343"/>
      <c r="X567" s="343"/>
      <c r="Y567" s="343"/>
      <c r="Z567" s="343"/>
    </row>
    <row r="568" spans="1:26" ht="15.75" customHeight="1">
      <c r="A568" s="343"/>
      <c r="B568" s="343"/>
      <c r="C568" s="343"/>
      <c r="D568" s="464"/>
      <c r="E568" s="343"/>
      <c r="F568" s="464"/>
      <c r="G568" s="343"/>
      <c r="H568" s="464"/>
      <c r="I568" s="343"/>
      <c r="J568" s="464"/>
      <c r="K568" s="465"/>
      <c r="L568" s="343"/>
      <c r="M568" s="464"/>
      <c r="N568" s="343"/>
      <c r="O568" s="464"/>
      <c r="P568" s="343"/>
      <c r="Q568" s="464"/>
      <c r="R568" s="343"/>
      <c r="S568" s="343"/>
      <c r="T568" s="343"/>
      <c r="U568" s="343"/>
      <c r="V568" s="343"/>
      <c r="W568" s="343"/>
      <c r="X568" s="343"/>
      <c r="Y568" s="343"/>
      <c r="Z568" s="343"/>
    </row>
    <row r="569" spans="1:26" ht="15.75" customHeight="1">
      <c r="A569" s="343"/>
      <c r="B569" s="343"/>
      <c r="C569" s="343"/>
      <c r="D569" s="464"/>
      <c r="E569" s="343"/>
      <c r="F569" s="464"/>
      <c r="G569" s="343"/>
      <c r="H569" s="464"/>
      <c r="I569" s="343"/>
      <c r="J569" s="464"/>
      <c r="K569" s="465"/>
      <c r="L569" s="343"/>
      <c r="M569" s="464"/>
      <c r="N569" s="343"/>
      <c r="O569" s="464"/>
      <c r="P569" s="343"/>
      <c r="Q569" s="464"/>
      <c r="R569" s="343"/>
      <c r="S569" s="343"/>
      <c r="T569" s="343"/>
      <c r="U569" s="343"/>
      <c r="V569" s="343"/>
      <c r="W569" s="343"/>
      <c r="X569" s="343"/>
      <c r="Y569" s="343"/>
      <c r="Z569" s="343"/>
    </row>
    <row r="570" spans="1:26" ht="15.75" customHeight="1">
      <c r="A570" s="343"/>
      <c r="B570" s="343"/>
      <c r="C570" s="343"/>
      <c r="D570" s="464"/>
      <c r="E570" s="343"/>
      <c r="F570" s="464"/>
      <c r="G570" s="343"/>
      <c r="H570" s="464"/>
      <c r="I570" s="343"/>
      <c r="J570" s="464"/>
      <c r="K570" s="465"/>
      <c r="L570" s="343"/>
      <c r="M570" s="464"/>
      <c r="N570" s="343"/>
      <c r="O570" s="464"/>
      <c r="P570" s="343"/>
      <c r="Q570" s="464"/>
      <c r="R570" s="343"/>
      <c r="S570" s="343"/>
      <c r="T570" s="343"/>
      <c r="U570" s="343"/>
      <c r="V570" s="343"/>
      <c r="W570" s="343"/>
      <c r="X570" s="343"/>
      <c r="Y570" s="343"/>
      <c r="Z570" s="343"/>
    </row>
    <row r="571" spans="1:26" ht="15.75" customHeight="1">
      <c r="A571" s="343"/>
      <c r="B571" s="343"/>
      <c r="C571" s="343"/>
      <c r="D571" s="464"/>
      <c r="E571" s="343"/>
      <c r="F571" s="464"/>
      <c r="G571" s="343"/>
      <c r="H571" s="464"/>
      <c r="I571" s="343"/>
      <c r="J571" s="464"/>
      <c r="K571" s="465"/>
      <c r="L571" s="343"/>
      <c r="M571" s="464"/>
      <c r="N571" s="343"/>
      <c r="O571" s="464"/>
      <c r="P571" s="343"/>
      <c r="Q571" s="464"/>
      <c r="R571" s="343"/>
      <c r="S571" s="343"/>
      <c r="T571" s="343"/>
      <c r="U571" s="343"/>
      <c r="V571" s="343"/>
      <c r="W571" s="343"/>
      <c r="X571" s="343"/>
      <c r="Y571" s="343"/>
      <c r="Z571" s="343"/>
    </row>
    <row r="572" spans="1:26" ht="15.75" customHeight="1">
      <c r="A572" s="343"/>
      <c r="B572" s="343"/>
      <c r="C572" s="343"/>
      <c r="D572" s="464"/>
      <c r="E572" s="343"/>
      <c r="F572" s="464"/>
      <c r="G572" s="343"/>
      <c r="H572" s="464"/>
      <c r="I572" s="343"/>
      <c r="J572" s="464"/>
      <c r="K572" s="465"/>
      <c r="L572" s="343"/>
      <c r="M572" s="464"/>
      <c r="N572" s="343"/>
      <c r="O572" s="464"/>
      <c r="P572" s="343"/>
      <c r="Q572" s="464"/>
      <c r="R572" s="343"/>
      <c r="S572" s="343"/>
      <c r="T572" s="343"/>
      <c r="U572" s="343"/>
      <c r="V572" s="343"/>
      <c r="W572" s="343"/>
      <c r="X572" s="343"/>
      <c r="Y572" s="343"/>
      <c r="Z572" s="343"/>
    </row>
    <row r="573" spans="1:26" ht="15.75" customHeight="1">
      <c r="A573" s="343"/>
      <c r="B573" s="343"/>
      <c r="C573" s="343"/>
      <c r="D573" s="464"/>
      <c r="E573" s="343"/>
      <c r="F573" s="464"/>
      <c r="G573" s="343"/>
      <c r="H573" s="464"/>
      <c r="I573" s="343"/>
      <c r="J573" s="464"/>
      <c r="K573" s="465"/>
      <c r="L573" s="343"/>
      <c r="M573" s="464"/>
      <c r="N573" s="343"/>
      <c r="O573" s="464"/>
      <c r="P573" s="343"/>
      <c r="Q573" s="464"/>
      <c r="R573" s="343"/>
      <c r="S573" s="343"/>
      <c r="T573" s="343"/>
      <c r="U573" s="343"/>
      <c r="V573" s="343"/>
      <c r="W573" s="343"/>
      <c r="X573" s="343"/>
      <c r="Y573" s="343"/>
      <c r="Z573" s="343"/>
    </row>
    <row r="574" spans="1:26" ht="15.75" customHeight="1">
      <c r="A574" s="343"/>
      <c r="B574" s="343"/>
      <c r="C574" s="343"/>
      <c r="D574" s="464"/>
      <c r="E574" s="343"/>
      <c r="F574" s="464"/>
      <c r="G574" s="343"/>
      <c r="H574" s="464"/>
      <c r="I574" s="343"/>
      <c r="J574" s="464"/>
      <c r="K574" s="465"/>
      <c r="L574" s="343"/>
      <c r="M574" s="464"/>
      <c r="N574" s="343"/>
      <c r="O574" s="464"/>
      <c r="P574" s="343"/>
      <c r="Q574" s="464"/>
      <c r="R574" s="343"/>
      <c r="S574" s="343"/>
      <c r="T574" s="343"/>
      <c r="U574" s="343"/>
      <c r="V574" s="343"/>
      <c r="W574" s="343"/>
      <c r="X574" s="343"/>
      <c r="Y574" s="343"/>
      <c r="Z574" s="343"/>
    </row>
    <row r="575" spans="1:26" ht="15.75" customHeight="1">
      <c r="A575" s="343"/>
      <c r="B575" s="343"/>
      <c r="C575" s="343"/>
      <c r="D575" s="464"/>
      <c r="E575" s="343"/>
      <c r="F575" s="464"/>
      <c r="G575" s="343"/>
      <c r="H575" s="464"/>
      <c r="I575" s="343"/>
      <c r="J575" s="464"/>
      <c r="K575" s="465"/>
      <c r="L575" s="343"/>
      <c r="M575" s="464"/>
      <c r="N575" s="343"/>
      <c r="O575" s="464"/>
      <c r="P575" s="343"/>
      <c r="Q575" s="464"/>
      <c r="R575" s="343"/>
      <c r="S575" s="343"/>
      <c r="T575" s="343"/>
      <c r="U575" s="343"/>
      <c r="V575" s="343"/>
      <c r="W575" s="343"/>
      <c r="X575" s="343"/>
      <c r="Y575" s="343"/>
      <c r="Z575" s="343"/>
    </row>
    <row r="576" spans="1:26" ht="15.75" customHeight="1">
      <c r="A576" s="343"/>
      <c r="B576" s="343"/>
      <c r="C576" s="343"/>
      <c r="D576" s="464"/>
      <c r="E576" s="343"/>
      <c r="F576" s="464"/>
      <c r="G576" s="343"/>
      <c r="H576" s="464"/>
      <c r="I576" s="343"/>
      <c r="J576" s="464"/>
      <c r="K576" s="465"/>
      <c r="L576" s="343"/>
      <c r="M576" s="464"/>
      <c r="N576" s="343"/>
      <c r="O576" s="464"/>
      <c r="P576" s="343"/>
      <c r="Q576" s="464"/>
      <c r="R576" s="343"/>
      <c r="S576" s="343"/>
      <c r="T576" s="343"/>
      <c r="U576" s="343"/>
      <c r="V576" s="343"/>
      <c r="W576" s="343"/>
      <c r="X576" s="343"/>
      <c r="Y576" s="343"/>
      <c r="Z576" s="343"/>
    </row>
    <row r="577" spans="1:26" ht="15.75" customHeight="1">
      <c r="A577" s="343"/>
      <c r="B577" s="343"/>
      <c r="C577" s="343"/>
      <c r="D577" s="464"/>
      <c r="E577" s="343"/>
      <c r="F577" s="464"/>
      <c r="G577" s="343"/>
      <c r="H577" s="464"/>
      <c r="I577" s="343"/>
      <c r="J577" s="464"/>
      <c r="K577" s="465"/>
      <c r="L577" s="343"/>
      <c r="M577" s="464"/>
      <c r="N577" s="343"/>
      <c r="O577" s="464"/>
      <c r="P577" s="343"/>
      <c r="Q577" s="464"/>
      <c r="R577" s="343"/>
      <c r="S577" s="343"/>
      <c r="T577" s="343"/>
      <c r="U577" s="343"/>
      <c r="V577" s="343"/>
      <c r="W577" s="343"/>
      <c r="X577" s="343"/>
      <c r="Y577" s="343"/>
      <c r="Z577" s="343"/>
    </row>
    <row r="578" spans="1:26" ht="15.75" customHeight="1">
      <c r="A578" s="343"/>
      <c r="B578" s="343"/>
      <c r="C578" s="343"/>
      <c r="D578" s="464"/>
      <c r="E578" s="343"/>
      <c r="F578" s="464"/>
      <c r="G578" s="343"/>
      <c r="H578" s="464"/>
      <c r="I578" s="343"/>
      <c r="J578" s="464"/>
      <c r="K578" s="465"/>
      <c r="L578" s="343"/>
      <c r="M578" s="464"/>
      <c r="N578" s="343"/>
      <c r="O578" s="464"/>
      <c r="P578" s="343"/>
      <c r="Q578" s="464"/>
      <c r="R578" s="343"/>
      <c r="S578" s="343"/>
      <c r="T578" s="343"/>
      <c r="U578" s="343"/>
      <c r="V578" s="343"/>
      <c r="W578" s="343"/>
      <c r="X578" s="343"/>
      <c r="Y578" s="343"/>
      <c r="Z578" s="343"/>
    </row>
    <row r="579" spans="1:26" ht="15.75" customHeight="1">
      <c r="A579" s="343"/>
      <c r="B579" s="343"/>
      <c r="C579" s="343"/>
      <c r="D579" s="464"/>
      <c r="E579" s="343"/>
      <c r="F579" s="464"/>
      <c r="G579" s="343"/>
      <c r="H579" s="464"/>
      <c r="I579" s="343"/>
      <c r="J579" s="464"/>
      <c r="K579" s="465"/>
      <c r="L579" s="343"/>
      <c r="M579" s="464"/>
      <c r="N579" s="343"/>
      <c r="O579" s="464"/>
      <c r="P579" s="343"/>
      <c r="Q579" s="464"/>
      <c r="R579" s="343"/>
      <c r="S579" s="343"/>
      <c r="T579" s="343"/>
      <c r="U579" s="343"/>
      <c r="V579" s="343"/>
      <c r="W579" s="343"/>
      <c r="X579" s="343"/>
      <c r="Y579" s="343"/>
      <c r="Z579" s="343"/>
    </row>
    <row r="580" spans="1:26" ht="15.75" customHeight="1">
      <c r="A580" s="343"/>
      <c r="B580" s="343"/>
      <c r="C580" s="343"/>
      <c r="D580" s="464"/>
      <c r="E580" s="343"/>
      <c r="F580" s="464"/>
      <c r="G580" s="343"/>
      <c r="H580" s="464"/>
      <c r="I580" s="343"/>
      <c r="J580" s="464"/>
      <c r="K580" s="465"/>
      <c r="L580" s="343"/>
      <c r="M580" s="464"/>
      <c r="N580" s="343"/>
      <c r="O580" s="464"/>
      <c r="P580" s="343"/>
      <c r="Q580" s="464"/>
      <c r="R580" s="343"/>
      <c r="S580" s="343"/>
      <c r="T580" s="343"/>
      <c r="U580" s="343"/>
      <c r="V580" s="343"/>
      <c r="W580" s="343"/>
      <c r="X580" s="343"/>
      <c r="Y580" s="343"/>
      <c r="Z580" s="343"/>
    </row>
    <row r="581" spans="1:26" ht="15.75" customHeight="1">
      <c r="A581" s="343"/>
      <c r="B581" s="343"/>
      <c r="C581" s="343"/>
      <c r="D581" s="464"/>
      <c r="E581" s="343"/>
      <c r="F581" s="464"/>
      <c r="G581" s="343"/>
      <c r="H581" s="464"/>
      <c r="I581" s="343"/>
      <c r="J581" s="464"/>
      <c r="K581" s="465"/>
      <c r="L581" s="343"/>
      <c r="M581" s="464"/>
      <c r="N581" s="343"/>
      <c r="O581" s="464"/>
      <c r="P581" s="343"/>
      <c r="Q581" s="464"/>
      <c r="R581" s="343"/>
      <c r="S581" s="343"/>
      <c r="T581" s="343"/>
      <c r="U581" s="343"/>
      <c r="V581" s="343"/>
      <c r="W581" s="343"/>
      <c r="X581" s="343"/>
      <c r="Y581" s="343"/>
      <c r="Z581" s="343"/>
    </row>
    <row r="582" spans="1:26" ht="15.75" customHeight="1">
      <c r="A582" s="343"/>
      <c r="B582" s="343"/>
      <c r="C582" s="343"/>
      <c r="D582" s="464"/>
      <c r="E582" s="343"/>
      <c r="F582" s="464"/>
      <c r="G582" s="343"/>
      <c r="H582" s="464"/>
      <c r="I582" s="343"/>
      <c r="J582" s="464"/>
      <c r="K582" s="465"/>
      <c r="L582" s="343"/>
      <c r="M582" s="464"/>
      <c r="N582" s="343"/>
      <c r="O582" s="464"/>
      <c r="P582" s="343"/>
      <c r="Q582" s="464"/>
      <c r="R582" s="343"/>
      <c r="S582" s="343"/>
      <c r="T582" s="343"/>
      <c r="U582" s="343"/>
      <c r="V582" s="343"/>
      <c r="W582" s="343"/>
      <c r="X582" s="343"/>
      <c r="Y582" s="343"/>
      <c r="Z582" s="343"/>
    </row>
    <row r="583" spans="1:26" ht="15.75" customHeight="1">
      <c r="A583" s="343"/>
      <c r="B583" s="343"/>
      <c r="C583" s="343"/>
      <c r="D583" s="464"/>
      <c r="E583" s="343"/>
      <c r="F583" s="464"/>
      <c r="G583" s="343"/>
      <c r="H583" s="464"/>
      <c r="I583" s="343"/>
      <c r="J583" s="464"/>
      <c r="K583" s="465"/>
      <c r="L583" s="343"/>
      <c r="M583" s="464"/>
      <c r="N583" s="343"/>
      <c r="O583" s="464"/>
      <c r="P583" s="343"/>
      <c r="Q583" s="464"/>
      <c r="R583" s="343"/>
      <c r="S583" s="343"/>
      <c r="T583" s="343"/>
      <c r="U583" s="343"/>
      <c r="V583" s="343"/>
      <c r="W583" s="343"/>
      <c r="X583" s="343"/>
      <c r="Y583" s="343"/>
      <c r="Z583" s="343"/>
    </row>
    <row r="584" spans="1:26" ht="15.75" customHeight="1">
      <c r="A584" s="343"/>
      <c r="B584" s="343"/>
      <c r="C584" s="343"/>
      <c r="D584" s="464"/>
      <c r="E584" s="343"/>
      <c r="F584" s="464"/>
      <c r="G584" s="343"/>
      <c r="H584" s="464"/>
      <c r="I584" s="343"/>
      <c r="J584" s="464"/>
      <c r="K584" s="465"/>
      <c r="L584" s="343"/>
      <c r="M584" s="464"/>
      <c r="N584" s="343"/>
      <c r="O584" s="464"/>
      <c r="P584" s="343"/>
      <c r="Q584" s="464"/>
      <c r="R584" s="343"/>
      <c r="S584" s="343"/>
      <c r="T584" s="343"/>
      <c r="U584" s="343"/>
      <c r="V584" s="343"/>
      <c r="W584" s="343"/>
      <c r="X584" s="343"/>
      <c r="Y584" s="343"/>
      <c r="Z584" s="343"/>
    </row>
    <row r="585" spans="1:26" ht="15.75" customHeight="1">
      <c r="A585" s="343"/>
      <c r="B585" s="343"/>
      <c r="C585" s="343"/>
      <c r="D585" s="464"/>
      <c r="E585" s="343"/>
      <c r="F585" s="464"/>
      <c r="G585" s="343"/>
      <c r="H585" s="464"/>
      <c r="I585" s="343"/>
      <c r="J585" s="464"/>
      <c r="K585" s="465"/>
      <c r="L585" s="343"/>
      <c r="M585" s="464"/>
      <c r="N585" s="343"/>
      <c r="O585" s="464"/>
      <c r="P585" s="343"/>
      <c r="Q585" s="464"/>
      <c r="R585" s="343"/>
      <c r="S585" s="343"/>
      <c r="T585" s="343"/>
      <c r="U585" s="343"/>
      <c r="V585" s="343"/>
      <c r="W585" s="343"/>
      <c r="X585" s="343"/>
      <c r="Y585" s="343"/>
      <c r="Z585" s="343"/>
    </row>
    <row r="586" spans="1:26" ht="15.75" customHeight="1">
      <c r="A586" s="343"/>
      <c r="B586" s="343"/>
      <c r="C586" s="343"/>
      <c r="D586" s="464"/>
      <c r="E586" s="343"/>
      <c r="F586" s="464"/>
      <c r="G586" s="343"/>
      <c r="H586" s="464"/>
      <c r="I586" s="343"/>
      <c r="J586" s="464"/>
      <c r="K586" s="465"/>
      <c r="L586" s="343"/>
      <c r="M586" s="464"/>
      <c r="N586" s="343"/>
      <c r="O586" s="464"/>
      <c r="P586" s="343"/>
      <c r="Q586" s="464"/>
      <c r="R586" s="343"/>
      <c r="S586" s="343"/>
      <c r="T586" s="343"/>
      <c r="U586" s="343"/>
      <c r="V586" s="343"/>
      <c r="W586" s="343"/>
      <c r="X586" s="343"/>
      <c r="Y586" s="343"/>
      <c r="Z586" s="343"/>
    </row>
    <row r="587" spans="1:26" ht="15.75" customHeight="1">
      <c r="A587" s="343"/>
      <c r="B587" s="343"/>
      <c r="C587" s="343"/>
      <c r="D587" s="464"/>
      <c r="E587" s="343"/>
      <c r="F587" s="464"/>
      <c r="G587" s="343"/>
      <c r="H587" s="464"/>
      <c r="I587" s="343"/>
      <c r="J587" s="464"/>
      <c r="K587" s="465"/>
      <c r="L587" s="343"/>
      <c r="M587" s="464"/>
      <c r="N587" s="343"/>
      <c r="O587" s="464"/>
      <c r="P587" s="343"/>
      <c r="Q587" s="464"/>
      <c r="R587" s="343"/>
      <c r="S587" s="343"/>
      <c r="T587" s="343"/>
      <c r="U587" s="343"/>
      <c r="V587" s="343"/>
      <c r="W587" s="343"/>
      <c r="X587" s="343"/>
      <c r="Y587" s="343"/>
      <c r="Z587" s="343"/>
    </row>
    <row r="588" spans="1:26" ht="15.75" customHeight="1">
      <c r="A588" s="343"/>
      <c r="B588" s="343"/>
      <c r="C588" s="343"/>
      <c r="D588" s="464"/>
      <c r="E588" s="343"/>
      <c r="F588" s="464"/>
      <c r="G588" s="343"/>
      <c r="H588" s="464"/>
      <c r="I588" s="343"/>
      <c r="J588" s="464"/>
      <c r="K588" s="465"/>
      <c r="L588" s="343"/>
      <c r="M588" s="464"/>
      <c r="N588" s="343"/>
      <c r="O588" s="464"/>
      <c r="P588" s="343"/>
      <c r="Q588" s="464"/>
      <c r="R588" s="343"/>
      <c r="S588" s="343"/>
      <c r="T588" s="343"/>
      <c r="U588" s="343"/>
      <c r="V588" s="343"/>
      <c r="W588" s="343"/>
      <c r="X588" s="343"/>
      <c r="Y588" s="343"/>
      <c r="Z588" s="343"/>
    </row>
    <row r="589" spans="1:26" ht="15.75" customHeight="1">
      <c r="A589" s="343"/>
      <c r="B589" s="343"/>
      <c r="C589" s="343"/>
      <c r="D589" s="464"/>
      <c r="E589" s="343"/>
      <c r="F589" s="464"/>
      <c r="G589" s="343"/>
      <c r="H589" s="464"/>
      <c r="I589" s="343"/>
      <c r="J589" s="464"/>
      <c r="K589" s="465"/>
      <c r="L589" s="343"/>
      <c r="M589" s="464"/>
      <c r="N589" s="343"/>
      <c r="O589" s="464"/>
      <c r="P589" s="343"/>
      <c r="Q589" s="464"/>
      <c r="R589" s="343"/>
      <c r="S589" s="343"/>
      <c r="T589" s="343"/>
      <c r="U589" s="343"/>
      <c r="V589" s="343"/>
      <c r="W589" s="343"/>
      <c r="X589" s="343"/>
      <c r="Y589" s="343"/>
      <c r="Z589" s="343"/>
    </row>
    <row r="590" spans="1:26" ht="15.75" customHeight="1">
      <c r="A590" s="343"/>
      <c r="B590" s="343"/>
      <c r="C590" s="343"/>
      <c r="D590" s="464"/>
      <c r="E590" s="343"/>
      <c r="F590" s="464"/>
      <c r="G590" s="343"/>
      <c r="H590" s="464"/>
      <c r="I590" s="343"/>
      <c r="J590" s="464"/>
      <c r="K590" s="465"/>
      <c r="L590" s="343"/>
      <c r="M590" s="464"/>
      <c r="N590" s="343"/>
      <c r="O590" s="464"/>
      <c r="P590" s="343"/>
      <c r="Q590" s="464"/>
      <c r="R590" s="343"/>
      <c r="S590" s="343"/>
      <c r="T590" s="343"/>
      <c r="U590" s="343"/>
      <c r="V590" s="343"/>
      <c r="W590" s="343"/>
      <c r="X590" s="343"/>
      <c r="Y590" s="343"/>
      <c r="Z590" s="343"/>
    </row>
    <row r="591" spans="1:26" ht="15.75" customHeight="1">
      <c r="A591" s="343"/>
      <c r="B591" s="343"/>
      <c r="C591" s="343"/>
      <c r="D591" s="464"/>
      <c r="E591" s="343"/>
      <c r="F591" s="464"/>
      <c r="G591" s="343"/>
      <c r="H591" s="464"/>
      <c r="I591" s="343"/>
      <c r="J591" s="464"/>
      <c r="K591" s="465"/>
      <c r="L591" s="343"/>
      <c r="M591" s="464"/>
      <c r="N591" s="343"/>
      <c r="O591" s="464"/>
      <c r="P591" s="343"/>
      <c r="Q591" s="464"/>
      <c r="R591" s="343"/>
      <c r="S591" s="343"/>
      <c r="T591" s="343"/>
      <c r="U591" s="343"/>
      <c r="V591" s="343"/>
      <c r="W591" s="343"/>
      <c r="X591" s="343"/>
      <c r="Y591" s="343"/>
      <c r="Z591" s="343"/>
    </row>
    <row r="592" spans="1:26" ht="15.75" customHeight="1">
      <c r="A592" s="343"/>
      <c r="B592" s="343"/>
      <c r="C592" s="343"/>
      <c r="D592" s="464"/>
      <c r="E592" s="343"/>
      <c r="F592" s="464"/>
      <c r="G592" s="343"/>
      <c r="H592" s="464"/>
      <c r="I592" s="343"/>
      <c r="J592" s="464"/>
      <c r="K592" s="465"/>
      <c r="L592" s="343"/>
      <c r="M592" s="464"/>
      <c r="N592" s="343"/>
      <c r="O592" s="464"/>
      <c r="P592" s="343"/>
      <c r="Q592" s="464"/>
      <c r="R592" s="343"/>
      <c r="S592" s="343"/>
      <c r="T592" s="343"/>
      <c r="U592" s="343"/>
      <c r="V592" s="343"/>
      <c r="W592" s="343"/>
      <c r="X592" s="343"/>
      <c r="Y592" s="343"/>
      <c r="Z592" s="343"/>
    </row>
    <row r="593" spans="1:26" ht="15.75" customHeight="1">
      <c r="A593" s="343"/>
      <c r="B593" s="343"/>
      <c r="C593" s="343"/>
      <c r="D593" s="464"/>
      <c r="E593" s="343"/>
      <c r="F593" s="464"/>
      <c r="G593" s="343"/>
      <c r="H593" s="464"/>
      <c r="I593" s="343"/>
      <c r="J593" s="464"/>
      <c r="K593" s="465"/>
      <c r="L593" s="343"/>
      <c r="M593" s="464"/>
      <c r="N593" s="343"/>
      <c r="O593" s="464"/>
      <c r="P593" s="343"/>
      <c r="Q593" s="464"/>
      <c r="R593" s="343"/>
      <c r="S593" s="343"/>
      <c r="T593" s="343"/>
      <c r="U593" s="343"/>
      <c r="V593" s="343"/>
      <c r="W593" s="343"/>
      <c r="X593" s="343"/>
      <c r="Y593" s="343"/>
      <c r="Z593" s="343"/>
    </row>
    <row r="594" spans="1:26" ht="15.75" customHeight="1">
      <c r="A594" s="343"/>
      <c r="B594" s="343"/>
      <c r="C594" s="343"/>
      <c r="D594" s="464"/>
      <c r="E594" s="343"/>
      <c r="F594" s="464"/>
      <c r="G594" s="343"/>
      <c r="H594" s="464"/>
      <c r="I594" s="343"/>
      <c r="J594" s="464"/>
      <c r="K594" s="465"/>
      <c r="L594" s="343"/>
      <c r="M594" s="464"/>
      <c r="N594" s="343"/>
      <c r="O594" s="464"/>
      <c r="P594" s="343"/>
      <c r="Q594" s="464"/>
      <c r="R594" s="343"/>
      <c r="S594" s="343"/>
      <c r="T594" s="343"/>
      <c r="U594" s="343"/>
      <c r="V594" s="343"/>
      <c r="W594" s="343"/>
      <c r="X594" s="343"/>
      <c r="Y594" s="343"/>
      <c r="Z594" s="343"/>
    </row>
    <row r="595" spans="1:26" ht="15.75" customHeight="1">
      <c r="A595" s="343"/>
      <c r="B595" s="343"/>
      <c r="C595" s="343"/>
      <c r="D595" s="464"/>
      <c r="E595" s="343"/>
      <c r="F595" s="464"/>
      <c r="G595" s="343"/>
      <c r="H595" s="464"/>
      <c r="I595" s="343"/>
      <c r="J595" s="464"/>
      <c r="K595" s="465"/>
      <c r="L595" s="343"/>
      <c r="M595" s="464"/>
      <c r="N595" s="343"/>
      <c r="O595" s="464"/>
      <c r="P595" s="343"/>
      <c r="Q595" s="464"/>
      <c r="R595" s="343"/>
      <c r="S595" s="343"/>
      <c r="T595" s="343"/>
      <c r="U595" s="343"/>
      <c r="V595" s="343"/>
      <c r="W595" s="343"/>
      <c r="X595" s="343"/>
      <c r="Y595" s="343"/>
      <c r="Z595" s="343"/>
    </row>
    <row r="596" spans="1:26" ht="15.75" customHeight="1">
      <c r="A596" s="343"/>
      <c r="B596" s="343"/>
      <c r="C596" s="343"/>
      <c r="D596" s="464"/>
      <c r="E596" s="343"/>
      <c r="F596" s="464"/>
      <c r="G596" s="343"/>
      <c r="H596" s="464"/>
      <c r="I596" s="343"/>
      <c r="J596" s="464"/>
      <c r="K596" s="465"/>
      <c r="L596" s="343"/>
      <c r="M596" s="464"/>
      <c r="N596" s="343"/>
      <c r="O596" s="464"/>
      <c r="P596" s="343"/>
      <c r="Q596" s="464"/>
      <c r="R596" s="343"/>
      <c r="S596" s="343"/>
      <c r="T596" s="343"/>
      <c r="U596" s="343"/>
      <c r="V596" s="343"/>
      <c r="W596" s="343"/>
      <c r="X596" s="343"/>
      <c r="Y596" s="343"/>
      <c r="Z596" s="343"/>
    </row>
    <row r="597" spans="1:26" ht="15.75" customHeight="1">
      <c r="A597" s="343"/>
      <c r="B597" s="343"/>
      <c r="C597" s="343"/>
      <c r="D597" s="464"/>
      <c r="E597" s="343"/>
      <c r="F597" s="464"/>
      <c r="G597" s="343"/>
      <c r="H597" s="464"/>
      <c r="I597" s="343"/>
      <c r="J597" s="464"/>
      <c r="K597" s="465"/>
      <c r="L597" s="343"/>
      <c r="M597" s="464"/>
      <c r="N597" s="343"/>
      <c r="O597" s="464"/>
      <c r="P597" s="343"/>
      <c r="Q597" s="464"/>
      <c r="R597" s="343"/>
      <c r="S597" s="343"/>
      <c r="T597" s="343"/>
      <c r="U597" s="343"/>
      <c r="V597" s="343"/>
      <c r="W597" s="343"/>
      <c r="X597" s="343"/>
      <c r="Y597" s="343"/>
      <c r="Z597" s="343"/>
    </row>
    <row r="598" spans="1:26" ht="15.75" customHeight="1">
      <c r="A598" s="343"/>
      <c r="B598" s="343"/>
      <c r="C598" s="343"/>
      <c r="D598" s="464"/>
      <c r="E598" s="343"/>
      <c r="F598" s="464"/>
      <c r="G598" s="343"/>
      <c r="H598" s="464"/>
      <c r="I598" s="343"/>
      <c r="J598" s="464"/>
      <c r="K598" s="465"/>
      <c r="L598" s="343"/>
      <c r="M598" s="464"/>
      <c r="N598" s="343"/>
      <c r="O598" s="464"/>
      <c r="P598" s="343"/>
      <c r="Q598" s="464"/>
      <c r="R598" s="343"/>
      <c r="S598" s="343"/>
      <c r="T598" s="343"/>
      <c r="U598" s="343"/>
      <c r="V598" s="343"/>
      <c r="W598" s="343"/>
      <c r="X598" s="343"/>
      <c r="Y598" s="343"/>
      <c r="Z598" s="343"/>
    </row>
    <row r="599" spans="1:26" ht="15.75" customHeight="1">
      <c r="A599" s="343"/>
      <c r="B599" s="343"/>
      <c r="C599" s="343"/>
      <c r="D599" s="464"/>
      <c r="E599" s="343"/>
      <c r="F599" s="464"/>
      <c r="G599" s="343"/>
      <c r="H599" s="464"/>
      <c r="I599" s="343"/>
      <c r="J599" s="464"/>
      <c r="K599" s="465"/>
      <c r="L599" s="343"/>
      <c r="M599" s="464"/>
      <c r="N599" s="343"/>
      <c r="O599" s="464"/>
      <c r="P599" s="343"/>
      <c r="Q599" s="464"/>
      <c r="R599" s="343"/>
      <c r="S599" s="343"/>
      <c r="T599" s="343"/>
      <c r="U599" s="343"/>
      <c r="V599" s="343"/>
      <c r="W599" s="343"/>
      <c r="X599" s="343"/>
      <c r="Y599" s="343"/>
      <c r="Z599" s="343"/>
    </row>
    <row r="600" spans="1:26" ht="15.75" customHeight="1">
      <c r="A600" s="343"/>
      <c r="B600" s="343"/>
      <c r="C600" s="343"/>
      <c r="D600" s="464"/>
      <c r="E600" s="343"/>
      <c r="F600" s="464"/>
      <c r="G600" s="343"/>
      <c r="H600" s="464"/>
      <c r="I600" s="343"/>
      <c r="J600" s="464"/>
      <c r="K600" s="465"/>
      <c r="L600" s="343"/>
      <c r="M600" s="464"/>
      <c r="N600" s="343"/>
      <c r="O600" s="464"/>
      <c r="P600" s="343"/>
      <c r="Q600" s="464"/>
      <c r="R600" s="343"/>
      <c r="S600" s="343"/>
      <c r="T600" s="343"/>
      <c r="U600" s="343"/>
      <c r="V600" s="343"/>
      <c r="W600" s="343"/>
      <c r="X600" s="343"/>
      <c r="Y600" s="343"/>
      <c r="Z600" s="343"/>
    </row>
    <row r="601" spans="1:26" ht="15.75" customHeight="1">
      <c r="A601" s="343"/>
      <c r="B601" s="343"/>
      <c r="C601" s="343"/>
      <c r="D601" s="464"/>
      <c r="E601" s="343"/>
      <c r="F601" s="464"/>
      <c r="G601" s="343"/>
      <c r="H601" s="464"/>
      <c r="I601" s="343"/>
      <c r="J601" s="464"/>
      <c r="K601" s="465"/>
      <c r="L601" s="343"/>
      <c r="M601" s="464"/>
      <c r="N601" s="343"/>
      <c r="O601" s="464"/>
      <c r="P601" s="343"/>
      <c r="Q601" s="464"/>
      <c r="R601" s="343"/>
      <c r="S601" s="343"/>
      <c r="T601" s="343"/>
      <c r="U601" s="343"/>
      <c r="V601" s="343"/>
      <c r="W601" s="343"/>
      <c r="X601" s="343"/>
      <c r="Y601" s="343"/>
      <c r="Z601" s="343"/>
    </row>
    <row r="602" spans="1:26" ht="15.75" customHeight="1">
      <c r="A602" s="343"/>
      <c r="B602" s="343"/>
      <c r="C602" s="343"/>
      <c r="D602" s="464"/>
      <c r="E602" s="343"/>
      <c r="F602" s="464"/>
      <c r="G602" s="343"/>
      <c r="H602" s="464"/>
      <c r="I602" s="343"/>
      <c r="J602" s="464"/>
      <c r="K602" s="465"/>
      <c r="L602" s="343"/>
      <c r="M602" s="464"/>
      <c r="N602" s="343"/>
      <c r="O602" s="464"/>
      <c r="P602" s="343"/>
      <c r="Q602" s="464"/>
      <c r="R602" s="343"/>
      <c r="S602" s="343"/>
      <c r="T602" s="343"/>
      <c r="U602" s="343"/>
      <c r="V602" s="343"/>
      <c r="W602" s="343"/>
      <c r="X602" s="343"/>
      <c r="Y602" s="343"/>
      <c r="Z602" s="343"/>
    </row>
    <row r="603" spans="1:26" ht="15.75" customHeight="1">
      <c r="A603" s="343"/>
      <c r="B603" s="343"/>
      <c r="C603" s="343"/>
      <c r="D603" s="464"/>
      <c r="E603" s="343"/>
      <c r="F603" s="464"/>
      <c r="G603" s="343"/>
      <c r="H603" s="464"/>
      <c r="I603" s="343"/>
      <c r="J603" s="464"/>
      <c r="K603" s="465"/>
      <c r="L603" s="343"/>
      <c r="M603" s="464"/>
      <c r="N603" s="343"/>
      <c r="O603" s="464"/>
      <c r="P603" s="343"/>
      <c r="Q603" s="464"/>
      <c r="R603" s="343"/>
      <c r="S603" s="343"/>
      <c r="T603" s="343"/>
      <c r="U603" s="343"/>
      <c r="V603" s="343"/>
      <c r="W603" s="343"/>
      <c r="X603" s="343"/>
      <c r="Y603" s="343"/>
      <c r="Z603" s="343"/>
    </row>
    <row r="604" spans="1:26" ht="15.75" customHeight="1">
      <c r="A604" s="343"/>
      <c r="B604" s="343"/>
      <c r="C604" s="343"/>
      <c r="D604" s="464"/>
      <c r="E604" s="343"/>
      <c r="F604" s="464"/>
      <c r="G604" s="343"/>
      <c r="H604" s="464"/>
      <c r="I604" s="343"/>
      <c r="J604" s="464"/>
      <c r="K604" s="465"/>
      <c r="L604" s="343"/>
      <c r="M604" s="464"/>
      <c r="N604" s="343"/>
      <c r="O604" s="464"/>
      <c r="P604" s="343"/>
      <c r="Q604" s="464"/>
      <c r="R604" s="343"/>
      <c r="S604" s="343"/>
      <c r="T604" s="343"/>
      <c r="U604" s="343"/>
      <c r="V604" s="343"/>
      <c r="W604" s="343"/>
      <c r="X604" s="343"/>
      <c r="Y604" s="343"/>
      <c r="Z604" s="343"/>
    </row>
    <row r="605" spans="1:26" ht="15.75" customHeight="1">
      <c r="A605" s="343"/>
      <c r="B605" s="343"/>
      <c r="C605" s="343"/>
      <c r="D605" s="464"/>
      <c r="E605" s="343"/>
      <c r="F605" s="464"/>
      <c r="G605" s="343"/>
      <c r="H605" s="464"/>
      <c r="I605" s="343"/>
      <c r="J605" s="464"/>
      <c r="K605" s="465"/>
      <c r="L605" s="343"/>
      <c r="M605" s="464"/>
      <c r="N605" s="343"/>
      <c r="O605" s="464"/>
      <c r="P605" s="343"/>
      <c r="Q605" s="464"/>
      <c r="R605" s="343"/>
      <c r="S605" s="343"/>
      <c r="T605" s="343"/>
      <c r="U605" s="343"/>
      <c r="V605" s="343"/>
      <c r="W605" s="343"/>
      <c r="X605" s="343"/>
      <c r="Y605" s="343"/>
      <c r="Z605" s="343"/>
    </row>
    <row r="606" spans="1:26" ht="15.75" customHeight="1">
      <c r="A606" s="343"/>
      <c r="B606" s="343"/>
      <c r="C606" s="343"/>
      <c r="D606" s="464"/>
      <c r="E606" s="343"/>
      <c r="F606" s="464"/>
      <c r="G606" s="343"/>
      <c r="H606" s="464"/>
      <c r="I606" s="343"/>
      <c r="J606" s="464"/>
      <c r="K606" s="465"/>
      <c r="L606" s="343"/>
      <c r="M606" s="464"/>
      <c r="N606" s="343"/>
      <c r="O606" s="464"/>
      <c r="P606" s="343"/>
      <c r="Q606" s="464"/>
      <c r="R606" s="343"/>
      <c r="S606" s="343"/>
      <c r="T606" s="343"/>
      <c r="U606" s="343"/>
      <c r="V606" s="343"/>
      <c r="W606" s="343"/>
      <c r="X606" s="343"/>
      <c r="Y606" s="343"/>
      <c r="Z606" s="343"/>
    </row>
    <row r="607" spans="1:26" ht="15.75" customHeight="1">
      <c r="A607" s="343"/>
      <c r="B607" s="343"/>
      <c r="C607" s="343"/>
      <c r="D607" s="464"/>
      <c r="E607" s="343"/>
      <c r="F607" s="464"/>
      <c r="G607" s="343"/>
      <c r="H607" s="464"/>
      <c r="I607" s="343"/>
      <c r="J607" s="464"/>
      <c r="K607" s="465"/>
      <c r="L607" s="343"/>
      <c r="M607" s="464"/>
      <c r="N607" s="343"/>
      <c r="O607" s="464"/>
      <c r="P607" s="343"/>
      <c r="Q607" s="464"/>
      <c r="R607" s="343"/>
      <c r="S607" s="343"/>
      <c r="T607" s="343"/>
      <c r="U607" s="343"/>
      <c r="V607" s="343"/>
      <c r="W607" s="343"/>
      <c r="X607" s="343"/>
      <c r="Y607" s="343"/>
      <c r="Z607" s="343"/>
    </row>
    <row r="608" spans="1:26" ht="15.75" customHeight="1">
      <c r="A608" s="343"/>
      <c r="B608" s="343"/>
      <c r="C608" s="343"/>
      <c r="D608" s="464"/>
      <c r="E608" s="343"/>
      <c r="F608" s="464"/>
      <c r="G608" s="343"/>
      <c r="H608" s="464"/>
      <c r="I608" s="343"/>
      <c r="J608" s="464"/>
      <c r="K608" s="465"/>
      <c r="L608" s="343"/>
      <c r="M608" s="464"/>
      <c r="N608" s="343"/>
      <c r="O608" s="464"/>
      <c r="P608" s="343"/>
      <c r="Q608" s="464"/>
      <c r="R608" s="343"/>
      <c r="S608" s="343"/>
      <c r="T608" s="343"/>
      <c r="U608" s="343"/>
      <c r="V608" s="343"/>
      <c r="W608" s="343"/>
      <c r="X608" s="343"/>
      <c r="Y608" s="343"/>
      <c r="Z608" s="343"/>
    </row>
    <row r="609" spans="1:26" ht="15.75" customHeight="1">
      <c r="A609" s="343"/>
      <c r="B609" s="343"/>
      <c r="C609" s="343"/>
      <c r="D609" s="464"/>
      <c r="E609" s="343"/>
      <c r="F609" s="464"/>
      <c r="G609" s="343"/>
      <c r="H609" s="464"/>
      <c r="I609" s="343"/>
      <c r="J609" s="464"/>
      <c r="K609" s="465"/>
      <c r="L609" s="343"/>
      <c r="M609" s="464"/>
      <c r="N609" s="343"/>
      <c r="O609" s="464"/>
      <c r="P609" s="343"/>
      <c r="Q609" s="464"/>
      <c r="R609" s="343"/>
      <c r="S609" s="343"/>
      <c r="T609" s="343"/>
      <c r="U609" s="343"/>
      <c r="V609" s="343"/>
      <c r="W609" s="343"/>
      <c r="X609" s="343"/>
      <c r="Y609" s="343"/>
      <c r="Z609" s="343"/>
    </row>
    <row r="610" spans="1:26" ht="15.75" customHeight="1">
      <c r="A610" s="343"/>
      <c r="B610" s="343"/>
      <c r="C610" s="343"/>
      <c r="D610" s="464"/>
      <c r="E610" s="343"/>
      <c r="F610" s="464"/>
      <c r="G610" s="343"/>
      <c r="H610" s="464"/>
      <c r="I610" s="343"/>
      <c r="J610" s="464"/>
      <c r="K610" s="465"/>
      <c r="L610" s="343"/>
      <c r="M610" s="464"/>
      <c r="N610" s="343"/>
      <c r="O610" s="464"/>
      <c r="P610" s="343"/>
      <c r="Q610" s="464"/>
      <c r="R610" s="343"/>
      <c r="S610" s="343"/>
      <c r="T610" s="343"/>
      <c r="U610" s="343"/>
      <c r="V610" s="343"/>
      <c r="W610" s="343"/>
      <c r="X610" s="343"/>
      <c r="Y610" s="343"/>
      <c r="Z610" s="343"/>
    </row>
    <row r="611" spans="1:26" ht="15.75" customHeight="1">
      <c r="A611" s="343"/>
      <c r="B611" s="343"/>
      <c r="C611" s="343"/>
      <c r="D611" s="464"/>
      <c r="E611" s="343"/>
      <c r="F611" s="464"/>
      <c r="G611" s="343"/>
      <c r="H611" s="464"/>
      <c r="I611" s="343"/>
      <c r="J611" s="464"/>
      <c r="K611" s="465"/>
      <c r="L611" s="343"/>
      <c r="M611" s="464"/>
      <c r="N611" s="343"/>
      <c r="O611" s="464"/>
      <c r="P611" s="343"/>
      <c r="Q611" s="464"/>
      <c r="R611" s="343"/>
      <c r="S611" s="343"/>
      <c r="T611" s="343"/>
      <c r="U611" s="343"/>
      <c r="V611" s="343"/>
      <c r="W611" s="343"/>
      <c r="X611" s="343"/>
      <c r="Y611" s="343"/>
      <c r="Z611" s="343"/>
    </row>
    <row r="612" spans="1:26" ht="15.75" customHeight="1">
      <c r="A612" s="343"/>
      <c r="B612" s="343"/>
      <c r="C612" s="343"/>
      <c r="D612" s="464"/>
      <c r="E612" s="343"/>
      <c r="F612" s="464"/>
      <c r="G612" s="343"/>
      <c r="H612" s="464"/>
      <c r="I612" s="343"/>
      <c r="J612" s="464"/>
      <c r="K612" s="465"/>
      <c r="L612" s="343"/>
      <c r="M612" s="464"/>
      <c r="N612" s="343"/>
      <c r="O612" s="464"/>
      <c r="P612" s="343"/>
      <c r="Q612" s="464"/>
      <c r="R612" s="343"/>
      <c r="S612" s="343"/>
      <c r="T612" s="343"/>
      <c r="U612" s="343"/>
      <c r="V612" s="343"/>
      <c r="W612" s="343"/>
      <c r="X612" s="343"/>
      <c r="Y612" s="343"/>
      <c r="Z612" s="343"/>
    </row>
    <row r="613" spans="1:26" ht="15.75" customHeight="1">
      <c r="A613" s="343"/>
      <c r="B613" s="343"/>
      <c r="C613" s="343"/>
      <c r="D613" s="464"/>
      <c r="E613" s="343"/>
      <c r="F613" s="464"/>
      <c r="G613" s="343"/>
      <c r="H613" s="464"/>
      <c r="I613" s="343"/>
      <c r="J613" s="464"/>
      <c r="K613" s="465"/>
      <c r="L613" s="343"/>
      <c r="M613" s="464"/>
      <c r="N613" s="343"/>
      <c r="O613" s="464"/>
      <c r="P613" s="343"/>
      <c r="Q613" s="464"/>
      <c r="R613" s="343"/>
      <c r="S613" s="343"/>
      <c r="T613" s="343"/>
      <c r="U613" s="343"/>
      <c r="V613" s="343"/>
      <c r="W613" s="343"/>
      <c r="X613" s="343"/>
      <c r="Y613" s="343"/>
      <c r="Z613" s="343"/>
    </row>
    <row r="614" spans="1:26" ht="15.75" customHeight="1">
      <c r="A614" s="343"/>
      <c r="B614" s="343"/>
      <c r="C614" s="343"/>
      <c r="D614" s="464"/>
      <c r="E614" s="343"/>
      <c r="F614" s="464"/>
      <c r="G614" s="343"/>
      <c r="H614" s="464"/>
      <c r="I614" s="343"/>
      <c r="J614" s="464"/>
      <c r="K614" s="465"/>
      <c r="L614" s="343"/>
      <c r="M614" s="464"/>
      <c r="N614" s="343"/>
      <c r="O614" s="464"/>
      <c r="P614" s="343"/>
      <c r="Q614" s="464"/>
      <c r="R614" s="343"/>
      <c r="S614" s="343"/>
      <c r="T614" s="343"/>
      <c r="U614" s="343"/>
      <c r="V614" s="343"/>
      <c r="W614" s="343"/>
      <c r="X614" s="343"/>
      <c r="Y614" s="343"/>
      <c r="Z614" s="343"/>
    </row>
    <row r="615" spans="1:26" ht="15.75" customHeight="1">
      <c r="A615" s="343"/>
      <c r="B615" s="343"/>
      <c r="C615" s="343"/>
      <c r="D615" s="464"/>
      <c r="E615" s="343"/>
      <c r="F615" s="464"/>
      <c r="G615" s="343"/>
      <c r="H615" s="464"/>
      <c r="I615" s="343"/>
      <c r="J615" s="464"/>
      <c r="K615" s="465"/>
      <c r="L615" s="343"/>
      <c r="M615" s="464"/>
      <c r="N615" s="343"/>
      <c r="O615" s="464"/>
      <c r="P615" s="343"/>
      <c r="Q615" s="464"/>
      <c r="R615" s="343"/>
      <c r="S615" s="343"/>
      <c r="T615" s="343"/>
      <c r="U615" s="343"/>
      <c r="V615" s="343"/>
      <c r="W615" s="343"/>
      <c r="X615" s="343"/>
      <c r="Y615" s="343"/>
      <c r="Z615" s="343"/>
    </row>
    <row r="616" spans="1:26" ht="15.75" customHeight="1">
      <c r="A616" s="343"/>
      <c r="B616" s="343"/>
      <c r="C616" s="343"/>
      <c r="D616" s="464"/>
      <c r="E616" s="343"/>
      <c r="F616" s="464"/>
      <c r="G616" s="343"/>
      <c r="H616" s="464"/>
      <c r="I616" s="343"/>
      <c r="J616" s="464"/>
      <c r="K616" s="465"/>
      <c r="L616" s="343"/>
      <c r="M616" s="464"/>
      <c r="N616" s="343"/>
      <c r="O616" s="464"/>
      <c r="P616" s="343"/>
      <c r="Q616" s="464"/>
      <c r="R616" s="343"/>
      <c r="S616" s="343"/>
      <c r="T616" s="343"/>
      <c r="U616" s="343"/>
      <c r="V616" s="343"/>
      <c r="W616" s="343"/>
      <c r="X616" s="343"/>
      <c r="Y616" s="343"/>
      <c r="Z616" s="343"/>
    </row>
    <row r="617" spans="1:26" ht="15.75" customHeight="1">
      <c r="A617" s="343"/>
      <c r="B617" s="343"/>
      <c r="C617" s="343"/>
      <c r="D617" s="464"/>
      <c r="E617" s="343"/>
      <c r="F617" s="464"/>
      <c r="G617" s="343"/>
      <c r="H617" s="464"/>
      <c r="I617" s="343"/>
      <c r="J617" s="464"/>
      <c r="K617" s="465"/>
      <c r="L617" s="343"/>
      <c r="M617" s="464"/>
      <c r="N617" s="343"/>
      <c r="O617" s="464"/>
      <c r="P617" s="343"/>
      <c r="Q617" s="464"/>
      <c r="R617" s="343"/>
      <c r="S617" s="343"/>
      <c r="T617" s="343"/>
      <c r="U617" s="343"/>
      <c r="V617" s="343"/>
      <c r="W617" s="343"/>
      <c r="X617" s="343"/>
      <c r="Y617" s="343"/>
      <c r="Z617" s="343"/>
    </row>
    <row r="618" spans="1:26" ht="15.75" customHeight="1">
      <c r="A618" s="343"/>
      <c r="B618" s="343"/>
      <c r="C618" s="343"/>
      <c r="D618" s="464"/>
      <c r="E618" s="343"/>
      <c r="F618" s="464"/>
      <c r="G618" s="343"/>
      <c r="H618" s="464"/>
      <c r="I618" s="343"/>
      <c r="J618" s="464"/>
      <c r="K618" s="465"/>
      <c r="L618" s="343"/>
      <c r="M618" s="464"/>
      <c r="N618" s="343"/>
      <c r="O618" s="464"/>
      <c r="P618" s="343"/>
      <c r="Q618" s="464"/>
      <c r="R618" s="343"/>
      <c r="S618" s="343"/>
      <c r="T618" s="343"/>
      <c r="U618" s="343"/>
      <c r="V618" s="343"/>
      <c r="W618" s="343"/>
      <c r="X618" s="343"/>
      <c r="Y618" s="343"/>
      <c r="Z618" s="343"/>
    </row>
    <row r="619" spans="1:26" ht="15.75" customHeight="1">
      <c r="A619" s="343"/>
      <c r="B619" s="343"/>
      <c r="C619" s="343"/>
      <c r="D619" s="464"/>
      <c r="E619" s="343"/>
      <c r="F619" s="464"/>
      <c r="G619" s="343"/>
      <c r="H619" s="464"/>
      <c r="I619" s="343"/>
      <c r="J619" s="464"/>
      <c r="K619" s="465"/>
      <c r="L619" s="343"/>
      <c r="M619" s="464"/>
      <c r="N619" s="343"/>
      <c r="O619" s="464"/>
      <c r="P619" s="343"/>
      <c r="Q619" s="464"/>
      <c r="R619" s="343"/>
      <c r="S619" s="343"/>
      <c r="T619" s="343"/>
      <c r="U619" s="343"/>
      <c r="V619" s="343"/>
      <c r="W619" s="343"/>
      <c r="X619" s="343"/>
      <c r="Y619" s="343"/>
      <c r="Z619" s="343"/>
    </row>
    <row r="620" spans="1:26" ht="15.75" customHeight="1">
      <c r="A620" s="343"/>
      <c r="B620" s="343"/>
      <c r="C620" s="343"/>
      <c r="D620" s="464"/>
      <c r="E620" s="343"/>
      <c r="F620" s="464"/>
      <c r="G620" s="343"/>
      <c r="H620" s="464"/>
      <c r="I620" s="343"/>
      <c r="J620" s="464"/>
      <c r="K620" s="465"/>
      <c r="L620" s="343"/>
      <c r="M620" s="464"/>
      <c r="N620" s="343"/>
      <c r="O620" s="464"/>
      <c r="P620" s="343"/>
      <c r="Q620" s="464"/>
      <c r="R620" s="343"/>
      <c r="S620" s="343"/>
      <c r="T620" s="343"/>
      <c r="U620" s="343"/>
      <c r="V620" s="343"/>
      <c r="W620" s="343"/>
      <c r="X620" s="343"/>
      <c r="Y620" s="343"/>
      <c r="Z620" s="343"/>
    </row>
    <row r="621" spans="1:26" ht="15.75" customHeight="1">
      <c r="A621" s="343"/>
      <c r="B621" s="343"/>
      <c r="C621" s="343"/>
      <c r="D621" s="464"/>
      <c r="E621" s="343"/>
      <c r="F621" s="464"/>
      <c r="G621" s="343"/>
      <c r="H621" s="464"/>
      <c r="I621" s="343"/>
      <c r="J621" s="464"/>
      <c r="K621" s="465"/>
      <c r="L621" s="343"/>
      <c r="M621" s="464"/>
      <c r="N621" s="343"/>
      <c r="O621" s="464"/>
      <c r="P621" s="343"/>
      <c r="Q621" s="464"/>
      <c r="R621" s="343"/>
      <c r="S621" s="343"/>
      <c r="T621" s="343"/>
      <c r="U621" s="343"/>
      <c r="V621" s="343"/>
      <c r="W621" s="343"/>
      <c r="X621" s="343"/>
      <c r="Y621" s="343"/>
      <c r="Z621" s="343"/>
    </row>
    <row r="622" spans="1:26" ht="15.75" customHeight="1">
      <c r="A622" s="343"/>
      <c r="B622" s="343"/>
      <c r="C622" s="343"/>
      <c r="D622" s="464"/>
      <c r="E622" s="343"/>
      <c r="F622" s="464"/>
      <c r="G622" s="343"/>
      <c r="H622" s="464"/>
      <c r="I622" s="343"/>
      <c r="J622" s="464"/>
      <c r="K622" s="465"/>
      <c r="L622" s="343"/>
      <c r="M622" s="464"/>
      <c r="N622" s="343"/>
      <c r="O622" s="464"/>
      <c r="P622" s="343"/>
      <c r="Q622" s="464"/>
      <c r="R622" s="343"/>
      <c r="S622" s="343"/>
      <c r="T622" s="343"/>
      <c r="U622" s="343"/>
      <c r="V622" s="343"/>
      <c r="W622" s="343"/>
      <c r="X622" s="343"/>
      <c r="Y622" s="343"/>
      <c r="Z622" s="343"/>
    </row>
    <row r="623" spans="1:26" ht="15.75" customHeight="1">
      <c r="A623" s="343"/>
      <c r="B623" s="343"/>
      <c r="C623" s="343"/>
      <c r="D623" s="464"/>
      <c r="E623" s="343"/>
      <c r="F623" s="464"/>
      <c r="G623" s="343"/>
      <c r="H623" s="464"/>
      <c r="I623" s="343"/>
      <c r="J623" s="464"/>
      <c r="K623" s="465"/>
      <c r="L623" s="343"/>
      <c r="M623" s="464"/>
      <c r="N623" s="343"/>
      <c r="O623" s="464"/>
      <c r="P623" s="343"/>
      <c r="Q623" s="464"/>
      <c r="R623" s="343"/>
      <c r="S623" s="343"/>
      <c r="T623" s="343"/>
      <c r="U623" s="343"/>
      <c r="V623" s="343"/>
      <c r="W623" s="343"/>
      <c r="X623" s="343"/>
      <c r="Y623" s="343"/>
      <c r="Z623" s="343"/>
    </row>
    <row r="624" spans="1:26" ht="15.75" customHeight="1">
      <c r="A624" s="343"/>
      <c r="B624" s="343"/>
      <c r="C624" s="343"/>
      <c r="D624" s="464"/>
      <c r="E624" s="343"/>
      <c r="F624" s="464"/>
      <c r="G624" s="343"/>
      <c r="H624" s="464"/>
      <c r="I624" s="343"/>
      <c r="J624" s="464"/>
      <c r="K624" s="465"/>
      <c r="L624" s="343"/>
      <c r="M624" s="464"/>
      <c r="N624" s="343"/>
      <c r="O624" s="464"/>
      <c r="P624" s="343"/>
      <c r="Q624" s="464"/>
      <c r="R624" s="343"/>
      <c r="S624" s="343"/>
      <c r="T624" s="343"/>
      <c r="U624" s="343"/>
      <c r="V624" s="343"/>
      <c r="W624" s="343"/>
      <c r="X624" s="343"/>
      <c r="Y624" s="343"/>
      <c r="Z624" s="343"/>
    </row>
    <row r="625" spans="1:26" ht="15.75" customHeight="1">
      <c r="A625" s="343"/>
      <c r="B625" s="343"/>
      <c r="C625" s="343"/>
      <c r="D625" s="464"/>
      <c r="E625" s="343"/>
      <c r="F625" s="464"/>
      <c r="G625" s="343"/>
      <c r="H625" s="464"/>
      <c r="I625" s="343"/>
      <c r="J625" s="464"/>
      <c r="K625" s="465"/>
      <c r="L625" s="343"/>
      <c r="M625" s="464"/>
      <c r="N625" s="343"/>
      <c r="O625" s="464"/>
      <c r="P625" s="343"/>
      <c r="Q625" s="464"/>
      <c r="R625" s="343"/>
      <c r="S625" s="343"/>
      <c r="T625" s="343"/>
      <c r="U625" s="343"/>
      <c r="V625" s="343"/>
      <c r="W625" s="343"/>
      <c r="X625" s="343"/>
      <c r="Y625" s="343"/>
      <c r="Z625" s="343"/>
    </row>
    <row r="626" spans="1:26" ht="15.75" customHeight="1">
      <c r="A626" s="343"/>
      <c r="B626" s="343"/>
      <c r="C626" s="343"/>
      <c r="D626" s="464"/>
      <c r="E626" s="343"/>
      <c r="F626" s="464"/>
      <c r="G626" s="343"/>
      <c r="H626" s="464"/>
      <c r="I626" s="343"/>
      <c r="J626" s="464"/>
      <c r="K626" s="465"/>
      <c r="L626" s="343"/>
      <c r="M626" s="464"/>
      <c r="N626" s="343"/>
      <c r="O626" s="464"/>
      <c r="P626" s="343"/>
      <c r="Q626" s="464"/>
      <c r="R626" s="343"/>
      <c r="S626" s="343"/>
      <c r="T626" s="343"/>
      <c r="U626" s="343"/>
      <c r="V626" s="343"/>
      <c r="W626" s="343"/>
      <c r="X626" s="343"/>
      <c r="Y626" s="343"/>
      <c r="Z626" s="343"/>
    </row>
    <row r="627" spans="1:26" ht="15.75" customHeight="1">
      <c r="A627" s="343"/>
      <c r="B627" s="343"/>
      <c r="C627" s="343"/>
      <c r="D627" s="464"/>
      <c r="E627" s="343"/>
      <c r="F627" s="464"/>
      <c r="G627" s="343"/>
      <c r="H627" s="464"/>
      <c r="I627" s="343"/>
      <c r="J627" s="464"/>
      <c r="K627" s="465"/>
      <c r="L627" s="343"/>
      <c r="M627" s="464"/>
      <c r="N627" s="343"/>
      <c r="O627" s="464"/>
      <c r="P627" s="343"/>
      <c r="Q627" s="464"/>
      <c r="R627" s="343"/>
      <c r="S627" s="343"/>
      <c r="T627" s="343"/>
      <c r="U627" s="343"/>
      <c r="V627" s="343"/>
      <c r="W627" s="343"/>
      <c r="X627" s="343"/>
      <c r="Y627" s="343"/>
      <c r="Z627" s="343"/>
    </row>
    <row r="628" spans="1:26" ht="15.75" customHeight="1">
      <c r="A628" s="343"/>
      <c r="B628" s="343"/>
      <c r="C628" s="343"/>
      <c r="D628" s="464"/>
      <c r="E628" s="343"/>
      <c r="F628" s="464"/>
      <c r="G628" s="343"/>
      <c r="H628" s="464"/>
      <c r="I628" s="343"/>
      <c r="J628" s="464"/>
      <c r="K628" s="465"/>
      <c r="L628" s="343"/>
      <c r="M628" s="464"/>
      <c r="N628" s="343"/>
      <c r="O628" s="464"/>
      <c r="P628" s="343"/>
      <c r="Q628" s="464"/>
      <c r="R628" s="343"/>
      <c r="S628" s="343"/>
      <c r="T628" s="343"/>
      <c r="U628" s="343"/>
      <c r="V628" s="343"/>
      <c r="W628" s="343"/>
      <c r="X628" s="343"/>
      <c r="Y628" s="343"/>
      <c r="Z628" s="343"/>
    </row>
    <row r="629" spans="1:26" ht="15.75" customHeight="1">
      <c r="A629" s="343"/>
      <c r="B629" s="343"/>
      <c r="C629" s="343"/>
      <c r="D629" s="464"/>
      <c r="E629" s="343"/>
      <c r="F629" s="464"/>
      <c r="G629" s="343"/>
      <c r="H629" s="464"/>
      <c r="I629" s="343"/>
      <c r="J629" s="464"/>
      <c r="K629" s="465"/>
      <c r="L629" s="343"/>
      <c r="M629" s="464"/>
      <c r="N629" s="343"/>
      <c r="O629" s="464"/>
      <c r="P629" s="343"/>
      <c r="Q629" s="464"/>
      <c r="R629" s="343"/>
      <c r="S629" s="343"/>
      <c r="T629" s="343"/>
      <c r="U629" s="343"/>
      <c r="V629" s="343"/>
      <c r="W629" s="343"/>
      <c r="X629" s="343"/>
      <c r="Y629" s="343"/>
      <c r="Z629" s="343"/>
    </row>
    <row r="630" spans="1:26" ht="15.75" customHeight="1">
      <c r="A630" s="343"/>
      <c r="B630" s="343"/>
      <c r="C630" s="343"/>
      <c r="D630" s="464"/>
      <c r="E630" s="343"/>
      <c r="F630" s="464"/>
      <c r="G630" s="343"/>
      <c r="H630" s="464"/>
      <c r="I630" s="343"/>
      <c r="J630" s="464"/>
      <c r="K630" s="465"/>
      <c r="L630" s="343"/>
      <c r="M630" s="464"/>
      <c r="N630" s="343"/>
      <c r="O630" s="464"/>
      <c r="P630" s="343"/>
      <c r="Q630" s="464"/>
      <c r="R630" s="343"/>
      <c r="S630" s="343"/>
      <c r="T630" s="343"/>
      <c r="U630" s="343"/>
      <c r="V630" s="343"/>
      <c r="W630" s="343"/>
      <c r="X630" s="343"/>
      <c r="Y630" s="343"/>
      <c r="Z630" s="343"/>
    </row>
    <row r="631" spans="1:26" ht="15.75" customHeight="1">
      <c r="A631" s="343"/>
      <c r="B631" s="343"/>
      <c r="C631" s="343"/>
      <c r="D631" s="464"/>
      <c r="E631" s="343"/>
      <c r="F631" s="464"/>
      <c r="G631" s="343"/>
      <c r="H631" s="464"/>
      <c r="I631" s="343"/>
      <c r="J631" s="464"/>
      <c r="K631" s="465"/>
      <c r="L631" s="343"/>
      <c r="M631" s="464"/>
      <c r="N631" s="343"/>
      <c r="O631" s="464"/>
      <c r="P631" s="343"/>
      <c r="Q631" s="464"/>
      <c r="R631" s="343"/>
      <c r="S631" s="343"/>
      <c r="T631" s="343"/>
      <c r="U631" s="343"/>
      <c r="V631" s="343"/>
      <c r="W631" s="343"/>
      <c r="X631" s="343"/>
      <c r="Y631" s="343"/>
      <c r="Z631" s="343"/>
    </row>
    <row r="632" spans="1:26" ht="15.75" customHeight="1">
      <c r="A632" s="343"/>
      <c r="B632" s="343"/>
      <c r="C632" s="343"/>
      <c r="D632" s="464"/>
      <c r="E632" s="343"/>
      <c r="F632" s="464"/>
      <c r="G632" s="343"/>
      <c r="H632" s="464"/>
      <c r="I632" s="343"/>
      <c r="J632" s="464"/>
      <c r="K632" s="465"/>
      <c r="L632" s="343"/>
      <c r="M632" s="464"/>
      <c r="N632" s="343"/>
      <c r="O632" s="464"/>
      <c r="P632" s="343"/>
      <c r="Q632" s="464"/>
      <c r="R632" s="343"/>
      <c r="S632" s="343"/>
      <c r="T632" s="343"/>
      <c r="U632" s="343"/>
      <c r="V632" s="343"/>
      <c r="W632" s="343"/>
      <c r="X632" s="343"/>
      <c r="Y632" s="343"/>
      <c r="Z632" s="343"/>
    </row>
    <row r="633" spans="1:26" ht="15.75" customHeight="1">
      <c r="A633" s="343"/>
      <c r="B633" s="343"/>
      <c r="C633" s="343"/>
      <c r="D633" s="464"/>
      <c r="E633" s="343"/>
      <c r="F633" s="464"/>
      <c r="G633" s="343"/>
      <c r="H633" s="464"/>
      <c r="I633" s="343"/>
      <c r="J633" s="464"/>
      <c r="K633" s="465"/>
      <c r="L633" s="343"/>
      <c r="M633" s="464"/>
      <c r="N633" s="343"/>
      <c r="O633" s="464"/>
      <c r="P633" s="343"/>
      <c r="Q633" s="464"/>
      <c r="R633" s="343"/>
      <c r="S633" s="343"/>
      <c r="T633" s="343"/>
      <c r="U633" s="343"/>
      <c r="V633" s="343"/>
      <c r="W633" s="343"/>
      <c r="X633" s="343"/>
      <c r="Y633" s="343"/>
      <c r="Z633" s="343"/>
    </row>
    <row r="634" spans="1:26" ht="15.75" customHeight="1">
      <c r="A634" s="343"/>
      <c r="B634" s="343"/>
      <c r="C634" s="343"/>
      <c r="D634" s="464"/>
      <c r="E634" s="343"/>
      <c r="F634" s="464"/>
      <c r="G634" s="343"/>
      <c r="H634" s="464"/>
      <c r="I634" s="343"/>
      <c r="J634" s="464"/>
      <c r="K634" s="465"/>
      <c r="L634" s="343"/>
      <c r="M634" s="464"/>
      <c r="N634" s="343"/>
      <c r="O634" s="464"/>
      <c r="P634" s="343"/>
      <c r="Q634" s="464"/>
      <c r="R634" s="343"/>
      <c r="S634" s="343"/>
      <c r="T634" s="343"/>
      <c r="U634" s="343"/>
      <c r="V634" s="343"/>
      <c r="W634" s="343"/>
      <c r="X634" s="343"/>
      <c r="Y634" s="343"/>
      <c r="Z634" s="343"/>
    </row>
    <row r="635" spans="1:26" ht="15.75" customHeight="1">
      <c r="A635" s="343"/>
      <c r="B635" s="343"/>
      <c r="C635" s="343"/>
      <c r="D635" s="464"/>
      <c r="E635" s="343"/>
      <c r="F635" s="464"/>
      <c r="G635" s="343"/>
      <c r="H635" s="464"/>
      <c r="I635" s="343"/>
      <c r="J635" s="464"/>
      <c r="K635" s="465"/>
      <c r="L635" s="343"/>
      <c r="M635" s="464"/>
      <c r="N635" s="343"/>
      <c r="O635" s="464"/>
      <c r="P635" s="343"/>
      <c r="Q635" s="464"/>
      <c r="R635" s="343"/>
      <c r="S635" s="343"/>
      <c r="T635" s="343"/>
      <c r="U635" s="343"/>
      <c r="V635" s="343"/>
      <c r="W635" s="343"/>
      <c r="X635" s="343"/>
      <c r="Y635" s="343"/>
      <c r="Z635" s="343"/>
    </row>
    <row r="636" spans="1:26" ht="15.75" customHeight="1">
      <c r="A636" s="343"/>
      <c r="B636" s="343"/>
      <c r="C636" s="343"/>
      <c r="D636" s="464"/>
      <c r="E636" s="343"/>
      <c r="F636" s="464"/>
      <c r="G636" s="343"/>
      <c r="H636" s="464"/>
      <c r="I636" s="343"/>
      <c r="J636" s="464"/>
      <c r="K636" s="465"/>
      <c r="L636" s="343"/>
      <c r="M636" s="464"/>
      <c r="N636" s="343"/>
      <c r="O636" s="464"/>
      <c r="P636" s="343"/>
      <c r="Q636" s="464"/>
      <c r="R636" s="343"/>
      <c r="S636" s="343"/>
      <c r="T636" s="343"/>
      <c r="U636" s="343"/>
      <c r="V636" s="343"/>
      <c r="W636" s="343"/>
      <c r="X636" s="343"/>
      <c r="Y636" s="343"/>
      <c r="Z636" s="343"/>
    </row>
    <row r="637" spans="1:26" ht="15.75" customHeight="1">
      <c r="A637" s="343"/>
      <c r="B637" s="343"/>
      <c r="C637" s="343"/>
      <c r="D637" s="464"/>
      <c r="E637" s="343"/>
      <c r="F637" s="464"/>
      <c r="G637" s="343"/>
      <c r="H637" s="464"/>
      <c r="I637" s="343"/>
      <c r="J637" s="464"/>
      <c r="K637" s="465"/>
      <c r="L637" s="343"/>
      <c r="M637" s="464"/>
      <c r="N637" s="343"/>
      <c r="O637" s="464"/>
      <c r="P637" s="343"/>
      <c r="Q637" s="464"/>
      <c r="R637" s="343"/>
      <c r="S637" s="343"/>
      <c r="T637" s="343"/>
      <c r="U637" s="343"/>
      <c r="V637" s="343"/>
      <c r="W637" s="343"/>
      <c r="X637" s="343"/>
      <c r="Y637" s="343"/>
      <c r="Z637" s="343"/>
    </row>
    <row r="638" spans="1:26" ht="15.75" customHeight="1">
      <c r="A638" s="343"/>
      <c r="B638" s="343"/>
      <c r="C638" s="343"/>
      <c r="D638" s="464"/>
      <c r="E638" s="343"/>
      <c r="F638" s="464"/>
      <c r="G638" s="343"/>
      <c r="H638" s="464"/>
      <c r="I638" s="343"/>
      <c r="J638" s="464"/>
      <c r="K638" s="465"/>
      <c r="L638" s="343"/>
      <c r="M638" s="464"/>
      <c r="N638" s="343"/>
      <c r="O638" s="464"/>
      <c r="P638" s="343"/>
      <c r="Q638" s="464"/>
      <c r="R638" s="343"/>
      <c r="S638" s="343"/>
      <c r="T638" s="343"/>
      <c r="U638" s="343"/>
      <c r="V638" s="343"/>
      <c r="W638" s="343"/>
      <c r="X638" s="343"/>
      <c r="Y638" s="343"/>
      <c r="Z638" s="343"/>
    </row>
    <row r="639" spans="1:26" ht="15.75" customHeight="1">
      <c r="A639" s="343"/>
      <c r="B639" s="343"/>
      <c r="C639" s="343"/>
      <c r="D639" s="464"/>
      <c r="E639" s="343"/>
      <c r="F639" s="464"/>
      <c r="G639" s="343"/>
      <c r="H639" s="464"/>
      <c r="I639" s="343"/>
      <c r="J639" s="464"/>
      <c r="K639" s="465"/>
      <c r="L639" s="343"/>
      <c r="M639" s="464"/>
      <c r="N639" s="343"/>
      <c r="O639" s="464"/>
      <c r="P639" s="343"/>
      <c r="Q639" s="464"/>
      <c r="R639" s="343"/>
      <c r="S639" s="343"/>
      <c r="T639" s="343"/>
      <c r="U639" s="343"/>
      <c r="V639" s="343"/>
      <c r="W639" s="343"/>
      <c r="X639" s="343"/>
      <c r="Y639" s="343"/>
      <c r="Z639" s="343"/>
    </row>
    <row r="640" spans="1:26" ht="15.75" customHeight="1">
      <c r="A640" s="343"/>
      <c r="B640" s="343"/>
      <c r="C640" s="343"/>
      <c r="D640" s="464"/>
      <c r="E640" s="343"/>
      <c r="F640" s="464"/>
      <c r="G640" s="343"/>
      <c r="H640" s="464"/>
      <c r="I640" s="343"/>
      <c r="J640" s="464"/>
      <c r="K640" s="465"/>
      <c r="L640" s="343"/>
      <c r="M640" s="464"/>
      <c r="N640" s="343"/>
      <c r="O640" s="464"/>
      <c r="P640" s="343"/>
      <c r="Q640" s="464"/>
      <c r="R640" s="343"/>
      <c r="S640" s="343"/>
      <c r="T640" s="343"/>
      <c r="U640" s="343"/>
      <c r="V640" s="343"/>
      <c r="W640" s="343"/>
      <c r="X640" s="343"/>
      <c r="Y640" s="343"/>
      <c r="Z640" s="343"/>
    </row>
    <row r="641" spans="1:26" ht="15.75" customHeight="1">
      <c r="A641" s="343"/>
      <c r="B641" s="343"/>
      <c r="C641" s="343"/>
      <c r="D641" s="464"/>
      <c r="E641" s="343"/>
      <c r="F641" s="464"/>
      <c r="G641" s="343"/>
      <c r="H641" s="464"/>
      <c r="I641" s="343"/>
      <c r="J641" s="464"/>
      <c r="K641" s="465"/>
      <c r="L641" s="343"/>
      <c r="M641" s="464"/>
      <c r="N641" s="343"/>
      <c r="O641" s="464"/>
      <c r="P641" s="343"/>
      <c r="Q641" s="464"/>
      <c r="R641" s="343"/>
      <c r="S641" s="343"/>
      <c r="T641" s="343"/>
      <c r="U641" s="343"/>
      <c r="V641" s="343"/>
      <c r="W641" s="343"/>
      <c r="X641" s="343"/>
      <c r="Y641" s="343"/>
      <c r="Z641" s="343"/>
    </row>
    <row r="642" spans="1:26" ht="15.75" customHeight="1">
      <c r="A642" s="343"/>
      <c r="B642" s="343"/>
      <c r="C642" s="343"/>
      <c r="D642" s="464"/>
      <c r="E642" s="343"/>
      <c r="F642" s="464"/>
      <c r="G642" s="343"/>
      <c r="H642" s="464"/>
      <c r="I642" s="343"/>
      <c r="J642" s="464"/>
      <c r="K642" s="465"/>
      <c r="L642" s="343"/>
      <c r="M642" s="464"/>
      <c r="N642" s="343"/>
      <c r="O642" s="464"/>
      <c r="P642" s="343"/>
      <c r="Q642" s="464"/>
      <c r="R642" s="343"/>
      <c r="S642" s="343"/>
      <c r="T642" s="343"/>
      <c r="U642" s="343"/>
      <c r="V642" s="343"/>
      <c r="W642" s="343"/>
      <c r="X642" s="343"/>
      <c r="Y642" s="343"/>
      <c r="Z642" s="343"/>
    </row>
    <row r="643" spans="1:26" ht="15.75" customHeight="1">
      <c r="A643" s="343"/>
      <c r="B643" s="343"/>
      <c r="C643" s="343"/>
      <c r="D643" s="464"/>
      <c r="E643" s="343"/>
      <c r="F643" s="464"/>
      <c r="G643" s="343"/>
      <c r="H643" s="464"/>
      <c r="I643" s="343"/>
      <c r="J643" s="464"/>
      <c r="K643" s="465"/>
      <c r="L643" s="343"/>
      <c r="M643" s="464"/>
      <c r="N643" s="343"/>
      <c r="O643" s="464"/>
      <c r="P643" s="343"/>
      <c r="Q643" s="464"/>
      <c r="R643" s="343"/>
      <c r="S643" s="343"/>
      <c r="T643" s="343"/>
      <c r="U643" s="343"/>
      <c r="V643" s="343"/>
      <c r="W643" s="343"/>
      <c r="X643" s="343"/>
      <c r="Y643" s="343"/>
      <c r="Z643" s="343"/>
    </row>
    <row r="644" spans="1:26" ht="15.75" customHeight="1">
      <c r="A644" s="343"/>
      <c r="B644" s="343"/>
      <c r="C644" s="343"/>
      <c r="D644" s="464"/>
      <c r="E644" s="343"/>
      <c r="F644" s="464"/>
      <c r="G644" s="343"/>
      <c r="H644" s="464"/>
      <c r="I644" s="343"/>
      <c r="J644" s="464"/>
      <c r="K644" s="465"/>
      <c r="L644" s="343"/>
      <c r="M644" s="464"/>
      <c r="N644" s="343"/>
      <c r="O644" s="464"/>
      <c r="P644" s="343"/>
      <c r="Q644" s="464"/>
      <c r="R644" s="343"/>
      <c r="S644" s="343"/>
      <c r="T644" s="343"/>
      <c r="U644" s="343"/>
      <c r="V644" s="343"/>
      <c r="W644" s="343"/>
      <c r="X644" s="343"/>
      <c r="Y644" s="343"/>
      <c r="Z644" s="343"/>
    </row>
    <row r="645" spans="1:26" ht="15.75" customHeight="1">
      <c r="A645" s="343"/>
      <c r="B645" s="343"/>
      <c r="C645" s="343"/>
      <c r="D645" s="464"/>
      <c r="E645" s="343"/>
      <c r="F645" s="464"/>
      <c r="G645" s="343"/>
      <c r="H645" s="464"/>
      <c r="I645" s="343"/>
      <c r="J645" s="464"/>
      <c r="K645" s="465"/>
      <c r="L645" s="343"/>
      <c r="M645" s="464"/>
      <c r="N645" s="343"/>
      <c r="O645" s="464"/>
      <c r="P645" s="343"/>
      <c r="Q645" s="464"/>
      <c r="R645" s="343"/>
      <c r="S645" s="343"/>
      <c r="T645" s="343"/>
      <c r="U645" s="343"/>
      <c r="V645" s="343"/>
      <c r="W645" s="343"/>
      <c r="X645" s="343"/>
      <c r="Y645" s="343"/>
      <c r="Z645" s="343"/>
    </row>
    <row r="646" spans="1:26" ht="15.75" customHeight="1">
      <c r="A646" s="343"/>
      <c r="B646" s="343"/>
      <c r="C646" s="343"/>
      <c r="D646" s="464"/>
      <c r="E646" s="343"/>
      <c r="F646" s="464"/>
      <c r="G646" s="343"/>
      <c r="H646" s="464"/>
      <c r="I646" s="343"/>
      <c r="J646" s="464"/>
      <c r="K646" s="465"/>
      <c r="L646" s="343"/>
      <c r="M646" s="464"/>
      <c r="N646" s="343"/>
      <c r="O646" s="464"/>
      <c r="P646" s="343"/>
      <c r="Q646" s="464"/>
      <c r="R646" s="343"/>
      <c r="S646" s="343"/>
      <c r="T646" s="343"/>
      <c r="U646" s="343"/>
      <c r="V646" s="343"/>
      <c r="W646" s="343"/>
      <c r="X646" s="343"/>
      <c r="Y646" s="343"/>
      <c r="Z646" s="343"/>
    </row>
    <row r="647" spans="1:26" ht="15.75" customHeight="1">
      <c r="A647" s="343"/>
      <c r="B647" s="343"/>
      <c r="C647" s="343"/>
      <c r="D647" s="464"/>
      <c r="E647" s="343"/>
      <c r="F647" s="464"/>
      <c r="G647" s="343"/>
      <c r="H647" s="464"/>
      <c r="I647" s="343"/>
      <c r="J647" s="464"/>
      <c r="K647" s="465"/>
      <c r="L647" s="343"/>
      <c r="M647" s="464"/>
      <c r="N647" s="343"/>
      <c r="O647" s="464"/>
      <c r="P647" s="343"/>
      <c r="Q647" s="464"/>
      <c r="R647" s="343"/>
      <c r="S647" s="343"/>
      <c r="T647" s="343"/>
      <c r="U647" s="343"/>
      <c r="V647" s="343"/>
      <c r="W647" s="343"/>
      <c r="X647" s="343"/>
      <c r="Y647" s="343"/>
      <c r="Z647" s="343"/>
    </row>
    <row r="648" spans="1:26" ht="15.75" customHeight="1">
      <c r="A648" s="343"/>
      <c r="B648" s="343"/>
      <c r="C648" s="343"/>
      <c r="D648" s="464"/>
      <c r="E648" s="343"/>
      <c r="F648" s="464"/>
      <c r="G648" s="343"/>
      <c r="H648" s="464"/>
      <c r="I648" s="343"/>
      <c r="J648" s="464"/>
      <c r="K648" s="465"/>
      <c r="L648" s="343"/>
      <c r="M648" s="464"/>
      <c r="N648" s="343"/>
      <c r="O648" s="464"/>
      <c r="P648" s="343"/>
      <c r="Q648" s="464"/>
      <c r="R648" s="343"/>
      <c r="S648" s="343"/>
      <c r="T648" s="343"/>
      <c r="U648" s="343"/>
      <c r="V648" s="343"/>
      <c r="W648" s="343"/>
      <c r="X648" s="343"/>
      <c r="Y648" s="343"/>
      <c r="Z648" s="343"/>
    </row>
    <row r="649" spans="1:26" ht="15.75" customHeight="1">
      <c r="A649" s="343"/>
      <c r="B649" s="343"/>
      <c r="C649" s="343"/>
      <c r="D649" s="464"/>
      <c r="E649" s="343"/>
      <c r="F649" s="464"/>
      <c r="G649" s="343"/>
      <c r="H649" s="464"/>
      <c r="I649" s="343"/>
      <c r="J649" s="464"/>
      <c r="K649" s="465"/>
      <c r="L649" s="343"/>
      <c r="M649" s="464"/>
      <c r="N649" s="343"/>
      <c r="O649" s="464"/>
      <c r="P649" s="343"/>
      <c r="Q649" s="464"/>
      <c r="R649" s="343"/>
      <c r="S649" s="343"/>
      <c r="T649" s="343"/>
      <c r="U649" s="343"/>
      <c r="V649" s="343"/>
      <c r="W649" s="343"/>
      <c r="X649" s="343"/>
      <c r="Y649" s="343"/>
      <c r="Z649" s="343"/>
    </row>
    <row r="650" spans="1:26" ht="15.75" customHeight="1">
      <c r="A650" s="343"/>
      <c r="B650" s="343"/>
      <c r="C650" s="343"/>
      <c r="D650" s="464"/>
      <c r="E650" s="343"/>
      <c r="F650" s="464"/>
      <c r="G650" s="343"/>
      <c r="H650" s="464"/>
      <c r="I650" s="343"/>
      <c r="J650" s="464"/>
      <c r="K650" s="465"/>
      <c r="L650" s="343"/>
      <c r="M650" s="464"/>
      <c r="N650" s="343"/>
      <c r="O650" s="464"/>
      <c r="P650" s="343"/>
      <c r="Q650" s="464"/>
      <c r="R650" s="343"/>
      <c r="S650" s="343"/>
      <c r="T650" s="343"/>
      <c r="U650" s="343"/>
      <c r="V650" s="343"/>
      <c r="W650" s="343"/>
      <c r="X650" s="343"/>
      <c r="Y650" s="343"/>
      <c r="Z650" s="343"/>
    </row>
    <row r="651" spans="1:26" ht="15.75" customHeight="1">
      <c r="A651" s="343"/>
      <c r="B651" s="343"/>
      <c r="C651" s="343"/>
      <c r="D651" s="464"/>
      <c r="E651" s="343"/>
      <c r="F651" s="464"/>
      <c r="G651" s="343"/>
      <c r="H651" s="464"/>
      <c r="I651" s="343"/>
      <c r="J651" s="464"/>
      <c r="K651" s="465"/>
      <c r="L651" s="343"/>
      <c r="M651" s="464"/>
      <c r="N651" s="343"/>
      <c r="O651" s="464"/>
      <c r="P651" s="343"/>
      <c r="Q651" s="464"/>
      <c r="R651" s="343"/>
      <c r="S651" s="343"/>
      <c r="T651" s="343"/>
      <c r="U651" s="343"/>
      <c r="V651" s="343"/>
      <c r="W651" s="343"/>
      <c r="X651" s="343"/>
      <c r="Y651" s="343"/>
      <c r="Z651" s="343"/>
    </row>
    <row r="652" spans="1:26" ht="15.75" customHeight="1">
      <c r="A652" s="343"/>
      <c r="B652" s="343"/>
      <c r="C652" s="343"/>
      <c r="D652" s="464"/>
      <c r="E652" s="343"/>
      <c r="F652" s="464"/>
      <c r="G652" s="343"/>
      <c r="H652" s="464"/>
      <c r="I652" s="343"/>
      <c r="J652" s="464"/>
      <c r="K652" s="465"/>
      <c r="L652" s="343"/>
      <c r="M652" s="464"/>
      <c r="N652" s="343"/>
      <c r="O652" s="464"/>
      <c r="P652" s="343"/>
      <c r="Q652" s="464"/>
      <c r="R652" s="343"/>
      <c r="S652" s="343"/>
      <c r="T652" s="343"/>
      <c r="U652" s="343"/>
      <c r="V652" s="343"/>
      <c r="W652" s="343"/>
      <c r="X652" s="343"/>
      <c r="Y652" s="343"/>
      <c r="Z652" s="343"/>
    </row>
    <row r="653" spans="1:26" ht="15.75" customHeight="1">
      <c r="A653" s="343"/>
      <c r="B653" s="343"/>
      <c r="C653" s="343"/>
      <c r="D653" s="464"/>
      <c r="E653" s="343"/>
      <c r="F653" s="464"/>
      <c r="G653" s="343"/>
      <c r="H653" s="464"/>
      <c r="I653" s="343"/>
      <c r="J653" s="464"/>
      <c r="K653" s="465"/>
      <c r="L653" s="343"/>
      <c r="M653" s="464"/>
      <c r="N653" s="343"/>
      <c r="O653" s="464"/>
      <c r="P653" s="343"/>
      <c r="Q653" s="464"/>
      <c r="R653" s="343"/>
      <c r="S653" s="343"/>
      <c r="T653" s="343"/>
      <c r="U653" s="343"/>
      <c r="V653" s="343"/>
      <c r="W653" s="343"/>
      <c r="X653" s="343"/>
      <c r="Y653" s="343"/>
      <c r="Z653" s="343"/>
    </row>
    <row r="654" spans="1:26" ht="15.75" customHeight="1">
      <c r="A654" s="343"/>
      <c r="B654" s="343"/>
      <c r="C654" s="343"/>
      <c r="D654" s="464"/>
      <c r="E654" s="343"/>
      <c r="F654" s="464"/>
      <c r="G654" s="343"/>
      <c r="H654" s="464"/>
      <c r="I654" s="343"/>
      <c r="J654" s="464"/>
      <c r="K654" s="465"/>
      <c r="L654" s="343"/>
      <c r="M654" s="464"/>
      <c r="N654" s="343"/>
      <c r="O654" s="464"/>
      <c r="P654" s="343"/>
      <c r="Q654" s="464"/>
      <c r="R654" s="343"/>
      <c r="S654" s="343"/>
      <c r="T654" s="343"/>
      <c r="U654" s="343"/>
      <c r="V654" s="343"/>
      <c r="W654" s="343"/>
      <c r="X654" s="343"/>
      <c r="Y654" s="343"/>
      <c r="Z654" s="343"/>
    </row>
    <row r="655" spans="1:26" ht="15.75" customHeight="1">
      <c r="A655" s="343"/>
      <c r="B655" s="343"/>
      <c r="C655" s="343"/>
      <c r="D655" s="464"/>
      <c r="E655" s="343"/>
      <c r="F655" s="464"/>
      <c r="G655" s="343"/>
      <c r="H655" s="464"/>
      <c r="I655" s="343"/>
      <c r="J655" s="464"/>
      <c r="K655" s="465"/>
      <c r="L655" s="343"/>
      <c r="M655" s="464"/>
      <c r="N655" s="343"/>
      <c r="O655" s="464"/>
      <c r="P655" s="343"/>
      <c r="Q655" s="464"/>
      <c r="R655" s="343"/>
      <c r="S655" s="343"/>
      <c r="T655" s="343"/>
      <c r="U655" s="343"/>
      <c r="V655" s="343"/>
      <c r="W655" s="343"/>
      <c r="X655" s="343"/>
      <c r="Y655" s="343"/>
      <c r="Z655" s="343"/>
    </row>
    <row r="656" spans="1:26" ht="15.75" customHeight="1">
      <c r="A656" s="343"/>
      <c r="B656" s="343"/>
      <c r="C656" s="343"/>
      <c r="D656" s="464"/>
      <c r="E656" s="343"/>
      <c r="F656" s="464"/>
      <c r="G656" s="343"/>
      <c r="H656" s="464"/>
      <c r="I656" s="343"/>
      <c r="J656" s="464"/>
      <c r="K656" s="465"/>
      <c r="L656" s="343"/>
      <c r="M656" s="464"/>
      <c r="N656" s="343"/>
      <c r="O656" s="464"/>
      <c r="P656" s="343"/>
      <c r="Q656" s="464"/>
      <c r="R656" s="343"/>
      <c r="S656" s="343"/>
      <c r="T656" s="343"/>
      <c r="U656" s="343"/>
      <c r="V656" s="343"/>
      <c r="W656" s="343"/>
      <c r="X656" s="343"/>
      <c r="Y656" s="343"/>
      <c r="Z656" s="343"/>
    </row>
    <row r="657" spans="1:26" ht="15.75" customHeight="1">
      <c r="A657" s="343"/>
      <c r="B657" s="343"/>
      <c r="C657" s="343"/>
      <c r="D657" s="464"/>
      <c r="E657" s="343"/>
      <c r="F657" s="464"/>
      <c r="G657" s="343"/>
      <c r="H657" s="464"/>
      <c r="I657" s="343"/>
      <c r="J657" s="464"/>
      <c r="K657" s="465"/>
      <c r="L657" s="343"/>
      <c r="M657" s="464"/>
      <c r="N657" s="343"/>
      <c r="O657" s="464"/>
      <c r="P657" s="343"/>
      <c r="Q657" s="464"/>
      <c r="R657" s="343"/>
      <c r="S657" s="343"/>
      <c r="T657" s="343"/>
      <c r="U657" s="343"/>
      <c r="V657" s="343"/>
      <c r="W657" s="343"/>
      <c r="X657" s="343"/>
      <c r="Y657" s="343"/>
      <c r="Z657" s="343"/>
    </row>
    <row r="658" spans="1:26" ht="15.75" customHeight="1">
      <c r="A658" s="343"/>
      <c r="B658" s="343"/>
      <c r="C658" s="343"/>
      <c r="D658" s="464"/>
      <c r="E658" s="343"/>
      <c r="F658" s="464"/>
      <c r="G658" s="343"/>
      <c r="H658" s="464"/>
      <c r="I658" s="343"/>
      <c r="J658" s="464"/>
      <c r="K658" s="465"/>
      <c r="L658" s="343"/>
      <c r="M658" s="464"/>
      <c r="N658" s="343"/>
      <c r="O658" s="464"/>
      <c r="P658" s="343"/>
      <c r="Q658" s="464"/>
      <c r="R658" s="343"/>
      <c r="S658" s="343"/>
      <c r="T658" s="343"/>
      <c r="U658" s="343"/>
      <c r="V658" s="343"/>
      <c r="W658" s="343"/>
      <c r="X658" s="343"/>
      <c r="Y658" s="343"/>
      <c r="Z658" s="343"/>
    </row>
    <row r="659" spans="1:26" ht="15.75" customHeight="1">
      <c r="A659" s="343"/>
      <c r="B659" s="343"/>
      <c r="C659" s="343"/>
      <c r="D659" s="464"/>
      <c r="E659" s="343"/>
      <c r="F659" s="464"/>
      <c r="G659" s="343"/>
      <c r="H659" s="464"/>
      <c r="I659" s="343"/>
      <c r="J659" s="464"/>
      <c r="K659" s="465"/>
      <c r="L659" s="343"/>
      <c r="M659" s="464"/>
      <c r="N659" s="343"/>
      <c r="O659" s="464"/>
      <c r="P659" s="343"/>
      <c r="Q659" s="464"/>
      <c r="R659" s="343"/>
      <c r="S659" s="343"/>
      <c r="T659" s="343"/>
      <c r="U659" s="343"/>
      <c r="V659" s="343"/>
      <c r="W659" s="343"/>
      <c r="X659" s="343"/>
      <c r="Y659" s="343"/>
      <c r="Z659" s="343"/>
    </row>
    <row r="660" spans="1:26" ht="15.75" customHeight="1">
      <c r="A660" s="343"/>
      <c r="B660" s="343"/>
      <c r="C660" s="343"/>
      <c r="D660" s="464"/>
      <c r="E660" s="343"/>
      <c r="F660" s="464"/>
      <c r="G660" s="343"/>
      <c r="H660" s="464"/>
      <c r="I660" s="343"/>
      <c r="J660" s="464"/>
      <c r="K660" s="465"/>
      <c r="L660" s="343"/>
      <c r="M660" s="464"/>
      <c r="N660" s="343"/>
      <c r="O660" s="464"/>
      <c r="P660" s="343"/>
      <c r="Q660" s="464"/>
      <c r="R660" s="343"/>
      <c r="S660" s="343"/>
      <c r="T660" s="343"/>
      <c r="U660" s="343"/>
      <c r="V660" s="343"/>
      <c r="W660" s="343"/>
      <c r="X660" s="343"/>
      <c r="Y660" s="343"/>
      <c r="Z660" s="343"/>
    </row>
    <row r="661" spans="1:26" ht="15.75" customHeight="1">
      <c r="A661" s="343"/>
      <c r="B661" s="343"/>
      <c r="C661" s="343"/>
      <c r="D661" s="464"/>
      <c r="E661" s="343"/>
      <c r="F661" s="464"/>
      <c r="G661" s="343"/>
      <c r="H661" s="464"/>
      <c r="I661" s="343"/>
      <c r="J661" s="464"/>
      <c r="K661" s="465"/>
      <c r="L661" s="343"/>
      <c r="M661" s="464"/>
      <c r="N661" s="343"/>
      <c r="O661" s="464"/>
      <c r="P661" s="343"/>
      <c r="Q661" s="464"/>
      <c r="R661" s="343"/>
      <c r="S661" s="343"/>
      <c r="T661" s="343"/>
      <c r="U661" s="343"/>
      <c r="V661" s="343"/>
      <c r="W661" s="343"/>
      <c r="X661" s="343"/>
      <c r="Y661" s="343"/>
      <c r="Z661" s="343"/>
    </row>
    <row r="662" spans="1:26" ht="15.75" customHeight="1">
      <c r="A662" s="343"/>
      <c r="B662" s="343"/>
      <c r="C662" s="343"/>
      <c r="D662" s="464"/>
      <c r="E662" s="343"/>
      <c r="F662" s="464"/>
      <c r="G662" s="343"/>
      <c r="H662" s="464"/>
      <c r="I662" s="343"/>
      <c r="J662" s="464"/>
      <c r="K662" s="465"/>
      <c r="L662" s="343"/>
      <c r="M662" s="464"/>
      <c r="N662" s="343"/>
      <c r="O662" s="464"/>
      <c r="P662" s="343"/>
      <c r="Q662" s="464"/>
      <c r="R662" s="343"/>
      <c r="S662" s="343"/>
      <c r="T662" s="343"/>
      <c r="U662" s="343"/>
      <c r="V662" s="343"/>
      <c r="W662" s="343"/>
      <c r="X662" s="343"/>
      <c r="Y662" s="343"/>
      <c r="Z662" s="343"/>
    </row>
    <row r="663" spans="1:26" ht="15.75" customHeight="1">
      <c r="A663" s="343"/>
      <c r="B663" s="343"/>
      <c r="C663" s="343"/>
      <c r="D663" s="464"/>
      <c r="E663" s="343"/>
      <c r="F663" s="464"/>
      <c r="G663" s="343"/>
      <c r="H663" s="464"/>
      <c r="I663" s="343"/>
      <c r="J663" s="464"/>
      <c r="K663" s="465"/>
      <c r="L663" s="343"/>
      <c r="M663" s="464"/>
      <c r="N663" s="343"/>
      <c r="O663" s="464"/>
      <c r="P663" s="343"/>
      <c r="Q663" s="464"/>
      <c r="R663" s="343"/>
      <c r="S663" s="343"/>
      <c r="T663" s="343"/>
      <c r="U663" s="343"/>
      <c r="V663" s="343"/>
      <c r="W663" s="343"/>
      <c r="X663" s="343"/>
      <c r="Y663" s="343"/>
      <c r="Z663" s="343"/>
    </row>
    <row r="664" spans="1:26" ht="15.75" customHeight="1">
      <c r="A664" s="343"/>
      <c r="B664" s="343"/>
      <c r="C664" s="343"/>
      <c r="D664" s="464"/>
      <c r="E664" s="343"/>
      <c r="F664" s="464"/>
      <c r="G664" s="343"/>
      <c r="H664" s="464"/>
      <c r="I664" s="343"/>
      <c r="J664" s="464"/>
      <c r="K664" s="465"/>
      <c r="L664" s="343"/>
      <c r="M664" s="464"/>
      <c r="N664" s="343"/>
      <c r="O664" s="464"/>
      <c r="P664" s="343"/>
      <c r="Q664" s="464"/>
      <c r="R664" s="343"/>
      <c r="S664" s="343"/>
      <c r="T664" s="343"/>
      <c r="U664" s="343"/>
      <c r="V664" s="343"/>
      <c r="W664" s="343"/>
      <c r="X664" s="343"/>
      <c r="Y664" s="343"/>
      <c r="Z664" s="343"/>
    </row>
    <row r="665" spans="1:26" ht="15.75" customHeight="1">
      <c r="A665" s="343"/>
      <c r="B665" s="343"/>
      <c r="C665" s="343"/>
      <c r="D665" s="464"/>
      <c r="E665" s="343"/>
      <c r="F665" s="464"/>
      <c r="G665" s="343"/>
      <c r="H665" s="464"/>
      <c r="I665" s="343"/>
      <c r="J665" s="464"/>
      <c r="K665" s="465"/>
      <c r="L665" s="343"/>
      <c r="M665" s="464"/>
      <c r="N665" s="343"/>
      <c r="O665" s="464"/>
      <c r="P665" s="343"/>
      <c r="Q665" s="464"/>
      <c r="R665" s="343"/>
      <c r="S665" s="343"/>
      <c r="T665" s="343"/>
      <c r="U665" s="343"/>
      <c r="V665" s="343"/>
      <c r="W665" s="343"/>
      <c r="X665" s="343"/>
      <c r="Y665" s="343"/>
      <c r="Z665" s="343"/>
    </row>
    <row r="666" spans="1:26" ht="15.75" customHeight="1">
      <c r="A666" s="343"/>
      <c r="B666" s="343"/>
      <c r="C666" s="343"/>
      <c r="D666" s="464"/>
      <c r="E666" s="343"/>
      <c r="F666" s="464"/>
      <c r="G666" s="343"/>
      <c r="H666" s="464"/>
      <c r="I666" s="343"/>
      <c r="J666" s="464"/>
      <c r="K666" s="465"/>
      <c r="L666" s="343"/>
      <c r="M666" s="464"/>
      <c r="N666" s="343"/>
      <c r="O666" s="464"/>
      <c r="P666" s="343"/>
      <c r="Q666" s="464"/>
      <c r="R666" s="343"/>
      <c r="S666" s="343"/>
      <c r="T666" s="343"/>
      <c r="U666" s="343"/>
      <c r="V666" s="343"/>
      <c r="W666" s="343"/>
      <c r="X666" s="343"/>
      <c r="Y666" s="343"/>
      <c r="Z666" s="343"/>
    </row>
    <row r="667" spans="1:26" ht="15.75" customHeight="1">
      <c r="A667" s="343"/>
      <c r="B667" s="343"/>
      <c r="C667" s="343"/>
      <c r="D667" s="464"/>
      <c r="E667" s="343"/>
      <c r="F667" s="464"/>
      <c r="G667" s="343"/>
      <c r="H667" s="464"/>
      <c r="I667" s="343"/>
      <c r="J667" s="464"/>
      <c r="K667" s="465"/>
      <c r="L667" s="343"/>
      <c r="M667" s="464"/>
      <c r="N667" s="343"/>
      <c r="O667" s="464"/>
      <c r="P667" s="343"/>
      <c r="Q667" s="464"/>
      <c r="R667" s="343"/>
      <c r="S667" s="343"/>
      <c r="T667" s="343"/>
      <c r="U667" s="343"/>
      <c r="V667" s="343"/>
      <c r="W667" s="343"/>
      <c r="X667" s="343"/>
      <c r="Y667" s="343"/>
      <c r="Z667" s="343"/>
    </row>
    <row r="668" spans="1:26" ht="15.75" customHeight="1">
      <c r="A668" s="343"/>
      <c r="B668" s="343"/>
      <c r="C668" s="343"/>
      <c r="D668" s="464"/>
      <c r="E668" s="343"/>
      <c r="F668" s="464"/>
      <c r="G668" s="343"/>
      <c r="H668" s="464"/>
      <c r="I668" s="343"/>
      <c r="J668" s="464"/>
      <c r="K668" s="465"/>
      <c r="L668" s="343"/>
      <c r="M668" s="464"/>
      <c r="N668" s="343"/>
      <c r="O668" s="464"/>
      <c r="P668" s="343"/>
      <c r="Q668" s="464"/>
      <c r="R668" s="343"/>
      <c r="S668" s="343"/>
      <c r="T668" s="343"/>
      <c r="U668" s="343"/>
      <c r="V668" s="343"/>
      <c r="W668" s="343"/>
      <c r="X668" s="343"/>
      <c r="Y668" s="343"/>
      <c r="Z668" s="343"/>
    </row>
    <row r="669" spans="1:26" ht="15.75" customHeight="1">
      <c r="A669" s="343"/>
      <c r="B669" s="343"/>
      <c r="C669" s="343"/>
      <c r="D669" s="464"/>
      <c r="E669" s="343"/>
      <c r="F669" s="464"/>
      <c r="G669" s="343"/>
      <c r="H669" s="464"/>
      <c r="I669" s="343"/>
      <c r="J669" s="464"/>
      <c r="K669" s="465"/>
      <c r="L669" s="343"/>
      <c r="M669" s="464"/>
      <c r="N669" s="343"/>
      <c r="O669" s="464"/>
      <c r="P669" s="343"/>
      <c r="Q669" s="464"/>
      <c r="R669" s="343"/>
      <c r="S669" s="343"/>
      <c r="T669" s="343"/>
      <c r="U669" s="343"/>
      <c r="V669" s="343"/>
      <c r="W669" s="343"/>
      <c r="X669" s="343"/>
      <c r="Y669" s="343"/>
      <c r="Z669" s="343"/>
    </row>
    <row r="670" spans="1:26" ht="15.75" customHeight="1">
      <c r="A670" s="343"/>
      <c r="B670" s="343"/>
      <c r="C670" s="343"/>
      <c r="D670" s="464"/>
      <c r="E670" s="343"/>
      <c r="F670" s="464"/>
      <c r="G670" s="343"/>
      <c r="H670" s="464"/>
      <c r="I670" s="343"/>
      <c r="J670" s="464"/>
      <c r="K670" s="465"/>
      <c r="L670" s="343"/>
      <c r="M670" s="464"/>
      <c r="N670" s="343"/>
      <c r="O670" s="464"/>
      <c r="P670" s="343"/>
      <c r="Q670" s="464"/>
      <c r="R670" s="343"/>
      <c r="S670" s="343"/>
      <c r="T670" s="343"/>
      <c r="U670" s="343"/>
      <c r="V670" s="343"/>
      <c r="W670" s="343"/>
      <c r="X670" s="343"/>
      <c r="Y670" s="343"/>
      <c r="Z670" s="343"/>
    </row>
    <row r="671" spans="1:26" ht="15.75" customHeight="1">
      <c r="A671" s="343"/>
      <c r="B671" s="343"/>
      <c r="C671" s="343"/>
      <c r="D671" s="464"/>
      <c r="E671" s="343"/>
      <c r="F671" s="464"/>
      <c r="G671" s="343"/>
      <c r="H671" s="464"/>
      <c r="I671" s="343"/>
      <c r="J671" s="464"/>
      <c r="K671" s="465"/>
      <c r="L671" s="343"/>
      <c r="M671" s="464"/>
      <c r="N671" s="343"/>
      <c r="O671" s="464"/>
      <c r="P671" s="343"/>
      <c r="Q671" s="464"/>
      <c r="R671" s="343"/>
      <c r="S671" s="343"/>
      <c r="T671" s="343"/>
      <c r="U671" s="343"/>
      <c r="V671" s="343"/>
      <c r="W671" s="343"/>
      <c r="X671" s="343"/>
      <c r="Y671" s="343"/>
      <c r="Z671" s="343"/>
    </row>
    <row r="672" spans="1:26" ht="15.75" customHeight="1">
      <c r="A672" s="343"/>
      <c r="B672" s="343"/>
      <c r="C672" s="343"/>
      <c r="D672" s="464"/>
      <c r="E672" s="343"/>
      <c r="F672" s="464"/>
      <c r="G672" s="343"/>
      <c r="H672" s="464"/>
      <c r="I672" s="343"/>
      <c r="J672" s="464"/>
      <c r="K672" s="465"/>
      <c r="L672" s="343"/>
      <c r="M672" s="464"/>
      <c r="N672" s="343"/>
      <c r="O672" s="464"/>
      <c r="P672" s="343"/>
      <c r="Q672" s="464"/>
      <c r="R672" s="343"/>
      <c r="S672" s="343"/>
      <c r="T672" s="343"/>
      <c r="U672" s="343"/>
      <c r="V672" s="343"/>
      <c r="W672" s="343"/>
      <c r="X672" s="343"/>
      <c r="Y672" s="343"/>
      <c r="Z672" s="343"/>
    </row>
    <row r="673" spans="1:26" ht="15.75" customHeight="1">
      <c r="A673" s="343"/>
      <c r="B673" s="343"/>
      <c r="C673" s="343"/>
      <c r="D673" s="464"/>
      <c r="E673" s="343"/>
      <c r="F673" s="464"/>
      <c r="G673" s="343"/>
      <c r="H673" s="464"/>
      <c r="I673" s="343"/>
      <c r="J673" s="464"/>
      <c r="K673" s="465"/>
      <c r="L673" s="343"/>
      <c r="M673" s="464"/>
      <c r="N673" s="343"/>
      <c r="O673" s="464"/>
      <c r="P673" s="343"/>
      <c r="Q673" s="464"/>
      <c r="R673" s="343"/>
      <c r="S673" s="343"/>
      <c r="T673" s="343"/>
      <c r="U673" s="343"/>
      <c r="V673" s="343"/>
      <c r="W673" s="343"/>
      <c r="X673" s="343"/>
      <c r="Y673" s="343"/>
      <c r="Z673" s="343"/>
    </row>
    <row r="674" spans="1:26" ht="15.75" customHeight="1">
      <c r="A674" s="343"/>
      <c r="B674" s="343"/>
      <c r="C674" s="343"/>
      <c r="D674" s="464"/>
      <c r="E674" s="343"/>
      <c r="F674" s="464"/>
      <c r="G674" s="343"/>
      <c r="H674" s="464"/>
      <c r="I674" s="343"/>
      <c r="J674" s="464"/>
      <c r="K674" s="465"/>
      <c r="L674" s="343"/>
      <c r="M674" s="464"/>
      <c r="N674" s="343"/>
      <c r="O674" s="464"/>
      <c r="P674" s="343"/>
      <c r="Q674" s="464"/>
      <c r="R674" s="343"/>
      <c r="S674" s="343"/>
      <c r="T674" s="343"/>
      <c r="U674" s="343"/>
      <c r="V674" s="343"/>
      <c r="W674" s="343"/>
      <c r="X674" s="343"/>
      <c r="Y674" s="343"/>
      <c r="Z674" s="343"/>
    </row>
    <row r="675" spans="1:26" ht="15.75" customHeight="1">
      <c r="A675" s="343"/>
      <c r="B675" s="343"/>
      <c r="C675" s="343"/>
      <c r="D675" s="464"/>
      <c r="E675" s="343"/>
      <c r="F675" s="464"/>
      <c r="G675" s="343"/>
      <c r="H675" s="464"/>
      <c r="I675" s="343"/>
      <c r="J675" s="464"/>
      <c r="K675" s="465"/>
      <c r="L675" s="343"/>
      <c r="M675" s="464"/>
      <c r="N675" s="343"/>
      <c r="O675" s="464"/>
      <c r="P675" s="343"/>
      <c r="Q675" s="464"/>
      <c r="R675" s="343"/>
      <c r="S675" s="343"/>
      <c r="T675" s="343"/>
      <c r="U675" s="343"/>
      <c r="V675" s="343"/>
      <c r="W675" s="343"/>
      <c r="X675" s="343"/>
      <c r="Y675" s="343"/>
      <c r="Z675" s="343"/>
    </row>
    <row r="676" spans="1:26" ht="15.75" customHeight="1">
      <c r="A676" s="343"/>
      <c r="B676" s="343"/>
      <c r="C676" s="343"/>
      <c r="D676" s="464"/>
      <c r="E676" s="343"/>
      <c r="F676" s="464"/>
      <c r="G676" s="343"/>
      <c r="H676" s="464"/>
      <c r="I676" s="343"/>
      <c r="J676" s="464"/>
      <c r="K676" s="465"/>
      <c r="L676" s="343"/>
      <c r="M676" s="464"/>
      <c r="N676" s="343"/>
      <c r="O676" s="464"/>
      <c r="P676" s="343"/>
      <c r="Q676" s="464"/>
      <c r="R676" s="343"/>
      <c r="S676" s="343"/>
      <c r="T676" s="343"/>
      <c r="U676" s="343"/>
      <c r="V676" s="343"/>
      <c r="W676" s="343"/>
      <c r="X676" s="343"/>
      <c r="Y676" s="343"/>
      <c r="Z676" s="343"/>
    </row>
    <row r="677" spans="1:26" ht="15.75" customHeight="1">
      <c r="A677" s="343"/>
      <c r="B677" s="343"/>
      <c r="C677" s="343"/>
      <c r="D677" s="464"/>
      <c r="E677" s="343"/>
      <c r="F677" s="464"/>
      <c r="G677" s="343"/>
      <c r="H677" s="464"/>
      <c r="I677" s="343"/>
      <c r="J677" s="464"/>
      <c r="K677" s="465"/>
      <c r="L677" s="343"/>
      <c r="M677" s="464"/>
      <c r="N677" s="343"/>
      <c r="O677" s="464"/>
      <c r="P677" s="343"/>
      <c r="Q677" s="464"/>
      <c r="R677" s="343"/>
      <c r="S677" s="343"/>
      <c r="T677" s="343"/>
      <c r="U677" s="343"/>
      <c r="V677" s="343"/>
      <c r="W677" s="343"/>
      <c r="X677" s="343"/>
      <c r="Y677" s="343"/>
      <c r="Z677" s="343"/>
    </row>
    <row r="678" spans="1:26" ht="15.75" customHeight="1">
      <c r="A678" s="343"/>
      <c r="B678" s="343"/>
      <c r="C678" s="343"/>
      <c r="D678" s="464"/>
      <c r="E678" s="343"/>
      <c r="F678" s="464"/>
      <c r="G678" s="343"/>
      <c r="H678" s="464"/>
      <c r="I678" s="343"/>
      <c r="J678" s="464"/>
      <c r="K678" s="465"/>
      <c r="L678" s="343"/>
      <c r="M678" s="464"/>
      <c r="N678" s="343"/>
      <c r="O678" s="464"/>
      <c r="P678" s="343"/>
      <c r="Q678" s="464"/>
      <c r="R678" s="343"/>
      <c r="S678" s="343"/>
      <c r="T678" s="343"/>
      <c r="U678" s="343"/>
      <c r="V678" s="343"/>
      <c r="W678" s="343"/>
      <c r="X678" s="343"/>
      <c r="Y678" s="343"/>
      <c r="Z678" s="343"/>
    </row>
    <row r="679" spans="1:26" ht="15.75" customHeight="1">
      <c r="A679" s="343"/>
      <c r="B679" s="343"/>
      <c r="C679" s="343"/>
      <c r="D679" s="464"/>
      <c r="E679" s="343"/>
      <c r="F679" s="464"/>
      <c r="G679" s="343"/>
      <c r="H679" s="464"/>
      <c r="I679" s="343"/>
      <c r="J679" s="464"/>
      <c r="K679" s="465"/>
      <c r="L679" s="343"/>
      <c r="M679" s="464"/>
      <c r="N679" s="343"/>
      <c r="O679" s="464"/>
      <c r="P679" s="343"/>
      <c r="Q679" s="464"/>
      <c r="R679" s="343"/>
      <c r="S679" s="343"/>
      <c r="T679" s="343"/>
      <c r="U679" s="343"/>
      <c r="V679" s="343"/>
      <c r="W679" s="343"/>
      <c r="X679" s="343"/>
      <c r="Y679" s="343"/>
      <c r="Z679" s="343"/>
    </row>
    <row r="680" spans="1:26" ht="15.75" customHeight="1">
      <c r="A680" s="343"/>
      <c r="B680" s="343"/>
      <c r="C680" s="343"/>
      <c r="D680" s="464"/>
      <c r="E680" s="343"/>
      <c r="F680" s="464"/>
      <c r="G680" s="343"/>
      <c r="H680" s="464"/>
      <c r="I680" s="343"/>
      <c r="J680" s="464"/>
      <c r="K680" s="465"/>
      <c r="L680" s="343"/>
      <c r="M680" s="464"/>
      <c r="N680" s="343"/>
      <c r="O680" s="464"/>
      <c r="P680" s="343"/>
      <c r="Q680" s="464"/>
      <c r="R680" s="343"/>
      <c r="S680" s="343"/>
      <c r="T680" s="343"/>
      <c r="U680" s="343"/>
      <c r="V680" s="343"/>
      <c r="W680" s="343"/>
      <c r="X680" s="343"/>
      <c r="Y680" s="343"/>
      <c r="Z680" s="343"/>
    </row>
    <row r="681" spans="1:26" ht="15.75" customHeight="1">
      <c r="A681" s="343"/>
      <c r="B681" s="343"/>
      <c r="C681" s="343"/>
      <c r="D681" s="464"/>
      <c r="E681" s="343"/>
      <c r="F681" s="464"/>
      <c r="G681" s="343"/>
      <c r="H681" s="464"/>
      <c r="I681" s="343"/>
      <c r="J681" s="464"/>
      <c r="K681" s="465"/>
      <c r="L681" s="343"/>
      <c r="M681" s="464"/>
      <c r="N681" s="343"/>
      <c r="O681" s="464"/>
      <c r="P681" s="343"/>
      <c r="Q681" s="464"/>
      <c r="R681" s="343"/>
      <c r="S681" s="343"/>
      <c r="T681" s="343"/>
      <c r="U681" s="343"/>
      <c r="V681" s="343"/>
      <c r="W681" s="343"/>
      <c r="X681" s="343"/>
      <c r="Y681" s="343"/>
      <c r="Z681" s="343"/>
    </row>
    <row r="682" spans="1:26" ht="15.75" customHeight="1">
      <c r="A682" s="343"/>
      <c r="B682" s="343"/>
      <c r="C682" s="343"/>
      <c r="D682" s="464"/>
      <c r="E682" s="343"/>
      <c r="F682" s="464"/>
      <c r="G682" s="343"/>
      <c r="H682" s="464"/>
      <c r="I682" s="343"/>
      <c r="J682" s="464"/>
      <c r="K682" s="465"/>
      <c r="L682" s="343"/>
      <c r="M682" s="464"/>
      <c r="N682" s="343"/>
      <c r="O682" s="464"/>
      <c r="P682" s="343"/>
      <c r="Q682" s="464"/>
      <c r="R682" s="343"/>
      <c r="S682" s="343"/>
      <c r="T682" s="343"/>
      <c r="U682" s="343"/>
      <c r="V682" s="343"/>
      <c r="W682" s="343"/>
      <c r="X682" s="343"/>
      <c r="Y682" s="343"/>
      <c r="Z682" s="343"/>
    </row>
    <row r="683" spans="1:26" ht="15.75" customHeight="1">
      <c r="A683" s="343"/>
      <c r="B683" s="343"/>
      <c r="C683" s="343"/>
      <c r="D683" s="464"/>
      <c r="E683" s="343"/>
      <c r="F683" s="464"/>
      <c r="G683" s="343"/>
      <c r="H683" s="464"/>
      <c r="I683" s="343"/>
      <c r="J683" s="464"/>
      <c r="K683" s="465"/>
      <c r="L683" s="343"/>
      <c r="M683" s="464"/>
      <c r="N683" s="343"/>
      <c r="O683" s="464"/>
      <c r="P683" s="343"/>
      <c r="Q683" s="464"/>
      <c r="R683" s="343"/>
      <c r="S683" s="343"/>
      <c r="T683" s="343"/>
      <c r="U683" s="343"/>
      <c r="V683" s="343"/>
      <c r="W683" s="343"/>
      <c r="X683" s="343"/>
      <c r="Y683" s="343"/>
      <c r="Z683" s="343"/>
    </row>
    <row r="684" spans="1:26" ht="15.75" customHeight="1">
      <c r="A684" s="343"/>
      <c r="B684" s="343"/>
      <c r="C684" s="343"/>
      <c r="D684" s="464"/>
      <c r="E684" s="343"/>
      <c r="F684" s="464"/>
      <c r="G684" s="343"/>
      <c r="H684" s="464"/>
      <c r="I684" s="343"/>
      <c r="J684" s="464"/>
      <c r="K684" s="465"/>
      <c r="L684" s="343"/>
      <c r="M684" s="464"/>
      <c r="N684" s="343"/>
      <c r="O684" s="464"/>
      <c r="P684" s="343"/>
      <c r="Q684" s="464"/>
      <c r="R684" s="343"/>
      <c r="S684" s="343"/>
      <c r="T684" s="343"/>
      <c r="U684" s="343"/>
      <c r="V684" s="343"/>
      <c r="W684" s="343"/>
      <c r="X684" s="343"/>
      <c r="Y684" s="343"/>
      <c r="Z684" s="343"/>
    </row>
    <row r="685" spans="1:26" ht="15.75" customHeight="1">
      <c r="A685" s="343"/>
      <c r="B685" s="343"/>
      <c r="C685" s="343"/>
      <c r="D685" s="464"/>
      <c r="E685" s="343"/>
      <c r="F685" s="464"/>
      <c r="G685" s="343"/>
      <c r="H685" s="464"/>
      <c r="I685" s="343"/>
      <c r="J685" s="464"/>
      <c r="K685" s="465"/>
      <c r="L685" s="343"/>
      <c r="M685" s="464"/>
      <c r="N685" s="343"/>
      <c r="O685" s="464"/>
      <c r="P685" s="343"/>
      <c r="Q685" s="464"/>
      <c r="R685" s="343"/>
      <c r="S685" s="343"/>
      <c r="T685" s="343"/>
      <c r="U685" s="343"/>
      <c r="V685" s="343"/>
      <c r="W685" s="343"/>
      <c r="X685" s="343"/>
      <c r="Y685" s="343"/>
      <c r="Z685" s="343"/>
    </row>
    <row r="686" spans="1:26" ht="15.75" customHeight="1">
      <c r="A686" s="343"/>
      <c r="B686" s="343"/>
      <c r="C686" s="343"/>
      <c r="D686" s="464"/>
      <c r="E686" s="343"/>
      <c r="F686" s="464"/>
      <c r="G686" s="343"/>
      <c r="H686" s="464"/>
      <c r="I686" s="343"/>
      <c r="J686" s="464"/>
      <c r="K686" s="465"/>
      <c r="L686" s="343"/>
      <c r="M686" s="464"/>
      <c r="N686" s="343"/>
      <c r="O686" s="464"/>
      <c r="P686" s="343"/>
      <c r="Q686" s="464"/>
      <c r="R686" s="343"/>
      <c r="S686" s="343"/>
      <c r="T686" s="343"/>
      <c r="U686" s="343"/>
      <c r="V686" s="343"/>
      <c r="W686" s="343"/>
      <c r="X686" s="343"/>
      <c r="Y686" s="343"/>
      <c r="Z686" s="343"/>
    </row>
    <row r="687" spans="1:26" ht="15.75" customHeight="1">
      <c r="A687" s="343"/>
      <c r="B687" s="343"/>
      <c r="C687" s="343"/>
      <c r="D687" s="464"/>
      <c r="E687" s="343"/>
      <c r="F687" s="464"/>
      <c r="G687" s="343"/>
      <c r="H687" s="464"/>
      <c r="I687" s="343"/>
      <c r="J687" s="464"/>
      <c r="K687" s="465"/>
      <c r="L687" s="343"/>
      <c r="M687" s="464"/>
      <c r="N687" s="343"/>
      <c r="O687" s="464"/>
      <c r="P687" s="343"/>
      <c r="Q687" s="464"/>
      <c r="R687" s="343"/>
      <c r="S687" s="343"/>
      <c r="T687" s="343"/>
      <c r="U687" s="343"/>
      <c r="V687" s="343"/>
      <c r="W687" s="343"/>
      <c r="X687" s="343"/>
      <c r="Y687" s="343"/>
      <c r="Z687" s="343"/>
    </row>
    <row r="688" spans="1:26" ht="15.75" customHeight="1">
      <c r="A688" s="343"/>
      <c r="B688" s="343"/>
      <c r="C688" s="343"/>
      <c r="D688" s="464"/>
      <c r="E688" s="343"/>
      <c r="F688" s="464"/>
      <c r="G688" s="343"/>
      <c r="H688" s="464"/>
      <c r="I688" s="343"/>
      <c r="J688" s="464"/>
      <c r="K688" s="465"/>
      <c r="L688" s="343"/>
      <c r="M688" s="464"/>
      <c r="N688" s="343"/>
      <c r="O688" s="464"/>
      <c r="P688" s="343"/>
      <c r="Q688" s="464"/>
      <c r="R688" s="343"/>
      <c r="S688" s="343"/>
      <c r="T688" s="343"/>
      <c r="U688" s="343"/>
      <c r="V688" s="343"/>
      <c r="W688" s="343"/>
      <c r="X688" s="343"/>
      <c r="Y688" s="343"/>
      <c r="Z688" s="343"/>
    </row>
    <row r="689" spans="1:26" ht="15.75" customHeight="1">
      <c r="A689" s="343"/>
      <c r="B689" s="343"/>
      <c r="C689" s="343"/>
      <c r="D689" s="464"/>
      <c r="E689" s="343"/>
      <c r="F689" s="464"/>
      <c r="G689" s="343"/>
      <c r="H689" s="464"/>
      <c r="I689" s="343"/>
      <c r="J689" s="464"/>
      <c r="K689" s="465"/>
      <c r="L689" s="343"/>
      <c r="M689" s="464"/>
      <c r="N689" s="343"/>
      <c r="O689" s="464"/>
      <c r="P689" s="343"/>
      <c r="Q689" s="464"/>
      <c r="R689" s="343"/>
      <c r="S689" s="343"/>
      <c r="T689" s="343"/>
      <c r="U689" s="343"/>
      <c r="V689" s="343"/>
      <c r="W689" s="343"/>
      <c r="X689" s="343"/>
      <c r="Y689" s="343"/>
      <c r="Z689" s="343"/>
    </row>
    <row r="690" spans="1:26" ht="15.75" customHeight="1">
      <c r="A690" s="343"/>
      <c r="B690" s="343"/>
      <c r="C690" s="343"/>
      <c r="D690" s="464"/>
      <c r="E690" s="343"/>
      <c r="F690" s="464"/>
      <c r="G690" s="343"/>
      <c r="H690" s="464"/>
      <c r="I690" s="343"/>
      <c r="J690" s="464"/>
      <c r="K690" s="465"/>
      <c r="L690" s="343"/>
      <c r="M690" s="464"/>
      <c r="N690" s="343"/>
      <c r="O690" s="464"/>
      <c r="P690" s="343"/>
      <c r="Q690" s="464"/>
      <c r="R690" s="343"/>
      <c r="S690" s="343"/>
      <c r="T690" s="343"/>
      <c r="U690" s="343"/>
      <c r="V690" s="343"/>
      <c r="W690" s="343"/>
      <c r="X690" s="343"/>
      <c r="Y690" s="343"/>
      <c r="Z690" s="343"/>
    </row>
    <row r="691" spans="1:26" ht="15.75" customHeight="1">
      <c r="A691" s="343"/>
      <c r="B691" s="343"/>
      <c r="C691" s="343"/>
      <c r="D691" s="464"/>
      <c r="E691" s="343"/>
      <c r="F691" s="464"/>
      <c r="G691" s="343"/>
      <c r="H691" s="464"/>
      <c r="I691" s="343"/>
      <c r="J691" s="464"/>
      <c r="K691" s="465"/>
      <c r="L691" s="343"/>
      <c r="M691" s="464"/>
      <c r="N691" s="343"/>
      <c r="O691" s="464"/>
      <c r="P691" s="343"/>
      <c r="Q691" s="464"/>
      <c r="R691" s="343"/>
      <c r="S691" s="343"/>
      <c r="T691" s="343"/>
      <c r="U691" s="343"/>
      <c r="V691" s="343"/>
      <c r="W691" s="343"/>
      <c r="X691" s="343"/>
      <c r="Y691" s="343"/>
      <c r="Z691" s="343"/>
    </row>
    <row r="692" spans="1:26" ht="15.75" customHeight="1">
      <c r="A692" s="343"/>
      <c r="B692" s="343"/>
      <c r="C692" s="343"/>
      <c r="D692" s="464"/>
      <c r="E692" s="343"/>
      <c r="F692" s="464"/>
      <c r="G692" s="343"/>
      <c r="H692" s="464"/>
      <c r="I692" s="343"/>
      <c r="J692" s="464"/>
      <c r="K692" s="465"/>
      <c r="L692" s="343"/>
      <c r="M692" s="464"/>
      <c r="N692" s="343"/>
      <c r="O692" s="464"/>
      <c r="P692" s="343"/>
      <c r="Q692" s="464"/>
      <c r="R692" s="343"/>
      <c r="S692" s="343"/>
      <c r="T692" s="343"/>
      <c r="U692" s="343"/>
      <c r="V692" s="343"/>
      <c r="W692" s="343"/>
      <c r="X692" s="343"/>
      <c r="Y692" s="343"/>
      <c r="Z692" s="343"/>
    </row>
    <row r="693" spans="1:26" ht="15.75" customHeight="1">
      <c r="A693" s="343"/>
      <c r="B693" s="343"/>
      <c r="C693" s="343"/>
      <c r="D693" s="464"/>
      <c r="E693" s="343"/>
      <c r="F693" s="464"/>
      <c r="G693" s="343"/>
      <c r="H693" s="464"/>
      <c r="I693" s="343"/>
      <c r="J693" s="464"/>
      <c r="K693" s="465"/>
      <c r="L693" s="343"/>
      <c r="M693" s="464"/>
      <c r="N693" s="343"/>
      <c r="O693" s="464"/>
      <c r="P693" s="343"/>
      <c r="Q693" s="464"/>
      <c r="R693" s="343"/>
      <c r="S693" s="343"/>
      <c r="T693" s="343"/>
      <c r="U693" s="343"/>
      <c r="V693" s="343"/>
      <c r="W693" s="343"/>
      <c r="X693" s="343"/>
      <c r="Y693" s="343"/>
      <c r="Z693" s="343"/>
    </row>
    <row r="694" spans="1:26" ht="15.75" customHeight="1">
      <c r="A694" s="343"/>
      <c r="B694" s="343"/>
      <c r="C694" s="343"/>
      <c r="D694" s="464"/>
      <c r="E694" s="343"/>
      <c r="F694" s="464"/>
      <c r="G694" s="343"/>
      <c r="H694" s="464"/>
      <c r="I694" s="343"/>
      <c r="J694" s="464"/>
      <c r="K694" s="465"/>
      <c r="L694" s="343"/>
      <c r="M694" s="464"/>
      <c r="N694" s="343"/>
      <c r="O694" s="464"/>
      <c r="P694" s="343"/>
      <c r="Q694" s="464"/>
      <c r="R694" s="343"/>
      <c r="S694" s="343"/>
      <c r="T694" s="343"/>
      <c r="U694" s="343"/>
      <c r="V694" s="343"/>
      <c r="W694" s="343"/>
      <c r="X694" s="343"/>
      <c r="Y694" s="343"/>
      <c r="Z694" s="343"/>
    </row>
    <row r="695" spans="1:26" ht="15.75" customHeight="1">
      <c r="A695" s="343"/>
      <c r="B695" s="343"/>
      <c r="C695" s="343"/>
      <c r="D695" s="464"/>
      <c r="E695" s="343"/>
      <c r="F695" s="464"/>
      <c r="G695" s="343"/>
      <c r="H695" s="464"/>
      <c r="I695" s="343"/>
      <c r="J695" s="464"/>
      <c r="K695" s="465"/>
      <c r="L695" s="343"/>
      <c r="M695" s="464"/>
      <c r="N695" s="343"/>
      <c r="O695" s="464"/>
      <c r="P695" s="343"/>
      <c r="Q695" s="464"/>
      <c r="R695" s="343"/>
      <c r="S695" s="343"/>
      <c r="T695" s="343"/>
      <c r="U695" s="343"/>
      <c r="V695" s="343"/>
      <c r="W695" s="343"/>
      <c r="X695" s="343"/>
      <c r="Y695" s="343"/>
      <c r="Z695" s="343"/>
    </row>
    <row r="696" spans="1:26" ht="15.75" customHeight="1">
      <c r="A696" s="343"/>
      <c r="B696" s="343"/>
      <c r="C696" s="343"/>
      <c r="D696" s="464"/>
      <c r="E696" s="343"/>
      <c r="F696" s="464"/>
      <c r="G696" s="343"/>
      <c r="H696" s="464"/>
      <c r="I696" s="343"/>
      <c r="J696" s="464"/>
      <c r="K696" s="465"/>
      <c r="L696" s="343"/>
      <c r="M696" s="464"/>
      <c r="N696" s="343"/>
      <c r="O696" s="464"/>
      <c r="P696" s="343"/>
      <c r="Q696" s="464"/>
      <c r="R696" s="343"/>
      <c r="S696" s="343"/>
      <c r="T696" s="343"/>
      <c r="U696" s="343"/>
      <c r="V696" s="343"/>
      <c r="W696" s="343"/>
      <c r="X696" s="343"/>
      <c r="Y696" s="343"/>
      <c r="Z696" s="343"/>
    </row>
    <row r="697" spans="1:26" ht="15.75" customHeight="1">
      <c r="A697" s="343"/>
      <c r="B697" s="343"/>
      <c r="C697" s="343"/>
      <c r="D697" s="464"/>
      <c r="E697" s="343"/>
      <c r="F697" s="464"/>
      <c r="G697" s="343"/>
      <c r="H697" s="464"/>
      <c r="I697" s="343"/>
      <c r="J697" s="464"/>
      <c r="K697" s="465"/>
      <c r="L697" s="343"/>
      <c r="M697" s="464"/>
      <c r="N697" s="343"/>
      <c r="O697" s="464"/>
      <c r="P697" s="343"/>
      <c r="Q697" s="464"/>
      <c r="R697" s="343"/>
      <c r="S697" s="343"/>
      <c r="T697" s="343"/>
      <c r="U697" s="343"/>
      <c r="V697" s="343"/>
      <c r="W697" s="343"/>
      <c r="X697" s="343"/>
      <c r="Y697" s="343"/>
      <c r="Z697" s="343"/>
    </row>
    <row r="698" spans="1:26" ht="15.75" customHeight="1">
      <c r="A698" s="343"/>
      <c r="B698" s="343"/>
      <c r="C698" s="343"/>
      <c r="D698" s="464"/>
      <c r="E698" s="343"/>
      <c r="F698" s="464"/>
      <c r="G698" s="343"/>
      <c r="H698" s="464"/>
      <c r="I698" s="343"/>
      <c r="J698" s="464"/>
      <c r="K698" s="465"/>
      <c r="L698" s="343"/>
      <c r="M698" s="464"/>
      <c r="N698" s="343"/>
      <c r="O698" s="464"/>
      <c r="P698" s="343"/>
      <c r="Q698" s="464"/>
      <c r="R698" s="343"/>
      <c r="S698" s="343"/>
      <c r="T698" s="343"/>
      <c r="U698" s="343"/>
      <c r="V698" s="343"/>
      <c r="W698" s="343"/>
      <c r="X698" s="343"/>
      <c r="Y698" s="343"/>
      <c r="Z698" s="343"/>
    </row>
    <row r="699" spans="1:26" ht="15.75" customHeight="1">
      <c r="A699" s="343"/>
      <c r="B699" s="343"/>
      <c r="C699" s="343"/>
      <c r="D699" s="464"/>
      <c r="E699" s="343"/>
      <c r="F699" s="464"/>
      <c r="G699" s="343"/>
      <c r="H699" s="464"/>
      <c r="I699" s="343"/>
      <c r="J699" s="464"/>
      <c r="K699" s="465"/>
      <c r="L699" s="343"/>
      <c r="M699" s="464"/>
      <c r="N699" s="343"/>
      <c r="O699" s="464"/>
      <c r="P699" s="343"/>
      <c r="Q699" s="464"/>
      <c r="R699" s="343"/>
      <c r="S699" s="343"/>
      <c r="T699" s="343"/>
      <c r="U699" s="343"/>
      <c r="V699" s="343"/>
      <c r="W699" s="343"/>
      <c r="X699" s="343"/>
      <c r="Y699" s="343"/>
      <c r="Z699" s="343"/>
    </row>
    <row r="700" spans="1:26" ht="15.75" customHeight="1">
      <c r="A700" s="343"/>
      <c r="B700" s="343"/>
      <c r="C700" s="343"/>
      <c r="D700" s="464"/>
      <c r="E700" s="343"/>
      <c r="F700" s="464"/>
      <c r="G700" s="343"/>
      <c r="H700" s="464"/>
      <c r="I700" s="343"/>
      <c r="J700" s="464"/>
      <c r="K700" s="465"/>
      <c r="L700" s="343"/>
      <c r="M700" s="464"/>
      <c r="N700" s="343"/>
      <c r="O700" s="464"/>
      <c r="P700" s="343"/>
      <c r="Q700" s="464"/>
      <c r="R700" s="343"/>
      <c r="S700" s="343"/>
      <c r="T700" s="343"/>
      <c r="U700" s="343"/>
      <c r="V700" s="343"/>
      <c r="W700" s="343"/>
      <c r="X700" s="343"/>
      <c r="Y700" s="343"/>
      <c r="Z700" s="343"/>
    </row>
    <row r="701" spans="1:26" ht="15.75" customHeight="1">
      <c r="A701" s="343"/>
      <c r="B701" s="343"/>
      <c r="C701" s="343"/>
      <c r="D701" s="464"/>
      <c r="E701" s="343"/>
      <c r="F701" s="464"/>
      <c r="G701" s="343"/>
      <c r="H701" s="464"/>
      <c r="I701" s="343"/>
      <c r="J701" s="464"/>
      <c r="K701" s="465"/>
      <c r="L701" s="343"/>
      <c r="M701" s="464"/>
      <c r="N701" s="343"/>
      <c r="O701" s="464"/>
      <c r="P701" s="343"/>
      <c r="Q701" s="464"/>
      <c r="R701" s="343"/>
      <c r="S701" s="343"/>
      <c r="T701" s="343"/>
      <c r="U701" s="343"/>
      <c r="V701" s="343"/>
      <c r="W701" s="343"/>
      <c r="X701" s="343"/>
      <c r="Y701" s="343"/>
      <c r="Z701" s="343"/>
    </row>
    <row r="702" spans="1:26" ht="15.75" customHeight="1">
      <c r="A702" s="343"/>
      <c r="B702" s="343"/>
      <c r="C702" s="343"/>
      <c r="D702" s="464"/>
      <c r="E702" s="343"/>
      <c r="F702" s="464"/>
      <c r="G702" s="343"/>
      <c r="H702" s="464"/>
      <c r="I702" s="343"/>
      <c r="J702" s="464"/>
      <c r="K702" s="465"/>
      <c r="L702" s="343"/>
      <c r="M702" s="464"/>
      <c r="N702" s="343"/>
      <c r="O702" s="464"/>
      <c r="P702" s="343"/>
      <c r="Q702" s="464"/>
      <c r="R702" s="343"/>
      <c r="S702" s="343"/>
      <c r="T702" s="343"/>
      <c r="U702" s="343"/>
      <c r="V702" s="343"/>
      <c r="W702" s="343"/>
      <c r="X702" s="343"/>
      <c r="Y702" s="343"/>
      <c r="Z702" s="343"/>
    </row>
    <row r="703" spans="1:26" ht="15.75" customHeight="1">
      <c r="A703" s="343"/>
      <c r="B703" s="343"/>
      <c r="C703" s="343"/>
      <c r="D703" s="464"/>
      <c r="E703" s="343"/>
      <c r="F703" s="464"/>
      <c r="G703" s="343"/>
      <c r="H703" s="464"/>
      <c r="I703" s="343"/>
      <c r="J703" s="464"/>
      <c r="K703" s="465"/>
      <c r="L703" s="343"/>
      <c r="M703" s="464"/>
      <c r="N703" s="343"/>
      <c r="O703" s="464"/>
      <c r="P703" s="343"/>
      <c r="Q703" s="464"/>
      <c r="R703" s="343"/>
      <c r="S703" s="343"/>
      <c r="T703" s="343"/>
      <c r="U703" s="343"/>
      <c r="V703" s="343"/>
      <c r="W703" s="343"/>
      <c r="X703" s="343"/>
      <c r="Y703" s="343"/>
      <c r="Z703" s="343"/>
    </row>
    <row r="704" spans="1:26" ht="15.75" customHeight="1">
      <c r="A704" s="343"/>
      <c r="B704" s="343"/>
      <c r="C704" s="343"/>
      <c r="D704" s="464"/>
      <c r="E704" s="343"/>
      <c r="F704" s="464"/>
      <c r="G704" s="343"/>
      <c r="H704" s="464"/>
      <c r="I704" s="343"/>
      <c r="J704" s="464"/>
      <c r="K704" s="465"/>
      <c r="L704" s="343"/>
      <c r="M704" s="464"/>
      <c r="N704" s="343"/>
      <c r="O704" s="464"/>
      <c r="P704" s="343"/>
      <c r="Q704" s="464"/>
      <c r="R704" s="343"/>
      <c r="S704" s="343"/>
      <c r="T704" s="343"/>
      <c r="U704" s="343"/>
      <c r="V704" s="343"/>
      <c r="W704" s="343"/>
      <c r="X704" s="343"/>
      <c r="Y704" s="343"/>
      <c r="Z704" s="343"/>
    </row>
    <row r="705" spans="1:26" ht="15.75" customHeight="1">
      <c r="A705" s="343"/>
      <c r="B705" s="343"/>
      <c r="C705" s="343"/>
      <c r="D705" s="464"/>
      <c r="E705" s="343"/>
      <c r="F705" s="464"/>
      <c r="G705" s="343"/>
      <c r="H705" s="464"/>
      <c r="I705" s="343"/>
      <c r="J705" s="464"/>
      <c r="K705" s="465"/>
      <c r="L705" s="343"/>
      <c r="M705" s="464"/>
      <c r="N705" s="343"/>
      <c r="O705" s="464"/>
      <c r="P705" s="343"/>
      <c r="Q705" s="464"/>
      <c r="R705" s="343"/>
      <c r="S705" s="343"/>
      <c r="T705" s="343"/>
      <c r="U705" s="343"/>
      <c r="V705" s="343"/>
      <c r="W705" s="343"/>
      <c r="X705" s="343"/>
      <c r="Y705" s="343"/>
      <c r="Z705" s="343"/>
    </row>
    <row r="706" spans="1:26" ht="15.75" customHeight="1">
      <c r="A706" s="343"/>
      <c r="B706" s="343"/>
      <c r="C706" s="343"/>
      <c r="D706" s="464"/>
      <c r="E706" s="343"/>
      <c r="F706" s="464"/>
      <c r="G706" s="343"/>
      <c r="H706" s="464"/>
      <c r="I706" s="343"/>
      <c r="J706" s="464"/>
      <c r="K706" s="465"/>
      <c r="L706" s="343"/>
      <c r="M706" s="464"/>
      <c r="N706" s="343"/>
      <c r="O706" s="464"/>
      <c r="P706" s="343"/>
      <c r="Q706" s="464"/>
      <c r="R706" s="343"/>
      <c r="S706" s="343"/>
      <c r="T706" s="343"/>
      <c r="U706" s="343"/>
      <c r="V706" s="343"/>
      <c r="W706" s="343"/>
      <c r="X706" s="343"/>
      <c r="Y706" s="343"/>
      <c r="Z706" s="343"/>
    </row>
    <row r="707" spans="1:26" ht="15.75" customHeight="1">
      <c r="A707" s="343"/>
      <c r="B707" s="343"/>
      <c r="C707" s="343"/>
      <c r="D707" s="464"/>
      <c r="E707" s="343"/>
      <c r="F707" s="464"/>
      <c r="G707" s="343"/>
      <c r="H707" s="464"/>
      <c r="I707" s="343"/>
      <c r="J707" s="464"/>
      <c r="K707" s="465"/>
      <c r="L707" s="343"/>
      <c r="M707" s="464"/>
      <c r="N707" s="343"/>
      <c r="O707" s="464"/>
      <c r="P707" s="343"/>
      <c r="Q707" s="464"/>
      <c r="R707" s="343"/>
      <c r="S707" s="343"/>
      <c r="T707" s="343"/>
      <c r="U707" s="343"/>
      <c r="V707" s="343"/>
      <c r="W707" s="343"/>
      <c r="X707" s="343"/>
      <c r="Y707" s="343"/>
      <c r="Z707" s="343"/>
    </row>
    <row r="708" spans="1:26" ht="15.75" customHeight="1">
      <c r="A708" s="343"/>
      <c r="B708" s="343"/>
      <c r="C708" s="343"/>
      <c r="D708" s="464"/>
      <c r="E708" s="343"/>
      <c r="F708" s="464"/>
      <c r="G708" s="343"/>
      <c r="H708" s="464"/>
      <c r="I708" s="343"/>
      <c r="J708" s="464"/>
      <c r="K708" s="465"/>
      <c r="L708" s="343"/>
      <c r="M708" s="464"/>
      <c r="N708" s="343"/>
      <c r="O708" s="464"/>
      <c r="P708" s="343"/>
      <c r="Q708" s="464"/>
      <c r="R708" s="343"/>
      <c r="S708" s="343"/>
      <c r="T708" s="343"/>
      <c r="U708" s="343"/>
      <c r="V708" s="343"/>
      <c r="W708" s="343"/>
      <c r="X708" s="343"/>
      <c r="Y708" s="343"/>
      <c r="Z708" s="343"/>
    </row>
    <row r="709" spans="1:26" ht="15.75" customHeight="1">
      <c r="A709" s="343"/>
      <c r="B709" s="343"/>
      <c r="C709" s="343"/>
      <c r="D709" s="464"/>
      <c r="E709" s="343"/>
      <c r="F709" s="464"/>
      <c r="G709" s="343"/>
      <c r="H709" s="464"/>
      <c r="I709" s="343"/>
      <c r="J709" s="464"/>
      <c r="K709" s="465"/>
      <c r="L709" s="343"/>
      <c r="M709" s="464"/>
      <c r="N709" s="343"/>
      <c r="O709" s="464"/>
      <c r="P709" s="343"/>
      <c r="Q709" s="464"/>
      <c r="R709" s="343"/>
      <c r="S709" s="343"/>
      <c r="T709" s="343"/>
      <c r="U709" s="343"/>
      <c r="V709" s="343"/>
      <c r="W709" s="343"/>
      <c r="X709" s="343"/>
      <c r="Y709" s="343"/>
      <c r="Z709" s="343"/>
    </row>
    <row r="710" spans="1:26" ht="15.75" customHeight="1">
      <c r="A710" s="343"/>
      <c r="B710" s="343"/>
      <c r="C710" s="343"/>
      <c r="D710" s="464"/>
      <c r="E710" s="343"/>
      <c r="F710" s="464"/>
      <c r="G710" s="343"/>
      <c r="H710" s="464"/>
      <c r="I710" s="343"/>
      <c r="J710" s="464"/>
      <c r="K710" s="465"/>
      <c r="L710" s="343"/>
      <c r="M710" s="464"/>
      <c r="N710" s="343"/>
      <c r="O710" s="464"/>
      <c r="P710" s="343"/>
      <c r="Q710" s="464"/>
      <c r="R710" s="343"/>
      <c r="S710" s="343"/>
      <c r="T710" s="343"/>
      <c r="U710" s="343"/>
      <c r="V710" s="343"/>
      <c r="W710" s="343"/>
      <c r="X710" s="343"/>
      <c r="Y710" s="343"/>
      <c r="Z710" s="343"/>
    </row>
    <row r="711" spans="1:26" ht="15.75" customHeight="1">
      <c r="A711" s="343"/>
      <c r="B711" s="343"/>
      <c r="C711" s="343"/>
      <c r="D711" s="464"/>
      <c r="E711" s="343"/>
      <c r="F711" s="464"/>
      <c r="G711" s="343"/>
      <c r="H711" s="464"/>
      <c r="I711" s="343"/>
      <c r="J711" s="464"/>
      <c r="K711" s="465"/>
      <c r="L711" s="343"/>
      <c r="M711" s="464"/>
      <c r="N711" s="343"/>
      <c r="O711" s="464"/>
      <c r="P711" s="343"/>
      <c r="Q711" s="464"/>
      <c r="R711" s="343"/>
      <c r="S711" s="343"/>
      <c r="T711" s="343"/>
      <c r="U711" s="343"/>
      <c r="V711" s="343"/>
      <c r="W711" s="343"/>
      <c r="X711" s="343"/>
      <c r="Y711" s="343"/>
      <c r="Z711" s="343"/>
    </row>
    <row r="712" spans="1:26" ht="15.75" customHeight="1">
      <c r="A712" s="343"/>
      <c r="B712" s="343"/>
      <c r="C712" s="343"/>
      <c r="D712" s="464"/>
      <c r="E712" s="343"/>
      <c r="F712" s="464"/>
      <c r="G712" s="343"/>
      <c r="H712" s="464"/>
      <c r="I712" s="343"/>
      <c r="J712" s="464"/>
      <c r="K712" s="465"/>
      <c r="L712" s="343"/>
      <c r="M712" s="464"/>
      <c r="N712" s="343"/>
      <c r="O712" s="464"/>
      <c r="P712" s="343"/>
      <c r="Q712" s="464"/>
      <c r="R712" s="343"/>
      <c r="S712" s="343"/>
      <c r="T712" s="343"/>
      <c r="U712" s="343"/>
      <c r="V712" s="343"/>
      <c r="W712" s="343"/>
      <c r="X712" s="343"/>
      <c r="Y712" s="343"/>
      <c r="Z712" s="343"/>
    </row>
    <row r="713" spans="1:26" ht="15.75" customHeight="1">
      <c r="A713" s="343"/>
      <c r="B713" s="343"/>
      <c r="C713" s="343"/>
      <c r="D713" s="464"/>
      <c r="E713" s="343"/>
      <c r="F713" s="464"/>
      <c r="G713" s="343"/>
      <c r="H713" s="464"/>
      <c r="I713" s="343"/>
      <c r="J713" s="464"/>
      <c r="K713" s="465"/>
      <c r="L713" s="343"/>
      <c r="M713" s="464"/>
      <c r="N713" s="343"/>
      <c r="O713" s="464"/>
      <c r="P713" s="343"/>
      <c r="Q713" s="464"/>
      <c r="R713" s="343"/>
      <c r="S713" s="343"/>
      <c r="T713" s="343"/>
      <c r="U713" s="343"/>
      <c r="V713" s="343"/>
      <c r="W713" s="343"/>
      <c r="X713" s="343"/>
      <c r="Y713" s="343"/>
      <c r="Z713" s="343"/>
    </row>
    <row r="714" spans="1:26" ht="15.75" customHeight="1">
      <c r="A714" s="343"/>
      <c r="B714" s="343"/>
      <c r="C714" s="343"/>
      <c r="D714" s="464"/>
      <c r="E714" s="343"/>
      <c r="F714" s="464"/>
      <c r="G714" s="343"/>
      <c r="H714" s="464"/>
      <c r="I714" s="343"/>
      <c r="J714" s="464"/>
      <c r="K714" s="465"/>
      <c r="L714" s="343"/>
      <c r="M714" s="464"/>
      <c r="N714" s="343"/>
      <c r="O714" s="464"/>
      <c r="P714" s="343"/>
      <c r="Q714" s="464"/>
      <c r="R714" s="343"/>
      <c r="S714" s="343"/>
      <c r="T714" s="343"/>
      <c r="U714" s="343"/>
      <c r="V714" s="343"/>
      <c r="W714" s="343"/>
      <c r="X714" s="343"/>
      <c r="Y714" s="343"/>
      <c r="Z714" s="343"/>
    </row>
    <row r="715" spans="1:26" ht="15.75" customHeight="1">
      <c r="A715" s="343"/>
      <c r="B715" s="343"/>
      <c r="C715" s="343"/>
      <c r="D715" s="464"/>
      <c r="E715" s="343"/>
      <c r="F715" s="464"/>
      <c r="G715" s="343"/>
      <c r="H715" s="464"/>
      <c r="I715" s="343"/>
      <c r="J715" s="464"/>
      <c r="K715" s="465"/>
      <c r="L715" s="343"/>
      <c r="M715" s="464"/>
      <c r="N715" s="343"/>
      <c r="O715" s="464"/>
      <c r="P715" s="343"/>
      <c r="Q715" s="464"/>
      <c r="R715" s="343"/>
      <c r="S715" s="343"/>
      <c r="T715" s="343"/>
      <c r="U715" s="343"/>
      <c r="V715" s="343"/>
      <c r="W715" s="343"/>
      <c r="X715" s="343"/>
      <c r="Y715" s="343"/>
      <c r="Z715" s="343"/>
    </row>
    <row r="716" spans="1:26" ht="15.75" customHeight="1">
      <c r="A716" s="343"/>
      <c r="B716" s="343"/>
      <c r="C716" s="343"/>
      <c r="D716" s="464"/>
      <c r="E716" s="343"/>
      <c r="F716" s="464"/>
      <c r="G716" s="343"/>
      <c r="H716" s="464"/>
      <c r="I716" s="343"/>
      <c r="J716" s="464"/>
      <c r="K716" s="465"/>
      <c r="L716" s="343"/>
      <c r="M716" s="464"/>
      <c r="N716" s="343"/>
      <c r="O716" s="464"/>
      <c r="P716" s="343"/>
      <c r="Q716" s="464"/>
      <c r="R716" s="343"/>
      <c r="S716" s="343"/>
      <c r="T716" s="343"/>
      <c r="U716" s="343"/>
      <c r="V716" s="343"/>
      <c r="W716" s="343"/>
      <c r="X716" s="343"/>
      <c r="Y716" s="343"/>
      <c r="Z716" s="343"/>
    </row>
    <row r="717" spans="1:26" ht="15.75" customHeight="1">
      <c r="A717" s="343"/>
      <c r="B717" s="343"/>
      <c r="C717" s="343"/>
      <c r="D717" s="464"/>
      <c r="E717" s="343"/>
      <c r="F717" s="464"/>
      <c r="G717" s="343"/>
      <c r="H717" s="464"/>
      <c r="I717" s="343"/>
      <c r="J717" s="464"/>
      <c r="K717" s="465"/>
      <c r="L717" s="343"/>
      <c r="M717" s="464"/>
      <c r="N717" s="343"/>
      <c r="O717" s="464"/>
      <c r="P717" s="343"/>
      <c r="Q717" s="464"/>
      <c r="R717" s="343"/>
      <c r="S717" s="343"/>
      <c r="T717" s="343"/>
      <c r="U717" s="343"/>
      <c r="V717" s="343"/>
      <c r="W717" s="343"/>
      <c r="X717" s="343"/>
      <c r="Y717" s="343"/>
      <c r="Z717" s="343"/>
    </row>
    <row r="718" spans="1:26" ht="15.75" customHeight="1">
      <c r="A718" s="343"/>
      <c r="B718" s="343"/>
      <c r="C718" s="343"/>
      <c r="D718" s="464"/>
      <c r="E718" s="343"/>
      <c r="F718" s="464"/>
      <c r="G718" s="343"/>
      <c r="H718" s="464"/>
      <c r="I718" s="343"/>
      <c r="J718" s="464"/>
      <c r="K718" s="465"/>
      <c r="L718" s="343"/>
      <c r="M718" s="464"/>
      <c r="N718" s="343"/>
      <c r="O718" s="464"/>
      <c r="P718" s="343"/>
      <c r="Q718" s="464"/>
      <c r="R718" s="343"/>
      <c r="S718" s="343"/>
      <c r="T718" s="343"/>
      <c r="U718" s="343"/>
      <c r="V718" s="343"/>
      <c r="W718" s="343"/>
      <c r="X718" s="343"/>
      <c r="Y718" s="343"/>
      <c r="Z718" s="343"/>
    </row>
    <row r="719" spans="1:26" ht="15.75" customHeight="1">
      <c r="A719" s="343"/>
      <c r="B719" s="343"/>
      <c r="C719" s="343"/>
      <c r="D719" s="464"/>
      <c r="E719" s="343"/>
      <c r="F719" s="464"/>
      <c r="G719" s="343"/>
      <c r="H719" s="464"/>
      <c r="I719" s="343"/>
      <c r="J719" s="464"/>
      <c r="K719" s="465"/>
      <c r="L719" s="343"/>
      <c r="M719" s="464"/>
      <c r="N719" s="343"/>
      <c r="O719" s="464"/>
      <c r="P719" s="343"/>
      <c r="Q719" s="464"/>
      <c r="R719" s="343"/>
      <c r="S719" s="343"/>
      <c r="T719" s="343"/>
      <c r="U719" s="343"/>
      <c r="V719" s="343"/>
      <c r="W719" s="343"/>
      <c r="X719" s="343"/>
      <c r="Y719" s="343"/>
      <c r="Z719" s="343"/>
    </row>
    <row r="720" spans="1:26" ht="15.75" customHeight="1">
      <c r="A720" s="343"/>
      <c r="B720" s="343"/>
      <c r="C720" s="343"/>
      <c r="D720" s="464"/>
      <c r="E720" s="343"/>
      <c r="F720" s="464"/>
      <c r="G720" s="343"/>
      <c r="H720" s="464"/>
      <c r="I720" s="343"/>
      <c r="J720" s="464"/>
      <c r="K720" s="465"/>
      <c r="L720" s="343"/>
      <c r="M720" s="464"/>
      <c r="N720" s="343"/>
      <c r="O720" s="464"/>
      <c r="P720" s="343"/>
      <c r="Q720" s="464"/>
      <c r="R720" s="343"/>
      <c r="S720" s="343"/>
      <c r="T720" s="343"/>
      <c r="U720" s="343"/>
      <c r="V720" s="343"/>
      <c r="W720" s="343"/>
      <c r="X720" s="343"/>
      <c r="Y720" s="343"/>
      <c r="Z720" s="343"/>
    </row>
    <row r="721" spans="1:26" ht="15.75" customHeight="1">
      <c r="A721" s="343"/>
      <c r="B721" s="343"/>
      <c r="C721" s="343"/>
      <c r="D721" s="464"/>
      <c r="E721" s="343"/>
      <c r="F721" s="464"/>
      <c r="G721" s="343"/>
      <c r="H721" s="464"/>
      <c r="I721" s="343"/>
      <c r="J721" s="464"/>
      <c r="K721" s="465"/>
      <c r="L721" s="343"/>
      <c r="M721" s="464"/>
      <c r="N721" s="343"/>
      <c r="O721" s="464"/>
      <c r="P721" s="343"/>
      <c r="Q721" s="464"/>
      <c r="R721" s="343"/>
      <c r="S721" s="343"/>
      <c r="T721" s="343"/>
      <c r="U721" s="343"/>
      <c r="V721" s="343"/>
      <c r="W721" s="343"/>
      <c r="X721" s="343"/>
      <c r="Y721" s="343"/>
      <c r="Z721" s="343"/>
    </row>
    <row r="722" spans="1:26" ht="15.75" customHeight="1">
      <c r="A722" s="343"/>
      <c r="B722" s="343"/>
      <c r="C722" s="343"/>
      <c r="D722" s="464"/>
      <c r="E722" s="343"/>
      <c r="F722" s="464"/>
      <c r="G722" s="343"/>
      <c r="H722" s="464"/>
      <c r="I722" s="343"/>
      <c r="J722" s="464"/>
      <c r="K722" s="465"/>
      <c r="L722" s="343"/>
      <c r="M722" s="464"/>
      <c r="N722" s="343"/>
      <c r="O722" s="464"/>
      <c r="P722" s="343"/>
      <c r="Q722" s="464"/>
      <c r="R722" s="343"/>
      <c r="S722" s="343"/>
      <c r="T722" s="343"/>
      <c r="U722" s="343"/>
      <c r="V722" s="343"/>
      <c r="W722" s="343"/>
      <c r="X722" s="343"/>
      <c r="Y722" s="343"/>
      <c r="Z722" s="343"/>
    </row>
    <row r="723" spans="1:26" ht="15.75" customHeight="1">
      <c r="A723" s="343"/>
      <c r="B723" s="343"/>
      <c r="C723" s="343"/>
      <c r="D723" s="464"/>
      <c r="E723" s="343"/>
      <c r="F723" s="464"/>
      <c r="G723" s="343"/>
      <c r="H723" s="464"/>
      <c r="I723" s="343"/>
      <c r="J723" s="464"/>
      <c r="K723" s="465"/>
      <c r="L723" s="343"/>
      <c r="M723" s="464"/>
      <c r="N723" s="343"/>
      <c r="O723" s="464"/>
      <c r="P723" s="343"/>
      <c r="Q723" s="464"/>
      <c r="R723" s="343"/>
      <c r="S723" s="343"/>
      <c r="T723" s="343"/>
      <c r="U723" s="343"/>
      <c r="V723" s="343"/>
      <c r="W723" s="343"/>
      <c r="X723" s="343"/>
      <c r="Y723" s="343"/>
      <c r="Z723" s="343"/>
    </row>
    <row r="724" spans="1:26" ht="15.75" customHeight="1">
      <c r="A724" s="343"/>
      <c r="B724" s="343"/>
      <c r="C724" s="343"/>
      <c r="D724" s="464"/>
      <c r="E724" s="343"/>
      <c r="F724" s="464"/>
      <c r="G724" s="343"/>
      <c r="H724" s="464"/>
      <c r="I724" s="343"/>
      <c r="J724" s="464"/>
      <c r="K724" s="465"/>
      <c r="L724" s="343"/>
      <c r="M724" s="464"/>
      <c r="N724" s="343"/>
      <c r="O724" s="464"/>
      <c r="P724" s="343"/>
      <c r="Q724" s="464"/>
      <c r="R724" s="343"/>
      <c r="S724" s="343"/>
      <c r="T724" s="343"/>
      <c r="U724" s="343"/>
      <c r="V724" s="343"/>
      <c r="W724" s="343"/>
      <c r="X724" s="343"/>
      <c r="Y724" s="343"/>
      <c r="Z724" s="343"/>
    </row>
    <row r="725" spans="1:26" ht="15.75" customHeight="1">
      <c r="A725" s="343"/>
      <c r="B725" s="343"/>
      <c r="C725" s="343"/>
      <c r="D725" s="464"/>
      <c r="E725" s="343"/>
      <c r="F725" s="464"/>
      <c r="G725" s="343"/>
      <c r="H725" s="464"/>
      <c r="I725" s="343"/>
      <c r="J725" s="464"/>
      <c r="K725" s="465"/>
      <c r="L725" s="343"/>
      <c r="M725" s="464"/>
      <c r="N725" s="343"/>
      <c r="O725" s="464"/>
      <c r="P725" s="343"/>
      <c r="Q725" s="464"/>
      <c r="R725" s="343"/>
      <c r="S725" s="343"/>
      <c r="T725" s="343"/>
      <c r="U725" s="343"/>
      <c r="V725" s="343"/>
      <c r="W725" s="343"/>
      <c r="X725" s="343"/>
      <c r="Y725" s="343"/>
      <c r="Z725" s="343"/>
    </row>
    <row r="726" spans="1:26" ht="15.75" customHeight="1">
      <c r="A726" s="343"/>
      <c r="B726" s="343"/>
      <c r="C726" s="343"/>
      <c r="D726" s="464"/>
      <c r="E726" s="343"/>
      <c r="F726" s="464"/>
      <c r="G726" s="343"/>
      <c r="H726" s="464"/>
      <c r="I726" s="343"/>
      <c r="J726" s="464"/>
      <c r="K726" s="465"/>
      <c r="L726" s="343"/>
      <c r="M726" s="464"/>
      <c r="N726" s="343"/>
      <c r="O726" s="464"/>
      <c r="P726" s="343"/>
      <c r="Q726" s="464"/>
      <c r="R726" s="343"/>
      <c r="S726" s="343"/>
      <c r="T726" s="343"/>
      <c r="U726" s="343"/>
      <c r="V726" s="343"/>
      <c r="W726" s="343"/>
      <c r="X726" s="343"/>
      <c r="Y726" s="343"/>
      <c r="Z726" s="343"/>
    </row>
    <row r="727" spans="1:26" ht="15.75" customHeight="1">
      <c r="A727" s="343"/>
      <c r="B727" s="343"/>
      <c r="C727" s="343"/>
      <c r="D727" s="464"/>
      <c r="E727" s="343"/>
      <c r="F727" s="464"/>
      <c r="G727" s="343"/>
      <c r="H727" s="464"/>
      <c r="I727" s="343"/>
      <c r="J727" s="464"/>
      <c r="K727" s="465"/>
      <c r="L727" s="343"/>
      <c r="M727" s="464"/>
      <c r="N727" s="343"/>
      <c r="O727" s="464"/>
      <c r="P727" s="343"/>
      <c r="Q727" s="464"/>
      <c r="R727" s="343"/>
      <c r="S727" s="343"/>
      <c r="T727" s="343"/>
      <c r="U727" s="343"/>
      <c r="V727" s="343"/>
      <c r="W727" s="343"/>
      <c r="X727" s="343"/>
      <c r="Y727" s="343"/>
      <c r="Z727" s="343"/>
    </row>
    <row r="728" spans="1:26" ht="15.75" customHeight="1">
      <c r="A728" s="343"/>
      <c r="B728" s="343"/>
      <c r="C728" s="343"/>
      <c r="D728" s="464"/>
      <c r="E728" s="343"/>
      <c r="F728" s="464"/>
      <c r="G728" s="343"/>
      <c r="H728" s="464"/>
      <c r="I728" s="343"/>
      <c r="J728" s="464"/>
      <c r="K728" s="465"/>
      <c r="L728" s="343"/>
      <c r="M728" s="464"/>
      <c r="N728" s="343"/>
      <c r="O728" s="464"/>
      <c r="P728" s="343"/>
      <c r="Q728" s="464"/>
      <c r="R728" s="343"/>
      <c r="S728" s="343"/>
      <c r="T728" s="343"/>
      <c r="U728" s="343"/>
      <c r="V728" s="343"/>
      <c r="W728" s="343"/>
      <c r="X728" s="343"/>
      <c r="Y728" s="343"/>
      <c r="Z728" s="343"/>
    </row>
    <row r="729" spans="1:26" ht="15.75" customHeight="1">
      <c r="A729" s="343"/>
      <c r="B729" s="343"/>
      <c r="C729" s="343"/>
      <c r="D729" s="464"/>
      <c r="E729" s="343"/>
      <c r="F729" s="464"/>
      <c r="G729" s="343"/>
      <c r="H729" s="464"/>
      <c r="I729" s="343"/>
      <c r="J729" s="464"/>
      <c r="K729" s="465"/>
      <c r="L729" s="343"/>
      <c r="M729" s="464"/>
      <c r="N729" s="343"/>
      <c r="O729" s="464"/>
      <c r="P729" s="343"/>
      <c r="Q729" s="464"/>
      <c r="R729" s="343"/>
      <c r="S729" s="343"/>
      <c r="T729" s="343"/>
      <c r="U729" s="343"/>
      <c r="V729" s="343"/>
      <c r="W729" s="343"/>
      <c r="X729" s="343"/>
      <c r="Y729" s="343"/>
      <c r="Z729" s="343"/>
    </row>
    <row r="730" spans="1:26" ht="15.75" customHeight="1">
      <c r="A730" s="343"/>
      <c r="B730" s="343"/>
      <c r="C730" s="343"/>
      <c r="D730" s="464"/>
      <c r="E730" s="343"/>
      <c r="F730" s="464"/>
      <c r="G730" s="343"/>
      <c r="H730" s="464"/>
      <c r="I730" s="343"/>
      <c r="J730" s="464"/>
      <c r="K730" s="465"/>
      <c r="L730" s="343"/>
      <c r="M730" s="464"/>
      <c r="N730" s="343"/>
      <c r="O730" s="464"/>
      <c r="P730" s="343"/>
      <c r="Q730" s="464"/>
      <c r="R730" s="343"/>
      <c r="S730" s="343"/>
      <c r="T730" s="343"/>
      <c r="U730" s="343"/>
      <c r="V730" s="343"/>
      <c r="W730" s="343"/>
      <c r="X730" s="343"/>
      <c r="Y730" s="343"/>
      <c r="Z730" s="343"/>
    </row>
    <row r="731" spans="1:26" ht="15.75" customHeight="1">
      <c r="A731" s="343"/>
      <c r="B731" s="343"/>
      <c r="C731" s="343"/>
      <c r="D731" s="464"/>
      <c r="E731" s="343"/>
      <c r="F731" s="464"/>
      <c r="G731" s="343"/>
      <c r="H731" s="464"/>
      <c r="I731" s="343"/>
      <c r="J731" s="464"/>
      <c r="K731" s="465"/>
      <c r="L731" s="343"/>
      <c r="M731" s="464"/>
      <c r="N731" s="343"/>
      <c r="O731" s="464"/>
      <c r="P731" s="343"/>
      <c r="Q731" s="464"/>
      <c r="R731" s="343"/>
      <c r="S731" s="343"/>
      <c r="T731" s="343"/>
      <c r="U731" s="343"/>
      <c r="V731" s="343"/>
      <c r="W731" s="343"/>
      <c r="X731" s="343"/>
      <c r="Y731" s="343"/>
      <c r="Z731" s="343"/>
    </row>
    <row r="732" spans="1:26" ht="15.75" customHeight="1">
      <c r="A732" s="343"/>
      <c r="B732" s="343"/>
      <c r="C732" s="343"/>
      <c r="D732" s="464"/>
      <c r="E732" s="343"/>
      <c r="F732" s="464"/>
      <c r="G732" s="343"/>
      <c r="H732" s="464"/>
      <c r="I732" s="343"/>
      <c r="J732" s="464"/>
      <c r="K732" s="465"/>
      <c r="L732" s="343"/>
      <c r="M732" s="464"/>
      <c r="N732" s="343"/>
      <c r="O732" s="464"/>
      <c r="P732" s="343"/>
      <c r="Q732" s="464"/>
      <c r="R732" s="343"/>
      <c r="S732" s="343"/>
      <c r="T732" s="343"/>
      <c r="U732" s="343"/>
      <c r="V732" s="343"/>
      <c r="W732" s="343"/>
      <c r="X732" s="343"/>
      <c r="Y732" s="343"/>
      <c r="Z732" s="343"/>
    </row>
    <row r="733" spans="1:26" ht="15.75" customHeight="1">
      <c r="A733" s="343"/>
      <c r="B733" s="343"/>
      <c r="C733" s="343"/>
      <c r="D733" s="464"/>
      <c r="E733" s="343"/>
      <c r="F733" s="464"/>
      <c r="G733" s="343"/>
      <c r="H733" s="464"/>
      <c r="I733" s="343"/>
      <c r="J733" s="464"/>
      <c r="K733" s="465"/>
      <c r="L733" s="343"/>
      <c r="M733" s="464"/>
      <c r="N733" s="343"/>
      <c r="O733" s="464"/>
      <c r="P733" s="343"/>
      <c r="Q733" s="464"/>
      <c r="R733" s="343"/>
      <c r="S733" s="343"/>
      <c r="T733" s="343"/>
      <c r="U733" s="343"/>
      <c r="V733" s="343"/>
      <c r="W733" s="343"/>
      <c r="X733" s="343"/>
      <c r="Y733" s="343"/>
      <c r="Z733" s="343"/>
    </row>
    <row r="734" spans="1:26" ht="15.75" customHeight="1">
      <c r="A734" s="343"/>
      <c r="B734" s="343"/>
      <c r="C734" s="343"/>
      <c r="D734" s="464"/>
      <c r="E734" s="343"/>
      <c r="F734" s="464"/>
      <c r="G734" s="343"/>
      <c r="H734" s="464"/>
      <c r="I734" s="343"/>
      <c r="J734" s="464"/>
      <c r="K734" s="465"/>
      <c r="L734" s="343"/>
      <c r="M734" s="464"/>
      <c r="N734" s="343"/>
      <c r="O734" s="464"/>
      <c r="P734" s="343"/>
      <c r="Q734" s="464"/>
      <c r="R734" s="343"/>
      <c r="S734" s="343"/>
      <c r="T734" s="343"/>
      <c r="U734" s="343"/>
      <c r="V734" s="343"/>
      <c r="W734" s="343"/>
      <c r="X734" s="343"/>
      <c r="Y734" s="343"/>
      <c r="Z734" s="343"/>
    </row>
    <row r="735" spans="1:26" ht="15.75" customHeight="1">
      <c r="A735" s="343"/>
      <c r="B735" s="343"/>
      <c r="C735" s="343"/>
      <c r="D735" s="464"/>
      <c r="E735" s="343"/>
      <c r="F735" s="464"/>
      <c r="G735" s="343"/>
      <c r="H735" s="464"/>
      <c r="I735" s="343"/>
      <c r="J735" s="464"/>
      <c r="K735" s="465"/>
      <c r="L735" s="343"/>
      <c r="M735" s="464"/>
      <c r="N735" s="343"/>
      <c r="O735" s="464"/>
      <c r="P735" s="343"/>
      <c r="Q735" s="464"/>
      <c r="R735" s="343"/>
      <c r="S735" s="343"/>
      <c r="T735" s="343"/>
      <c r="U735" s="343"/>
      <c r="V735" s="343"/>
      <c r="W735" s="343"/>
      <c r="X735" s="343"/>
      <c r="Y735" s="343"/>
      <c r="Z735" s="343"/>
    </row>
    <row r="736" spans="1:26" ht="15.75" customHeight="1">
      <c r="A736" s="343"/>
      <c r="B736" s="343"/>
      <c r="C736" s="343"/>
      <c r="D736" s="464"/>
      <c r="E736" s="343"/>
      <c r="F736" s="464"/>
      <c r="G736" s="343"/>
      <c r="H736" s="464"/>
      <c r="I736" s="343"/>
      <c r="J736" s="464"/>
      <c r="K736" s="465"/>
      <c r="L736" s="343"/>
      <c r="M736" s="464"/>
      <c r="N736" s="343"/>
      <c r="O736" s="464"/>
      <c r="P736" s="343"/>
      <c r="Q736" s="464"/>
      <c r="R736" s="343"/>
      <c r="S736" s="343"/>
      <c r="T736" s="343"/>
      <c r="U736" s="343"/>
      <c r="V736" s="343"/>
      <c r="W736" s="343"/>
      <c r="X736" s="343"/>
      <c r="Y736" s="343"/>
      <c r="Z736" s="343"/>
    </row>
    <row r="737" spans="1:26" ht="15.75" customHeight="1">
      <c r="A737" s="343"/>
      <c r="B737" s="343"/>
      <c r="C737" s="343"/>
      <c r="D737" s="464"/>
      <c r="E737" s="343"/>
      <c r="F737" s="464"/>
      <c r="G737" s="343"/>
      <c r="H737" s="464"/>
      <c r="I737" s="343"/>
      <c r="J737" s="464"/>
      <c r="K737" s="465"/>
      <c r="L737" s="343"/>
      <c r="M737" s="464"/>
      <c r="N737" s="343"/>
      <c r="O737" s="464"/>
      <c r="P737" s="343"/>
      <c r="Q737" s="464"/>
      <c r="R737" s="343"/>
      <c r="S737" s="343"/>
      <c r="T737" s="343"/>
      <c r="U737" s="343"/>
      <c r="V737" s="343"/>
      <c r="W737" s="343"/>
      <c r="X737" s="343"/>
      <c r="Y737" s="343"/>
      <c r="Z737" s="343"/>
    </row>
    <row r="738" spans="1:26" ht="15.75" customHeight="1">
      <c r="A738" s="343"/>
      <c r="B738" s="343"/>
      <c r="C738" s="343"/>
      <c r="D738" s="464"/>
      <c r="E738" s="343"/>
      <c r="F738" s="464"/>
      <c r="G738" s="343"/>
      <c r="H738" s="464"/>
      <c r="I738" s="343"/>
      <c r="J738" s="464"/>
      <c r="K738" s="465"/>
      <c r="L738" s="343"/>
      <c r="M738" s="464"/>
      <c r="N738" s="343"/>
      <c r="O738" s="464"/>
      <c r="P738" s="343"/>
      <c r="Q738" s="464"/>
      <c r="R738" s="343"/>
      <c r="S738" s="343"/>
      <c r="T738" s="343"/>
      <c r="U738" s="343"/>
      <c r="V738" s="343"/>
      <c r="W738" s="343"/>
      <c r="X738" s="343"/>
      <c r="Y738" s="343"/>
      <c r="Z738" s="343"/>
    </row>
    <row r="739" spans="1:26" ht="15.75" customHeight="1">
      <c r="A739" s="343"/>
      <c r="B739" s="343"/>
      <c r="C739" s="343"/>
      <c r="D739" s="464"/>
      <c r="E739" s="343"/>
      <c r="F739" s="464"/>
      <c r="G739" s="343"/>
      <c r="H739" s="464"/>
      <c r="I739" s="343"/>
      <c r="J739" s="464"/>
      <c r="K739" s="465"/>
      <c r="L739" s="343"/>
      <c r="M739" s="464"/>
      <c r="N739" s="343"/>
      <c r="O739" s="464"/>
      <c r="P739" s="343"/>
      <c r="Q739" s="464"/>
      <c r="R739" s="343"/>
      <c r="S739" s="343"/>
      <c r="T739" s="343"/>
      <c r="U739" s="343"/>
      <c r="V739" s="343"/>
      <c r="W739" s="343"/>
      <c r="X739" s="343"/>
      <c r="Y739" s="343"/>
      <c r="Z739" s="343"/>
    </row>
    <row r="740" spans="1:26" ht="15.75" customHeight="1">
      <c r="A740" s="343"/>
      <c r="B740" s="343"/>
      <c r="C740" s="343"/>
      <c r="D740" s="464"/>
      <c r="E740" s="343"/>
      <c r="F740" s="464"/>
      <c r="G740" s="343"/>
      <c r="H740" s="464"/>
      <c r="I740" s="343"/>
      <c r="J740" s="464"/>
      <c r="K740" s="465"/>
      <c r="L740" s="343"/>
      <c r="M740" s="464"/>
      <c r="N740" s="343"/>
      <c r="O740" s="464"/>
      <c r="P740" s="343"/>
      <c r="Q740" s="464"/>
      <c r="R740" s="343"/>
      <c r="S740" s="343"/>
      <c r="T740" s="343"/>
      <c r="U740" s="343"/>
      <c r="V740" s="343"/>
      <c r="W740" s="343"/>
      <c r="X740" s="343"/>
      <c r="Y740" s="343"/>
      <c r="Z740" s="343"/>
    </row>
    <row r="741" spans="1:26" ht="15.75" customHeight="1">
      <c r="A741" s="343"/>
      <c r="B741" s="343"/>
      <c r="C741" s="343"/>
      <c r="D741" s="464"/>
      <c r="E741" s="343"/>
      <c r="F741" s="464"/>
      <c r="G741" s="343"/>
      <c r="H741" s="464"/>
      <c r="I741" s="343"/>
      <c r="J741" s="464"/>
      <c r="K741" s="465"/>
      <c r="L741" s="343"/>
      <c r="M741" s="464"/>
      <c r="N741" s="343"/>
      <c r="O741" s="464"/>
      <c r="P741" s="343"/>
      <c r="Q741" s="464"/>
      <c r="R741" s="343"/>
      <c r="S741" s="343"/>
      <c r="T741" s="343"/>
      <c r="U741" s="343"/>
      <c r="V741" s="343"/>
      <c r="W741" s="343"/>
      <c r="X741" s="343"/>
      <c r="Y741" s="343"/>
      <c r="Z741" s="343"/>
    </row>
    <row r="742" spans="1:26" ht="15.75" customHeight="1">
      <c r="A742" s="343"/>
      <c r="B742" s="343"/>
      <c r="C742" s="343"/>
      <c r="D742" s="464"/>
      <c r="E742" s="343"/>
      <c r="F742" s="464"/>
      <c r="G742" s="343"/>
      <c r="H742" s="464"/>
      <c r="I742" s="343"/>
      <c r="J742" s="464"/>
      <c r="K742" s="465"/>
      <c r="L742" s="343"/>
      <c r="M742" s="464"/>
      <c r="N742" s="343"/>
      <c r="O742" s="464"/>
      <c r="P742" s="343"/>
      <c r="Q742" s="464"/>
      <c r="R742" s="343"/>
      <c r="S742" s="343"/>
      <c r="T742" s="343"/>
      <c r="U742" s="343"/>
      <c r="V742" s="343"/>
      <c r="W742" s="343"/>
      <c r="X742" s="343"/>
      <c r="Y742" s="343"/>
      <c r="Z742" s="343"/>
    </row>
    <row r="743" spans="1:26" ht="15.75" customHeight="1">
      <c r="A743" s="343"/>
      <c r="B743" s="343"/>
      <c r="C743" s="343"/>
      <c r="D743" s="464"/>
      <c r="E743" s="343"/>
      <c r="F743" s="464"/>
      <c r="G743" s="343"/>
      <c r="H743" s="464"/>
      <c r="I743" s="343"/>
      <c r="J743" s="464"/>
      <c r="K743" s="465"/>
      <c r="L743" s="343"/>
      <c r="M743" s="464"/>
      <c r="N743" s="343"/>
      <c r="O743" s="464"/>
      <c r="P743" s="343"/>
      <c r="Q743" s="464"/>
      <c r="R743" s="343"/>
      <c r="S743" s="343"/>
      <c r="T743" s="343"/>
      <c r="U743" s="343"/>
      <c r="V743" s="343"/>
      <c r="W743" s="343"/>
      <c r="X743" s="343"/>
      <c r="Y743" s="343"/>
      <c r="Z743" s="343"/>
    </row>
    <row r="744" spans="1:26" ht="15.75" customHeight="1">
      <c r="A744" s="343"/>
      <c r="B744" s="343"/>
      <c r="C744" s="343"/>
      <c r="D744" s="464"/>
      <c r="E744" s="343"/>
      <c r="F744" s="464"/>
      <c r="G744" s="343"/>
      <c r="H744" s="464"/>
      <c r="I744" s="343"/>
      <c r="J744" s="464"/>
      <c r="K744" s="465"/>
      <c r="L744" s="343"/>
      <c r="M744" s="464"/>
      <c r="N744" s="343"/>
      <c r="O744" s="464"/>
      <c r="P744" s="343"/>
      <c r="Q744" s="464"/>
      <c r="R744" s="343"/>
      <c r="S744" s="343"/>
      <c r="T744" s="343"/>
      <c r="U744" s="343"/>
      <c r="V744" s="343"/>
      <c r="W744" s="343"/>
      <c r="X744" s="343"/>
      <c r="Y744" s="343"/>
      <c r="Z744" s="343"/>
    </row>
    <row r="745" spans="1:26" ht="15.75" customHeight="1">
      <c r="A745" s="343"/>
      <c r="B745" s="343"/>
      <c r="C745" s="343"/>
      <c r="D745" s="464"/>
      <c r="E745" s="343"/>
      <c r="F745" s="464"/>
      <c r="G745" s="343"/>
      <c r="H745" s="464"/>
      <c r="I745" s="343"/>
      <c r="J745" s="464"/>
      <c r="K745" s="465"/>
      <c r="L745" s="343"/>
      <c r="M745" s="464"/>
      <c r="N745" s="343"/>
      <c r="O745" s="464"/>
      <c r="P745" s="343"/>
      <c r="Q745" s="464"/>
      <c r="R745" s="343"/>
      <c r="S745" s="343"/>
      <c r="T745" s="343"/>
      <c r="U745" s="343"/>
      <c r="V745" s="343"/>
      <c r="W745" s="343"/>
      <c r="X745" s="343"/>
      <c r="Y745" s="343"/>
      <c r="Z745" s="343"/>
    </row>
    <row r="746" spans="1:26" ht="15.75" customHeight="1">
      <c r="A746" s="343"/>
      <c r="B746" s="343"/>
      <c r="C746" s="343"/>
      <c r="D746" s="464"/>
      <c r="E746" s="343"/>
      <c r="F746" s="464"/>
      <c r="G746" s="343"/>
      <c r="H746" s="464"/>
      <c r="I746" s="343"/>
      <c r="J746" s="464"/>
      <c r="K746" s="465"/>
      <c r="L746" s="343"/>
      <c r="M746" s="464"/>
      <c r="N746" s="343"/>
      <c r="O746" s="464"/>
      <c r="P746" s="343"/>
      <c r="Q746" s="464"/>
      <c r="R746" s="343"/>
      <c r="S746" s="343"/>
      <c r="T746" s="343"/>
      <c r="U746" s="343"/>
      <c r="V746" s="343"/>
      <c r="W746" s="343"/>
      <c r="X746" s="343"/>
      <c r="Y746" s="343"/>
      <c r="Z746" s="343"/>
    </row>
    <row r="747" spans="1:26" ht="15.75" customHeight="1">
      <c r="A747" s="343"/>
      <c r="B747" s="343"/>
      <c r="C747" s="343"/>
      <c r="D747" s="464"/>
      <c r="E747" s="343"/>
      <c r="F747" s="464"/>
      <c r="G747" s="343"/>
      <c r="H747" s="464"/>
      <c r="I747" s="343"/>
      <c r="J747" s="464"/>
      <c r="K747" s="465"/>
      <c r="L747" s="343"/>
      <c r="M747" s="464"/>
      <c r="N747" s="343"/>
      <c r="O747" s="464"/>
      <c r="P747" s="343"/>
      <c r="Q747" s="464"/>
      <c r="R747" s="343"/>
      <c r="S747" s="343"/>
      <c r="T747" s="343"/>
      <c r="U747" s="343"/>
      <c r="V747" s="343"/>
      <c r="W747" s="343"/>
      <c r="X747" s="343"/>
      <c r="Y747" s="343"/>
      <c r="Z747" s="343"/>
    </row>
    <row r="748" spans="1:26" ht="15.75" customHeight="1">
      <c r="A748" s="343"/>
      <c r="B748" s="343"/>
      <c r="C748" s="343"/>
      <c r="D748" s="464"/>
      <c r="E748" s="343"/>
      <c r="F748" s="464"/>
      <c r="G748" s="343"/>
      <c r="H748" s="464"/>
      <c r="I748" s="343"/>
      <c r="J748" s="464"/>
      <c r="K748" s="465"/>
      <c r="L748" s="343"/>
      <c r="M748" s="464"/>
      <c r="N748" s="343"/>
      <c r="O748" s="464"/>
      <c r="P748" s="343"/>
      <c r="Q748" s="464"/>
      <c r="R748" s="343"/>
      <c r="S748" s="343"/>
      <c r="T748" s="343"/>
      <c r="U748" s="343"/>
      <c r="V748" s="343"/>
      <c r="W748" s="343"/>
      <c r="X748" s="343"/>
      <c r="Y748" s="343"/>
      <c r="Z748" s="343"/>
    </row>
    <row r="749" spans="1:26" ht="15.75" customHeight="1">
      <c r="A749" s="343"/>
      <c r="B749" s="343"/>
      <c r="C749" s="343"/>
      <c r="D749" s="464"/>
      <c r="E749" s="343"/>
      <c r="F749" s="464"/>
      <c r="G749" s="343"/>
      <c r="H749" s="464"/>
      <c r="I749" s="343"/>
      <c r="J749" s="464"/>
      <c r="K749" s="465"/>
      <c r="L749" s="343"/>
      <c r="M749" s="464"/>
      <c r="N749" s="343"/>
      <c r="O749" s="464"/>
      <c r="P749" s="343"/>
      <c r="Q749" s="464"/>
      <c r="R749" s="343"/>
      <c r="S749" s="343"/>
      <c r="T749" s="343"/>
      <c r="U749" s="343"/>
      <c r="V749" s="343"/>
      <c r="W749" s="343"/>
      <c r="X749" s="343"/>
      <c r="Y749" s="343"/>
      <c r="Z749" s="343"/>
    </row>
    <row r="750" spans="1:26" ht="15.75" customHeight="1">
      <c r="A750" s="343"/>
      <c r="B750" s="343"/>
      <c r="C750" s="343"/>
      <c r="D750" s="464"/>
      <c r="E750" s="343"/>
      <c r="F750" s="464"/>
      <c r="G750" s="343"/>
      <c r="H750" s="464"/>
      <c r="I750" s="343"/>
      <c r="J750" s="464"/>
      <c r="K750" s="465"/>
      <c r="L750" s="343"/>
      <c r="M750" s="464"/>
      <c r="N750" s="343"/>
      <c r="O750" s="464"/>
      <c r="P750" s="343"/>
      <c r="Q750" s="464"/>
      <c r="R750" s="343"/>
      <c r="S750" s="343"/>
      <c r="T750" s="343"/>
      <c r="U750" s="343"/>
      <c r="V750" s="343"/>
      <c r="W750" s="343"/>
      <c r="X750" s="343"/>
      <c r="Y750" s="343"/>
      <c r="Z750" s="343"/>
    </row>
    <row r="751" spans="1:26" ht="15.75" customHeight="1">
      <c r="A751" s="343"/>
      <c r="B751" s="343"/>
      <c r="C751" s="343"/>
      <c r="D751" s="464"/>
      <c r="E751" s="343"/>
      <c r="F751" s="464"/>
      <c r="G751" s="343"/>
      <c r="H751" s="464"/>
      <c r="I751" s="343"/>
      <c r="J751" s="464"/>
      <c r="K751" s="465"/>
      <c r="L751" s="343"/>
      <c r="M751" s="464"/>
      <c r="N751" s="343"/>
      <c r="O751" s="464"/>
      <c r="P751" s="343"/>
      <c r="Q751" s="464"/>
      <c r="R751" s="343"/>
      <c r="S751" s="343"/>
      <c r="T751" s="343"/>
      <c r="U751" s="343"/>
      <c r="V751" s="343"/>
      <c r="W751" s="343"/>
      <c r="X751" s="343"/>
      <c r="Y751" s="343"/>
      <c r="Z751" s="343"/>
    </row>
    <row r="752" spans="1:26" ht="15.75" customHeight="1">
      <c r="A752" s="343"/>
      <c r="B752" s="343"/>
      <c r="C752" s="343"/>
      <c r="D752" s="464"/>
      <c r="E752" s="343"/>
      <c r="F752" s="464"/>
      <c r="G752" s="343"/>
      <c r="H752" s="464"/>
      <c r="I752" s="343"/>
      <c r="J752" s="464"/>
      <c r="K752" s="465"/>
      <c r="L752" s="343"/>
      <c r="M752" s="464"/>
      <c r="N752" s="343"/>
      <c r="O752" s="464"/>
      <c r="P752" s="343"/>
      <c r="Q752" s="464"/>
      <c r="R752" s="343"/>
      <c r="S752" s="343"/>
      <c r="T752" s="343"/>
      <c r="U752" s="343"/>
      <c r="V752" s="343"/>
      <c r="W752" s="343"/>
      <c r="X752" s="343"/>
      <c r="Y752" s="343"/>
      <c r="Z752" s="343"/>
    </row>
    <row r="753" spans="1:26" ht="15.75" customHeight="1">
      <c r="A753" s="343"/>
      <c r="B753" s="343"/>
      <c r="C753" s="343"/>
      <c r="D753" s="464"/>
      <c r="E753" s="343"/>
      <c r="F753" s="464"/>
      <c r="G753" s="343"/>
      <c r="H753" s="464"/>
      <c r="I753" s="343"/>
      <c r="J753" s="464"/>
      <c r="K753" s="465"/>
      <c r="L753" s="343"/>
      <c r="M753" s="464"/>
      <c r="N753" s="343"/>
      <c r="O753" s="464"/>
      <c r="P753" s="343"/>
      <c r="Q753" s="464"/>
      <c r="R753" s="343"/>
      <c r="S753" s="343"/>
      <c r="T753" s="343"/>
      <c r="U753" s="343"/>
      <c r="V753" s="343"/>
      <c r="W753" s="343"/>
      <c r="X753" s="343"/>
      <c r="Y753" s="343"/>
      <c r="Z753" s="343"/>
    </row>
    <row r="754" spans="1:26" ht="15.75" customHeight="1">
      <c r="A754" s="343"/>
      <c r="B754" s="343"/>
      <c r="C754" s="343"/>
      <c r="D754" s="464"/>
      <c r="E754" s="343"/>
      <c r="F754" s="464"/>
      <c r="G754" s="343"/>
      <c r="H754" s="464"/>
      <c r="I754" s="343"/>
      <c r="J754" s="464"/>
      <c r="K754" s="465"/>
      <c r="L754" s="343"/>
      <c r="M754" s="464"/>
      <c r="N754" s="343"/>
      <c r="O754" s="464"/>
      <c r="P754" s="343"/>
      <c r="Q754" s="464"/>
      <c r="R754" s="343"/>
      <c r="S754" s="343"/>
      <c r="T754" s="343"/>
      <c r="U754" s="343"/>
      <c r="V754" s="343"/>
      <c r="W754" s="343"/>
      <c r="X754" s="343"/>
      <c r="Y754" s="343"/>
      <c r="Z754" s="343"/>
    </row>
    <row r="755" spans="1:26" ht="15.75" customHeight="1">
      <c r="A755" s="343"/>
      <c r="B755" s="343"/>
      <c r="C755" s="343"/>
      <c r="D755" s="464"/>
      <c r="E755" s="343"/>
      <c r="F755" s="464"/>
      <c r="G755" s="343"/>
      <c r="H755" s="464"/>
      <c r="I755" s="343"/>
      <c r="J755" s="464"/>
      <c r="K755" s="465"/>
      <c r="L755" s="343"/>
      <c r="M755" s="464"/>
      <c r="N755" s="343"/>
      <c r="O755" s="464"/>
      <c r="P755" s="343"/>
      <c r="Q755" s="464"/>
      <c r="R755" s="343"/>
      <c r="S755" s="343"/>
      <c r="T755" s="343"/>
      <c r="U755" s="343"/>
      <c r="V755" s="343"/>
      <c r="W755" s="343"/>
      <c r="X755" s="343"/>
      <c r="Y755" s="343"/>
      <c r="Z755" s="343"/>
    </row>
    <row r="756" spans="1:26" ht="15.75" customHeight="1">
      <c r="A756" s="343"/>
      <c r="B756" s="343"/>
      <c r="C756" s="343"/>
      <c r="D756" s="464"/>
      <c r="E756" s="343"/>
      <c r="F756" s="464"/>
      <c r="G756" s="343"/>
      <c r="H756" s="464"/>
      <c r="I756" s="343"/>
      <c r="J756" s="464"/>
      <c r="K756" s="465"/>
      <c r="L756" s="343"/>
      <c r="M756" s="464"/>
      <c r="N756" s="343"/>
      <c r="O756" s="464"/>
      <c r="P756" s="343"/>
      <c r="Q756" s="464"/>
      <c r="R756" s="343"/>
      <c r="S756" s="343"/>
      <c r="T756" s="343"/>
      <c r="U756" s="343"/>
      <c r="V756" s="343"/>
      <c r="W756" s="343"/>
      <c r="X756" s="343"/>
      <c r="Y756" s="343"/>
      <c r="Z756" s="343"/>
    </row>
    <row r="757" spans="1:26" ht="15.75" customHeight="1">
      <c r="A757" s="343"/>
      <c r="B757" s="343"/>
      <c r="C757" s="343"/>
      <c r="D757" s="464"/>
      <c r="E757" s="343"/>
      <c r="F757" s="464"/>
      <c r="G757" s="343"/>
      <c r="H757" s="464"/>
      <c r="I757" s="343"/>
      <c r="J757" s="464"/>
      <c r="K757" s="465"/>
      <c r="L757" s="343"/>
      <c r="M757" s="464"/>
      <c r="N757" s="343"/>
      <c r="O757" s="464"/>
      <c r="P757" s="343"/>
      <c r="Q757" s="464"/>
      <c r="R757" s="343"/>
      <c r="S757" s="343"/>
      <c r="T757" s="343"/>
      <c r="U757" s="343"/>
      <c r="V757" s="343"/>
      <c r="W757" s="343"/>
      <c r="X757" s="343"/>
      <c r="Y757" s="343"/>
      <c r="Z757" s="343"/>
    </row>
    <row r="758" spans="1:26" ht="15.75" customHeight="1">
      <c r="A758" s="343"/>
      <c r="B758" s="343"/>
      <c r="C758" s="343"/>
      <c r="D758" s="464"/>
      <c r="E758" s="343"/>
      <c r="F758" s="464"/>
      <c r="G758" s="343"/>
      <c r="H758" s="464"/>
      <c r="I758" s="343"/>
      <c r="J758" s="464"/>
      <c r="K758" s="465"/>
      <c r="L758" s="343"/>
      <c r="M758" s="464"/>
      <c r="N758" s="343"/>
      <c r="O758" s="464"/>
      <c r="P758" s="343"/>
      <c r="Q758" s="464"/>
      <c r="R758" s="343"/>
      <c r="S758" s="343"/>
      <c r="T758" s="343"/>
      <c r="U758" s="343"/>
      <c r="V758" s="343"/>
      <c r="W758" s="343"/>
      <c r="X758" s="343"/>
      <c r="Y758" s="343"/>
      <c r="Z758" s="343"/>
    </row>
    <row r="759" spans="1:26" ht="15.75" customHeight="1">
      <c r="A759" s="343"/>
      <c r="B759" s="343"/>
      <c r="C759" s="343"/>
      <c r="D759" s="464"/>
      <c r="E759" s="343"/>
      <c r="F759" s="464"/>
      <c r="G759" s="343"/>
      <c r="H759" s="464"/>
      <c r="I759" s="343"/>
      <c r="J759" s="464"/>
      <c r="K759" s="465"/>
      <c r="L759" s="343"/>
      <c r="M759" s="464"/>
      <c r="N759" s="343"/>
      <c r="O759" s="464"/>
      <c r="P759" s="343"/>
      <c r="Q759" s="464"/>
      <c r="R759" s="343"/>
      <c r="S759" s="343"/>
      <c r="T759" s="343"/>
      <c r="U759" s="343"/>
      <c r="V759" s="343"/>
      <c r="W759" s="343"/>
      <c r="X759" s="343"/>
      <c r="Y759" s="343"/>
      <c r="Z759" s="343"/>
    </row>
    <row r="760" spans="1:26" ht="15.75" customHeight="1">
      <c r="A760" s="343"/>
      <c r="B760" s="343"/>
      <c r="C760" s="343"/>
      <c r="D760" s="464"/>
      <c r="E760" s="343"/>
      <c r="F760" s="464"/>
      <c r="G760" s="343"/>
      <c r="H760" s="464"/>
      <c r="I760" s="343"/>
      <c r="J760" s="464"/>
      <c r="K760" s="465"/>
      <c r="L760" s="343"/>
      <c r="M760" s="464"/>
      <c r="N760" s="343"/>
      <c r="O760" s="464"/>
      <c r="P760" s="343"/>
      <c r="Q760" s="464"/>
      <c r="R760" s="343"/>
      <c r="S760" s="343"/>
      <c r="T760" s="343"/>
      <c r="U760" s="343"/>
      <c r="V760" s="343"/>
      <c r="W760" s="343"/>
      <c r="X760" s="343"/>
      <c r="Y760" s="343"/>
      <c r="Z760" s="343"/>
    </row>
    <row r="761" spans="1:26" ht="15.75" customHeight="1">
      <c r="A761" s="343"/>
      <c r="B761" s="343"/>
      <c r="C761" s="343"/>
      <c r="D761" s="464"/>
      <c r="E761" s="343"/>
      <c r="F761" s="464"/>
      <c r="G761" s="343"/>
      <c r="H761" s="464"/>
      <c r="I761" s="343"/>
      <c r="J761" s="464"/>
      <c r="K761" s="465"/>
      <c r="L761" s="343"/>
      <c r="M761" s="464"/>
      <c r="N761" s="343"/>
      <c r="O761" s="464"/>
      <c r="P761" s="343"/>
      <c r="Q761" s="464"/>
      <c r="R761" s="343"/>
      <c r="S761" s="343"/>
      <c r="T761" s="343"/>
      <c r="U761" s="343"/>
      <c r="V761" s="343"/>
      <c r="W761" s="343"/>
      <c r="X761" s="343"/>
      <c r="Y761" s="343"/>
      <c r="Z761" s="343"/>
    </row>
    <row r="762" spans="1:26" ht="15.75" customHeight="1">
      <c r="A762" s="343"/>
      <c r="B762" s="343"/>
      <c r="C762" s="343"/>
      <c r="D762" s="464"/>
      <c r="E762" s="343"/>
      <c r="F762" s="464"/>
      <c r="G762" s="343"/>
      <c r="H762" s="464"/>
      <c r="I762" s="343"/>
      <c r="J762" s="464"/>
      <c r="K762" s="465"/>
      <c r="L762" s="343"/>
      <c r="M762" s="464"/>
      <c r="N762" s="343"/>
      <c r="O762" s="464"/>
      <c r="P762" s="343"/>
      <c r="Q762" s="464"/>
      <c r="R762" s="343"/>
      <c r="S762" s="343"/>
      <c r="T762" s="343"/>
      <c r="U762" s="343"/>
      <c r="V762" s="343"/>
      <c r="W762" s="343"/>
      <c r="X762" s="343"/>
      <c r="Y762" s="343"/>
      <c r="Z762" s="343"/>
    </row>
    <row r="763" spans="1:26" ht="15.75" customHeight="1">
      <c r="A763" s="343"/>
      <c r="B763" s="343"/>
      <c r="C763" s="343"/>
      <c r="D763" s="464"/>
      <c r="E763" s="343"/>
      <c r="F763" s="464"/>
      <c r="G763" s="343"/>
      <c r="H763" s="464"/>
      <c r="I763" s="343"/>
      <c r="J763" s="464"/>
      <c r="K763" s="465"/>
      <c r="L763" s="343"/>
      <c r="M763" s="464"/>
      <c r="N763" s="343"/>
      <c r="O763" s="464"/>
      <c r="P763" s="343"/>
      <c r="Q763" s="464"/>
      <c r="R763" s="343"/>
      <c r="S763" s="343"/>
      <c r="T763" s="343"/>
      <c r="U763" s="343"/>
      <c r="V763" s="343"/>
      <c r="W763" s="343"/>
      <c r="X763" s="343"/>
      <c r="Y763" s="343"/>
      <c r="Z763" s="343"/>
    </row>
    <row r="764" spans="1:26" ht="15.75" customHeight="1">
      <c r="A764" s="343"/>
      <c r="B764" s="343"/>
      <c r="C764" s="343"/>
      <c r="D764" s="464"/>
      <c r="E764" s="343"/>
      <c r="F764" s="464"/>
      <c r="G764" s="343"/>
      <c r="H764" s="464"/>
      <c r="I764" s="343"/>
      <c r="J764" s="464"/>
      <c r="K764" s="465"/>
      <c r="L764" s="343"/>
      <c r="M764" s="464"/>
      <c r="N764" s="343"/>
      <c r="O764" s="464"/>
      <c r="P764" s="343"/>
      <c r="Q764" s="464"/>
      <c r="R764" s="343"/>
      <c r="S764" s="343"/>
      <c r="T764" s="343"/>
      <c r="U764" s="343"/>
      <c r="V764" s="343"/>
      <c r="W764" s="343"/>
      <c r="X764" s="343"/>
      <c r="Y764" s="343"/>
      <c r="Z764" s="343"/>
    </row>
    <row r="765" spans="1:26" ht="15.75" customHeight="1">
      <c r="A765" s="343"/>
      <c r="B765" s="343"/>
      <c r="C765" s="343"/>
      <c r="D765" s="464"/>
      <c r="E765" s="343"/>
      <c r="F765" s="464"/>
      <c r="G765" s="343"/>
      <c r="H765" s="464"/>
      <c r="I765" s="343"/>
      <c r="J765" s="464"/>
      <c r="K765" s="465"/>
      <c r="L765" s="343"/>
      <c r="M765" s="464"/>
      <c r="N765" s="343"/>
      <c r="O765" s="464"/>
      <c r="P765" s="343"/>
      <c r="Q765" s="464"/>
      <c r="R765" s="343"/>
      <c r="S765" s="343"/>
      <c r="T765" s="343"/>
      <c r="U765" s="343"/>
      <c r="V765" s="343"/>
      <c r="W765" s="343"/>
      <c r="X765" s="343"/>
      <c r="Y765" s="343"/>
      <c r="Z765" s="343"/>
    </row>
    <row r="766" spans="1:26" ht="15.75" customHeight="1">
      <c r="A766" s="343"/>
      <c r="B766" s="343"/>
      <c r="C766" s="343"/>
      <c r="D766" s="464"/>
      <c r="E766" s="343"/>
      <c r="F766" s="464"/>
      <c r="G766" s="343"/>
      <c r="H766" s="464"/>
      <c r="I766" s="343"/>
      <c r="J766" s="464"/>
      <c r="K766" s="465"/>
      <c r="L766" s="343"/>
      <c r="M766" s="464"/>
      <c r="N766" s="343"/>
      <c r="O766" s="464"/>
      <c r="P766" s="343"/>
      <c r="Q766" s="464"/>
      <c r="R766" s="343"/>
      <c r="S766" s="343"/>
      <c r="T766" s="343"/>
      <c r="U766" s="343"/>
      <c r="V766" s="343"/>
      <c r="W766" s="343"/>
      <c r="X766" s="343"/>
      <c r="Y766" s="343"/>
      <c r="Z766" s="343"/>
    </row>
    <row r="767" spans="1:26" ht="15.75" customHeight="1">
      <c r="A767" s="343"/>
      <c r="B767" s="343"/>
      <c r="C767" s="343"/>
      <c r="D767" s="464"/>
      <c r="E767" s="343"/>
      <c r="F767" s="464"/>
      <c r="G767" s="343"/>
      <c r="H767" s="464"/>
      <c r="I767" s="343"/>
      <c r="J767" s="464"/>
      <c r="K767" s="465"/>
      <c r="L767" s="343"/>
      <c r="M767" s="464"/>
      <c r="N767" s="343"/>
      <c r="O767" s="464"/>
      <c r="P767" s="343"/>
      <c r="Q767" s="464"/>
      <c r="R767" s="343"/>
      <c r="S767" s="343"/>
      <c r="T767" s="343"/>
      <c r="U767" s="343"/>
      <c r="V767" s="343"/>
      <c r="W767" s="343"/>
      <c r="X767" s="343"/>
      <c r="Y767" s="343"/>
      <c r="Z767" s="343"/>
    </row>
    <row r="768" spans="1:26" ht="15.75" customHeight="1">
      <c r="A768" s="343"/>
      <c r="B768" s="343"/>
      <c r="C768" s="343"/>
      <c r="D768" s="464"/>
      <c r="E768" s="343"/>
      <c r="F768" s="464"/>
      <c r="G768" s="343"/>
      <c r="H768" s="464"/>
      <c r="I768" s="343"/>
      <c r="J768" s="464"/>
      <c r="K768" s="465"/>
      <c r="L768" s="343"/>
      <c r="M768" s="464"/>
      <c r="N768" s="343"/>
      <c r="O768" s="464"/>
      <c r="P768" s="343"/>
      <c r="Q768" s="464"/>
      <c r="R768" s="343"/>
      <c r="S768" s="343"/>
      <c r="T768" s="343"/>
      <c r="U768" s="343"/>
      <c r="V768" s="343"/>
      <c r="W768" s="343"/>
      <c r="X768" s="343"/>
      <c r="Y768" s="343"/>
      <c r="Z768" s="343"/>
    </row>
    <row r="769" spans="1:26" ht="15.75" customHeight="1">
      <c r="A769" s="343"/>
      <c r="B769" s="343"/>
      <c r="C769" s="343"/>
      <c r="D769" s="464"/>
      <c r="E769" s="343"/>
      <c r="F769" s="464"/>
      <c r="G769" s="343"/>
      <c r="H769" s="464"/>
      <c r="I769" s="343"/>
      <c r="J769" s="464"/>
      <c r="K769" s="465"/>
      <c r="L769" s="343"/>
      <c r="M769" s="464"/>
      <c r="N769" s="343"/>
      <c r="O769" s="464"/>
      <c r="P769" s="343"/>
      <c r="Q769" s="464"/>
      <c r="R769" s="343"/>
      <c r="S769" s="343"/>
      <c r="T769" s="343"/>
      <c r="U769" s="343"/>
      <c r="V769" s="343"/>
      <c r="W769" s="343"/>
      <c r="X769" s="343"/>
      <c r="Y769" s="343"/>
      <c r="Z769" s="343"/>
    </row>
    <row r="770" spans="1:26" ht="15.75" customHeight="1">
      <c r="A770" s="343"/>
      <c r="B770" s="343"/>
      <c r="C770" s="343"/>
      <c r="D770" s="464"/>
      <c r="E770" s="343"/>
      <c r="F770" s="464"/>
      <c r="G770" s="343"/>
      <c r="H770" s="464"/>
      <c r="I770" s="343"/>
      <c r="J770" s="464"/>
      <c r="K770" s="465"/>
      <c r="L770" s="343"/>
      <c r="M770" s="464"/>
      <c r="N770" s="343"/>
      <c r="O770" s="464"/>
      <c r="P770" s="343"/>
      <c r="Q770" s="464"/>
      <c r="R770" s="343"/>
      <c r="S770" s="343"/>
      <c r="T770" s="343"/>
      <c r="U770" s="343"/>
      <c r="V770" s="343"/>
      <c r="W770" s="343"/>
      <c r="X770" s="343"/>
      <c r="Y770" s="343"/>
      <c r="Z770" s="343"/>
    </row>
    <row r="771" spans="1:26" ht="15.75" customHeight="1">
      <c r="A771" s="343"/>
      <c r="B771" s="343"/>
      <c r="C771" s="343"/>
      <c r="D771" s="464"/>
      <c r="E771" s="343"/>
      <c r="F771" s="464"/>
      <c r="G771" s="343"/>
      <c r="H771" s="464"/>
      <c r="I771" s="343"/>
      <c r="J771" s="464"/>
      <c r="K771" s="465"/>
      <c r="L771" s="343"/>
      <c r="M771" s="464"/>
      <c r="N771" s="343"/>
      <c r="O771" s="464"/>
      <c r="P771" s="343"/>
      <c r="Q771" s="464"/>
      <c r="R771" s="343"/>
      <c r="S771" s="343"/>
      <c r="T771" s="343"/>
      <c r="U771" s="343"/>
      <c r="V771" s="343"/>
      <c r="W771" s="343"/>
      <c r="X771" s="343"/>
      <c r="Y771" s="343"/>
      <c r="Z771" s="343"/>
    </row>
    <row r="772" spans="1:26" ht="15.75" customHeight="1">
      <c r="A772" s="343"/>
      <c r="B772" s="343"/>
      <c r="C772" s="343"/>
      <c r="D772" s="464"/>
      <c r="E772" s="343"/>
      <c r="F772" s="464"/>
      <c r="G772" s="343"/>
      <c r="H772" s="464"/>
      <c r="I772" s="343"/>
      <c r="J772" s="464"/>
      <c r="K772" s="465"/>
      <c r="L772" s="343"/>
      <c r="M772" s="464"/>
      <c r="N772" s="343"/>
      <c r="O772" s="464"/>
      <c r="P772" s="343"/>
      <c r="Q772" s="464"/>
      <c r="R772" s="343"/>
      <c r="S772" s="343"/>
      <c r="T772" s="343"/>
      <c r="U772" s="343"/>
      <c r="V772" s="343"/>
      <c r="W772" s="343"/>
      <c r="X772" s="343"/>
      <c r="Y772" s="343"/>
      <c r="Z772" s="343"/>
    </row>
    <row r="773" spans="1:26" ht="15.75" customHeight="1">
      <c r="A773" s="343"/>
      <c r="B773" s="343"/>
      <c r="C773" s="343"/>
      <c r="D773" s="464"/>
      <c r="E773" s="343"/>
      <c r="F773" s="464"/>
      <c r="G773" s="343"/>
      <c r="H773" s="464"/>
      <c r="I773" s="343"/>
      <c r="J773" s="464"/>
      <c r="K773" s="465"/>
      <c r="L773" s="343"/>
      <c r="M773" s="464"/>
      <c r="N773" s="343"/>
      <c r="O773" s="464"/>
      <c r="P773" s="343"/>
      <c r="Q773" s="464"/>
      <c r="R773" s="343"/>
      <c r="S773" s="343"/>
      <c r="T773" s="343"/>
      <c r="U773" s="343"/>
      <c r="V773" s="343"/>
      <c r="W773" s="343"/>
      <c r="X773" s="343"/>
      <c r="Y773" s="343"/>
      <c r="Z773" s="343"/>
    </row>
    <row r="774" spans="1:26" ht="15.75" customHeight="1">
      <c r="A774" s="343"/>
      <c r="B774" s="343"/>
      <c r="C774" s="343"/>
      <c r="D774" s="464"/>
      <c r="E774" s="343"/>
      <c r="F774" s="464"/>
      <c r="G774" s="343"/>
      <c r="H774" s="464"/>
      <c r="I774" s="343"/>
      <c r="J774" s="464"/>
      <c r="K774" s="465"/>
      <c r="L774" s="343"/>
      <c r="M774" s="464"/>
      <c r="N774" s="343"/>
      <c r="O774" s="464"/>
      <c r="P774" s="343"/>
      <c r="Q774" s="464"/>
      <c r="R774" s="343"/>
      <c r="S774" s="343"/>
      <c r="T774" s="343"/>
      <c r="U774" s="343"/>
      <c r="V774" s="343"/>
      <c r="W774" s="343"/>
      <c r="X774" s="343"/>
      <c r="Y774" s="343"/>
      <c r="Z774" s="343"/>
    </row>
    <row r="775" spans="1:26" ht="15.75" customHeight="1">
      <c r="A775" s="343"/>
      <c r="B775" s="343"/>
      <c r="C775" s="343"/>
      <c r="D775" s="464"/>
      <c r="E775" s="343"/>
      <c r="F775" s="464"/>
      <c r="G775" s="343"/>
      <c r="H775" s="464"/>
      <c r="I775" s="343"/>
      <c r="J775" s="464"/>
      <c r="K775" s="465"/>
      <c r="L775" s="343"/>
      <c r="M775" s="464"/>
      <c r="N775" s="343"/>
      <c r="O775" s="464"/>
      <c r="P775" s="343"/>
      <c r="Q775" s="464"/>
      <c r="R775" s="343"/>
      <c r="S775" s="343"/>
      <c r="T775" s="343"/>
      <c r="U775" s="343"/>
      <c r="V775" s="343"/>
      <c r="W775" s="343"/>
      <c r="X775" s="343"/>
      <c r="Y775" s="343"/>
      <c r="Z775" s="343"/>
    </row>
    <row r="776" spans="1:26" ht="15.75" customHeight="1">
      <c r="A776" s="343"/>
      <c r="B776" s="343"/>
      <c r="C776" s="343"/>
      <c r="D776" s="464"/>
      <c r="E776" s="343"/>
      <c r="F776" s="464"/>
      <c r="G776" s="343"/>
      <c r="H776" s="464"/>
      <c r="I776" s="343"/>
      <c r="J776" s="464"/>
      <c r="K776" s="465"/>
      <c r="L776" s="343"/>
      <c r="M776" s="464"/>
      <c r="N776" s="343"/>
      <c r="O776" s="464"/>
      <c r="P776" s="343"/>
      <c r="Q776" s="464"/>
      <c r="R776" s="343"/>
      <c r="S776" s="343"/>
      <c r="T776" s="343"/>
      <c r="U776" s="343"/>
      <c r="V776" s="343"/>
      <c r="W776" s="343"/>
      <c r="X776" s="343"/>
      <c r="Y776" s="343"/>
      <c r="Z776" s="343"/>
    </row>
    <row r="777" spans="1:26" ht="15.75" customHeight="1">
      <c r="A777" s="343"/>
      <c r="B777" s="343"/>
      <c r="C777" s="343"/>
      <c r="D777" s="464"/>
      <c r="E777" s="343"/>
      <c r="F777" s="464"/>
      <c r="G777" s="343"/>
      <c r="H777" s="464"/>
      <c r="I777" s="343"/>
      <c r="J777" s="464"/>
      <c r="K777" s="465"/>
      <c r="L777" s="343"/>
      <c r="M777" s="464"/>
      <c r="N777" s="343"/>
      <c r="O777" s="464"/>
      <c r="P777" s="343"/>
      <c r="Q777" s="464"/>
      <c r="R777" s="343"/>
      <c r="S777" s="343"/>
      <c r="T777" s="343"/>
      <c r="U777" s="343"/>
      <c r="V777" s="343"/>
      <c r="W777" s="343"/>
      <c r="X777" s="343"/>
      <c r="Y777" s="343"/>
      <c r="Z777" s="343"/>
    </row>
    <row r="778" spans="1:26" ht="15.75" customHeight="1">
      <c r="A778" s="343"/>
      <c r="B778" s="343"/>
      <c r="C778" s="343"/>
      <c r="D778" s="464"/>
      <c r="E778" s="343"/>
      <c r="F778" s="464"/>
      <c r="G778" s="343"/>
      <c r="H778" s="464"/>
      <c r="I778" s="343"/>
      <c r="J778" s="464"/>
      <c r="K778" s="465"/>
      <c r="L778" s="343"/>
      <c r="M778" s="464"/>
      <c r="N778" s="343"/>
      <c r="O778" s="464"/>
      <c r="P778" s="343"/>
      <c r="Q778" s="464"/>
      <c r="R778" s="343"/>
      <c r="S778" s="343"/>
      <c r="T778" s="343"/>
      <c r="U778" s="343"/>
      <c r="V778" s="343"/>
      <c r="W778" s="343"/>
      <c r="X778" s="343"/>
      <c r="Y778" s="343"/>
      <c r="Z778" s="343"/>
    </row>
    <row r="779" spans="1:26" ht="15.75" customHeight="1">
      <c r="A779" s="343"/>
      <c r="B779" s="343"/>
      <c r="C779" s="343"/>
      <c r="D779" s="464"/>
      <c r="E779" s="343"/>
      <c r="F779" s="464"/>
      <c r="G779" s="343"/>
      <c r="H779" s="464"/>
      <c r="I779" s="343"/>
      <c r="J779" s="464"/>
      <c r="K779" s="465"/>
      <c r="L779" s="343"/>
      <c r="M779" s="464"/>
      <c r="N779" s="343"/>
      <c r="O779" s="464"/>
      <c r="P779" s="343"/>
      <c r="Q779" s="464"/>
      <c r="R779" s="343"/>
      <c r="S779" s="343"/>
      <c r="T779" s="343"/>
      <c r="U779" s="343"/>
      <c r="V779" s="343"/>
      <c r="W779" s="343"/>
      <c r="X779" s="343"/>
      <c r="Y779" s="343"/>
      <c r="Z779" s="343"/>
    </row>
    <row r="780" spans="1:26" ht="15.75" customHeight="1">
      <c r="A780" s="343"/>
      <c r="B780" s="343"/>
      <c r="C780" s="343"/>
      <c r="D780" s="464"/>
      <c r="E780" s="343"/>
      <c r="F780" s="464"/>
      <c r="G780" s="343"/>
      <c r="H780" s="464"/>
      <c r="I780" s="343"/>
      <c r="J780" s="464"/>
      <c r="K780" s="465"/>
      <c r="L780" s="343"/>
      <c r="M780" s="464"/>
      <c r="N780" s="343"/>
      <c r="O780" s="464"/>
      <c r="P780" s="343"/>
      <c r="Q780" s="464"/>
      <c r="R780" s="343"/>
      <c r="S780" s="343"/>
      <c r="T780" s="343"/>
      <c r="U780" s="343"/>
      <c r="V780" s="343"/>
      <c r="W780" s="343"/>
      <c r="X780" s="343"/>
      <c r="Y780" s="343"/>
      <c r="Z780" s="343"/>
    </row>
    <row r="781" spans="1:26" ht="15.75" customHeight="1">
      <c r="A781" s="343"/>
      <c r="B781" s="343"/>
      <c r="C781" s="343"/>
      <c r="D781" s="464"/>
      <c r="E781" s="343"/>
      <c r="F781" s="464"/>
      <c r="G781" s="343"/>
      <c r="H781" s="464"/>
      <c r="I781" s="343"/>
      <c r="J781" s="464"/>
      <c r="K781" s="465"/>
      <c r="L781" s="343"/>
      <c r="M781" s="464"/>
      <c r="N781" s="343"/>
      <c r="O781" s="464"/>
      <c r="P781" s="343"/>
      <c r="Q781" s="464"/>
      <c r="R781" s="343"/>
      <c r="S781" s="343"/>
      <c r="T781" s="343"/>
      <c r="U781" s="343"/>
      <c r="V781" s="343"/>
      <c r="W781" s="343"/>
      <c r="X781" s="343"/>
      <c r="Y781" s="343"/>
      <c r="Z781" s="343"/>
    </row>
    <row r="782" spans="1:26" ht="15.75" customHeight="1">
      <c r="A782" s="343"/>
      <c r="B782" s="343"/>
      <c r="C782" s="343"/>
      <c r="D782" s="464"/>
      <c r="E782" s="343"/>
      <c r="F782" s="464"/>
      <c r="G782" s="343"/>
      <c r="H782" s="464"/>
      <c r="I782" s="343"/>
      <c r="J782" s="464"/>
      <c r="K782" s="465"/>
      <c r="L782" s="343"/>
      <c r="M782" s="464"/>
      <c r="N782" s="343"/>
      <c r="O782" s="464"/>
      <c r="P782" s="343"/>
      <c r="Q782" s="464"/>
      <c r="R782" s="343"/>
      <c r="S782" s="343"/>
      <c r="T782" s="343"/>
      <c r="U782" s="343"/>
      <c r="V782" s="343"/>
      <c r="W782" s="343"/>
      <c r="X782" s="343"/>
      <c r="Y782" s="343"/>
      <c r="Z782" s="343"/>
    </row>
    <row r="783" spans="1:26" ht="15.75" customHeight="1">
      <c r="A783" s="343"/>
      <c r="B783" s="343"/>
      <c r="C783" s="343"/>
      <c r="D783" s="464"/>
      <c r="E783" s="343"/>
      <c r="F783" s="464"/>
      <c r="G783" s="343"/>
      <c r="H783" s="464"/>
      <c r="I783" s="343"/>
      <c r="J783" s="464"/>
      <c r="K783" s="465"/>
      <c r="L783" s="343"/>
      <c r="M783" s="464"/>
      <c r="N783" s="343"/>
      <c r="O783" s="464"/>
      <c r="P783" s="343"/>
      <c r="Q783" s="464"/>
      <c r="R783" s="343"/>
      <c r="S783" s="343"/>
      <c r="T783" s="343"/>
      <c r="U783" s="343"/>
      <c r="V783" s="343"/>
      <c r="W783" s="343"/>
      <c r="X783" s="343"/>
      <c r="Y783" s="343"/>
      <c r="Z783" s="343"/>
    </row>
    <row r="784" spans="1:26" ht="15.75" customHeight="1">
      <c r="A784" s="343"/>
      <c r="B784" s="343"/>
      <c r="C784" s="343"/>
      <c r="D784" s="464"/>
      <c r="E784" s="343"/>
      <c r="F784" s="464"/>
      <c r="G784" s="343"/>
      <c r="H784" s="464"/>
      <c r="I784" s="343"/>
      <c r="J784" s="464"/>
      <c r="K784" s="465"/>
      <c r="L784" s="343"/>
      <c r="M784" s="464"/>
      <c r="N784" s="343"/>
      <c r="O784" s="464"/>
      <c r="P784" s="343"/>
      <c r="Q784" s="464"/>
      <c r="R784" s="343"/>
      <c r="S784" s="343"/>
      <c r="T784" s="343"/>
      <c r="U784" s="343"/>
      <c r="V784" s="343"/>
      <c r="W784" s="343"/>
      <c r="X784" s="343"/>
      <c r="Y784" s="343"/>
      <c r="Z784" s="343"/>
    </row>
    <row r="785" spans="1:26" ht="15.75" customHeight="1">
      <c r="A785" s="343"/>
      <c r="B785" s="343"/>
      <c r="C785" s="343"/>
      <c r="D785" s="464"/>
      <c r="E785" s="343"/>
      <c r="F785" s="464"/>
      <c r="G785" s="343"/>
      <c r="H785" s="464"/>
      <c r="I785" s="343"/>
      <c r="J785" s="464"/>
      <c r="K785" s="465"/>
      <c r="L785" s="343"/>
      <c r="M785" s="464"/>
      <c r="N785" s="343"/>
      <c r="O785" s="464"/>
      <c r="P785" s="343"/>
      <c r="Q785" s="464"/>
      <c r="R785" s="343"/>
      <c r="S785" s="343"/>
      <c r="T785" s="343"/>
      <c r="U785" s="343"/>
      <c r="V785" s="343"/>
      <c r="W785" s="343"/>
      <c r="X785" s="343"/>
      <c r="Y785" s="343"/>
      <c r="Z785" s="343"/>
    </row>
    <row r="786" spans="1:26" ht="15.75" customHeight="1">
      <c r="A786" s="343"/>
      <c r="B786" s="343"/>
      <c r="C786" s="343"/>
      <c r="D786" s="464"/>
      <c r="E786" s="343"/>
      <c r="F786" s="464"/>
      <c r="G786" s="343"/>
      <c r="H786" s="464"/>
      <c r="I786" s="343"/>
      <c r="J786" s="464"/>
      <c r="K786" s="465"/>
      <c r="L786" s="343"/>
      <c r="M786" s="464"/>
      <c r="N786" s="343"/>
      <c r="O786" s="464"/>
      <c r="P786" s="343"/>
      <c r="Q786" s="464"/>
      <c r="R786" s="343"/>
      <c r="S786" s="343"/>
      <c r="T786" s="343"/>
      <c r="U786" s="343"/>
      <c r="V786" s="343"/>
      <c r="W786" s="343"/>
      <c r="X786" s="343"/>
      <c r="Y786" s="343"/>
      <c r="Z786" s="343"/>
    </row>
    <row r="787" spans="1:26" ht="15.75" customHeight="1">
      <c r="A787" s="343"/>
      <c r="B787" s="343"/>
      <c r="C787" s="343"/>
      <c r="D787" s="464"/>
      <c r="E787" s="343"/>
      <c r="F787" s="464"/>
      <c r="G787" s="343"/>
      <c r="H787" s="464"/>
      <c r="I787" s="343"/>
      <c r="J787" s="464"/>
      <c r="K787" s="465"/>
      <c r="L787" s="343"/>
      <c r="M787" s="464"/>
      <c r="N787" s="343"/>
      <c r="O787" s="464"/>
      <c r="P787" s="343"/>
      <c r="Q787" s="464"/>
      <c r="R787" s="343"/>
      <c r="S787" s="343"/>
      <c r="T787" s="343"/>
      <c r="U787" s="343"/>
      <c r="V787" s="343"/>
      <c r="W787" s="343"/>
      <c r="X787" s="343"/>
      <c r="Y787" s="343"/>
      <c r="Z787" s="343"/>
    </row>
    <row r="788" spans="1:26" ht="15.75" customHeight="1">
      <c r="A788" s="343"/>
      <c r="B788" s="343"/>
      <c r="C788" s="343"/>
      <c r="D788" s="464"/>
      <c r="E788" s="343"/>
      <c r="F788" s="464"/>
      <c r="G788" s="343"/>
      <c r="H788" s="464"/>
      <c r="I788" s="343"/>
      <c r="J788" s="464"/>
      <c r="K788" s="465"/>
      <c r="L788" s="343"/>
      <c r="M788" s="464"/>
      <c r="N788" s="343"/>
      <c r="O788" s="464"/>
      <c r="P788" s="343"/>
      <c r="Q788" s="464"/>
      <c r="R788" s="343"/>
      <c r="S788" s="343"/>
      <c r="T788" s="343"/>
      <c r="U788" s="343"/>
      <c r="V788" s="343"/>
      <c r="W788" s="343"/>
      <c r="X788" s="343"/>
      <c r="Y788" s="343"/>
      <c r="Z788" s="343"/>
    </row>
    <row r="789" spans="1:26" ht="15.75" customHeight="1">
      <c r="A789" s="343"/>
      <c r="B789" s="343"/>
      <c r="C789" s="343"/>
      <c r="D789" s="464"/>
      <c r="E789" s="343"/>
      <c r="F789" s="464"/>
      <c r="G789" s="343"/>
      <c r="H789" s="464"/>
      <c r="I789" s="343"/>
      <c r="J789" s="464"/>
      <c r="K789" s="465"/>
      <c r="L789" s="343"/>
      <c r="M789" s="464"/>
      <c r="N789" s="343"/>
      <c r="O789" s="464"/>
      <c r="P789" s="343"/>
      <c r="Q789" s="464"/>
      <c r="R789" s="343"/>
      <c r="S789" s="343"/>
      <c r="T789" s="343"/>
      <c r="U789" s="343"/>
      <c r="V789" s="343"/>
      <c r="W789" s="343"/>
      <c r="X789" s="343"/>
      <c r="Y789" s="343"/>
      <c r="Z789" s="343"/>
    </row>
    <row r="790" spans="1:26" ht="15.75" customHeight="1">
      <c r="A790" s="343"/>
      <c r="B790" s="343"/>
      <c r="C790" s="343"/>
      <c r="D790" s="464"/>
      <c r="E790" s="343"/>
      <c r="F790" s="464"/>
      <c r="G790" s="343"/>
      <c r="H790" s="464"/>
      <c r="I790" s="343"/>
      <c r="J790" s="464"/>
      <c r="K790" s="465"/>
      <c r="L790" s="343"/>
      <c r="M790" s="464"/>
      <c r="N790" s="343"/>
      <c r="O790" s="464"/>
      <c r="P790" s="343"/>
      <c r="Q790" s="464"/>
      <c r="R790" s="343"/>
      <c r="S790" s="343"/>
      <c r="T790" s="343"/>
      <c r="U790" s="343"/>
      <c r="V790" s="343"/>
      <c r="W790" s="343"/>
      <c r="X790" s="343"/>
      <c r="Y790" s="343"/>
      <c r="Z790" s="343"/>
    </row>
    <row r="791" spans="1:26" ht="15.75" customHeight="1">
      <c r="A791" s="343"/>
      <c r="B791" s="343"/>
      <c r="C791" s="343"/>
      <c r="D791" s="464"/>
      <c r="E791" s="343"/>
      <c r="F791" s="464"/>
      <c r="G791" s="343"/>
      <c r="H791" s="464"/>
      <c r="I791" s="343"/>
      <c r="J791" s="464"/>
      <c r="K791" s="465"/>
      <c r="L791" s="343"/>
      <c r="M791" s="464"/>
      <c r="N791" s="343"/>
      <c r="O791" s="464"/>
      <c r="P791" s="343"/>
      <c r="Q791" s="464"/>
      <c r="R791" s="343"/>
      <c r="S791" s="343"/>
      <c r="T791" s="343"/>
      <c r="U791" s="343"/>
      <c r="V791" s="343"/>
      <c r="W791" s="343"/>
      <c r="X791" s="343"/>
      <c r="Y791" s="343"/>
      <c r="Z791" s="343"/>
    </row>
    <row r="792" spans="1:26" ht="15.75" customHeight="1">
      <c r="A792" s="343"/>
      <c r="B792" s="343"/>
      <c r="C792" s="343"/>
      <c r="D792" s="464"/>
      <c r="E792" s="343"/>
      <c r="F792" s="464"/>
      <c r="G792" s="343"/>
      <c r="H792" s="464"/>
      <c r="I792" s="343"/>
      <c r="J792" s="464"/>
      <c r="K792" s="465"/>
      <c r="L792" s="343"/>
      <c r="M792" s="464"/>
      <c r="N792" s="343"/>
      <c r="O792" s="464"/>
      <c r="P792" s="343"/>
      <c r="Q792" s="464"/>
      <c r="R792" s="343"/>
      <c r="S792" s="343"/>
      <c r="T792" s="343"/>
      <c r="U792" s="343"/>
      <c r="V792" s="343"/>
      <c r="W792" s="343"/>
      <c r="X792" s="343"/>
      <c r="Y792" s="343"/>
      <c r="Z792" s="343"/>
    </row>
    <row r="793" spans="1:26" ht="15.75" customHeight="1">
      <c r="A793" s="343"/>
      <c r="B793" s="343"/>
      <c r="C793" s="343"/>
      <c r="D793" s="464"/>
      <c r="E793" s="343"/>
      <c r="F793" s="464"/>
      <c r="G793" s="343"/>
      <c r="H793" s="464"/>
      <c r="I793" s="343"/>
      <c r="J793" s="464"/>
      <c r="K793" s="465"/>
      <c r="L793" s="343"/>
      <c r="M793" s="464"/>
      <c r="N793" s="343"/>
      <c r="O793" s="464"/>
      <c r="P793" s="343"/>
      <c r="Q793" s="464"/>
      <c r="R793" s="343"/>
      <c r="S793" s="343"/>
      <c r="T793" s="343"/>
      <c r="U793" s="343"/>
      <c r="V793" s="343"/>
      <c r="W793" s="343"/>
      <c r="X793" s="343"/>
      <c r="Y793" s="343"/>
      <c r="Z793" s="343"/>
    </row>
    <row r="794" spans="1:26" ht="15.75" customHeight="1">
      <c r="A794" s="343"/>
      <c r="B794" s="343"/>
      <c r="C794" s="343"/>
      <c r="D794" s="464"/>
      <c r="E794" s="343"/>
      <c r="F794" s="464"/>
      <c r="G794" s="343"/>
      <c r="H794" s="464"/>
      <c r="I794" s="343"/>
      <c r="J794" s="464"/>
      <c r="K794" s="465"/>
      <c r="L794" s="343"/>
      <c r="M794" s="464"/>
      <c r="N794" s="343"/>
      <c r="O794" s="464"/>
      <c r="P794" s="343"/>
      <c r="Q794" s="464"/>
      <c r="R794" s="343"/>
      <c r="S794" s="343"/>
      <c r="T794" s="343"/>
      <c r="U794" s="343"/>
      <c r="V794" s="343"/>
      <c r="W794" s="343"/>
      <c r="X794" s="343"/>
      <c r="Y794" s="343"/>
      <c r="Z794" s="343"/>
    </row>
    <row r="795" spans="1:26" ht="15.75" customHeight="1">
      <c r="A795" s="343"/>
      <c r="B795" s="343"/>
      <c r="C795" s="343"/>
      <c r="D795" s="464"/>
      <c r="E795" s="343"/>
      <c r="F795" s="464"/>
      <c r="G795" s="343"/>
      <c r="H795" s="464"/>
      <c r="I795" s="343"/>
      <c r="J795" s="464"/>
      <c r="K795" s="465"/>
      <c r="L795" s="343"/>
      <c r="M795" s="464"/>
      <c r="N795" s="343"/>
      <c r="O795" s="464"/>
      <c r="P795" s="343"/>
      <c r="Q795" s="464"/>
      <c r="R795" s="343"/>
      <c r="S795" s="343"/>
      <c r="T795" s="343"/>
      <c r="U795" s="343"/>
      <c r="V795" s="343"/>
      <c r="W795" s="343"/>
      <c r="X795" s="343"/>
      <c r="Y795" s="343"/>
      <c r="Z795" s="343"/>
    </row>
    <row r="796" spans="1:26" ht="15.75" customHeight="1">
      <c r="A796" s="343"/>
      <c r="B796" s="343"/>
      <c r="C796" s="343"/>
      <c r="D796" s="464"/>
      <c r="E796" s="343"/>
      <c r="F796" s="464"/>
      <c r="G796" s="343"/>
      <c r="H796" s="464"/>
      <c r="I796" s="343"/>
      <c r="J796" s="464"/>
      <c r="K796" s="465"/>
      <c r="L796" s="343"/>
      <c r="M796" s="464"/>
      <c r="N796" s="343"/>
      <c r="O796" s="464"/>
      <c r="P796" s="343"/>
      <c r="Q796" s="464"/>
      <c r="R796" s="343"/>
      <c r="S796" s="343"/>
      <c r="T796" s="343"/>
      <c r="U796" s="343"/>
      <c r="V796" s="343"/>
      <c r="W796" s="343"/>
      <c r="X796" s="343"/>
      <c r="Y796" s="343"/>
      <c r="Z796" s="343"/>
    </row>
    <row r="797" spans="1:26" ht="15.75" customHeight="1">
      <c r="A797" s="343"/>
      <c r="B797" s="343"/>
      <c r="C797" s="343"/>
      <c r="D797" s="464"/>
      <c r="E797" s="343"/>
      <c r="F797" s="464"/>
      <c r="G797" s="343"/>
      <c r="H797" s="464"/>
      <c r="I797" s="343"/>
      <c r="J797" s="464"/>
      <c r="K797" s="465"/>
      <c r="L797" s="343"/>
      <c r="M797" s="464"/>
      <c r="N797" s="343"/>
      <c r="O797" s="464"/>
      <c r="P797" s="343"/>
      <c r="Q797" s="464"/>
      <c r="R797" s="343"/>
      <c r="S797" s="343"/>
      <c r="T797" s="343"/>
      <c r="U797" s="343"/>
      <c r="V797" s="343"/>
      <c r="W797" s="343"/>
      <c r="X797" s="343"/>
      <c r="Y797" s="343"/>
      <c r="Z797" s="343"/>
    </row>
    <row r="798" spans="1:26" ht="15.75" customHeight="1">
      <c r="A798" s="343"/>
      <c r="B798" s="343"/>
      <c r="C798" s="343"/>
      <c r="D798" s="464"/>
      <c r="E798" s="343"/>
      <c r="F798" s="464"/>
      <c r="G798" s="343"/>
      <c r="H798" s="464"/>
      <c r="I798" s="343"/>
      <c r="J798" s="464"/>
      <c r="K798" s="465"/>
      <c r="L798" s="343"/>
      <c r="M798" s="464"/>
      <c r="N798" s="343"/>
      <c r="O798" s="464"/>
      <c r="P798" s="343"/>
      <c r="Q798" s="464"/>
      <c r="R798" s="343"/>
      <c r="S798" s="343"/>
      <c r="T798" s="343"/>
      <c r="U798" s="343"/>
      <c r="V798" s="343"/>
      <c r="W798" s="343"/>
      <c r="X798" s="343"/>
      <c r="Y798" s="343"/>
      <c r="Z798" s="343"/>
    </row>
    <row r="799" spans="1:26" ht="15.75" customHeight="1">
      <c r="A799" s="343"/>
      <c r="B799" s="343"/>
      <c r="C799" s="343"/>
      <c r="D799" s="464"/>
      <c r="E799" s="343"/>
      <c r="F799" s="464"/>
      <c r="G799" s="343"/>
      <c r="H799" s="464"/>
      <c r="I799" s="343"/>
      <c r="J799" s="464"/>
      <c r="K799" s="465"/>
      <c r="L799" s="343"/>
      <c r="M799" s="464"/>
      <c r="N799" s="343"/>
      <c r="O799" s="464"/>
      <c r="P799" s="343"/>
      <c r="Q799" s="464"/>
      <c r="R799" s="343"/>
      <c r="S799" s="343"/>
      <c r="T799" s="343"/>
      <c r="U799" s="343"/>
      <c r="V799" s="343"/>
      <c r="W799" s="343"/>
      <c r="X799" s="343"/>
      <c r="Y799" s="343"/>
      <c r="Z799" s="343"/>
    </row>
    <row r="800" spans="1:26" ht="15.75" customHeight="1">
      <c r="A800" s="343"/>
      <c r="B800" s="343"/>
      <c r="C800" s="343"/>
      <c r="D800" s="464"/>
      <c r="E800" s="343"/>
      <c r="F800" s="464"/>
      <c r="G800" s="343"/>
      <c r="H800" s="464"/>
      <c r="I800" s="343"/>
      <c r="J800" s="464"/>
      <c r="K800" s="465"/>
      <c r="L800" s="343"/>
      <c r="M800" s="464"/>
      <c r="N800" s="343"/>
      <c r="O800" s="464"/>
      <c r="P800" s="343"/>
      <c r="Q800" s="464"/>
      <c r="R800" s="343"/>
      <c r="S800" s="343"/>
      <c r="T800" s="343"/>
      <c r="U800" s="343"/>
      <c r="V800" s="343"/>
      <c r="W800" s="343"/>
      <c r="X800" s="343"/>
      <c r="Y800" s="343"/>
      <c r="Z800" s="343"/>
    </row>
    <row r="801" spans="1:26" ht="15.75" customHeight="1">
      <c r="A801" s="343"/>
      <c r="B801" s="343"/>
      <c r="C801" s="343"/>
      <c r="D801" s="464"/>
      <c r="E801" s="343"/>
      <c r="F801" s="464"/>
      <c r="G801" s="343"/>
      <c r="H801" s="464"/>
      <c r="I801" s="343"/>
      <c r="J801" s="464"/>
      <c r="K801" s="465"/>
      <c r="L801" s="343"/>
      <c r="M801" s="464"/>
      <c r="N801" s="343"/>
      <c r="O801" s="464"/>
      <c r="P801" s="343"/>
      <c r="Q801" s="464"/>
      <c r="R801" s="343"/>
      <c r="S801" s="343"/>
      <c r="T801" s="343"/>
      <c r="U801" s="343"/>
      <c r="V801" s="343"/>
      <c r="W801" s="343"/>
      <c r="X801" s="343"/>
      <c r="Y801" s="343"/>
      <c r="Z801" s="343"/>
    </row>
    <row r="802" spans="1:26" ht="15.75" customHeight="1">
      <c r="A802" s="343"/>
      <c r="B802" s="343"/>
      <c r="C802" s="343"/>
      <c r="D802" s="464"/>
      <c r="E802" s="343"/>
      <c r="F802" s="464"/>
      <c r="G802" s="343"/>
      <c r="H802" s="464"/>
      <c r="I802" s="343"/>
      <c r="J802" s="464"/>
      <c r="K802" s="465"/>
      <c r="L802" s="343"/>
      <c r="M802" s="464"/>
      <c r="N802" s="343"/>
      <c r="O802" s="464"/>
      <c r="P802" s="343"/>
      <c r="Q802" s="464"/>
      <c r="R802" s="343"/>
      <c r="S802" s="343"/>
      <c r="T802" s="343"/>
      <c r="U802" s="343"/>
      <c r="V802" s="343"/>
      <c r="W802" s="343"/>
      <c r="X802" s="343"/>
      <c r="Y802" s="343"/>
      <c r="Z802" s="343"/>
    </row>
    <row r="803" spans="1:26" ht="15.75" customHeight="1">
      <c r="A803" s="343"/>
      <c r="B803" s="343"/>
      <c r="C803" s="343"/>
      <c r="D803" s="464"/>
      <c r="E803" s="343"/>
      <c r="F803" s="464"/>
      <c r="G803" s="343"/>
      <c r="H803" s="464"/>
      <c r="I803" s="343"/>
      <c r="J803" s="464"/>
      <c r="K803" s="465"/>
      <c r="L803" s="343"/>
      <c r="M803" s="464"/>
      <c r="N803" s="343"/>
      <c r="O803" s="464"/>
      <c r="P803" s="343"/>
      <c r="Q803" s="464"/>
      <c r="R803" s="343"/>
      <c r="S803" s="343"/>
      <c r="T803" s="343"/>
      <c r="U803" s="343"/>
      <c r="V803" s="343"/>
      <c r="W803" s="343"/>
      <c r="X803" s="343"/>
      <c r="Y803" s="343"/>
      <c r="Z803" s="343"/>
    </row>
    <row r="804" spans="1:26" ht="15.75" customHeight="1">
      <c r="A804" s="343"/>
      <c r="B804" s="343"/>
      <c r="C804" s="343"/>
      <c r="D804" s="464"/>
      <c r="E804" s="343"/>
      <c r="F804" s="464"/>
      <c r="G804" s="343"/>
      <c r="H804" s="464"/>
      <c r="I804" s="343"/>
      <c r="J804" s="464"/>
      <c r="K804" s="465"/>
      <c r="L804" s="343"/>
      <c r="M804" s="464"/>
      <c r="N804" s="343"/>
      <c r="O804" s="464"/>
      <c r="P804" s="343"/>
      <c r="Q804" s="464"/>
      <c r="R804" s="343"/>
      <c r="S804" s="343"/>
      <c r="T804" s="343"/>
      <c r="U804" s="343"/>
      <c r="V804" s="343"/>
      <c r="W804" s="343"/>
      <c r="X804" s="343"/>
      <c r="Y804" s="343"/>
      <c r="Z804" s="343"/>
    </row>
    <row r="805" spans="1:26" ht="15.75" customHeight="1">
      <c r="A805" s="343"/>
      <c r="B805" s="343"/>
      <c r="C805" s="343"/>
      <c r="D805" s="464"/>
      <c r="E805" s="343"/>
      <c r="F805" s="464"/>
      <c r="G805" s="343"/>
      <c r="H805" s="464"/>
      <c r="I805" s="343"/>
      <c r="J805" s="464"/>
      <c r="K805" s="465"/>
      <c r="L805" s="343"/>
      <c r="M805" s="464"/>
      <c r="N805" s="343"/>
      <c r="O805" s="464"/>
      <c r="P805" s="343"/>
      <c r="Q805" s="464"/>
      <c r="R805" s="343"/>
      <c r="S805" s="343"/>
      <c r="T805" s="343"/>
      <c r="U805" s="343"/>
      <c r="V805" s="343"/>
      <c r="W805" s="343"/>
      <c r="X805" s="343"/>
      <c r="Y805" s="343"/>
      <c r="Z805" s="343"/>
    </row>
    <row r="806" spans="1:26" ht="15.75" customHeight="1">
      <c r="A806" s="343"/>
      <c r="B806" s="343"/>
      <c r="C806" s="343"/>
      <c r="D806" s="464"/>
      <c r="E806" s="343"/>
      <c r="F806" s="464"/>
      <c r="G806" s="343"/>
      <c r="H806" s="464"/>
      <c r="I806" s="343"/>
      <c r="J806" s="464"/>
      <c r="K806" s="465"/>
      <c r="L806" s="343"/>
      <c r="M806" s="464"/>
      <c r="N806" s="343"/>
      <c r="O806" s="464"/>
      <c r="P806" s="343"/>
      <c r="Q806" s="464"/>
      <c r="R806" s="343"/>
      <c r="S806" s="343"/>
      <c r="T806" s="343"/>
      <c r="U806" s="343"/>
      <c r="V806" s="343"/>
      <c r="W806" s="343"/>
      <c r="X806" s="343"/>
      <c r="Y806" s="343"/>
      <c r="Z806" s="343"/>
    </row>
    <row r="807" spans="1:26" ht="15.75" customHeight="1">
      <c r="A807" s="343"/>
      <c r="B807" s="343"/>
      <c r="C807" s="343"/>
      <c r="D807" s="464"/>
      <c r="E807" s="343"/>
      <c r="F807" s="464"/>
      <c r="G807" s="343"/>
      <c r="H807" s="464"/>
      <c r="I807" s="343"/>
      <c r="J807" s="464"/>
      <c r="K807" s="465"/>
      <c r="L807" s="343"/>
      <c r="M807" s="464"/>
      <c r="N807" s="343"/>
      <c r="O807" s="464"/>
      <c r="P807" s="343"/>
      <c r="Q807" s="464"/>
      <c r="R807" s="343"/>
      <c r="S807" s="343"/>
      <c r="T807" s="343"/>
      <c r="U807" s="343"/>
      <c r="V807" s="343"/>
      <c r="W807" s="343"/>
      <c r="X807" s="343"/>
      <c r="Y807" s="343"/>
      <c r="Z807" s="343"/>
    </row>
    <row r="808" spans="1:26" ht="15.75" customHeight="1">
      <c r="A808" s="343"/>
      <c r="B808" s="343"/>
      <c r="C808" s="343"/>
      <c r="D808" s="464"/>
      <c r="E808" s="343"/>
      <c r="F808" s="464"/>
      <c r="G808" s="343"/>
      <c r="H808" s="464"/>
      <c r="I808" s="343"/>
      <c r="J808" s="464"/>
      <c r="K808" s="465"/>
      <c r="L808" s="343"/>
      <c r="M808" s="464"/>
      <c r="N808" s="343"/>
      <c r="O808" s="464"/>
      <c r="P808" s="343"/>
      <c r="Q808" s="464"/>
      <c r="R808" s="343"/>
      <c r="S808" s="343"/>
      <c r="T808" s="343"/>
      <c r="U808" s="343"/>
      <c r="V808" s="343"/>
      <c r="W808" s="343"/>
      <c r="X808" s="343"/>
      <c r="Y808" s="343"/>
      <c r="Z808" s="343"/>
    </row>
    <row r="809" spans="1:26" ht="15.75" customHeight="1">
      <c r="A809" s="343"/>
      <c r="B809" s="343"/>
      <c r="C809" s="343"/>
      <c r="D809" s="464"/>
      <c r="E809" s="343"/>
      <c r="F809" s="464"/>
      <c r="G809" s="343"/>
      <c r="H809" s="464"/>
      <c r="I809" s="343"/>
      <c r="J809" s="464"/>
      <c r="K809" s="465"/>
      <c r="L809" s="343"/>
      <c r="M809" s="464"/>
      <c r="N809" s="343"/>
      <c r="O809" s="464"/>
      <c r="P809" s="343"/>
      <c r="Q809" s="464"/>
      <c r="R809" s="343"/>
      <c r="S809" s="343"/>
      <c r="T809" s="343"/>
      <c r="U809" s="343"/>
      <c r="V809" s="343"/>
      <c r="W809" s="343"/>
      <c r="X809" s="343"/>
      <c r="Y809" s="343"/>
      <c r="Z809" s="343"/>
    </row>
    <row r="810" spans="1:26" ht="15.75" customHeight="1">
      <c r="A810" s="343"/>
      <c r="B810" s="343"/>
      <c r="C810" s="343"/>
      <c r="D810" s="464"/>
      <c r="E810" s="343"/>
      <c r="F810" s="464"/>
      <c r="G810" s="343"/>
      <c r="H810" s="464"/>
      <c r="I810" s="343"/>
      <c r="J810" s="464"/>
      <c r="K810" s="465"/>
      <c r="L810" s="343"/>
      <c r="M810" s="464"/>
      <c r="N810" s="343"/>
      <c r="O810" s="464"/>
      <c r="P810" s="343"/>
      <c r="Q810" s="464"/>
      <c r="R810" s="343"/>
      <c r="S810" s="343"/>
      <c r="T810" s="343"/>
      <c r="U810" s="343"/>
      <c r="V810" s="343"/>
      <c r="W810" s="343"/>
      <c r="X810" s="343"/>
      <c r="Y810" s="343"/>
      <c r="Z810" s="343"/>
    </row>
    <row r="811" spans="1:26" ht="15.75" customHeight="1">
      <c r="A811" s="343"/>
      <c r="B811" s="343"/>
      <c r="C811" s="343"/>
      <c r="D811" s="464"/>
      <c r="E811" s="343"/>
      <c r="F811" s="464"/>
      <c r="G811" s="343"/>
      <c r="H811" s="464"/>
      <c r="I811" s="343"/>
      <c r="J811" s="464"/>
      <c r="K811" s="465"/>
      <c r="L811" s="343"/>
      <c r="M811" s="464"/>
      <c r="N811" s="343"/>
      <c r="O811" s="464"/>
      <c r="P811" s="343"/>
      <c r="Q811" s="464"/>
      <c r="R811" s="343"/>
      <c r="S811" s="343"/>
      <c r="T811" s="343"/>
      <c r="U811" s="343"/>
      <c r="V811" s="343"/>
      <c r="W811" s="343"/>
      <c r="X811" s="343"/>
      <c r="Y811" s="343"/>
      <c r="Z811" s="343"/>
    </row>
    <row r="812" spans="1:26" ht="15.75" customHeight="1">
      <c r="A812" s="343"/>
      <c r="B812" s="343"/>
      <c r="C812" s="343"/>
      <c r="D812" s="464"/>
      <c r="E812" s="343"/>
      <c r="F812" s="464"/>
      <c r="G812" s="343"/>
      <c r="H812" s="464"/>
      <c r="I812" s="343"/>
      <c r="J812" s="464"/>
      <c r="K812" s="465"/>
      <c r="L812" s="343"/>
      <c r="M812" s="464"/>
      <c r="N812" s="343"/>
      <c r="O812" s="464"/>
      <c r="P812" s="343"/>
      <c r="Q812" s="464"/>
      <c r="R812" s="343"/>
      <c r="S812" s="343"/>
      <c r="T812" s="343"/>
      <c r="U812" s="343"/>
      <c r="V812" s="343"/>
      <c r="W812" s="343"/>
      <c r="X812" s="343"/>
      <c r="Y812" s="343"/>
      <c r="Z812" s="343"/>
    </row>
    <row r="813" spans="1:26" ht="15.75" customHeight="1">
      <c r="A813" s="343"/>
      <c r="B813" s="343"/>
      <c r="C813" s="343"/>
      <c r="D813" s="464"/>
      <c r="E813" s="343"/>
      <c r="F813" s="464"/>
      <c r="G813" s="343"/>
      <c r="H813" s="464"/>
      <c r="I813" s="343"/>
      <c r="J813" s="464"/>
      <c r="K813" s="465"/>
      <c r="L813" s="343"/>
      <c r="M813" s="464"/>
      <c r="N813" s="343"/>
      <c r="O813" s="464"/>
      <c r="P813" s="343"/>
      <c r="Q813" s="464"/>
      <c r="R813" s="343"/>
      <c r="S813" s="343"/>
      <c r="T813" s="343"/>
      <c r="U813" s="343"/>
      <c r="V813" s="343"/>
      <c r="W813" s="343"/>
      <c r="X813" s="343"/>
      <c r="Y813" s="343"/>
      <c r="Z813" s="343"/>
    </row>
    <row r="814" spans="1:26" ht="15.75" customHeight="1">
      <c r="A814" s="343"/>
      <c r="B814" s="343"/>
      <c r="C814" s="343"/>
      <c r="D814" s="464"/>
      <c r="E814" s="343"/>
      <c r="F814" s="464"/>
      <c r="G814" s="343"/>
      <c r="H814" s="464"/>
      <c r="I814" s="343"/>
      <c r="J814" s="464"/>
      <c r="K814" s="465"/>
      <c r="L814" s="343"/>
      <c r="M814" s="464"/>
      <c r="N814" s="343"/>
      <c r="O814" s="464"/>
      <c r="P814" s="343"/>
      <c r="Q814" s="464"/>
      <c r="R814" s="343"/>
      <c r="S814" s="343"/>
      <c r="T814" s="343"/>
      <c r="U814" s="343"/>
      <c r="V814" s="343"/>
      <c r="W814" s="343"/>
      <c r="X814" s="343"/>
      <c r="Y814" s="343"/>
      <c r="Z814" s="343"/>
    </row>
    <row r="815" spans="1:26" ht="15.75" customHeight="1">
      <c r="A815" s="343"/>
      <c r="B815" s="343"/>
      <c r="C815" s="343"/>
      <c r="D815" s="464"/>
      <c r="E815" s="343"/>
      <c r="F815" s="464"/>
      <c r="G815" s="343"/>
      <c r="H815" s="464"/>
      <c r="I815" s="343"/>
      <c r="J815" s="464"/>
      <c r="K815" s="465"/>
      <c r="L815" s="343"/>
      <c r="M815" s="464"/>
      <c r="N815" s="343"/>
      <c r="O815" s="464"/>
      <c r="P815" s="343"/>
      <c r="Q815" s="464"/>
      <c r="R815" s="343"/>
      <c r="S815" s="343"/>
      <c r="T815" s="343"/>
      <c r="U815" s="343"/>
      <c r="V815" s="343"/>
      <c r="W815" s="343"/>
      <c r="X815" s="343"/>
      <c r="Y815" s="343"/>
      <c r="Z815" s="343"/>
    </row>
    <row r="816" spans="1:26" ht="15.75" customHeight="1">
      <c r="A816" s="343"/>
      <c r="B816" s="343"/>
      <c r="C816" s="343"/>
      <c r="D816" s="464"/>
      <c r="E816" s="343"/>
      <c r="F816" s="464"/>
      <c r="G816" s="343"/>
      <c r="H816" s="464"/>
      <c r="I816" s="343"/>
      <c r="J816" s="464"/>
      <c r="K816" s="465"/>
      <c r="L816" s="343"/>
      <c r="M816" s="464"/>
      <c r="N816" s="343"/>
      <c r="O816" s="464"/>
      <c r="P816" s="343"/>
      <c r="Q816" s="464"/>
      <c r="R816" s="343"/>
      <c r="S816" s="343"/>
      <c r="T816" s="343"/>
      <c r="U816" s="343"/>
      <c r="V816" s="343"/>
      <c r="W816" s="343"/>
      <c r="X816" s="343"/>
      <c r="Y816" s="343"/>
      <c r="Z816" s="343"/>
    </row>
    <row r="817" spans="1:26" ht="15.75" customHeight="1">
      <c r="A817" s="343"/>
      <c r="B817" s="343"/>
      <c r="C817" s="343"/>
      <c r="D817" s="464"/>
      <c r="E817" s="343"/>
      <c r="F817" s="464"/>
      <c r="G817" s="343"/>
      <c r="H817" s="464"/>
      <c r="I817" s="343"/>
      <c r="J817" s="464"/>
      <c r="K817" s="465"/>
      <c r="L817" s="343"/>
      <c r="M817" s="464"/>
      <c r="N817" s="343"/>
      <c r="O817" s="464"/>
      <c r="P817" s="343"/>
      <c r="Q817" s="464"/>
      <c r="R817" s="343"/>
      <c r="S817" s="343"/>
      <c r="T817" s="343"/>
      <c r="U817" s="343"/>
      <c r="V817" s="343"/>
      <c r="W817" s="343"/>
      <c r="X817" s="343"/>
      <c r="Y817" s="343"/>
      <c r="Z817" s="343"/>
    </row>
    <row r="818" spans="1:26" ht="15.75" customHeight="1">
      <c r="A818" s="343"/>
      <c r="B818" s="343"/>
      <c r="C818" s="343"/>
      <c r="D818" s="464"/>
      <c r="E818" s="343"/>
      <c r="F818" s="464"/>
      <c r="G818" s="343"/>
      <c r="H818" s="464"/>
      <c r="I818" s="343"/>
      <c r="J818" s="464"/>
      <c r="K818" s="465"/>
      <c r="L818" s="343"/>
      <c r="M818" s="464"/>
      <c r="N818" s="343"/>
      <c r="O818" s="464"/>
      <c r="P818" s="343"/>
      <c r="Q818" s="464"/>
      <c r="R818" s="343"/>
      <c r="S818" s="343"/>
      <c r="T818" s="343"/>
      <c r="U818" s="343"/>
      <c r="V818" s="343"/>
      <c r="W818" s="343"/>
      <c r="X818" s="343"/>
      <c r="Y818" s="343"/>
      <c r="Z818" s="343"/>
    </row>
    <row r="819" spans="1:26" ht="15.75" customHeight="1">
      <c r="A819" s="343"/>
      <c r="B819" s="343"/>
      <c r="C819" s="343"/>
      <c r="D819" s="464"/>
      <c r="E819" s="343"/>
      <c r="F819" s="464"/>
      <c r="G819" s="343"/>
      <c r="H819" s="464"/>
      <c r="I819" s="343"/>
      <c r="J819" s="464"/>
      <c r="K819" s="465"/>
      <c r="L819" s="343"/>
      <c r="M819" s="464"/>
      <c r="N819" s="343"/>
      <c r="O819" s="464"/>
      <c r="P819" s="343"/>
      <c r="Q819" s="464"/>
      <c r="R819" s="343"/>
      <c r="S819" s="343"/>
      <c r="T819" s="343"/>
      <c r="U819" s="343"/>
      <c r="V819" s="343"/>
      <c r="W819" s="343"/>
      <c r="X819" s="343"/>
      <c r="Y819" s="343"/>
      <c r="Z819" s="343"/>
    </row>
    <row r="820" spans="1:26" ht="15.75" customHeight="1">
      <c r="A820" s="343"/>
      <c r="B820" s="343"/>
      <c r="C820" s="343"/>
      <c r="D820" s="464"/>
      <c r="E820" s="343"/>
      <c r="F820" s="464"/>
      <c r="G820" s="343"/>
      <c r="H820" s="464"/>
      <c r="I820" s="343"/>
      <c r="J820" s="464"/>
      <c r="K820" s="465"/>
      <c r="L820" s="343"/>
      <c r="M820" s="464"/>
      <c r="N820" s="343"/>
      <c r="O820" s="464"/>
      <c r="P820" s="343"/>
      <c r="Q820" s="464"/>
      <c r="R820" s="343"/>
      <c r="S820" s="343"/>
      <c r="T820" s="343"/>
      <c r="U820" s="343"/>
      <c r="V820" s="343"/>
      <c r="W820" s="343"/>
      <c r="X820" s="343"/>
      <c r="Y820" s="343"/>
      <c r="Z820" s="343"/>
    </row>
    <row r="821" spans="1:26" ht="15.75" customHeight="1">
      <c r="A821" s="343"/>
      <c r="B821" s="343"/>
      <c r="C821" s="343"/>
      <c r="D821" s="464"/>
      <c r="E821" s="343"/>
      <c r="F821" s="464"/>
      <c r="G821" s="343"/>
      <c r="H821" s="464"/>
      <c r="I821" s="343"/>
      <c r="J821" s="464"/>
      <c r="K821" s="465"/>
      <c r="L821" s="343"/>
      <c r="M821" s="464"/>
      <c r="N821" s="343"/>
      <c r="O821" s="464"/>
      <c r="P821" s="343"/>
      <c r="Q821" s="464"/>
      <c r="R821" s="343"/>
      <c r="S821" s="343"/>
      <c r="T821" s="343"/>
      <c r="U821" s="343"/>
      <c r="V821" s="343"/>
      <c r="W821" s="343"/>
      <c r="X821" s="343"/>
      <c r="Y821" s="343"/>
      <c r="Z821" s="343"/>
    </row>
    <row r="822" spans="1:26" ht="15.75" customHeight="1">
      <c r="A822" s="343"/>
      <c r="B822" s="343"/>
      <c r="C822" s="343"/>
      <c r="D822" s="464"/>
      <c r="E822" s="343"/>
      <c r="F822" s="464"/>
      <c r="G822" s="343"/>
      <c r="H822" s="464"/>
      <c r="I822" s="343"/>
      <c r="J822" s="464"/>
      <c r="K822" s="465"/>
      <c r="L822" s="343"/>
      <c r="M822" s="464"/>
      <c r="N822" s="343"/>
      <c r="O822" s="464"/>
      <c r="P822" s="343"/>
      <c r="Q822" s="464"/>
      <c r="R822" s="343"/>
      <c r="S822" s="343"/>
      <c r="T822" s="343"/>
      <c r="U822" s="343"/>
      <c r="V822" s="343"/>
      <c r="W822" s="343"/>
      <c r="X822" s="343"/>
      <c r="Y822" s="343"/>
      <c r="Z822" s="343"/>
    </row>
    <row r="823" spans="1:26" ht="15.75" customHeight="1">
      <c r="A823" s="343"/>
      <c r="B823" s="343"/>
      <c r="C823" s="343"/>
      <c r="D823" s="464"/>
      <c r="E823" s="343"/>
      <c r="F823" s="464"/>
      <c r="G823" s="343"/>
      <c r="H823" s="464"/>
      <c r="I823" s="343"/>
      <c r="J823" s="464"/>
      <c r="K823" s="465"/>
      <c r="L823" s="343"/>
      <c r="M823" s="464"/>
      <c r="N823" s="343"/>
      <c r="O823" s="464"/>
      <c r="P823" s="343"/>
      <c r="Q823" s="464"/>
      <c r="R823" s="343"/>
      <c r="S823" s="343"/>
      <c r="T823" s="343"/>
      <c r="U823" s="343"/>
      <c r="V823" s="343"/>
      <c r="W823" s="343"/>
      <c r="X823" s="343"/>
      <c r="Y823" s="343"/>
      <c r="Z823" s="343"/>
    </row>
    <row r="824" spans="1:26" ht="15.75" customHeight="1">
      <c r="A824" s="343"/>
      <c r="B824" s="343"/>
      <c r="C824" s="343"/>
      <c r="D824" s="464"/>
      <c r="E824" s="343"/>
      <c r="F824" s="464"/>
      <c r="G824" s="343"/>
      <c r="H824" s="464"/>
      <c r="I824" s="343"/>
      <c r="J824" s="464"/>
      <c r="K824" s="465"/>
      <c r="L824" s="343"/>
      <c r="M824" s="464"/>
      <c r="N824" s="343"/>
      <c r="O824" s="464"/>
      <c r="P824" s="343"/>
      <c r="Q824" s="464"/>
      <c r="R824" s="343"/>
      <c r="S824" s="343"/>
      <c r="T824" s="343"/>
      <c r="U824" s="343"/>
      <c r="V824" s="343"/>
      <c r="W824" s="343"/>
      <c r="X824" s="343"/>
      <c r="Y824" s="343"/>
      <c r="Z824" s="343"/>
    </row>
    <row r="825" spans="1:26" ht="15.75" customHeight="1">
      <c r="A825" s="343"/>
      <c r="B825" s="343"/>
      <c r="C825" s="343"/>
      <c r="D825" s="464"/>
      <c r="E825" s="343"/>
      <c r="F825" s="464"/>
      <c r="G825" s="343"/>
      <c r="H825" s="464"/>
      <c r="I825" s="343"/>
      <c r="J825" s="464"/>
      <c r="K825" s="465"/>
      <c r="L825" s="343"/>
      <c r="M825" s="464"/>
      <c r="N825" s="343"/>
      <c r="O825" s="464"/>
      <c r="P825" s="343"/>
      <c r="Q825" s="464"/>
      <c r="R825" s="343"/>
      <c r="S825" s="343"/>
      <c r="T825" s="343"/>
      <c r="U825" s="343"/>
      <c r="V825" s="343"/>
      <c r="W825" s="343"/>
      <c r="X825" s="343"/>
      <c r="Y825" s="343"/>
      <c r="Z825" s="343"/>
    </row>
    <row r="826" spans="1:26" ht="15.75" customHeight="1">
      <c r="A826" s="343"/>
      <c r="B826" s="343"/>
      <c r="C826" s="343"/>
      <c r="D826" s="464"/>
      <c r="E826" s="343"/>
      <c r="F826" s="464"/>
      <c r="G826" s="343"/>
      <c r="H826" s="464"/>
      <c r="I826" s="343"/>
      <c r="J826" s="464"/>
      <c r="K826" s="465"/>
      <c r="L826" s="343"/>
      <c r="M826" s="464"/>
      <c r="N826" s="343"/>
      <c r="O826" s="464"/>
      <c r="P826" s="343"/>
      <c r="Q826" s="464"/>
      <c r="R826" s="343"/>
      <c r="S826" s="343"/>
      <c r="T826" s="343"/>
      <c r="U826" s="343"/>
      <c r="V826" s="343"/>
      <c r="W826" s="343"/>
      <c r="X826" s="343"/>
      <c r="Y826" s="343"/>
      <c r="Z826" s="343"/>
    </row>
    <row r="827" spans="1:26" ht="15.75" customHeight="1">
      <c r="A827" s="343"/>
      <c r="B827" s="343"/>
      <c r="C827" s="343"/>
      <c r="D827" s="464"/>
      <c r="E827" s="343"/>
      <c r="F827" s="464"/>
      <c r="G827" s="343"/>
      <c r="H827" s="464"/>
      <c r="I827" s="343"/>
      <c r="J827" s="464"/>
      <c r="K827" s="465"/>
      <c r="L827" s="343"/>
      <c r="M827" s="464"/>
      <c r="N827" s="343"/>
      <c r="O827" s="464"/>
      <c r="P827" s="343"/>
      <c r="Q827" s="464"/>
      <c r="R827" s="343"/>
      <c r="S827" s="343"/>
      <c r="T827" s="343"/>
      <c r="U827" s="343"/>
      <c r="V827" s="343"/>
      <c r="W827" s="343"/>
      <c r="X827" s="343"/>
      <c r="Y827" s="343"/>
      <c r="Z827" s="343"/>
    </row>
    <row r="828" spans="1:26" ht="15.75" customHeight="1">
      <c r="A828" s="343"/>
      <c r="B828" s="343"/>
      <c r="C828" s="343"/>
      <c r="D828" s="464"/>
      <c r="E828" s="343"/>
      <c r="F828" s="464"/>
      <c r="G828" s="343"/>
      <c r="H828" s="464"/>
      <c r="I828" s="343"/>
      <c r="J828" s="464"/>
      <c r="K828" s="465"/>
      <c r="L828" s="343"/>
      <c r="M828" s="464"/>
      <c r="N828" s="343"/>
      <c r="O828" s="464"/>
      <c r="P828" s="343"/>
      <c r="Q828" s="464"/>
      <c r="R828" s="343"/>
      <c r="S828" s="343"/>
      <c r="T828" s="343"/>
      <c r="U828" s="343"/>
      <c r="V828" s="343"/>
      <c r="W828" s="343"/>
      <c r="X828" s="343"/>
      <c r="Y828" s="343"/>
      <c r="Z828" s="343"/>
    </row>
    <row r="829" spans="1:26" ht="15.75" customHeight="1">
      <c r="A829" s="343"/>
      <c r="B829" s="343"/>
      <c r="C829" s="343"/>
      <c r="D829" s="464"/>
      <c r="E829" s="343"/>
      <c r="F829" s="464"/>
      <c r="G829" s="343"/>
      <c r="H829" s="464"/>
      <c r="I829" s="343"/>
      <c r="J829" s="464"/>
      <c r="K829" s="465"/>
      <c r="L829" s="343"/>
      <c r="M829" s="464"/>
      <c r="N829" s="343"/>
      <c r="O829" s="464"/>
      <c r="P829" s="343"/>
      <c r="Q829" s="464"/>
      <c r="R829" s="343"/>
      <c r="S829" s="343"/>
      <c r="T829" s="343"/>
      <c r="U829" s="343"/>
      <c r="V829" s="343"/>
      <c r="W829" s="343"/>
      <c r="X829" s="343"/>
      <c r="Y829" s="343"/>
      <c r="Z829" s="343"/>
    </row>
    <row r="830" spans="1:26" ht="15.75" customHeight="1">
      <c r="A830" s="343"/>
      <c r="B830" s="343"/>
      <c r="C830" s="343"/>
      <c r="D830" s="464"/>
      <c r="E830" s="343"/>
      <c r="F830" s="464"/>
      <c r="G830" s="343"/>
      <c r="H830" s="464"/>
      <c r="I830" s="343"/>
      <c r="J830" s="464"/>
      <c r="K830" s="465"/>
      <c r="L830" s="343"/>
      <c r="M830" s="464"/>
      <c r="N830" s="343"/>
      <c r="O830" s="464"/>
      <c r="P830" s="343"/>
      <c r="Q830" s="464"/>
      <c r="R830" s="343"/>
      <c r="S830" s="343"/>
      <c r="T830" s="343"/>
      <c r="U830" s="343"/>
      <c r="V830" s="343"/>
      <c r="W830" s="343"/>
      <c r="X830" s="343"/>
      <c r="Y830" s="343"/>
      <c r="Z830" s="343"/>
    </row>
    <row r="831" spans="1:26" ht="15.75" customHeight="1">
      <c r="A831" s="343"/>
      <c r="B831" s="343"/>
      <c r="C831" s="343"/>
      <c r="D831" s="464"/>
      <c r="E831" s="343"/>
      <c r="F831" s="464"/>
      <c r="G831" s="343"/>
      <c r="H831" s="464"/>
      <c r="I831" s="343"/>
      <c r="J831" s="464"/>
      <c r="K831" s="465"/>
      <c r="L831" s="343"/>
      <c r="M831" s="464"/>
      <c r="N831" s="343"/>
      <c r="O831" s="464"/>
      <c r="P831" s="343"/>
      <c r="Q831" s="464"/>
      <c r="R831" s="343"/>
      <c r="S831" s="343"/>
      <c r="T831" s="343"/>
      <c r="U831" s="343"/>
      <c r="V831" s="343"/>
      <c r="W831" s="343"/>
      <c r="X831" s="343"/>
      <c r="Y831" s="343"/>
      <c r="Z831" s="343"/>
    </row>
    <row r="832" spans="1:26" ht="15.75" customHeight="1">
      <c r="A832" s="343"/>
      <c r="B832" s="343"/>
      <c r="C832" s="343"/>
      <c r="D832" s="464"/>
      <c r="E832" s="343"/>
      <c r="F832" s="464"/>
      <c r="G832" s="343"/>
      <c r="H832" s="464"/>
      <c r="I832" s="343"/>
      <c r="J832" s="464"/>
      <c r="K832" s="465"/>
      <c r="L832" s="343"/>
      <c r="M832" s="464"/>
      <c r="N832" s="343"/>
      <c r="O832" s="464"/>
      <c r="P832" s="343"/>
      <c r="Q832" s="464"/>
      <c r="R832" s="343"/>
      <c r="S832" s="343"/>
      <c r="T832" s="343"/>
      <c r="U832" s="343"/>
      <c r="V832" s="343"/>
      <c r="W832" s="343"/>
      <c r="X832" s="343"/>
      <c r="Y832" s="343"/>
      <c r="Z832" s="343"/>
    </row>
    <row r="833" spans="1:26" ht="15.75" customHeight="1">
      <c r="A833" s="343"/>
      <c r="B833" s="343"/>
      <c r="C833" s="343"/>
      <c r="D833" s="464"/>
      <c r="E833" s="343"/>
      <c r="F833" s="464"/>
      <c r="G833" s="343"/>
      <c r="H833" s="464"/>
      <c r="I833" s="343"/>
      <c r="J833" s="464"/>
      <c r="K833" s="465"/>
      <c r="L833" s="343"/>
      <c r="M833" s="464"/>
      <c r="N833" s="343"/>
      <c r="O833" s="464"/>
      <c r="P833" s="343"/>
      <c r="Q833" s="464"/>
      <c r="R833" s="343"/>
      <c r="S833" s="343"/>
      <c r="T833" s="343"/>
      <c r="U833" s="343"/>
      <c r="V833" s="343"/>
      <c r="W833" s="343"/>
      <c r="X833" s="343"/>
      <c r="Y833" s="343"/>
      <c r="Z833" s="343"/>
    </row>
    <row r="834" spans="1:26" ht="15.75" customHeight="1">
      <c r="A834" s="343"/>
      <c r="B834" s="343"/>
      <c r="C834" s="343"/>
      <c r="D834" s="464"/>
      <c r="E834" s="343"/>
      <c r="F834" s="464"/>
      <c r="G834" s="343"/>
      <c r="H834" s="464"/>
      <c r="I834" s="343"/>
      <c r="J834" s="464"/>
      <c r="K834" s="465"/>
      <c r="L834" s="343"/>
      <c r="M834" s="464"/>
      <c r="N834" s="343"/>
      <c r="O834" s="464"/>
      <c r="P834" s="343"/>
      <c r="Q834" s="464"/>
      <c r="R834" s="343"/>
      <c r="S834" s="343"/>
      <c r="T834" s="343"/>
      <c r="U834" s="343"/>
      <c r="V834" s="343"/>
      <c r="W834" s="343"/>
      <c r="X834" s="343"/>
      <c r="Y834" s="343"/>
      <c r="Z834" s="343"/>
    </row>
    <row r="835" spans="1:26" ht="15.75" customHeight="1">
      <c r="A835" s="343"/>
      <c r="B835" s="343"/>
      <c r="C835" s="343"/>
      <c r="D835" s="464"/>
      <c r="E835" s="343"/>
      <c r="F835" s="464"/>
      <c r="G835" s="343"/>
      <c r="H835" s="464"/>
      <c r="I835" s="343"/>
      <c r="J835" s="464"/>
      <c r="K835" s="465"/>
      <c r="L835" s="343"/>
      <c r="M835" s="464"/>
      <c r="N835" s="343"/>
      <c r="O835" s="464"/>
      <c r="P835" s="343"/>
      <c r="Q835" s="464"/>
      <c r="R835" s="343"/>
      <c r="S835" s="343"/>
      <c r="T835" s="343"/>
      <c r="U835" s="343"/>
      <c r="V835" s="343"/>
      <c r="W835" s="343"/>
      <c r="X835" s="343"/>
      <c r="Y835" s="343"/>
      <c r="Z835" s="343"/>
    </row>
    <row r="836" spans="1:26" ht="15.75" customHeight="1">
      <c r="A836" s="343"/>
      <c r="B836" s="343"/>
      <c r="C836" s="343"/>
      <c r="D836" s="464"/>
      <c r="E836" s="343"/>
      <c r="F836" s="464"/>
      <c r="G836" s="343"/>
      <c r="H836" s="464"/>
      <c r="I836" s="343"/>
      <c r="J836" s="464"/>
      <c r="K836" s="465"/>
      <c r="L836" s="343"/>
      <c r="M836" s="464"/>
      <c r="N836" s="343"/>
      <c r="O836" s="464"/>
      <c r="P836" s="343"/>
      <c r="Q836" s="464"/>
      <c r="R836" s="343"/>
      <c r="S836" s="343"/>
      <c r="T836" s="343"/>
      <c r="U836" s="343"/>
      <c r="V836" s="343"/>
      <c r="W836" s="343"/>
      <c r="X836" s="343"/>
      <c r="Y836" s="343"/>
      <c r="Z836" s="343"/>
    </row>
    <row r="837" spans="1:26" ht="15.75" customHeight="1">
      <c r="A837" s="343"/>
      <c r="B837" s="343"/>
      <c r="C837" s="343"/>
      <c r="D837" s="464"/>
      <c r="E837" s="343"/>
      <c r="F837" s="464"/>
      <c r="G837" s="343"/>
      <c r="H837" s="464"/>
      <c r="I837" s="343"/>
      <c r="J837" s="464"/>
      <c r="K837" s="465"/>
      <c r="L837" s="343"/>
      <c r="M837" s="464"/>
      <c r="N837" s="343"/>
      <c r="O837" s="464"/>
      <c r="P837" s="343"/>
      <c r="Q837" s="464"/>
      <c r="R837" s="343"/>
      <c r="S837" s="343"/>
      <c r="T837" s="343"/>
      <c r="U837" s="343"/>
      <c r="V837" s="343"/>
      <c r="W837" s="343"/>
      <c r="X837" s="343"/>
      <c r="Y837" s="343"/>
      <c r="Z837" s="343"/>
    </row>
    <row r="838" spans="1:26" ht="15.75" customHeight="1">
      <c r="A838" s="343"/>
      <c r="B838" s="343"/>
      <c r="C838" s="343"/>
      <c r="D838" s="464"/>
      <c r="E838" s="343"/>
      <c r="F838" s="464"/>
      <c r="G838" s="343"/>
      <c r="H838" s="464"/>
      <c r="I838" s="343"/>
      <c r="J838" s="464"/>
      <c r="K838" s="465"/>
      <c r="L838" s="343"/>
      <c r="M838" s="464"/>
      <c r="N838" s="343"/>
      <c r="O838" s="464"/>
      <c r="P838" s="343"/>
      <c r="Q838" s="464"/>
      <c r="R838" s="343"/>
      <c r="S838" s="343"/>
      <c r="T838" s="343"/>
      <c r="U838" s="343"/>
      <c r="V838" s="343"/>
      <c r="W838" s="343"/>
      <c r="X838" s="343"/>
      <c r="Y838" s="343"/>
      <c r="Z838" s="343"/>
    </row>
    <row r="839" spans="1:26" ht="15.75" customHeight="1">
      <c r="A839" s="343"/>
      <c r="B839" s="343"/>
      <c r="C839" s="343"/>
      <c r="D839" s="464"/>
      <c r="E839" s="343"/>
      <c r="F839" s="464"/>
      <c r="G839" s="343"/>
      <c r="H839" s="464"/>
      <c r="I839" s="343"/>
      <c r="J839" s="464"/>
      <c r="K839" s="465"/>
      <c r="L839" s="343"/>
      <c r="M839" s="464"/>
      <c r="N839" s="343"/>
      <c r="O839" s="464"/>
      <c r="P839" s="343"/>
      <c r="Q839" s="464"/>
      <c r="R839" s="343"/>
      <c r="S839" s="343"/>
      <c r="T839" s="343"/>
      <c r="U839" s="343"/>
      <c r="V839" s="343"/>
      <c r="W839" s="343"/>
      <c r="X839" s="343"/>
      <c r="Y839" s="343"/>
      <c r="Z839" s="343"/>
    </row>
    <row r="840" spans="1:26" ht="15.75" customHeight="1">
      <c r="A840" s="343"/>
      <c r="B840" s="343"/>
      <c r="C840" s="343"/>
      <c r="D840" s="464"/>
      <c r="E840" s="343"/>
      <c r="F840" s="464"/>
      <c r="G840" s="343"/>
      <c r="H840" s="464"/>
      <c r="I840" s="343"/>
      <c r="J840" s="464"/>
      <c r="K840" s="465"/>
      <c r="L840" s="343"/>
      <c r="M840" s="464"/>
      <c r="N840" s="343"/>
      <c r="O840" s="464"/>
      <c r="P840" s="343"/>
      <c r="Q840" s="464"/>
      <c r="R840" s="343"/>
      <c r="S840" s="343"/>
      <c r="T840" s="343"/>
      <c r="U840" s="343"/>
      <c r="V840" s="343"/>
      <c r="W840" s="343"/>
      <c r="X840" s="343"/>
      <c r="Y840" s="343"/>
      <c r="Z840" s="343"/>
    </row>
    <row r="841" spans="1:26" ht="15.75" customHeight="1">
      <c r="A841" s="343"/>
      <c r="B841" s="343"/>
      <c r="C841" s="343"/>
      <c r="D841" s="464"/>
      <c r="E841" s="343"/>
      <c r="F841" s="464"/>
      <c r="G841" s="343"/>
      <c r="H841" s="464"/>
      <c r="I841" s="343"/>
      <c r="J841" s="464"/>
      <c r="K841" s="465"/>
      <c r="L841" s="343"/>
      <c r="M841" s="464"/>
      <c r="N841" s="343"/>
      <c r="O841" s="464"/>
      <c r="P841" s="343"/>
      <c r="Q841" s="464"/>
      <c r="R841" s="343"/>
      <c r="S841" s="343"/>
      <c r="T841" s="343"/>
      <c r="U841" s="343"/>
      <c r="V841" s="343"/>
      <c r="W841" s="343"/>
      <c r="X841" s="343"/>
      <c r="Y841" s="343"/>
      <c r="Z841" s="343"/>
    </row>
    <row r="842" spans="1:26" ht="15.75" customHeight="1">
      <c r="A842" s="343"/>
      <c r="B842" s="343"/>
      <c r="C842" s="343"/>
      <c r="D842" s="464"/>
      <c r="E842" s="343"/>
      <c r="F842" s="464"/>
      <c r="G842" s="343"/>
      <c r="H842" s="464"/>
      <c r="I842" s="343"/>
      <c r="J842" s="464"/>
      <c r="K842" s="465"/>
      <c r="L842" s="343"/>
      <c r="M842" s="464"/>
      <c r="N842" s="343"/>
      <c r="O842" s="464"/>
      <c r="P842" s="343"/>
      <c r="Q842" s="464"/>
      <c r="R842" s="343"/>
      <c r="S842" s="343"/>
      <c r="T842" s="343"/>
      <c r="U842" s="343"/>
      <c r="V842" s="343"/>
      <c r="W842" s="343"/>
      <c r="X842" s="343"/>
      <c r="Y842" s="343"/>
      <c r="Z842" s="343"/>
    </row>
    <row r="843" spans="1:26" ht="15.75" customHeight="1">
      <c r="A843" s="343"/>
      <c r="B843" s="343"/>
      <c r="C843" s="343"/>
      <c r="D843" s="464"/>
      <c r="E843" s="343"/>
      <c r="F843" s="464"/>
      <c r="G843" s="343"/>
      <c r="H843" s="464"/>
      <c r="I843" s="343"/>
      <c r="J843" s="464"/>
      <c r="K843" s="465"/>
      <c r="L843" s="343"/>
      <c r="M843" s="464"/>
      <c r="N843" s="343"/>
      <c r="O843" s="464"/>
      <c r="P843" s="343"/>
      <c r="Q843" s="464"/>
      <c r="R843" s="343"/>
      <c r="S843" s="343"/>
      <c r="T843" s="343"/>
      <c r="U843" s="343"/>
      <c r="V843" s="343"/>
      <c r="W843" s="343"/>
      <c r="X843" s="343"/>
      <c r="Y843" s="343"/>
      <c r="Z843" s="343"/>
    </row>
    <row r="844" spans="1:26" ht="15.75" customHeight="1">
      <c r="A844" s="343"/>
      <c r="B844" s="343"/>
      <c r="C844" s="343"/>
      <c r="D844" s="464"/>
      <c r="E844" s="343"/>
      <c r="F844" s="464"/>
      <c r="G844" s="343"/>
      <c r="H844" s="464"/>
      <c r="I844" s="343"/>
      <c r="J844" s="464"/>
      <c r="K844" s="465"/>
      <c r="L844" s="343"/>
      <c r="M844" s="464"/>
      <c r="N844" s="343"/>
      <c r="O844" s="464"/>
      <c r="P844" s="343"/>
      <c r="Q844" s="464"/>
      <c r="R844" s="343"/>
      <c r="S844" s="343"/>
      <c r="T844" s="343"/>
      <c r="U844" s="343"/>
      <c r="V844" s="343"/>
      <c r="W844" s="343"/>
      <c r="X844" s="343"/>
      <c r="Y844" s="343"/>
      <c r="Z844" s="343"/>
    </row>
    <row r="845" spans="1:26" ht="15.75" customHeight="1">
      <c r="A845" s="343"/>
      <c r="B845" s="343"/>
      <c r="C845" s="343"/>
      <c r="D845" s="464"/>
      <c r="E845" s="343"/>
      <c r="F845" s="464"/>
      <c r="G845" s="343"/>
      <c r="H845" s="464"/>
      <c r="I845" s="343"/>
      <c r="J845" s="464"/>
      <c r="K845" s="465"/>
      <c r="L845" s="343"/>
      <c r="M845" s="464"/>
      <c r="N845" s="343"/>
      <c r="O845" s="464"/>
      <c r="P845" s="343"/>
      <c r="Q845" s="464"/>
      <c r="R845" s="343"/>
      <c r="S845" s="343"/>
      <c r="T845" s="343"/>
      <c r="U845" s="343"/>
      <c r="V845" s="343"/>
      <c r="W845" s="343"/>
      <c r="X845" s="343"/>
      <c r="Y845" s="343"/>
      <c r="Z845" s="343"/>
    </row>
    <row r="846" spans="1:26" ht="15.75" customHeight="1">
      <c r="A846" s="343"/>
      <c r="B846" s="343"/>
      <c r="C846" s="343"/>
      <c r="D846" s="464"/>
      <c r="E846" s="343"/>
      <c r="F846" s="464"/>
      <c r="G846" s="343"/>
      <c r="H846" s="464"/>
      <c r="I846" s="343"/>
      <c r="J846" s="464"/>
      <c r="K846" s="465"/>
      <c r="L846" s="343"/>
      <c r="M846" s="464"/>
      <c r="N846" s="343"/>
      <c r="O846" s="464"/>
      <c r="P846" s="343"/>
      <c r="Q846" s="464"/>
      <c r="R846" s="343"/>
      <c r="S846" s="343"/>
      <c r="T846" s="343"/>
      <c r="U846" s="343"/>
      <c r="V846" s="343"/>
      <c r="W846" s="343"/>
      <c r="X846" s="343"/>
      <c r="Y846" s="343"/>
      <c r="Z846" s="343"/>
    </row>
    <row r="847" spans="1:26" ht="15.75" customHeight="1">
      <c r="A847" s="343"/>
      <c r="B847" s="343"/>
      <c r="C847" s="343"/>
      <c r="D847" s="464"/>
      <c r="E847" s="343"/>
      <c r="F847" s="464"/>
      <c r="G847" s="343"/>
      <c r="H847" s="464"/>
      <c r="I847" s="343"/>
      <c r="J847" s="464"/>
      <c r="K847" s="465"/>
      <c r="L847" s="343"/>
      <c r="M847" s="464"/>
      <c r="N847" s="343"/>
      <c r="O847" s="464"/>
      <c r="P847" s="343"/>
      <c r="Q847" s="464"/>
      <c r="R847" s="343"/>
      <c r="S847" s="343"/>
      <c r="T847" s="343"/>
      <c r="U847" s="343"/>
      <c r="V847" s="343"/>
      <c r="W847" s="343"/>
      <c r="X847" s="343"/>
      <c r="Y847" s="343"/>
      <c r="Z847" s="343"/>
    </row>
    <row r="848" spans="1:26" ht="15.75" customHeight="1">
      <c r="A848" s="343"/>
      <c r="B848" s="343"/>
      <c r="C848" s="343"/>
      <c r="D848" s="464"/>
      <c r="E848" s="343"/>
      <c r="F848" s="464"/>
      <c r="G848" s="343"/>
      <c r="H848" s="464"/>
      <c r="I848" s="343"/>
      <c r="J848" s="464"/>
      <c r="K848" s="465"/>
      <c r="L848" s="343"/>
      <c r="M848" s="464"/>
      <c r="N848" s="343"/>
      <c r="O848" s="464"/>
      <c r="P848" s="343"/>
      <c r="Q848" s="464"/>
      <c r="R848" s="343"/>
      <c r="S848" s="343"/>
      <c r="T848" s="343"/>
      <c r="U848" s="343"/>
      <c r="V848" s="343"/>
      <c r="W848" s="343"/>
      <c r="X848" s="343"/>
      <c r="Y848" s="343"/>
      <c r="Z848" s="343"/>
    </row>
    <row r="849" spans="1:26" ht="15.75" customHeight="1">
      <c r="A849" s="343"/>
      <c r="B849" s="343"/>
      <c r="C849" s="343"/>
      <c r="D849" s="464"/>
      <c r="E849" s="343"/>
      <c r="F849" s="464"/>
      <c r="G849" s="343"/>
      <c r="H849" s="464"/>
      <c r="I849" s="343"/>
      <c r="J849" s="464"/>
      <c r="K849" s="465"/>
      <c r="L849" s="343"/>
      <c r="M849" s="464"/>
      <c r="N849" s="343"/>
      <c r="O849" s="464"/>
      <c r="P849" s="343"/>
      <c r="Q849" s="464"/>
      <c r="R849" s="343"/>
      <c r="S849" s="343"/>
      <c r="T849" s="343"/>
      <c r="U849" s="343"/>
      <c r="V849" s="343"/>
      <c r="W849" s="343"/>
      <c r="X849" s="343"/>
      <c r="Y849" s="343"/>
      <c r="Z849" s="343"/>
    </row>
    <row r="850" spans="1:26" ht="15.75" customHeight="1">
      <c r="A850" s="343"/>
      <c r="B850" s="343"/>
      <c r="C850" s="343"/>
      <c r="D850" s="464"/>
      <c r="E850" s="343"/>
      <c r="F850" s="464"/>
      <c r="G850" s="343"/>
      <c r="H850" s="464"/>
      <c r="I850" s="343"/>
      <c r="J850" s="464"/>
      <c r="K850" s="465"/>
      <c r="L850" s="343"/>
      <c r="M850" s="464"/>
      <c r="N850" s="343"/>
      <c r="O850" s="464"/>
      <c r="P850" s="343"/>
      <c r="Q850" s="464"/>
      <c r="R850" s="343"/>
      <c r="S850" s="343"/>
      <c r="T850" s="343"/>
      <c r="U850" s="343"/>
      <c r="V850" s="343"/>
      <c r="W850" s="343"/>
      <c r="X850" s="343"/>
      <c r="Y850" s="343"/>
      <c r="Z850" s="343"/>
    </row>
    <row r="851" spans="1:26" ht="15.75" customHeight="1">
      <c r="A851" s="343"/>
      <c r="B851" s="343"/>
      <c r="C851" s="343"/>
      <c r="D851" s="464"/>
      <c r="E851" s="343"/>
      <c r="F851" s="464"/>
      <c r="G851" s="343"/>
      <c r="H851" s="464"/>
      <c r="I851" s="343"/>
      <c r="J851" s="464"/>
      <c r="K851" s="465"/>
      <c r="L851" s="343"/>
      <c r="M851" s="464"/>
      <c r="N851" s="343"/>
      <c r="O851" s="464"/>
      <c r="P851" s="343"/>
      <c r="Q851" s="464"/>
      <c r="R851" s="343"/>
      <c r="S851" s="343"/>
      <c r="T851" s="343"/>
      <c r="U851" s="343"/>
      <c r="V851" s="343"/>
      <c r="W851" s="343"/>
      <c r="X851" s="343"/>
      <c r="Y851" s="343"/>
      <c r="Z851" s="343"/>
    </row>
    <row r="852" spans="1:26" ht="15.75" customHeight="1">
      <c r="A852" s="343"/>
      <c r="B852" s="343"/>
      <c r="C852" s="343"/>
      <c r="D852" s="464"/>
      <c r="E852" s="343"/>
      <c r="F852" s="464"/>
      <c r="G852" s="343"/>
      <c r="H852" s="464"/>
      <c r="I852" s="343"/>
      <c r="J852" s="464"/>
      <c r="K852" s="465"/>
      <c r="L852" s="343"/>
      <c r="M852" s="464"/>
      <c r="N852" s="343"/>
      <c r="O852" s="464"/>
      <c r="P852" s="343"/>
      <c r="Q852" s="464"/>
      <c r="R852" s="343"/>
      <c r="S852" s="343"/>
      <c r="T852" s="343"/>
      <c r="U852" s="343"/>
      <c r="V852" s="343"/>
      <c r="W852" s="343"/>
      <c r="X852" s="343"/>
      <c r="Y852" s="343"/>
      <c r="Z852" s="343"/>
    </row>
    <row r="853" spans="1:26" ht="15.75" customHeight="1">
      <c r="A853" s="343"/>
      <c r="B853" s="343"/>
      <c r="C853" s="343"/>
      <c r="D853" s="464"/>
      <c r="E853" s="343"/>
      <c r="F853" s="464"/>
      <c r="G853" s="343"/>
      <c r="H853" s="464"/>
      <c r="I853" s="343"/>
      <c r="J853" s="464"/>
      <c r="K853" s="465"/>
      <c r="L853" s="343"/>
      <c r="M853" s="464"/>
      <c r="N853" s="343"/>
      <c r="O853" s="464"/>
      <c r="P853" s="343"/>
      <c r="Q853" s="464"/>
      <c r="R853" s="343"/>
      <c r="S853" s="343"/>
      <c r="T853" s="343"/>
      <c r="U853" s="343"/>
      <c r="V853" s="343"/>
      <c r="W853" s="343"/>
      <c r="X853" s="343"/>
      <c r="Y853" s="343"/>
      <c r="Z853" s="343"/>
    </row>
    <row r="854" spans="1:26" ht="15.75" customHeight="1">
      <c r="A854" s="343"/>
      <c r="B854" s="343"/>
      <c r="C854" s="343"/>
      <c r="D854" s="464"/>
      <c r="E854" s="343"/>
      <c r="F854" s="464"/>
      <c r="G854" s="343"/>
      <c r="H854" s="464"/>
      <c r="I854" s="343"/>
      <c r="J854" s="464"/>
      <c r="K854" s="465"/>
      <c r="L854" s="343"/>
      <c r="M854" s="464"/>
      <c r="N854" s="343"/>
      <c r="O854" s="464"/>
      <c r="P854" s="343"/>
      <c r="Q854" s="464"/>
      <c r="R854" s="343"/>
      <c r="S854" s="343"/>
      <c r="T854" s="343"/>
      <c r="U854" s="343"/>
      <c r="V854" s="343"/>
      <c r="W854" s="343"/>
      <c r="X854" s="343"/>
      <c r="Y854" s="343"/>
      <c r="Z854" s="343"/>
    </row>
    <row r="855" spans="1:26" ht="15.75" customHeight="1">
      <c r="A855" s="343"/>
      <c r="B855" s="343"/>
      <c r="C855" s="343"/>
      <c r="D855" s="464"/>
      <c r="E855" s="343"/>
      <c r="F855" s="464"/>
      <c r="G855" s="343"/>
      <c r="H855" s="464"/>
      <c r="I855" s="343"/>
      <c r="J855" s="464"/>
      <c r="K855" s="465"/>
      <c r="L855" s="343"/>
      <c r="M855" s="464"/>
      <c r="N855" s="343"/>
      <c r="O855" s="464"/>
      <c r="P855" s="343"/>
      <c r="Q855" s="464"/>
      <c r="R855" s="343"/>
      <c r="S855" s="343"/>
      <c r="T855" s="343"/>
      <c r="U855" s="343"/>
      <c r="V855" s="343"/>
      <c r="W855" s="343"/>
      <c r="X855" s="343"/>
      <c r="Y855" s="343"/>
      <c r="Z855" s="343"/>
    </row>
    <row r="856" spans="1:26" ht="15.75" customHeight="1">
      <c r="A856" s="343"/>
      <c r="B856" s="343"/>
      <c r="C856" s="343"/>
      <c r="D856" s="464"/>
      <c r="E856" s="343"/>
      <c r="F856" s="464"/>
      <c r="G856" s="343"/>
      <c r="H856" s="464"/>
      <c r="I856" s="343"/>
      <c r="J856" s="464"/>
      <c r="K856" s="465"/>
      <c r="L856" s="343"/>
      <c r="M856" s="464"/>
      <c r="N856" s="343"/>
      <c r="O856" s="464"/>
      <c r="P856" s="343"/>
      <c r="Q856" s="464"/>
      <c r="R856" s="343"/>
      <c r="S856" s="343"/>
      <c r="T856" s="343"/>
      <c r="U856" s="343"/>
      <c r="V856" s="343"/>
      <c r="W856" s="343"/>
      <c r="X856" s="343"/>
      <c r="Y856" s="343"/>
      <c r="Z856" s="343"/>
    </row>
    <row r="857" spans="1:26" ht="15.75" customHeight="1">
      <c r="A857" s="343"/>
      <c r="B857" s="343"/>
      <c r="C857" s="343"/>
      <c r="D857" s="464"/>
      <c r="E857" s="343"/>
      <c r="F857" s="464"/>
      <c r="G857" s="343"/>
      <c r="H857" s="464"/>
      <c r="I857" s="343"/>
      <c r="J857" s="464"/>
      <c r="K857" s="465"/>
      <c r="L857" s="343"/>
      <c r="M857" s="464"/>
      <c r="N857" s="343"/>
      <c r="O857" s="464"/>
      <c r="P857" s="343"/>
      <c r="Q857" s="464"/>
      <c r="R857" s="343"/>
      <c r="S857" s="343"/>
      <c r="T857" s="343"/>
      <c r="U857" s="343"/>
      <c r="V857" s="343"/>
      <c r="W857" s="343"/>
      <c r="X857" s="343"/>
      <c r="Y857" s="343"/>
      <c r="Z857" s="343"/>
    </row>
    <row r="858" spans="1:26" ht="15.75" customHeight="1">
      <c r="A858" s="343"/>
      <c r="B858" s="343"/>
      <c r="C858" s="343"/>
      <c r="D858" s="464"/>
      <c r="E858" s="343"/>
      <c r="F858" s="464"/>
      <c r="G858" s="343"/>
      <c r="H858" s="464"/>
      <c r="I858" s="343"/>
      <c r="J858" s="464"/>
      <c r="K858" s="465"/>
      <c r="L858" s="343"/>
      <c r="M858" s="464"/>
      <c r="N858" s="343"/>
      <c r="O858" s="464"/>
      <c r="P858" s="343"/>
      <c r="Q858" s="464"/>
      <c r="R858" s="343"/>
      <c r="S858" s="343"/>
      <c r="T858" s="343"/>
      <c r="U858" s="343"/>
      <c r="V858" s="343"/>
      <c r="W858" s="343"/>
      <c r="X858" s="343"/>
      <c r="Y858" s="343"/>
      <c r="Z858" s="343"/>
    </row>
    <row r="859" spans="1:26" ht="15.75" customHeight="1">
      <c r="A859" s="343"/>
      <c r="B859" s="343"/>
      <c r="C859" s="343"/>
      <c r="D859" s="464"/>
      <c r="E859" s="343"/>
      <c r="F859" s="464"/>
      <c r="G859" s="343"/>
      <c r="H859" s="464"/>
      <c r="I859" s="343"/>
      <c r="J859" s="464"/>
      <c r="K859" s="465"/>
      <c r="L859" s="343"/>
      <c r="M859" s="464"/>
      <c r="N859" s="343"/>
      <c r="O859" s="464"/>
      <c r="P859" s="343"/>
      <c r="Q859" s="464"/>
      <c r="R859" s="343"/>
      <c r="S859" s="343"/>
      <c r="T859" s="343"/>
      <c r="U859" s="343"/>
      <c r="V859" s="343"/>
      <c r="W859" s="343"/>
      <c r="X859" s="343"/>
      <c r="Y859" s="343"/>
      <c r="Z859" s="343"/>
    </row>
    <row r="860" spans="1:26" ht="15.75" customHeight="1">
      <c r="A860" s="343"/>
      <c r="B860" s="343"/>
      <c r="C860" s="343"/>
      <c r="D860" s="464"/>
      <c r="E860" s="343"/>
      <c r="F860" s="464"/>
      <c r="G860" s="343"/>
      <c r="H860" s="464"/>
      <c r="I860" s="343"/>
      <c r="J860" s="464"/>
      <c r="K860" s="465"/>
      <c r="L860" s="343"/>
      <c r="M860" s="464"/>
      <c r="N860" s="343"/>
      <c r="O860" s="464"/>
      <c r="P860" s="343"/>
      <c r="Q860" s="464"/>
      <c r="R860" s="343"/>
      <c r="S860" s="343"/>
      <c r="T860" s="343"/>
      <c r="U860" s="343"/>
      <c r="V860" s="343"/>
      <c r="W860" s="343"/>
      <c r="X860" s="343"/>
      <c r="Y860" s="343"/>
      <c r="Z860" s="343"/>
    </row>
    <row r="861" spans="1:26" ht="15.75" customHeight="1">
      <c r="A861" s="343"/>
      <c r="B861" s="343"/>
      <c r="C861" s="343"/>
      <c r="D861" s="464"/>
      <c r="E861" s="343"/>
      <c r="F861" s="464"/>
      <c r="G861" s="343"/>
      <c r="H861" s="464"/>
      <c r="I861" s="343"/>
      <c r="J861" s="464"/>
      <c r="K861" s="465"/>
      <c r="L861" s="343"/>
      <c r="M861" s="464"/>
      <c r="N861" s="343"/>
      <c r="O861" s="464"/>
      <c r="P861" s="343"/>
      <c r="Q861" s="464"/>
      <c r="R861" s="343"/>
      <c r="S861" s="343"/>
      <c r="T861" s="343"/>
      <c r="U861" s="343"/>
      <c r="V861" s="343"/>
      <c r="W861" s="343"/>
      <c r="X861" s="343"/>
      <c r="Y861" s="343"/>
      <c r="Z861" s="343"/>
    </row>
    <row r="862" spans="1:26" ht="15.75" customHeight="1">
      <c r="A862" s="343"/>
      <c r="B862" s="343"/>
      <c r="C862" s="343"/>
      <c r="D862" s="464"/>
      <c r="E862" s="343"/>
      <c r="F862" s="464"/>
      <c r="G862" s="343"/>
      <c r="H862" s="464"/>
      <c r="I862" s="343"/>
      <c r="J862" s="464"/>
      <c r="K862" s="465"/>
      <c r="L862" s="343"/>
      <c r="M862" s="464"/>
      <c r="N862" s="343"/>
      <c r="O862" s="464"/>
      <c r="P862" s="343"/>
      <c r="Q862" s="464"/>
      <c r="R862" s="343"/>
      <c r="S862" s="343"/>
      <c r="T862" s="343"/>
      <c r="U862" s="343"/>
      <c r="V862" s="343"/>
      <c r="W862" s="343"/>
      <c r="X862" s="343"/>
      <c r="Y862" s="343"/>
      <c r="Z862" s="343"/>
    </row>
    <row r="863" spans="1:26" ht="15.75" customHeight="1">
      <c r="A863" s="343"/>
      <c r="B863" s="343"/>
      <c r="C863" s="343"/>
      <c r="D863" s="464"/>
      <c r="E863" s="343"/>
      <c r="F863" s="464"/>
      <c r="G863" s="343"/>
      <c r="H863" s="464"/>
      <c r="I863" s="343"/>
      <c r="J863" s="464"/>
      <c r="K863" s="465"/>
      <c r="L863" s="343"/>
      <c r="M863" s="464"/>
      <c r="N863" s="343"/>
      <c r="O863" s="464"/>
      <c r="P863" s="343"/>
      <c r="Q863" s="464"/>
      <c r="R863" s="343"/>
      <c r="S863" s="343"/>
      <c r="T863" s="343"/>
      <c r="U863" s="343"/>
      <c r="V863" s="343"/>
      <c r="W863" s="343"/>
      <c r="X863" s="343"/>
      <c r="Y863" s="343"/>
      <c r="Z863" s="343"/>
    </row>
    <row r="864" spans="1:26" ht="15.75" customHeight="1">
      <c r="A864" s="343"/>
      <c r="B864" s="343"/>
      <c r="C864" s="343"/>
      <c r="D864" s="464"/>
      <c r="E864" s="343"/>
      <c r="F864" s="464"/>
      <c r="G864" s="343"/>
      <c r="H864" s="464"/>
      <c r="I864" s="343"/>
      <c r="J864" s="464"/>
      <c r="K864" s="465"/>
      <c r="L864" s="343"/>
      <c r="M864" s="464"/>
      <c r="N864" s="343"/>
      <c r="O864" s="464"/>
      <c r="P864" s="343"/>
      <c r="Q864" s="464"/>
      <c r="R864" s="343"/>
      <c r="S864" s="343"/>
      <c r="T864" s="343"/>
      <c r="U864" s="343"/>
      <c r="V864" s="343"/>
      <c r="W864" s="343"/>
      <c r="X864" s="343"/>
      <c r="Y864" s="343"/>
      <c r="Z864" s="343"/>
    </row>
    <row r="865" spans="1:26" ht="15.75" customHeight="1">
      <c r="A865" s="343"/>
      <c r="B865" s="343"/>
      <c r="C865" s="343"/>
      <c r="D865" s="464"/>
      <c r="E865" s="343"/>
      <c r="F865" s="464"/>
      <c r="G865" s="343"/>
      <c r="H865" s="464"/>
      <c r="I865" s="343"/>
      <c r="J865" s="464"/>
      <c r="K865" s="465"/>
      <c r="L865" s="343"/>
      <c r="M865" s="464"/>
      <c r="N865" s="343"/>
      <c r="O865" s="464"/>
      <c r="P865" s="343"/>
      <c r="Q865" s="464"/>
      <c r="R865" s="343"/>
      <c r="S865" s="343"/>
      <c r="T865" s="343"/>
      <c r="U865" s="343"/>
      <c r="V865" s="343"/>
      <c r="W865" s="343"/>
      <c r="X865" s="343"/>
      <c r="Y865" s="343"/>
      <c r="Z865" s="343"/>
    </row>
    <row r="866" spans="1:26" ht="15.75" customHeight="1">
      <c r="A866" s="343"/>
      <c r="B866" s="343"/>
      <c r="C866" s="343"/>
      <c r="D866" s="464"/>
      <c r="E866" s="343"/>
      <c r="F866" s="464"/>
      <c r="G866" s="343"/>
      <c r="H866" s="464"/>
      <c r="I866" s="343"/>
      <c r="J866" s="464"/>
      <c r="K866" s="465"/>
      <c r="L866" s="343"/>
      <c r="M866" s="464"/>
      <c r="N866" s="343"/>
      <c r="O866" s="464"/>
      <c r="P866" s="343"/>
      <c r="Q866" s="464"/>
      <c r="R866" s="343"/>
      <c r="S866" s="343"/>
      <c r="T866" s="343"/>
      <c r="U866" s="343"/>
      <c r="V866" s="343"/>
      <c r="W866" s="343"/>
      <c r="X866" s="343"/>
      <c r="Y866" s="343"/>
      <c r="Z866" s="343"/>
    </row>
    <row r="867" spans="1:26" ht="15.75" customHeight="1">
      <c r="A867" s="343"/>
      <c r="B867" s="343"/>
      <c r="C867" s="343"/>
      <c r="D867" s="464"/>
      <c r="E867" s="343"/>
      <c r="F867" s="464"/>
      <c r="G867" s="343"/>
      <c r="H867" s="464"/>
      <c r="I867" s="343"/>
      <c r="J867" s="464"/>
      <c r="K867" s="465"/>
      <c r="L867" s="343"/>
      <c r="M867" s="464"/>
      <c r="N867" s="343"/>
      <c r="O867" s="464"/>
      <c r="P867" s="343"/>
      <c r="Q867" s="464"/>
      <c r="R867" s="343"/>
      <c r="S867" s="343"/>
      <c r="T867" s="343"/>
      <c r="U867" s="343"/>
      <c r="V867" s="343"/>
      <c r="W867" s="343"/>
      <c r="X867" s="343"/>
      <c r="Y867" s="343"/>
      <c r="Z867" s="343"/>
    </row>
    <row r="868" spans="1:26" ht="15.75" customHeight="1">
      <c r="A868" s="343"/>
      <c r="B868" s="343"/>
      <c r="C868" s="343"/>
      <c r="D868" s="464"/>
      <c r="E868" s="343"/>
      <c r="F868" s="464"/>
      <c r="G868" s="343"/>
      <c r="H868" s="464"/>
      <c r="I868" s="343"/>
      <c r="J868" s="464"/>
      <c r="K868" s="465"/>
      <c r="L868" s="343"/>
      <c r="M868" s="464"/>
      <c r="N868" s="343"/>
      <c r="O868" s="464"/>
      <c r="P868" s="343"/>
      <c r="Q868" s="464"/>
      <c r="R868" s="343"/>
      <c r="S868" s="343"/>
      <c r="T868" s="343"/>
      <c r="U868" s="343"/>
      <c r="V868" s="343"/>
      <c r="W868" s="343"/>
      <c r="X868" s="343"/>
      <c r="Y868" s="343"/>
      <c r="Z868" s="343"/>
    </row>
    <row r="869" spans="1:26" ht="15.75" customHeight="1">
      <c r="A869" s="343"/>
      <c r="B869" s="343"/>
      <c r="C869" s="343"/>
      <c r="D869" s="464"/>
      <c r="E869" s="343"/>
      <c r="F869" s="464"/>
      <c r="G869" s="343"/>
      <c r="H869" s="464"/>
      <c r="I869" s="343"/>
      <c r="J869" s="464"/>
      <c r="K869" s="465"/>
      <c r="L869" s="343"/>
      <c r="M869" s="464"/>
      <c r="N869" s="343"/>
      <c r="O869" s="464"/>
      <c r="P869" s="343"/>
      <c r="Q869" s="464"/>
      <c r="R869" s="343"/>
      <c r="S869" s="343"/>
      <c r="T869" s="343"/>
      <c r="U869" s="343"/>
      <c r="V869" s="343"/>
      <c r="W869" s="343"/>
      <c r="X869" s="343"/>
      <c r="Y869" s="343"/>
      <c r="Z869" s="343"/>
    </row>
    <row r="870" spans="1:26" ht="15.75" customHeight="1">
      <c r="A870" s="343"/>
      <c r="B870" s="343"/>
      <c r="C870" s="343"/>
      <c r="D870" s="464"/>
      <c r="E870" s="343"/>
      <c r="F870" s="464"/>
      <c r="G870" s="343"/>
      <c r="H870" s="464"/>
      <c r="I870" s="343"/>
      <c r="J870" s="464"/>
      <c r="K870" s="465"/>
      <c r="L870" s="343"/>
      <c r="M870" s="464"/>
      <c r="N870" s="343"/>
      <c r="O870" s="464"/>
      <c r="P870" s="343"/>
      <c r="Q870" s="464"/>
      <c r="R870" s="343"/>
      <c r="S870" s="343"/>
      <c r="T870" s="343"/>
      <c r="U870" s="343"/>
      <c r="V870" s="343"/>
      <c r="W870" s="343"/>
      <c r="X870" s="343"/>
      <c r="Y870" s="343"/>
      <c r="Z870" s="343"/>
    </row>
    <row r="871" spans="1:26" ht="15.75" customHeight="1">
      <c r="A871" s="343"/>
      <c r="B871" s="343"/>
      <c r="C871" s="343"/>
      <c r="D871" s="464"/>
      <c r="E871" s="343"/>
      <c r="F871" s="464"/>
      <c r="G871" s="343"/>
      <c r="H871" s="464"/>
      <c r="I871" s="343"/>
      <c r="J871" s="464"/>
      <c r="K871" s="465"/>
      <c r="L871" s="343"/>
      <c r="M871" s="464"/>
      <c r="N871" s="343"/>
      <c r="O871" s="464"/>
      <c r="P871" s="343"/>
      <c r="Q871" s="464"/>
      <c r="R871" s="343"/>
      <c r="S871" s="343"/>
      <c r="T871" s="343"/>
      <c r="U871" s="343"/>
      <c r="V871" s="343"/>
      <c r="W871" s="343"/>
      <c r="X871" s="343"/>
      <c r="Y871" s="343"/>
      <c r="Z871" s="343"/>
    </row>
    <row r="872" spans="1:26" ht="15.75" customHeight="1">
      <c r="A872" s="343"/>
      <c r="B872" s="343"/>
      <c r="C872" s="343"/>
      <c r="D872" s="464"/>
      <c r="E872" s="343"/>
      <c r="F872" s="464"/>
      <c r="G872" s="343"/>
      <c r="H872" s="464"/>
      <c r="I872" s="343"/>
      <c r="J872" s="464"/>
      <c r="K872" s="465"/>
      <c r="L872" s="343"/>
      <c r="M872" s="464"/>
      <c r="N872" s="343"/>
      <c r="O872" s="464"/>
      <c r="P872" s="343"/>
      <c r="Q872" s="464"/>
      <c r="R872" s="343"/>
      <c r="S872" s="343"/>
      <c r="T872" s="343"/>
      <c r="U872" s="343"/>
      <c r="V872" s="343"/>
      <c r="W872" s="343"/>
      <c r="X872" s="343"/>
      <c r="Y872" s="343"/>
      <c r="Z872" s="343"/>
    </row>
    <row r="873" spans="1:26" ht="15.75" customHeight="1">
      <c r="A873" s="343"/>
      <c r="B873" s="343"/>
      <c r="C873" s="343"/>
      <c r="D873" s="464"/>
      <c r="E873" s="343"/>
      <c r="F873" s="464"/>
      <c r="G873" s="343"/>
      <c r="H873" s="464"/>
      <c r="I873" s="343"/>
      <c r="J873" s="464"/>
      <c r="K873" s="465"/>
      <c r="L873" s="343"/>
      <c r="M873" s="464"/>
      <c r="N873" s="343"/>
      <c r="O873" s="464"/>
      <c r="P873" s="343"/>
      <c r="Q873" s="464"/>
      <c r="R873" s="343"/>
      <c r="S873" s="343"/>
      <c r="T873" s="343"/>
      <c r="U873" s="343"/>
      <c r="V873" s="343"/>
      <c r="W873" s="343"/>
      <c r="X873" s="343"/>
      <c r="Y873" s="343"/>
      <c r="Z873" s="343"/>
    </row>
    <row r="874" spans="1:26" ht="15.75" customHeight="1">
      <c r="A874" s="343"/>
      <c r="B874" s="343"/>
      <c r="C874" s="343"/>
      <c r="D874" s="464"/>
      <c r="E874" s="343"/>
      <c r="F874" s="464"/>
      <c r="G874" s="343"/>
      <c r="H874" s="464"/>
      <c r="I874" s="343"/>
      <c r="J874" s="464"/>
      <c r="K874" s="465"/>
      <c r="L874" s="343"/>
      <c r="M874" s="464"/>
      <c r="N874" s="343"/>
      <c r="O874" s="464"/>
      <c r="P874" s="343"/>
      <c r="Q874" s="464"/>
      <c r="R874" s="343"/>
      <c r="S874" s="343"/>
      <c r="T874" s="343"/>
      <c r="U874" s="343"/>
      <c r="V874" s="343"/>
      <c r="W874" s="343"/>
      <c r="X874" s="343"/>
      <c r="Y874" s="343"/>
      <c r="Z874" s="343"/>
    </row>
    <row r="875" spans="1:26" ht="15.75" customHeight="1">
      <c r="A875" s="343"/>
      <c r="B875" s="343"/>
      <c r="C875" s="343"/>
      <c r="D875" s="464"/>
      <c r="E875" s="343"/>
      <c r="F875" s="464"/>
      <c r="G875" s="343"/>
      <c r="H875" s="464"/>
      <c r="I875" s="343"/>
      <c r="J875" s="464"/>
      <c r="K875" s="465"/>
      <c r="L875" s="343"/>
      <c r="M875" s="464"/>
      <c r="N875" s="343"/>
      <c r="O875" s="464"/>
      <c r="P875" s="343"/>
      <c r="Q875" s="464"/>
      <c r="R875" s="343"/>
      <c r="S875" s="343"/>
      <c r="T875" s="343"/>
      <c r="U875" s="343"/>
      <c r="V875" s="343"/>
      <c r="W875" s="343"/>
      <c r="X875" s="343"/>
      <c r="Y875" s="343"/>
      <c r="Z875" s="343"/>
    </row>
    <row r="876" spans="1:26" ht="15.75" customHeight="1">
      <c r="A876" s="343"/>
      <c r="B876" s="343"/>
      <c r="C876" s="343"/>
      <c r="D876" s="464"/>
      <c r="E876" s="343"/>
      <c r="F876" s="464"/>
      <c r="G876" s="343"/>
      <c r="H876" s="464"/>
      <c r="I876" s="343"/>
      <c r="J876" s="464"/>
      <c r="K876" s="465"/>
      <c r="L876" s="343"/>
      <c r="M876" s="464"/>
      <c r="N876" s="343"/>
      <c r="O876" s="464"/>
      <c r="P876" s="343"/>
      <c r="Q876" s="464"/>
      <c r="R876" s="343"/>
      <c r="S876" s="343"/>
      <c r="T876" s="343"/>
      <c r="U876" s="343"/>
      <c r="V876" s="343"/>
      <c r="W876" s="343"/>
      <c r="X876" s="343"/>
      <c r="Y876" s="343"/>
      <c r="Z876" s="343"/>
    </row>
    <row r="877" spans="1:26" ht="15.75" customHeight="1">
      <c r="A877" s="343"/>
      <c r="B877" s="343"/>
      <c r="C877" s="343"/>
      <c r="D877" s="464"/>
      <c r="E877" s="343"/>
      <c r="F877" s="464"/>
      <c r="G877" s="343"/>
      <c r="H877" s="464"/>
      <c r="I877" s="343"/>
      <c r="J877" s="464"/>
      <c r="K877" s="465"/>
      <c r="L877" s="343"/>
      <c r="M877" s="464"/>
      <c r="N877" s="343"/>
      <c r="O877" s="464"/>
      <c r="P877" s="343"/>
      <c r="Q877" s="464"/>
      <c r="R877" s="343"/>
      <c r="S877" s="343"/>
      <c r="T877" s="343"/>
      <c r="U877" s="343"/>
      <c r="V877" s="343"/>
      <c r="W877" s="343"/>
      <c r="X877" s="343"/>
      <c r="Y877" s="343"/>
      <c r="Z877" s="343"/>
    </row>
    <row r="878" spans="1:26" ht="15.75" customHeight="1">
      <c r="A878" s="343"/>
      <c r="B878" s="343"/>
      <c r="C878" s="343"/>
      <c r="D878" s="464"/>
      <c r="E878" s="343"/>
      <c r="F878" s="464"/>
      <c r="G878" s="343"/>
      <c r="H878" s="464"/>
      <c r="I878" s="343"/>
      <c r="J878" s="464"/>
      <c r="K878" s="465"/>
      <c r="L878" s="343"/>
      <c r="M878" s="464"/>
      <c r="N878" s="343"/>
      <c r="O878" s="464"/>
      <c r="P878" s="343"/>
      <c r="Q878" s="464"/>
      <c r="R878" s="343"/>
      <c r="S878" s="343"/>
      <c r="T878" s="343"/>
      <c r="U878" s="343"/>
      <c r="V878" s="343"/>
      <c r="W878" s="343"/>
      <c r="X878" s="343"/>
      <c r="Y878" s="343"/>
      <c r="Z878" s="343"/>
    </row>
    <row r="879" spans="1:26" ht="15.75" customHeight="1">
      <c r="A879" s="343"/>
      <c r="B879" s="343"/>
      <c r="C879" s="343"/>
      <c r="D879" s="464"/>
      <c r="E879" s="343"/>
      <c r="F879" s="464"/>
      <c r="G879" s="343"/>
      <c r="H879" s="464"/>
      <c r="I879" s="343"/>
      <c r="J879" s="464"/>
      <c r="K879" s="465"/>
      <c r="L879" s="343"/>
      <c r="M879" s="464"/>
      <c r="N879" s="343"/>
      <c r="O879" s="464"/>
      <c r="P879" s="343"/>
      <c r="Q879" s="464"/>
      <c r="R879" s="343"/>
      <c r="S879" s="343"/>
      <c r="T879" s="343"/>
      <c r="U879" s="343"/>
      <c r="V879" s="343"/>
      <c r="W879" s="343"/>
      <c r="X879" s="343"/>
      <c r="Y879" s="343"/>
      <c r="Z879" s="343"/>
    </row>
    <row r="880" spans="1:26" ht="15.75" customHeight="1">
      <c r="A880" s="343"/>
      <c r="B880" s="343"/>
      <c r="C880" s="343"/>
      <c r="D880" s="464"/>
      <c r="E880" s="343"/>
      <c r="F880" s="464"/>
      <c r="G880" s="343"/>
      <c r="H880" s="464"/>
      <c r="I880" s="343"/>
      <c r="J880" s="464"/>
      <c r="K880" s="465"/>
      <c r="L880" s="343"/>
      <c r="M880" s="464"/>
      <c r="N880" s="343"/>
      <c r="O880" s="464"/>
      <c r="P880" s="343"/>
      <c r="Q880" s="464"/>
      <c r="R880" s="343"/>
      <c r="S880" s="343"/>
      <c r="T880" s="343"/>
      <c r="U880" s="343"/>
      <c r="V880" s="343"/>
      <c r="W880" s="343"/>
      <c r="X880" s="343"/>
      <c r="Y880" s="343"/>
      <c r="Z880" s="343"/>
    </row>
    <row r="881" spans="1:26" ht="15.75" customHeight="1">
      <c r="A881" s="343"/>
      <c r="B881" s="343"/>
      <c r="C881" s="343"/>
      <c r="D881" s="464"/>
      <c r="E881" s="343"/>
      <c r="F881" s="464"/>
      <c r="G881" s="343"/>
      <c r="H881" s="464"/>
      <c r="I881" s="343"/>
      <c r="J881" s="464"/>
      <c r="K881" s="465"/>
      <c r="L881" s="343"/>
      <c r="M881" s="464"/>
      <c r="N881" s="343"/>
      <c r="O881" s="464"/>
      <c r="P881" s="343"/>
      <c r="Q881" s="464"/>
      <c r="R881" s="343"/>
      <c r="S881" s="343"/>
      <c r="T881" s="343"/>
      <c r="U881" s="343"/>
      <c r="V881" s="343"/>
      <c r="W881" s="343"/>
      <c r="X881" s="343"/>
      <c r="Y881" s="343"/>
      <c r="Z881" s="343"/>
    </row>
    <row r="882" spans="1:26" ht="15.75" customHeight="1">
      <c r="A882" s="343"/>
      <c r="B882" s="343"/>
      <c r="C882" s="343"/>
      <c r="D882" s="464"/>
      <c r="E882" s="343"/>
      <c r="F882" s="464"/>
      <c r="G882" s="343"/>
      <c r="H882" s="464"/>
      <c r="I882" s="343"/>
      <c r="J882" s="464"/>
      <c r="K882" s="465"/>
      <c r="L882" s="343"/>
      <c r="M882" s="464"/>
      <c r="N882" s="343"/>
      <c r="O882" s="464"/>
      <c r="P882" s="343"/>
      <c r="Q882" s="464"/>
      <c r="R882" s="343"/>
      <c r="S882" s="343"/>
      <c r="T882" s="343"/>
      <c r="U882" s="343"/>
      <c r="V882" s="343"/>
      <c r="W882" s="343"/>
      <c r="X882" s="343"/>
      <c r="Y882" s="343"/>
      <c r="Z882" s="343"/>
    </row>
    <row r="883" spans="1:26" ht="15.75" customHeight="1">
      <c r="A883" s="343"/>
      <c r="B883" s="343"/>
      <c r="C883" s="343"/>
      <c r="D883" s="464"/>
      <c r="E883" s="343"/>
      <c r="F883" s="464"/>
      <c r="G883" s="343"/>
      <c r="H883" s="464"/>
      <c r="I883" s="343"/>
      <c r="J883" s="464"/>
      <c r="K883" s="465"/>
      <c r="L883" s="343"/>
      <c r="M883" s="464"/>
      <c r="N883" s="343"/>
      <c r="O883" s="464"/>
      <c r="P883" s="343"/>
      <c r="Q883" s="464"/>
      <c r="R883" s="343"/>
      <c r="S883" s="343"/>
      <c r="T883" s="343"/>
      <c r="U883" s="343"/>
      <c r="V883" s="343"/>
      <c r="W883" s="343"/>
      <c r="X883" s="343"/>
      <c r="Y883" s="343"/>
      <c r="Z883" s="343"/>
    </row>
    <row r="884" spans="1:26" ht="15.75" customHeight="1">
      <c r="A884" s="343"/>
      <c r="B884" s="343"/>
      <c r="C884" s="343"/>
      <c r="D884" s="464"/>
      <c r="E884" s="343"/>
      <c r="F884" s="464"/>
      <c r="G884" s="343"/>
      <c r="H884" s="464"/>
      <c r="I884" s="343"/>
      <c r="J884" s="464"/>
      <c r="K884" s="465"/>
      <c r="L884" s="343"/>
      <c r="M884" s="464"/>
      <c r="N884" s="343"/>
      <c r="O884" s="464"/>
      <c r="P884" s="343"/>
      <c r="Q884" s="464"/>
      <c r="R884" s="343"/>
      <c r="S884" s="343"/>
      <c r="T884" s="343"/>
      <c r="U884" s="343"/>
      <c r="V884" s="343"/>
      <c r="W884" s="343"/>
      <c r="X884" s="343"/>
      <c r="Y884" s="343"/>
      <c r="Z884" s="343"/>
    </row>
    <row r="885" spans="1:26" ht="15.75" customHeight="1">
      <c r="A885" s="343"/>
      <c r="B885" s="343"/>
      <c r="C885" s="343"/>
      <c r="D885" s="464"/>
      <c r="E885" s="343"/>
      <c r="F885" s="464"/>
      <c r="G885" s="343"/>
      <c r="H885" s="464"/>
      <c r="I885" s="343"/>
      <c r="J885" s="464"/>
      <c r="K885" s="465"/>
      <c r="L885" s="343"/>
      <c r="M885" s="464"/>
      <c r="N885" s="343"/>
      <c r="O885" s="464"/>
      <c r="P885" s="343"/>
      <c r="Q885" s="464"/>
      <c r="R885" s="343"/>
      <c r="S885" s="343"/>
      <c r="T885" s="343"/>
      <c r="U885" s="343"/>
      <c r="V885" s="343"/>
      <c r="W885" s="343"/>
      <c r="X885" s="343"/>
      <c r="Y885" s="343"/>
      <c r="Z885" s="343"/>
    </row>
    <row r="886" spans="1:26" ht="15.75" customHeight="1">
      <c r="A886" s="343"/>
      <c r="B886" s="343"/>
      <c r="C886" s="343"/>
      <c r="D886" s="464"/>
      <c r="E886" s="343"/>
      <c r="F886" s="464"/>
      <c r="G886" s="343"/>
      <c r="H886" s="464"/>
      <c r="I886" s="343"/>
      <c r="J886" s="464"/>
      <c r="K886" s="465"/>
      <c r="L886" s="343"/>
      <c r="M886" s="464"/>
      <c r="N886" s="343"/>
      <c r="O886" s="464"/>
      <c r="P886" s="343"/>
      <c r="Q886" s="464"/>
      <c r="R886" s="343"/>
      <c r="S886" s="343"/>
      <c r="T886" s="343"/>
      <c r="U886" s="343"/>
      <c r="V886" s="343"/>
      <c r="W886" s="343"/>
      <c r="X886" s="343"/>
      <c r="Y886" s="343"/>
      <c r="Z886" s="343"/>
    </row>
    <row r="887" spans="1:26" ht="15.75" customHeight="1">
      <c r="A887" s="343"/>
      <c r="B887" s="343"/>
      <c r="C887" s="343"/>
      <c r="D887" s="464"/>
      <c r="E887" s="343"/>
      <c r="F887" s="464"/>
      <c r="G887" s="343"/>
      <c r="H887" s="464"/>
      <c r="I887" s="343"/>
      <c r="J887" s="464"/>
      <c r="K887" s="465"/>
      <c r="L887" s="343"/>
      <c r="M887" s="464"/>
      <c r="N887" s="343"/>
      <c r="O887" s="464"/>
      <c r="P887" s="343"/>
      <c r="Q887" s="464"/>
      <c r="R887" s="343"/>
      <c r="S887" s="343"/>
      <c r="T887" s="343"/>
      <c r="U887" s="343"/>
      <c r="V887" s="343"/>
      <c r="W887" s="343"/>
      <c r="X887" s="343"/>
      <c r="Y887" s="343"/>
      <c r="Z887" s="343"/>
    </row>
    <row r="888" spans="1:26" ht="15.75" customHeight="1">
      <c r="A888" s="343"/>
      <c r="B888" s="343"/>
      <c r="C888" s="343"/>
      <c r="D888" s="464"/>
      <c r="E888" s="343"/>
      <c r="F888" s="464"/>
      <c r="G888" s="343"/>
      <c r="H888" s="464"/>
      <c r="I888" s="343"/>
      <c r="J888" s="464"/>
      <c r="K888" s="465"/>
      <c r="L888" s="343"/>
      <c r="M888" s="464"/>
      <c r="N888" s="343"/>
      <c r="O888" s="464"/>
      <c r="P888" s="343"/>
      <c r="Q888" s="464"/>
      <c r="R888" s="343"/>
      <c r="S888" s="343"/>
      <c r="T888" s="343"/>
      <c r="U888" s="343"/>
      <c r="V888" s="343"/>
      <c r="W888" s="343"/>
      <c r="X888" s="343"/>
      <c r="Y888" s="343"/>
      <c r="Z888" s="343"/>
    </row>
    <row r="889" spans="1:26" ht="15.75" customHeight="1">
      <c r="A889" s="343"/>
      <c r="B889" s="343"/>
      <c r="C889" s="343"/>
      <c r="D889" s="464"/>
      <c r="E889" s="343"/>
      <c r="F889" s="464"/>
      <c r="G889" s="343"/>
      <c r="H889" s="464"/>
      <c r="I889" s="343"/>
      <c r="J889" s="464"/>
      <c r="K889" s="465"/>
      <c r="L889" s="343"/>
      <c r="M889" s="464"/>
      <c r="N889" s="343"/>
      <c r="O889" s="464"/>
      <c r="P889" s="343"/>
      <c r="Q889" s="464"/>
      <c r="R889" s="343"/>
      <c r="S889" s="343"/>
      <c r="T889" s="343"/>
      <c r="U889" s="343"/>
      <c r="V889" s="343"/>
      <c r="W889" s="343"/>
      <c r="X889" s="343"/>
      <c r="Y889" s="343"/>
      <c r="Z889" s="343"/>
    </row>
    <row r="890" spans="1:26" ht="15.75" customHeight="1">
      <c r="A890" s="343"/>
      <c r="B890" s="343"/>
      <c r="C890" s="343"/>
      <c r="D890" s="464"/>
      <c r="E890" s="343"/>
      <c r="F890" s="464"/>
      <c r="G890" s="343"/>
      <c r="H890" s="464"/>
      <c r="I890" s="343"/>
      <c r="J890" s="464"/>
      <c r="K890" s="465"/>
      <c r="L890" s="343"/>
      <c r="M890" s="464"/>
      <c r="N890" s="343"/>
      <c r="O890" s="464"/>
      <c r="P890" s="343"/>
      <c r="Q890" s="464"/>
      <c r="R890" s="343"/>
      <c r="S890" s="343"/>
      <c r="T890" s="343"/>
      <c r="U890" s="343"/>
      <c r="V890" s="343"/>
      <c r="W890" s="343"/>
      <c r="X890" s="343"/>
      <c r="Y890" s="343"/>
      <c r="Z890" s="343"/>
    </row>
    <row r="891" spans="1:26" ht="15.75" customHeight="1">
      <c r="A891" s="343"/>
      <c r="B891" s="343"/>
      <c r="C891" s="343"/>
      <c r="D891" s="464"/>
      <c r="E891" s="343"/>
      <c r="F891" s="464"/>
      <c r="G891" s="343"/>
      <c r="H891" s="464"/>
      <c r="I891" s="343"/>
      <c r="J891" s="464"/>
      <c r="K891" s="465"/>
      <c r="L891" s="343"/>
      <c r="M891" s="464"/>
      <c r="N891" s="343"/>
      <c r="O891" s="464"/>
      <c r="P891" s="343"/>
      <c r="Q891" s="464"/>
      <c r="R891" s="343"/>
      <c r="S891" s="343"/>
      <c r="T891" s="343"/>
      <c r="U891" s="343"/>
      <c r="V891" s="343"/>
      <c r="W891" s="343"/>
      <c r="X891" s="343"/>
      <c r="Y891" s="343"/>
      <c r="Z891" s="343"/>
    </row>
    <row r="892" spans="1:26" ht="15.75" customHeight="1">
      <c r="A892" s="343"/>
      <c r="B892" s="343"/>
      <c r="C892" s="343"/>
      <c r="D892" s="464"/>
      <c r="E892" s="343"/>
      <c r="F892" s="464"/>
      <c r="G892" s="343"/>
      <c r="H892" s="464"/>
      <c r="I892" s="343"/>
      <c r="J892" s="464"/>
      <c r="K892" s="465"/>
      <c r="L892" s="343"/>
      <c r="M892" s="464"/>
      <c r="N892" s="343"/>
      <c r="O892" s="464"/>
      <c r="P892" s="343"/>
      <c r="Q892" s="464"/>
      <c r="R892" s="343"/>
      <c r="S892" s="343"/>
      <c r="T892" s="343"/>
      <c r="U892" s="343"/>
      <c r="V892" s="343"/>
      <c r="W892" s="343"/>
      <c r="X892" s="343"/>
      <c r="Y892" s="343"/>
      <c r="Z892" s="343"/>
    </row>
    <row r="893" spans="1:26" ht="15.75" customHeight="1">
      <c r="A893" s="343"/>
      <c r="B893" s="343"/>
      <c r="C893" s="343"/>
      <c r="D893" s="464"/>
      <c r="E893" s="343"/>
      <c r="F893" s="464"/>
      <c r="G893" s="343"/>
      <c r="H893" s="464"/>
      <c r="I893" s="343"/>
      <c r="J893" s="464"/>
      <c r="K893" s="465"/>
      <c r="L893" s="343"/>
      <c r="M893" s="464"/>
      <c r="N893" s="343"/>
      <c r="O893" s="464"/>
      <c r="P893" s="343"/>
      <c r="Q893" s="464"/>
      <c r="R893" s="343"/>
      <c r="S893" s="343"/>
      <c r="T893" s="343"/>
      <c r="U893" s="343"/>
      <c r="V893" s="343"/>
      <c r="W893" s="343"/>
      <c r="X893" s="343"/>
      <c r="Y893" s="343"/>
      <c r="Z893" s="343"/>
    </row>
    <row r="894" spans="1:26" ht="15.75" customHeight="1">
      <c r="A894" s="343"/>
      <c r="B894" s="343"/>
      <c r="C894" s="343"/>
      <c r="D894" s="464"/>
      <c r="E894" s="343"/>
      <c r="F894" s="464"/>
      <c r="G894" s="343"/>
      <c r="H894" s="464"/>
      <c r="I894" s="343"/>
      <c r="J894" s="464"/>
      <c r="K894" s="465"/>
      <c r="L894" s="343"/>
      <c r="M894" s="464"/>
      <c r="N894" s="343"/>
      <c r="O894" s="464"/>
      <c r="P894" s="343"/>
      <c r="Q894" s="464"/>
      <c r="R894" s="343"/>
      <c r="S894" s="343"/>
      <c r="T894" s="343"/>
      <c r="U894" s="343"/>
      <c r="V894" s="343"/>
      <c r="W894" s="343"/>
      <c r="X894" s="343"/>
      <c r="Y894" s="343"/>
      <c r="Z894" s="343"/>
    </row>
    <row r="895" spans="1:26" ht="15.75" customHeight="1">
      <c r="A895" s="343"/>
      <c r="B895" s="343"/>
      <c r="C895" s="343"/>
      <c r="D895" s="464"/>
      <c r="E895" s="343"/>
      <c r="F895" s="464"/>
      <c r="G895" s="343"/>
      <c r="H895" s="464"/>
      <c r="I895" s="343"/>
      <c r="J895" s="464"/>
      <c r="K895" s="465"/>
      <c r="L895" s="343"/>
      <c r="M895" s="464"/>
      <c r="N895" s="343"/>
      <c r="O895" s="464"/>
      <c r="P895" s="343"/>
      <c r="Q895" s="464"/>
      <c r="R895" s="343"/>
      <c r="S895" s="343"/>
      <c r="T895" s="343"/>
      <c r="U895" s="343"/>
      <c r="V895" s="343"/>
      <c r="W895" s="343"/>
      <c r="X895" s="343"/>
      <c r="Y895" s="343"/>
      <c r="Z895" s="343"/>
    </row>
    <row r="896" spans="1:26" ht="15.75" customHeight="1">
      <c r="A896" s="343"/>
      <c r="B896" s="343"/>
      <c r="C896" s="343"/>
      <c r="D896" s="464"/>
      <c r="E896" s="343"/>
      <c r="F896" s="464"/>
      <c r="G896" s="343"/>
      <c r="H896" s="464"/>
      <c r="I896" s="343"/>
      <c r="J896" s="464"/>
      <c r="K896" s="465"/>
      <c r="L896" s="343"/>
      <c r="M896" s="464"/>
      <c r="N896" s="343"/>
      <c r="O896" s="464"/>
      <c r="P896" s="343"/>
      <c r="Q896" s="464"/>
      <c r="R896" s="343"/>
      <c r="S896" s="343"/>
      <c r="T896" s="343"/>
      <c r="U896" s="343"/>
      <c r="V896" s="343"/>
      <c r="W896" s="343"/>
      <c r="X896" s="343"/>
      <c r="Y896" s="343"/>
      <c r="Z896" s="343"/>
    </row>
    <row r="897" spans="1:26" ht="15.75" customHeight="1">
      <c r="A897" s="343"/>
      <c r="B897" s="343"/>
      <c r="C897" s="343"/>
      <c r="D897" s="464"/>
      <c r="E897" s="343"/>
      <c r="F897" s="464"/>
      <c r="G897" s="343"/>
      <c r="H897" s="464"/>
      <c r="I897" s="343"/>
      <c r="J897" s="464"/>
      <c r="K897" s="465"/>
      <c r="L897" s="343"/>
      <c r="M897" s="464"/>
      <c r="N897" s="343"/>
      <c r="O897" s="464"/>
      <c r="P897" s="343"/>
      <c r="Q897" s="464"/>
      <c r="R897" s="343"/>
      <c r="S897" s="343"/>
      <c r="T897" s="343"/>
      <c r="U897" s="343"/>
      <c r="V897" s="343"/>
      <c r="W897" s="343"/>
      <c r="X897" s="343"/>
      <c r="Y897" s="343"/>
      <c r="Z897" s="343"/>
    </row>
    <row r="898" spans="1:26" ht="15.75" customHeight="1">
      <c r="A898" s="343"/>
      <c r="B898" s="343"/>
      <c r="C898" s="343"/>
      <c r="D898" s="464"/>
      <c r="E898" s="343"/>
      <c r="F898" s="464"/>
      <c r="G898" s="343"/>
      <c r="H898" s="464"/>
      <c r="I898" s="343"/>
      <c r="J898" s="464"/>
      <c r="K898" s="465"/>
      <c r="L898" s="343"/>
      <c r="M898" s="464"/>
      <c r="N898" s="343"/>
      <c r="O898" s="464"/>
      <c r="P898" s="343"/>
      <c r="Q898" s="464"/>
      <c r="R898" s="343"/>
      <c r="S898" s="343"/>
      <c r="T898" s="343"/>
      <c r="U898" s="343"/>
      <c r="V898" s="343"/>
      <c r="W898" s="343"/>
      <c r="X898" s="343"/>
      <c r="Y898" s="343"/>
      <c r="Z898" s="343"/>
    </row>
    <row r="899" spans="1:26" ht="15.75" customHeight="1">
      <c r="A899" s="343"/>
      <c r="B899" s="343"/>
      <c r="C899" s="343"/>
      <c r="D899" s="464"/>
      <c r="E899" s="343"/>
      <c r="F899" s="464"/>
      <c r="G899" s="343"/>
      <c r="H899" s="464"/>
      <c r="I899" s="343"/>
      <c r="J899" s="464"/>
      <c r="K899" s="465"/>
      <c r="L899" s="343"/>
      <c r="M899" s="464"/>
      <c r="N899" s="343"/>
      <c r="O899" s="464"/>
      <c r="P899" s="343"/>
      <c r="Q899" s="464"/>
      <c r="R899" s="343"/>
      <c r="S899" s="343"/>
      <c r="T899" s="343"/>
      <c r="U899" s="343"/>
      <c r="V899" s="343"/>
      <c r="W899" s="343"/>
      <c r="X899" s="343"/>
      <c r="Y899" s="343"/>
      <c r="Z899" s="343"/>
    </row>
    <row r="900" spans="1:26" ht="15.75" customHeight="1">
      <c r="A900" s="343"/>
      <c r="B900" s="343"/>
      <c r="C900" s="343"/>
      <c r="D900" s="464"/>
      <c r="E900" s="343"/>
      <c r="F900" s="464"/>
      <c r="G900" s="343"/>
      <c r="H900" s="464"/>
      <c r="I900" s="343"/>
      <c r="J900" s="464"/>
      <c r="K900" s="465"/>
      <c r="L900" s="343"/>
      <c r="M900" s="464"/>
      <c r="N900" s="343"/>
      <c r="O900" s="464"/>
      <c r="P900" s="343"/>
      <c r="Q900" s="464"/>
      <c r="R900" s="343"/>
      <c r="S900" s="343"/>
      <c r="T900" s="343"/>
      <c r="U900" s="343"/>
      <c r="V900" s="343"/>
      <c r="W900" s="343"/>
      <c r="X900" s="343"/>
      <c r="Y900" s="343"/>
      <c r="Z900" s="343"/>
    </row>
    <row r="901" spans="1:26" ht="15.75" customHeight="1">
      <c r="A901" s="343"/>
      <c r="B901" s="343"/>
      <c r="C901" s="343"/>
      <c r="D901" s="464"/>
      <c r="E901" s="343"/>
      <c r="F901" s="464"/>
      <c r="G901" s="343"/>
      <c r="H901" s="464"/>
      <c r="I901" s="343"/>
      <c r="J901" s="464"/>
      <c r="K901" s="465"/>
      <c r="L901" s="343"/>
      <c r="M901" s="464"/>
      <c r="N901" s="343"/>
      <c r="O901" s="464"/>
      <c r="P901" s="343"/>
      <c r="Q901" s="464"/>
      <c r="R901" s="343"/>
      <c r="S901" s="343"/>
      <c r="T901" s="343"/>
      <c r="U901" s="343"/>
      <c r="V901" s="343"/>
      <c r="W901" s="343"/>
      <c r="X901" s="343"/>
      <c r="Y901" s="343"/>
      <c r="Z901" s="343"/>
    </row>
    <row r="902" spans="1:26" ht="15.75" customHeight="1">
      <c r="A902" s="343"/>
      <c r="B902" s="343"/>
      <c r="C902" s="343"/>
      <c r="D902" s="464"/>
      <c r="E902" s="343"/>
      <c r="F902" s="464"/>
      <c r="G902" s="343"/>
      <c r="H902" s="464"/>
      <c r="I902" s="343"/>
      <c r="J902" s="464"/>
      <c r="K902" s="465"/>
      <c r="L902" s="343"/>
      <c r="M902" s="464"/>
      <c r="N902" s="343"/>
      <c r="O902" s="464"/>
      <c r="P902" s="343"/>
      <c r="Q902" s="464"/>
      <c r="R902" s="343"/>
      <c r="S902" s="343"/>
      <c r="T902" s="343"/>
      <c r="U902" s="343"/>
      <c r="V902" s="343"/>
      <c r="W902" s="343"/>
      <c r="X902" s="343"/>
      <c r="Y902" s="343"/>
      <c r="Z902" s="343"/>
    </row>
    <row r="903" spans="1:26" ht="15.75" customHeight="1">
      <c r="A903" s="343"/>
      <c r="B903" s="343"/>
      <c r="C903" s="343"/>
      <c r="D903" s="464"/>
      <c r="E903" s="343"/>
      <c r="F903" s="464"/>
      <c r="G903" s="343"/>
      <c r="H903" s="464"/>
      <c r="I903" s="343"/>
      <c r="J903" s="464"/>
      <c r="K903" s="465"/>
      <c r="L903" s="343"/>
      <c r="M903" s="464"/>
      <c r="N903" s="343"/>
      <c r="O903" s="464"/>
      <c r="P903" s="343"/>
      <c r="Q903" s="464"/>
      <c r="R903" s="343"/>
      <c r="S903" s="343"/>
      <c r="T903" s="343"/>
      <c r="U903" s="343"/>
      <c r="V903" s="343"/>
      <c r="W903" s="343"/>
      <c r="X903" s="343"/>
      <c r="Y903" s="343"/>
      <c r="Z903" s="343"/>
    </row>
    <row r="904" spans="1:26" ht="15.75" customHeight="1">
      <c r="A904" s="343"/>
      <c r="B904" s="343"/>
      <c r="C904" s="343"/>
      <c r="D904" s="464"/>
      <c r="E904" s="343"/>
      <c r="F904" s="464"/>
      <c r="G904" s="343"/>
      <c r="H904" s="464"/>
      <c r="I904" s="343"/>
      <c r="J904" s="464"/>
      <c r="K904" s="465"/>
      <c r="L904" s="343"/>
      <c r="M904" s="464"/>
      <c r="N904" s="343"/>
      <c r="O904" s="464"/>
      <c r="P904" s="343"/>
      <c r="Q904" s="464"/>
      <c r="R904" s="343"/>
      <c r="S904" s="343"/>
      <c r="T904" s="343"/>
      <c r="U904" s="343"/>
      <c r="V904" s="343"/>
      <c r="W904" s="343"/>
      <c r="X904" s="343"/>
      <c r="Y904" s="343"/>
      <c r="Z904" s="343"/>
    </row>
    <row r="905" spans="1:26" ht="15.75" customHeight="1">
      <c r="A905" s="343"/>
      <c r="B905" s="343"/>
      <c r="C905" s="343"/>
      <c r="D905" s="464"/>
      <c r="E905" s="343"/>
      <c r="F905" s="464"/>
      <c r="G905" s="343"/>
      <c r="H905" s="464"/>
      <c r="I905" s="343"/>
      <c r="J905" s="464"/>
      <c r="K905" s="465"/>
      <c r="L905" s="343"/>
      <c r="M905" s="464"/>
      <c r="N905" s="343"/>
      <c r="O905" s="464"/>
      <c r="P905" s="343"/>
      <c r="Q905" s="464"/>
      <c r="R905" s="343"/>
      <c r="S905" s="343"/>
      <c r="T905" s="343"/>
      <c r="U905" s="343"/>
      <c r="V905" s="343"/>
      <c r="W905" s="343"/>
      <c r="X905" s="343"/>
      <c r="Y905" s="343"/>
      <c r="Z905" s="343"/>
    </row>
    <row r="906" spans="1:26" ht="15.75" customHeight="1">
      <c r="A906" s="343"/>
      <c r="B906" s="343"/>
      <c r="C906" s="343"/>
      <c r="D906" s="464"/>
      <c r="E906" s="343"/>
      <c r="F906" s="464"/>
      <c r="G906" s="343"/>
      <c r="H906" s="464"/>
      <c r="I906" s="343"/>
      <c r="J906" s="464"/>
      <c r="K906" s="465"/>
      <c r="L906" s="343"/>
      <c r="M906" s="464"/>
      <c r="N906" s="343"/>
      <c r="O906" s="464"/>
      <c r="P906" s="343"/>
      <c r="Q906" s="464"/>
      <c r="R906" s="343"/>
      <c r="S906" s="343"/>
      <c r="T906" s="343"/>
      <c r="U906" s="343"/>
      <c r="V906" s="343"/>
      <c r="W906" s="343"/>
      <c r="X906" s="343"/>
      <c r="Y906" s="343"/>
      <c r="Z906" s="343"/>
    </row>
    <row r="907" spans="1:26" ht="15.75" customHeight="1">
      <c r="A907" s="343"/>
      <c r="B907" s="343"/>
      <c r="C907" s="343"/>
      <c r="D907" s="464"/>
      <c r="E907" s="343"/>
      <c r="F907" s="464"/>
      <c r="G907" s="343"/>
      <c r="H907" s="464"/>
      <c r="I907" s="343"/>
      <c r="J907" s="464"/>
      <c r="K907" s="465"/>
      <c r="L907" s="343"/>
      <c r="M907" s="464"/>
      <c r="N907" s="343"/>
      <c r="O907" s="464"/>
      <c r="P907" s="343"/>
      <c r="Q907" s="464"/>
      <c r="R907" s="343"/>
      <c r="S907" s="343"/>
      <c r="T907" s="343"/>
      <c r="U907" s="343"/>
      <c r="V907" s="343"/>
      <c r="W907" s="343"/>
      <c r="X907" s="343"/>
      <c r="Y907" s="343"/>
      <c r="Z907" s="343"/>
    </row>
    <row r="908" spans="1:26" ht="15.75" customHeight="1">
      <c r="A908" s="343"/>
      <c r="B908" s="343"/>
      <c r="C908" s="343"/>
      <c r="D908" s="464"/>
      <c r="E908" s="343"/>
      <c r="F908" s="464"/>
      <c r="G908" s="343"/>
      <c r="H908" s="464"/>
      <c r="I908" s="343"/>
      <c r="J908" s="464"/>
      <c r="K908" s="465"/>
      <c r="L908" s="343"/>
      <c r="M908" s="464"/>
      <c r="N908" s="343"/>
      <c r="O908" s="464"/>
      <c r="P908" s="343"/>
      <c r="Q908" s="464"/>
      <c r="R908" s="343"/>
      <c r="S908" s="343"/>
      <c r="T908" s="343"/>
      <c r="U908" s="343"/>
      <c r="V908" s="343"/>
      <c r="W908" s="343"/>
      <c r="X908" s="343"/>
      <c r="Y908" s="343"/>
      <c r="Z908" s="343"/>
    </row>
    <row r="909" spans="1:26" ht="15.75" customHeight="1">
      <c r="A909" s="343"/>
      <c r="B909" s="343"/>
      <c r="C909" s="343"/>
      <c r="D909" s="464"/>
      <c r="E909" s="343"/>
      <c r="F909" s="464"/>
      <c r="G909" s="343"/>
      <c r="H909" s="464"/>
      <c r="I909" s="343"/>
      <c r="J909" s="464"/>
      <c r="K909" s="465"/>
      <c r="L909" s="343"/>
      <c r="M909" s="464"/>
      <c r="N909" s="343"/>
      <c r="O909" s="464"/>
      <c r="P909" s="343"/>
      <c r="Q909" s="464"/>
      <c r="R909" s="343"/>
      <c r="S909" s="343"/>
      <c r="T909" s="343"/>
      <c r="U909" s="343"/>
      <c r="V909" s="343"/>
      <c r="W909" s="343"/>
      <c r="X909" s="343"/>
      <c r="Y909" s="343"/>
      <c r="Z909" s="343"/>
    </row>
    <row r="910" spans="1:26" ht="15.75" customHeight="1">
      <c r="A910" s="343"/>
      <c r="B910" s="343"/>
      <c r="C910" s="343"/>
      <c r="D910" s="464"/>
      <c r="E910" s="343"/>
      <c r="F910" s="464"/>
      <c r="G910" s="343"/>
      <c r="H910" s="464"/>
      <c r="I910" s="343"/>
      <c r="J910" s="464"/>
      <c r="K910" s="465"/>
      <c r="L910" s="343"/>
      <c r="M910" s="464"/>
      <c r="N910" s="343"/>
      <c r="O910" s="464"/>
      <c r="P910" s="343"/>
      <c r="Q910" s="464"/>
      <c r="R910" s="343"/>
      <c r="S910" s="343"/>
      <c r="T910" s="343"/>
      <c r="U910" s="343"/>
      <c r="V910" s="343"/>
      <c r="W910" s="343"/>
      <c r="X910" s="343"/>
      <c r="Y910" s="343"/>
      <c r="Z910" s="343"/>
    </row>
    <row r="911" spans="1:26" ht="15.75" customHeight="1">
      <c r="A911" s="343"/>
      <c r="B911" s="343"/>
      <c r="C911" s="343"/>
      <c r="D911" s="464"/>
      <c r="E911" s="343"/>
      <c r="F911" s="464"/>
      <c r="G911" s="343"/>
      <c r="H911" s="464"/>
      <c r="I911" s="343"/>
      <c r="J911" s="464"/>
      <c r="K911" s="465"/>
      <c r="L911" s="343"/>
      <c r="M911" s="464"/>
      <c r="N911" s="343"/>
      <c r="O911" s="464"/>
      <c r="P911" s="343"/>
      <c r="Q911" s="464"/>
      <c r="R911" s="343"/>
      <c r="S911" s="343"/>
      <c r="T911" s="343"/>
      <c r="U911" s="343"/>
      <c r="V911" s="343"/>
      <c r="W911" s="343"/>
      <c r="X911" s="343"/>
      <c r="Y911" s="343"/>
      <c r="Z911" s="343"/>
    </row>
    <row r="912" spans="1:26" ht="15.75" customHeight="1">
      <c r="A912" s="343"/>
      <c r="B912" s="343"/>
      <c r="C912" s="343"/>
      <c r="D912" s="464"/>
      <c r="E912" s="343"/>
      <c r="F912" s="464"/>
      <c r="G912" s="343"/>
      <c r="H912" s="464"/>
      <c r="I912" s="343"/>
      <c r="J912" s="464"/>
      <c r="K912" s="465"/>
      <c r="L912" s="343"/>
      <c r="M912" s="464"/>
      <c r="N912" s="343"/>
      <c r="O912" s="464"/>
      <c r="P912" s="343"/>
      <c r="Q912" s="464"/>
      <c r="R912" s="343"/>
      <c r="S912" s="343"/>
      <c r="T912" s="343"/>
      <c r="U912" s="343"/>
      <c r="V912" s="343"/>
      <c r="W912" s="343"/>
      <c r="X912" s="343"/>
      <c r="Y912" s="343"/>
      <c r="Z912" s="343"/>
    </row>
    <row r="913" spans="1:26" ht="15.75" customHeight="1">
      <c r="A913" s="343"/>
      <c r="B913" s="343"/>
      <c r="C913" s="343"/>
      <c r="D913" s="464"/>
      <c r="E913" s="343"/>
      <c r="F913" s="464"/>
      <c r="G913" s="343"/>
      <c r="H913" s="464"/>
      <c r="I913" s="343"/>
      <c r="J913" s="464"/>
      <c r="K913" s="465"/>
      <c r="L913" s="343"/>
      <c r="M913" s="464"/>
      <c r="N913" s="343"/>
      <c r="O913" s="464"/>
      <c r="P913" s="343"/>
      <c r="Q913" s="464"/>
      <c r="R913" s="343"/>
      <c r="S913" s="343"/>
      <c r="T913" s="343"/>
      <c r="U913" s="343"/>
      <c r="V913" s="343"/>
      <c r="W913" s="343"/>
      <c r="X913" s="343"/>
      <c r="Y913" s="343"/>
      <c r="Z913" s="343"/>
    </row>
    <row r="914" spans="1:26" ht="15.75" customHeight="1">
      <c r="A914" s="343"/>
      <c r="B914" s="343"/>
      <c r="C914" s="343"/>
      <c r="D914" s="464"/>
      <c r="E914" s="343"/>
      <c r="F914" s="464"/>
      <c r="G914" s="343"/>
      <c r="H914" s="464"/>
      <c r="I914" s="343"/>
      <c r="J914" s="464"/>
      <c r="K914" s="465"/>
      <c r="L914" s="343"/>
      <c r="M914" s="464"/>
      <c r="N914" s="343"/>
      <c r="O914" s="464"/>
      <c r="P914" s="343"/>
      <c r="Q914" s="464"/>
      <c r="R914" s="343"/>
      <c r="S914" s="343"/>
      <c r="T914" s="343"/>
      <c r="U914" s="343"/>
      <c r="V914" s="343"/>
      <c r="W914" s="343"/>
      <c r="X914" s="343"/>
      <c r="Y914" s="343"/>
      <c r="Z914" s="343"/>
    </row>
    <row r="915" spans="1:26" ht="15.75" customHeight="1">
      <c r="A915" s="343"/>
      <c r="B915" s="343"/>
      <c r="C915" s="343"/>
      <c r="D915" s="464"/>
      <c r="E915" s="343"/>
      <c r="F915" s="464"/>
      <c r="G915" s="343"/>
      <c r="H915" s="464"/>
      <c r="I915" s="343"/>
      <c r="J915" s="464"/>
      <c r="K915" s="465"/>
      <c r="L915" s="343"/>
      <c r="M915" s="464"/>
      <c r="N915" s="343"/>
      <c r="O915" s="464"/>
      <c r="P915" s="343"/>
      <c r="Q915" s="464"/>
      <c r="R915" s="343"/>
      <c r="S915" s="343"/>
      <c r="T915" s="343"/>
      <c r="U915" s="343"/>
      <c r="V915" s="343"/>
      <c r="W915" s="343"/>
      <c r="X915" s="343"/>
      <c r="Y915" s="343"/>
      <c r="Z915" s="343"/>
    </row>
    <row r="916" spans="1:26" ht="15.75" customHeight="1">
      <c r="A916" s="343"/>
      <c r="B916" s="343"/>
      <c r="C916" s="343"/>
      <c r="D916" s="464"/>
      <c r="E916" s="343"/>
      <c r="F916" s="464"/>
      <c r="G916" s="343"/>
      <c r="H916" s="464"/>
      <c r="I916" s="343"/>
      <c r="J916" s="464"/>
      <c r="K916" s="465"/>
      <c r="L916" s="343"/>
      <c r="M916" s="464"/>
      <c r="N916" s="343"/>
      <c r="O916" s="464"/>
      <c r="P916" s="343"/>
      <c r="Q916" s="464"/>
      <c r="R916" s="343"/>
      <c r="S916" s="343"/>
      <c r="T916" s="343"/>
      <c r="U916" s="343"/>
      <c r="V916" s="343"/>
      <c r="W916" s="343"/>
      <c r="X916" s="343"/>
      <c r="Y916" s="343"/>
      <c r="Z916" s="343"/>
    </row>
    <row r="917" spans="1:26" ht="15.75" customHeight="1">
      <c r="A917" s="343"/>
      <c r="B917" s="343"/>
      <c r="C917" s="343"/>
      <c r="D917" s="464"/>
      <c r="E917" s="343"/>
      <c r="F917" s="464"/>
      <c r="G917" s="343"/>
      <c r="H917" s="464"/>
      <c r="I917" s="343"/>
      <c r="J917" s="464"/>
      <c r="K917" s="465"/>
      <c r="L917" s="343"/>
      <c r="M917" s="464"/>
      <c r="N917" s="343"/>
      <c r="O917" s="464"/>
      <c r="P917" s="343"/>
      <c r="Q917" s="464"/>
      <c r="R917" s="343"/>
      <c r="S917" s="343"/>
      <c r="T917" s="343"/>
      <c r="U917" s="343"/>
      <c r="V917" s="343"/>
      <c r="W917" s="343"/>
      <c r="X917" s="343"/>
      <c r="Y917" s="343"/>
      <c r="Z917" s="343"/>
    </row>
    <row r="918" spans="1:26" ht="15.75" customHeight="1">
      <c r="A918" s="343"/>
      <c r="B918" s="343"/>
      <c r="C918" s="343"/>
      <c r="D918" s="464"/>
      <c r="E918" s="343"/>
      <c r="F918" s="464"/>
      <c r="G918" s="343"/>
      <c r="H918" s="464"/>
      <c r="I918" s="343"/>
      <c r="J918" s="464"/>
      <c r="K918" s="465"/>
      <c r="L918" s="343"/>
      <c r="M918" s="464"/>
      <c r="N918" s="343"/>
      <c r="O918" s="464"/>
      <c r="P918" s="343"/>
      <c r="Q918" s="464"/>
      <c r="R918" s="343"/>
      <c r="S918" s="343"/>
      <c r="T918" s="343"/>
      <c r="U918" s="343"/>
      <c r="V918" s="343"/>
      <c r="W918" s="343"/>
      <c r="X918" s="343"/>
      <c r="Y918" s="343"/>
      <c r="Z918" s="343"/>
    </row>
    <row r="919" spans="1:26" ht="15.75" customHeight="1">
      <c r="A919" s="343"/>
      <c r="B919" s="343"/>
      <c r="C919" s="343"/>
      <c r="D919" s="464"/>
      <c r="E919" s="343"/>
      <c r="F919" s="464"/>
      <c r="G919" s="343"/>
      <c r="H919" s="464"/>
      <c r="I919" s="343"/>
      <c r="J919" s="464"/>
      <c r="K919" s="465"/>
      <c r="L919" s="343"/>
      <c r="M919" s="464"/>
      <c r="N919" s="343"/>
      <c r="O919" s="464"/>
      <c r="P919" s="343"/>
      <c r="Q919" s="464"/>
      <c r="R919" s="343"/>
      <c r="S919" s="343"/>
      <c r="T919" s="343"/>
      <c r="U919" s="343"/>
      <c r="V919" s="343"/>
      <c r="W919" s="343"/>
      <c r="X919" s="343"/>
      <c r="Y919" s="343"/>
      <c r="Z919" s="343"/>
    </row>
    <row r="920" spans="1:26" ht="15.75" customHeight="1">
      <c r="A920" s="343"/>
      <c r="B920" s="343"/>
      <c r="C920" s="343"/>
      <c r="D920" s="464"/>
      <c r="E920" s="343"/>
      <c r="F920" s="464"/>
      <c r="G920" s="343"/>
      <c r="H920" s="464"/>
      <c r="I920" s="343"/>
      <c r="J920" s="464"/>
      <c r="K920" s="465"/>
      <c r="L920" s="343"/>
      <c r="M920" s="464"/>
      <c r="N920" s="343"/>
      <c r="O920" s="464"/>
      <c r="P920" s="343"/>
      <c r="Q920" s="464"/>
      <c r="R920" s="343"/>
      <c r="S920" s="343"/>
      <c r="T920" s="343"/>
      <c r="U920" s="343"/>
      <c r="V920" s="343"/>
      <c r="W920" s="343"/>
      <c r="X920" s="343"/>
      <c r="Y920" s="343"/>
      <c r="Z920" s="343"/>
    </row>
    <row r="921" spans="1:26" ht="15.75" customHeight="1">
      <c r="A921" s="343"/>
      <c r="B921" s="343"/>
      <c r="C921" s="343"/>
      <c r="D921" s="464"/>
      <c r="E921" s="343"/>
      <c r="F921" s="464"/>
      <c r="G921" s="343"/>
      <c r="H921" s="464"/>
      <c r="I921" s="343"/>
      <c r="J921" s="464"/>
      <c r="K921" s="465"/>
      <c r="L921" s="343"/>
      <c r="M921" s="464"/>
      <c r="N921" s="343"/>
      <c r="O921" s="464"/>
      <c r="P921" s="343"/>
      <c r="Q921" s="464"/>
      <c r="R921" s="343"/>
      <c r="S921" s="343"/>
      <c r="T921" s="343"/>
      <c r="U921" s="343"/>
      <c r="V921" s="343"/>
      <c r="W921" s="343"/>
      <c r="X921" s="343"/>
      <c r="Y921" s="343"/>
      <c r="Z921" s="343"/>
    </row>
    <row r="922" spans="1:26" ht="15.75" customHeight="1">
      <c r="A922" s="343"/>
      <c r="B922" s="343"/>
      <c r="C922" s="343"/>
      <c r="D922" s="464"/>
      <c r="E922" s="343"/>
      <c r="F922" s="464"/>
      <c r="G922" s="343"/>
      <c r="H922" s="464"/>
      <c r="I922" s="343"/>
      <c r="J922" s="464"/>
      <c r="K922" s="465"/>
      <c r="L922" s="343"/>
      <c r="M922" s="464"/>
      <c r="N922" s="343"/>
      <c r="O922" s="464"/>
      <c r="P922" s="343"/>
      <c r="Q922" s="464"/>
      <c r="R922" s="343"/>
      <c r="S922" s="343"/>
      <c r="T922" s="343"/>
      <c r="U922" s="343"/>
      <c r="V922" s="343"/>
      <c r="W922" s="343"/>
      <c r="X922" s="343"/>
      <c r="Y922" s="343"/>
      <c r="Z922" s="343"/>
    </row>
    <row r="923" spans="1:26" ht="15.75" customHeight="1">
      <c r="A923" s="343"/>
      <c r="B923" s="343"/>
      <c r="C923" s="343"/>
      <c r="D923" s="464"/>
      <c r="E923" s="343"/>
      <c r="F923" s="464"/>
      <c r="G923" s="343"/>
      <c r="H923" s="464"/>
      <c r="I923" s="343"/>
      <c r="J923" s="464"/>
      <c r="K923" s="465"/>
      <c r="L923" s="343"/>
      <c r="M923" s="464"/>
      <c r="N923" s="343"/>
      <c r="O923" s="464"/>
      <c r="P923" s="343"/>
      <c r="Q923" s="464"/>
      <c r="R923" s="343"/>
      <c r="S923" s="343"/>
      <c r="T923" s="343"/>
      <c r="U923" s="343"/>
      <c r="V923" s="343"/>
      <c r="W923" s="343"/>
      <c r="X923" s="343"/>
      <c r="Y923" s="343"/>
      <c r="Z923" s="343"/>
    </row>
    <row r="924" spans="1:26" ht="15.75" customHeight="1">
      <c r="A924" s="343"/>
      <c r="B924" s="343"/>
      <c r="C924" s="343"/>
      <c r="D924" s="464"/>
      <c r="E924" s="343"/>
      <c r="F924" s="464"/>
      <c r="G924" s="343"/>
      <c r="H924" s="464"/>
      <c r="I924" s="343"/>
      <c r="J924" s="464"/>
      <c r="K924" s="465"/>
      <c r="L924" s="343"/>
      <c r="M924" s="464"/>
      <c r="N924" s="343"/>
      <c r="O924" s="464"/>
      <c r="P924" s="343"/>
      <c r="Q924" s="464"/>
      <c r="R924" s="343"/>
      <c r="S924" s="343"/>
      <c r="T924" s="343"/>
      <c r="U924" s="343"/>
      <c r="V924" s="343"/>
      <c r="W924" s="343"/>
      <c r="X924" s="343"/>
      <c r="Y924" s="343"/>
      <c r="Z924" s="343"/>
    </row>
    <row r="925" spans="1:26" ht="15.75" customHeight="1">
      <c r="A925" s="343"/>
      <c r="B925" s="343"/>
      <c r="C925" s="343"/>
      <c r="D925" s="464"/>
      <c r="E925" s="343"/>
      <c r="F925" s="464"/>
      <c r="G925" s="343"/>
      <c r="H925" s="464"/>
      <c r="I925" s="343"/>
      <c r="J925" s="464"/>
      <c r="K925" s="465"/>
      <c r="L925" s="343"/>
      <c r="M925" s="464"/>
      <c r="N925" s="343"/>
      <c r="O925" s="464"/>
      <c r="P925" s="343"/>
      <c r="Q925" s="464"/>
      <c r="R925" s="343"/>
      <c r="S925" s="343"/>
      <c r="T925" s="343"/>
      <c r="U925" s="343"/>
      <c r="V925" s="343"/>
      <c r="W925" s="343"/>
      <c r="X925" s="343"/>
      <c r="Y925" s="343"/>
      <c r="Z925" s="343"/>
    </row>
    <row r="926" spans="1:26" ht="15.75" customHeight="1">
      <c r="A926" s="343"/>
      <c r="B926" s="343"/>
      <c r="C926" s="343"/>
      <c r="D926" s="464"/>
      <c r="E926" s="343"/>
      <c r="F926" s="464"/>
      <c r="G926" s="343"/>
      <c r="H926" s="464"/>
      <c r="I926" s="343"/>
      <c r="J926" s="464"/>
      <c r="K926" s="465"/>
      <c r="L926" s="343"/>
      <c r="M926" s="464"/>
      <c r="N926" s="343"/>
      <c r="O926" s="464"/>
      <c r="P926" s="343"/>
      <c r="Q926" s="464"/>
      <c r="R926" s="343"/>
      <c r="S926" s="343"/>
      <c r="T926" s="343"/>
      <c r="U926" s="343"/>
      <c r="V926" s="343"/>
      <c r="W926" s="343"/>
      <c r="X926" s="343"/>
      <c r="Y926" s="343"/>
      <c r="Z926" s="343"/>
    </row>
    <row r="927" spans="1:26" ht="15.75" customHeight="1">
      <c r="A927" s="343"/>
      <c r="B927" s="343"/>
      <c r="C927" s="343"/>
      <c r="D927" s="464"/>
      <c r="E927" s="343"/>
      <c r="F927" s="464"/>
      <c r="G927" s="343"/>
      <c r="H927" s="464"/>
      <c r="I927" s="343"/>
      <c r="J927" s="464"/>
      <c r="K927" s="465"/>
      <c r="L927" s="343"/>
      <c r="M927" s="464"/>
      <c r="N927" s="343"/>
      <c r="O927" s="464"/>
      <c r="P927" s="343"/>
      <c r="Q927" s="464"/>
      <c r="R927" s="343"/>
      <c r="S927" s="343"/>
      <c r="T927" s="343"/>
      <c r="U927" s="343"/>
      <c r="V927" s="343"/>
      <c r="W927" s="343"/>
      <c r="X927" s="343"/>
      <c r="Y927" s="343"/>
      <c r="Z927" s="343"/>
    </row>
    <row r="928" spans="1:26" ht="15.75" customHeight="1">
      <c r="A928" s="343"/>
      <c r="B928" s="343"/>
      <c r="C928" s="343"/>
      <c r="D928" s="464"/>
      <c r="E928" s="343"/>
      <c r="F928" s="464"/>
      <c r="G928" s="343"/>
      <c r="H928" s="464"/>
      <c r="I928" s="343"/>
      <c r="J928" s="464"/>
      <c r="K928" s="465"/>
      <c r="L928" s="343"/>
      <c r="M928" s="464"/>
      <c r="N928" s="343"/>
      <c r="O928" s="464"/>
      <c r="P928" s="343"/>
      <c r="Q928" s="464"/>
      <c r="R928" s="343"/>
      <c r="S928" s="343"/>
      <c r="T928" s="343"/>
      <c r="U928" s="343"/>
      <c r="V928" s="343"/>
      <c r="W928" s="343"/>
      <c r="X928" s="343"/>
      <c r="Y928" s="343"/>
      <c r="Z928" s="343"/>
    </row>
    <row r="929" spans="1:26" ht="15.75" customHeight="1">
      <c r="A929" s="343"/>
      <c r="B929" s="343"/>
      <c r="C929" s="343"/>
      <c r="D929" s="464"/>
      <c r="E929" s="343"/>
      <c r="F929" s="464"/>
      <c r="G929" s="343"/>
      <c r="H929" s="464"/>
      <c r="I929" s="343"/>
      <c r="J929" s="464"/>
      <c r="K929" s="465"/>
      <c r="L929" s="343"/>
      <c r="M929" s="464"/>
      <c r="N929" s="343"/>
      <c r="O929" s="464"/>
      <c r="P929" s="343"/>
      <c r="Q929" s="464"/>
      <c r="R929" s="343"/>
      <c r="S929" s="343"/>
      <c r="T929" s="343"/>
      <c r="U929" s="343"/>
      <c r="V929" s="343"/>
      <c r="W929" s="343"/>
      <c r="X929" s="343"/>
      <c r="Y929" s="343"/>
      <c r="Z929" s="343"/>
    </row>
    <row r="930" spans="1:26" ht="15.75" customHeight="1">
      <c r="A930" s="343"/>
      <c r="B930" s="343"/>
      <c r="C930" s="343"/>
      <c r="D930" s="464"/>
      <c r="E930" s="343"/>
      <c r="F930" s="464"/>
      <c r="G930" s="343"/>
      <c r="H930" s="464"/>
      <c r="I930" s="343"/>
      <c r="J930" s="464"/>
      <c r="K930" s="465"/>
      <c r="L930" s="343"/>
      <c r="M930" s="464"/>
      <c r="N930" s="343"/>
      <c r="O930" s="464"/>
      <c r="P930" s="343"/>
      <c r="Q930" s="464"/>
      <c r="R930" s="343"/>
      <c r="S930" s="343"/>
      <c r="T930" s="343"/>
      <c r="U930" s="343"/>
      <c r="V930" s="343"/>
      <c r="W930" s="343"/>
      <c r="X930" s="343"/>
      <c r="Y930" s="343"/>
      <c r="Z930" s="343"/>
    </row>
    <row r="931" spans="1:26" ht="15.75" customHeight="1">
      <c r="A931" s="343"/>
      <c r="B931" s="343"/>
      <c r="C931" s="343"/>
      <c r="D931" s="464"/>
      <c r="E931" s="343"/>
      <c r="F931" s="464"/>
      <c r="G931" s="343"/>
      <c r="H931" s="464"/>
      <c r="I931" s="343"/>
      <c r="J931" s="464"/>
      <c r="K931" s="465"/>
      <c r="L931" s="343"/>
      <c r="M931" s="464"/>
      <c r="N931" s="343"/>
      <c r="O931" s="464"/>
      <c r="P931" s="343"/>
      <c r="Q931" s="464"/>
      <c r="R931" s="343"/>
      <c r="S931" s="343"/>
      <c r="T931" s="343"/>
      <c r="U931" s="343"/>
      <c r="V931" s="343"/>
      <c r="W931" s="343"/>
      <c r="X931" s="343"/>
      <c r="Y931" s="343"/>
      <c r="Z931" s="343"/>
    </row>
    <row r="932" spans="1:26" ht="15.75" customHeight="1">
      <c r="A932" s="343"/>
      <c r="B932" s="343"/>
      <c r="C932" s="343"/>
      <c r="D932" s="464"/>
      <c r="E932" s="343"/>
      <c r="F932" s="464"/>
      <c r="G932" s="343"/>
      <c r="H932" s="464"/>
      <c r="I932" s="343"/>
      <c r="J932" s="464"/>
      <c r="K932" s="465"/>
      <c r="L932" s="343"/>
      <c r="M932" s="464"/>
      <c r="N932" s="343"/>
      <c r="O932" s="464"/>
      <c r="P932" s="343"/>
      <c r="Q932" s="464"/>
      <c r="R932" s="343"/>
      <c r="S932" s="343"/>
      <c r="T932" s="343"/>
      <c r="U932" s="343"/>
      <c r="V932" s="343"/>
      <c r="W932" s="343"/>
      <c r="X932" s="343"/>
      <c r="Y932" s="343"/>
      <c r="Z932" s="343"/>
    </row>
    <row r="933" spans="1:26" ht="15.75" customHeight="1">
      <c r="A933" s="343"/>
      <c r="B933" s="343"/>
      <c r="C933" s="343"/>
      <c r="D933" s="464"/>
      <c r="E933" s="343"/>
      <c r="F933" s="464"/>
      <c r="G933" s="343"/>
      <c r="H933" s="464"/>
      <c r="I933" s="343"/>
      <c r="J933" s="464"/>
      <c r="K933" s="465"/>
      <c r="L933" s="343"/>
      <c r="M933" s="464"/>
      <c r="N933" s="343"/>
      <c r="O933" s="464"/>
      <c r="P933" s="343"/>
      <c r="Q933" s="464"/>
      <c r="R933" s="343"/>
      <c r="S933" s="343"/>
      <c r="T933" s="343"/>
      <c r="U933" s="343"/>
      <c r="V933" s="343"/>
      <c r="W933" s="343"/>
      <c r="X933" s="343"/>
      <c r="Y933" s="343"/>
      <c r="Z933" s="343"/>
    </row>
    <row r="934" spans="1:26" ht="15.75" customHeight="1">
      <c r="A934" s="343"/>
      <c r="B934" s="343"/>
      <c r="C934" s="343"/>
      <c r="D934" s="464"/>
      <c r="E934" s="343"/>
      <c r="F934" s="464"/>
      <c r="G934" s="343"/>
      <c r="H934" s="464"/>
      <c r="I934" s="343"/>
      <c r="J934" s="464"/>
      <c r="K934" s="465"/>
      <c r="L934" s="343"/>
      <c r="M934" s="464"/>
      <c r="N934" s="343"/>
      <c r="O934" s="464"/>
      <c r="P934" s="343"/>
      <c r="Q934" s="464"/>
      <c r="R934" s="343"/>
      <c r="S934" s="343"/>
      <c r="T934" s="343"/>
      <c r="U934" s="343"/>
      <c r="V934" s="343"/>
      <c r="W934" s="343"/>
      <c r="X934" s="343"/>
      <c r="Y934" s="343"/>
      <c r="Z934" s="343"/>
    </row>
    <row r="935" spans="1:26" ht="15.75" customHeight="1">
      <c r="A935" s="343"/>
      <c r="B935" s="343"/>
      <c r="C935" s="343"/>
      <c r="D935" s="464"/>
      <c r="E935" s="343"/>
      <c r="F935" s="464"/>
      <c r="G935" s="343"/>
      <c r="H935" s="464"/>
      <c r="I935" s="343"/>
      <c r="J935" s="464"/>
      <c r="K935" s="465"/>
      <c r="L935" s="343"/>
      <c r="M935" s="464"/>
      <c r="N935" s="343"/>
      <c r="O935" s="464"/>
      <c r="P935" s="343"/>
      <c r="Q935" s="464"/>
      <c r="R935" s="343"/>
      <c r="S935" s="343"/>
      <c r="T935" s="343"/>
      <c r="U935" s="343"/>
      <c r="V935" s="343"/>
      <c r="W935" s="343"/>
      <c r="X935" s="343"/>
      <c r="Y935" s="343"/>
      <c r="Z935" s="343"/>
    </row>
    <row r="936" spans="1:26" ht="15.75" customHeight="1">
      <c r="A936" s="343"/>
      <c r="B936" s="343"/>
      <c r="C936" s="343"/>
      <c r="D936" s="464"/>
      <c r="E936" s="343"/>
      <c r="F936" s="464"/>
      <c r="G936" s="343"/>
      <c r="H936" s="464"/>
      <c r="I936" s="343"/>
      <c r="J936" s="464"/>
      <c r="K936" s="465"/>
      <c r="L936" s="343"/>
      <c r="M936" s="464"/>
      <c r="N936" s="343"/>
      <c r="O936" s="464"/>
      <c r="P936" s="343"/>
      <c r="Q936" s="464"/>
      <c r="R936" s="343"/>
      <c r="S936" s="343"/>
      <c r="T936" s="343"/>
      <c r="U936" s="343"/>
      <c r="V936" s="343"/>
      <c r="W936" s="343"/>
      <c r="X936" s="343"/>
      <c r="Y936" s="343"/>
      <c r="Z936" s="343"/>
    </row>
    <row r="937" spans="1:26" ht="15.75" customHeight="1">
      <c r="A937" s="343"/>
      <c r="B937" s="343"/>
      <c r="C937" s="343"/>
      <c r="D937" s="464"/>
      <c r="E937" s="343"/>
      <c r="F937" s="464"/>
      <c r="G937" s="343"/>
      <c r="H937" s="464"/>
      <c r="I937" s="343"/>
      <c r="J937" s="464"/>
      <c r="K937" s="465"/>
      <c r="L937" s="343"/>
      <c r="M937" s="464"/>
      <c r="N937" s="343"/>
      <c r="O937" s="464"/>
      <c r="P937" s="343"/>
      <c r="Q937" s="464"/>
      <c r="R937" s="343"/>
      <c r="S937" s="343"/>
      <c r="T937" s="343"/>
      <c r="U937" s="343"/>
      <c r="V937" s="343"/>
      <c r="W937" s="343"/>
      <c r="X937" s="343"/>
      <c r="Y937" s="343"/>
      <c r="Z937" s="343"/>
    </row>
    <row r="938" spans="1:26" ht="15.75" customHeight="1">
      <c r="A938" s="343"/>
      <c r="B938" s="343"/>
      <c r="C938" s="343"/>
      <c r="D938" s="464"/>
      <c r="E938" s="343"/>
      <c r="F938" s="464"/>
      <c r="G938" s="343"/>
      <c r="H938" s="464"/>
      <c r="I938" s="343"/>
      <c r="J938" s="464"/>
      <c r="K938" s="465"/>
      <c r="L938" s="343"/>
      <c r="M938" s="464"/>
      <c r="N938" s="343"/>
      <c r="O938" s="464"/>
      <c r="P938" s="343"/>
      <c r="Q938" s="464"/>
      <c r="R938" s="343"/>
      <c r="S938" s="343"/>
      <c r="T938" s="343"/>
      <c r="U938" s="343"/>
      <c r="V938" s="343"/>
      <c r="W938" s="343"/>
      <c r="X938" s="343"/>
      <c r="Y938" s="343"/>
      <c r="Z938" s="343"/>
    </row>
    <row r="939" spans="1:26" ht="15.75" customHeight="1">
      <c r="A939" s="343"/>
      <c r="B939" s="343"/>
      <c r="C939" s="343"/>
      <c r="D939" s="464"/>
      <c r="E939" s="343"/>
      <c r="F939" s="464"/>
      <c r="G939" s="343"/>
      <c r="H939" s="464"/>
      <c r="I939" s="343"/>
      <c r="J939" s="464"/>
      <c r="K939" s="465"/>
      <c r="L939" s="343"/>
      <c r="M939" s="464"/>
      <c r="N939" s="343"/>
      <c r="O939" s="464"/>
      <c r="P939" s="343"/>
      <c r="Q939" s="464"/>
      <c r="R939" s="343"/>
      <c r="S939" s="343"/>
      <c r="T939" s="343"/>
      <c r="U939" s="343"/>
      <c r="V939" s="343"/>
      <c r="W939" s="343"/>
      <c r="X939" s="343"/>
      <c r="Y939" s="343"/>
      <c r="Z939" s="343"/>
    </row>
    <row r="940" spans="1:26" ht="15.75" customHeight="1">
      <c r="A940" s="343"/>
      <c r="B940" s="343"/>
      <c r="C940" s="343"/>
      <c r="D940" s="464"/>
      <c r="E940" s="343"/>
      <c r="F940" s="464"/>
      <c r="G940" s="343"/>
      <c r="H940" s="464"/>
      <c r="I940" s="343"/>
      <c r="J940" s="464"/>
      <c r="K940" s="465"/>
      <c r="L940" s="343"/>
      <c r="M940" s="464"/>
      <c r="N940" s="343"/>
      <c r="O940" s="464"/>
      <c r="P940" s="343"/>
      <c r="Q940" s="464"/>
      <c r="R940" s="343"/>
      <c r="S940" s="343"/>
      <c r="T940" s="343"/>
      <c r="U940" s="343"/>
      <c r="V940" s="343"/>
      <c r="W940" s="343"/>
      <c r="X940" s="343"/>
      <c r="Y940" s="343"/>
      <c r="Z940" s="343"/>
    </row>
    <row r="941" spans="1:26" ht="15.75" customHeight="1">
      <c r="A941" s="343"/>
      <c r="B941" s="343"/>
      <c r="C941" s="343"/>
      <c r="D941" s="464"/>
      <c r="E941" s="343"/>
      <c r="F941" s="464"/>
      <c r="G941" s="343"/>
      <c r="H941" s="464"/>
      <c r="I941" s="343"/>
      <c r="J941" s="464"/>
      <c r="K941" s="465"/>
      <c r="L941" s="343"/>
      <c r="M941" s="464"/>
      <c r="N941" s="343"/>
      <c r="O941" s="464"/>
      <c r="P941" s="343"/>
      <c r="Q941" s="464"/>
      <c r="R941" s="343"/>
      <c r="S941" s="343"/>
      <c r="T941" s="343"/>
      <c r="U941" s="343"/>
      <c r="V941" s="343"/>
      <c r="W941" s="343"/>
      <c r="X941" s="343"/>
      <c r="Y941" s="343"/>
      <c r="Z941" s="343"/>
    </row>
    <row r="942" spans="1:26" ht="15.75" customHeight="1">
      <c r="A942" s="343"/>
      <c r="B942" s="343"/>
      <c r="C942" s="343"/>
      <c r="D942" s="464"/>
      <c r="E942" s="343"/>
      <c r="F942" s="464"/>
      <c r="G942" s="343"/>
      <c r="H942" s="464"/>
      <c r="I942" s="343"/>
      <c r="J942" s="464"/>
      <c r="K942" s="465"/>
      <c r="L942" s="343"/>
      <c r="M942" s="464"/>
      <c r="N942" s="343"/>
      <c r="O942" s="464"/>
      <c r="P942" s="343"/>
      <c r="Q942" s="464"/>
      <c r="R942" s="343"/>
      <c r="S942" s="343"/>
      <c r="T942" s="343"/>
      <c r="U942" s="343"/>
      <c r="V942" s="343"/>
      <c r="W942" s="343"/>
      <c r="X942" s="343"/>
      <c r="Y942" s="343"/>
      <c r="Z942" s="343"/>
    </row>
    <row r="943" spans="1:26" ht="15.75" customHeight="1">
      <c r="A943" s="343"/>
      <c r="B943" s="343"/>
      <c r="C943" s="343"/>
      <c r="D943" s="464"/>
      <c r="E943" s="343"/>
      <c r="F943" s="464"/>
      <c r="G943" s="343"/>
      <c r="H943" s="464"/>
      <c r="I943" s="343"/>
      <c r="J943" s="464"/>
      <c r="K943" s="465"/>
      <c r="L943" s="343"/>
      <c r="M943" s="464"/>
      <c r="N943" s="343"/>
      <c r="O943" s="464"/>
      <c r="P943" s="343"/>
      <c r="Q943" s="464"/>
      <c r="R943" s="343"/>
      <c r="S943" s="343"/>
      <c r="T943" s="343"/>
      <c r="U943" s="343"/>
      <c r="V943" s="343"/>
      <c r="W943" s="343"/>
      <c r="X943" s="343"/>
      <c r="Y943" s="343"/>
      <c r="Z943" s="343"/>
    </row>
    <row r="944" spans="1:26" ht="15.75" customHeight="1">
      <c r="A944" s="343"/>
      <c r="B944" s="343"/>
      <c r="C944" s="343"/>
      <c r="D944" s="464"/>
      <c r="E944" s="343"/>
      <c r="F944" s="464"/>
      <c r="G944" s="343"/>
      <c r="H944" s="464"/>
      <c r="I944" s="343"/>
      <c r="J944" s="464"/>
      <c r="K944" s="465"/>
      <c r="L944" s="343"/>
      <c r="M944" s="464"/>
      <c r="N944" s="343"/>
      <c r="O944" s="464"/>
      <c r="P944" s="343"/>
      <c r="Q944" s="464"/>
      <c r="R944" s="343"/>
      <c r="S944" s="343"/>
      <c r="T944" s="343"/>
      <c r="U944" s="343"/>
      <c r="V944" s="343"/>
      <c r="W944" s="343"/>
      <c r="X944" s="343"/>
      <c r="Y944" s="343"/>
      <c r="Z944" s="343"/>
    </row>
    <row r="945" spans="1:26" ht="15.75" customHeight="1">
      <c r="A945" s="343"/>
      <c r="B945" s="343"/>
      <c r="C945" s="343"/>
      <c r="D945" s="464"/>
      <c r="E945" s="343"/>
      <c r="F945" s="464"/>
      <c r="G945" s="343"/>
      <c r="H945" s="464"/>
      <c r="I945" s="343"/>
      <c r="J945" s="464"/>
      <c r="K945" s="465"/>
      <c r="L945" s="343"/>
      <c r="M945" s="464"/>
      <c r="N945" s="343"/>
      <c r="O945" s="464"/>
      <c r="P945" s="343"/>
      <c r="Q945" s="464"/>
      <c r="R945" s="343"/>
      <c r="S945" s="343"/>
      <c r="T945" s="343"/>
      <c r="U945" s="343"/>
      <c r="V945" s="343"/>
      <c r="W945" s="343"/>
      <c r="X945" s="343"/>
      <c r="Y945" s="343"/>
      <c r="Z945" s="343"/>
    </row>
    <row r="946" spans="1:26" ht="15.75" customHeight="1">
      <c r="A946" s="343"/>
      <c r="B946" s="343"/>
      <c r="C946" s="343"/>
      <c r="D946" s="464"/>
      <c r="E946" s="343"/>
      <c r="F946" s="464"/>
      <c r="G946" s="343"/>
      <c r="H946" s="464"/>
      <c r="I946" s="343"/>
      <c r="J946" s="464"/>
      <c r="K946" s="465"/>
      <c r="L946" s="343"/>
      <c r="M946" s="464"/>
      <c r="N946" s="343"/>
      <c r="O946" s="464"/>
      <c r="P946" s="343"/>
      <c r="Q946" s="464"/>
      <c r="R946" s="343"/>
      <c r="S946" s="343"/>
      <c r="T946" s="343"/>
      <c r="U946" s="343"/>
      <c r="V946" s="343"/>
      <c r="W946" s="343"/>
      <c r="X946" s="343"/>
      <c r="Y946" s="343"/>
      <c r="Z946" s="343"/>
    </row>
    <row r="947" spans="1:26" ht="15.75" customHeight="1">
      <c r="A947" s="343"/>
      <c r="B947" s="343"/>
      <c r="C947" s="343"/>
      <c r="D947" s="464"/>
      <c r="E947" s="343"/>
      <c r="F947" s="464"/>
      <c r="G947" s="343"/>
      <c r="H947" s="464"/>
      <c r="I947" s="343"/>
      <c r="J947" s="464"/>
      <c r="K947" s="465"/>
      <c r="L947" s="343"/>
      <c r="M947" s="464"/>
      <c r="N947" s="343"/>
      <c r="O947" s="464"/>
      <c r="P947" s="343"/>
      <c r="Q947" s="464"/>
      <c r="R947" s="343"/>
      <c r="S947" s="343"/>
      <c r="T947" s="343"/>
      <c r="U947" s="343"/>
      <c r="V947" s="343"/>
      <c r="W947" s="343"/>
      <c r="X947" s="343"/>
      <c r="Y947" s="343"/>
      <c r="Z947" s="343"/>
    </row>
    <row r="948" spans="1:26" ht="15.75" customHeight="1">
      <c r="A948" s="343"/>
      <c r="B948" s="343"/>
      <c r="C948" s="343"/>
      <c r="D948" s="464"/>
      <c r="E948" s="343"/>
      <c r="F948" s="464"/>
      <c r="G948" s="343"/>
      <c r="H948" s="464"/>
      <c r="I948" s="343"/>
      <c r="J948" s="464"/>
      <c r="K948" s="465"/>
      <c r="L948" s="343"/>
      <c r="M948" s="464"/>
      <c r="N948" s="343"/>
      <c r="O948" s="464"/>
      <c r="P948" s="343"/>
      <c r="Q948" s="464"/>
      <c r="R948" s="343"/>
      <c r="S948" s="343"/>
      <c r="T948" s="343"/>
      <c r="U948" s="343"/>
      <c r="V948" s="343"/>
      <c r="W948" s="343"/>
      <c r="X948" s="343"/>
      <c r="Y948" s="343"/>
      <c r="Z948" s="343"/>
    </row>
    <row r="949" spans="1:26" ht="15.75" customHeight="1">
      <c r="A949" s="343"/>
      <c r="B949" s="343"/>
      <c r="C949" s="343"/>
      <c r="D949" s="464"/>
      <c r="E949" s="343"/>
      <c r="F949" s="464"/>
      <c r="G949" s="343"/>
      <c r="H949" s="464"/>
      <c r="I949" s="343"/>
      <c r="J949" s="464"/>
      <c r="K949" s="465"/>
      <c r="L949" s="343"/>
      <c r="M949" s="464"/>
      <c r="N949" s="343"/>
      <c r="O949" s="464"/>
      <c r="P949" s="343"/>
      <c r="Q949" s="464"/>
      <c r="R949" s="343"/>
      <c r="S949" s="343"/>
      <c r="T949" s="343"/>
      <c r="U949" s="343"/>
      <c r="V949" s="343"/>
      <c r="W949" s="343"/>
      <c r="X949" s="343"/>
      <c r="Y949" s="343"/>
      <c r="Z949" s="343"/>
    </row>
    <row r="950" spans="1:26" ht="15.75" customHeight="1">
      <c r="A950" s="343"/>
      <c r="B950" s="343"/>
      <c r="C950" s="343"/>
      <c r="D950" s="464"/>
      <c r="E950" s="343"/>
      <c r="F950" s="464"/>
      <c r="G950" s="343"/>
      <c r="H950" s="464"/>
      <c r="I950" s="343"/>
      <c r="J950" s="464"/>
      <c r="K950" s="465"/>
      <c r="L950" s="343"/>
      <c r="M950" s="464"/>
      <c r="N950" s="343"/>
      <c r="O950" s="464"/>
      <c r="P950" s="343"/>
      <c r="Q950" s="464"/>
      <c r="R950" s="343"/>
      <c r="S950" s="343"/>
      <c r="T950" s="343"/>
      <c r="U950" s="343"/>
      <c r="V950" s="343"/>
      <c r="W950" s="343"/>
      <c r="X950" s="343"/>
      <c r="Y950" s="343"/>
      <c r="Z950" s="343"/>
    </row>
    <row r="951" spans="1:26" ht="15.75" customHeight="1">
      <c r="A951" s="343"/>
      <c r="B951" s="343"/>
      <c r="C951" s="343"/>
      <c r="D951" s="464"/>
      <c r="E951" s="343"/>
      <c r="F951" s="464"/>
      <c r="G951" s="343"/>
      <c r="H951" s="464"/>
      <c r="I951" s="343"/>
      <c r="J951" s="464"/>
      <c r="K951" s="465"/>
      <c r="L951" s="343"/>
      <c r="M951" s="464"/>
      <c r="N951" s="343"/>
      <c r="O951" s="464"/>
      <c r="P951" s="343"/>
      <c r="Q951" s="464"/>
      <c r="R951" s="343"/>
      <c r="S951" s="343"/>
      <c r="T951" s="343"/>
      <c r="U951" s="343"/>
      <c r="V951" s="343"/>
      <c r="W951" s="343"/>
      <c r="X951" s="343"/>
      <c r="Y951" s="343"/>
      <c r="Z951" s="343"/>
    </row>
    <row r="952" spans="1:26" ht="15.75" customHeight="1">
      <c r="A952" s="343"/>
      <c r="B952" s="343"/>
      <c r="C952" s="343"/>
      <c r="D952" s="464"/>
      <c r="E952" s="343"/>
      <c r="F952" s="464"/>
      <c r="G952" s="343"/>
      <c r="H952" s="464"/>
      <c r="I952" s="343"/>
      <c r="J952" s="464"/>
      <c r="K952" s="465"/>
      <c r="L952" s="343"/>
      <c r="M952" s="464"/>
      <c r="N952" s="343"/>
      <c r="O952" s="464"/>
      <c r="P952" s="343"/>
      <c r="Q952" s="464"/>
      <c r="R952" s="343"/>
      <c r="S952" s="343"/>
      <c r="T952" s="343"/>
      <c r="U952" s="343"/>
      <c r="V952" s="343"/>
      <c r="W952" s="343"/>
      <c r="X952" s="343"/>
      <c r="Y952" s="343"/>
      <c r="Z952" s="343"/>
    </row>
    <row r="953" spans="1:26" ht="15.75" customHeight="1">
      <c r="A953" s="343"/>
      <c r="B953" s="343"/>
      <c r="C953" s="343"/>
      <c r="D953" s="464"/>
      <c r="E953" s="343"/>
      <c r="F953" s="464"/>
      <c r="G953" s="343"/>
      <c r="H953" s="464"/>
      <c r="I953" s="343"/>
      <c r="J953" s="464"/>
      <c r="K953" s="465"/>
      <c r="L953" s="343"/>
      <c r="M953" s="464"/>
      <c r="N953" s="343"/>
      <c r="O953" s="464"/>
      <c r="P953" s="343"/>
      <c r="Q953" s="464"/>
      <c r="R953" s="343"/>
      <c r="S953" s="343"/>
      <c r="T953" s="343"/>
      <c r="U953" s="343"/>
      <c r="V953" s="343"/>
      <c r="W953" s="343"/>
      <c r="X953" s="343"/>
      <c r="Y953" s="343"/>
      <c r="Z953" s="343"/>
    </row>
    <row r="954" spans="1:26" ht="15.75" customHeight="1">
      <c r="A954" s="343"/>
      <c r="B954" s="343"/>
      <c r="C954" s="343"/>
      <c r="D954" s="464"/>
      <c r="E954" s="343"/>
      <c r="F954" s="464"/>
      <c r="G954" s="343"/>
      <c r="H954" s="464"/>
      <c r="I954" s="343"/>
      <c r="J954" s="464"/>
      <c r="K954" s="465"/>
      <c r="L954" s="343"/>
      <c r="M954" s="464"/>
      <c r="N954" s="343"/>
      <c r="O954" s="464"/>
      <c r="P954" s="343"/>
      <c r="Q954" s="464"/>
      <c r="R954" s="343"/>
      <c r="S954" s="343"/>
      <c r="T954" s="343"/>
      <c r="U954" s="343"/>
      <c r="V954" s="343"/>
      <c r="W954" s="343"/>
      <c r="X954" s="343"/>
      <c r="Y954" s="343"/>
      <c r="Z954" s="343"/>
    </row>
    <row r="955" spans="1:26" ht="15.75" customHeight="1">
      <c r="A955" s="343"/>
      <c r="B955" s="343"/>
      <c r="C955" s="343"/>
      <c r="D955" s="464"/>
      <c r="E955" s="343"/>
      <c r="F955" s="464"/>
      <c r="G955" s="343"/>
      <c r="H955" s="464"/>
      <c r="I955" s="343"/>
      <c r="J955" s="464"/>
      <c r="K955" s="465"/>
      <c r="L955" s="343"/>
      <c r="M955" s="464"/>
      <c r="N955" s="343"/>
      <c r="O955" s="464"/>
      <c r="P955" s="343"/>
      <c r="Q955" s="464"/>
      <c r="R955" s="343"/>
      <c r="S955" s="343"/>
      <c r="T955" s="343"/>
      <c r="U955" s="343"/>
      <c r="V955" s="343"/>
      <c r="W955" s="343"/>
      <c r="X955" s="343"/>
      <c r="Y955" s="343"/>
      <c r="Z955" s="343"/>
    </row>
    <row r="956" spans="1:26" ht="15.75" customHeight="1">
      <c r="A956" s="343"/>
      <c r="B956" s="343"/>
      <c r="C956" s="343"/>
      <c r="D956" s="464"/>
      <c r="E956" s="343"/>
      <c r="F956" s="464"/>
      <c r="G956" s="343"/>
      <c r="H956" s="464"/>
      <c r="I956" s="343"/>
      <c r="J956" s="464"/>
      <c r="K956" s="465"/>
      <c r="L956" s="343"/>
      <c r="M956" s="464"/>
      <c r="N956" s="343"/>
      <c r="O956" s="464"/>
      <c r="P956" s="343"/>
      <c r="Q956" s="464"/>
      <c r="R956" s="343"/>
      <c r="S956" s="343"/>
      <c r="T956" s="343"/>
      <c r="U956" s="343"/>
      <c r="V956" s="343"/>
      <c r="W956" s="343"/>
      <c r="X956" s="343"/>
      <c r="Y956" s="343"/>
      <c r="Z956" s="343"/>
    </row>
    <row r="957" spans="1:26" ht="15.75" customHeight="1">
      <c r="A957" s="343"/>
      <c r="B957" s="343"/>
      <c r="C957" s="343"/>
      <c r="D957" s="464"/>
      <c r="E957" s="343"/>
      <c r="F957" s="464"/>
      <c r="G957" s="343"/>
      <c r="H957" s="464"/>
      <c r="I957" s="343"/>
      <c r="J957" s="464"/>
      <c r="K957" s="465"/>
      <c r="L957" s="343"/>
      <c r="M957" s="464"/>
      <c r="N957" s="343"/>
      <c r="O957" s="464"/>
      <c r="P957" s="343"/>
      <c r="Q957" s="464"/>
      <c r="R957" s="343"/>
      <c r="S957" s="343"/>
      <c r="T957" s="343"/>
      <c r="U957" s="343"/>
      <c r="V957" s="343"/>
      <c r="W957" s="343"/>
      <c r="X957" s="343"/>
      <c r="Y957" s="343"/>
      <c r="Z957" s="343"/>
    </row>
    <row r="958" spans="1:26" ht="15.75" customHeight="1">
      <c r="A958" s="343"/>
      <c r="B958" s="343"/>
      <c r="C958" s="343"/>
      <c r="D958" s="464"/>
      <c r="E958" s="343"/>
      <c r="F958" s="464"/>
      <c r="G958" s="343"/>
      <c r="H958" s="464"/>
      <c r="I958" s="343"/>
      <c r="J958" s="464"/>
      <c r="K958" s="465"/>
      <c r="L958" s="343"/>
      <c r="M958" s="464"/>
      <c r="N958" s="343"/>
      <c r="O958" s="464"/>
      <c r="P958" s="343"/>
      <c r="Q958" s="464"/>
      <c r="R958" s="343"/>
      <c r="S958" s="343"/>
      <c r="T958" s="343"/>
      <c r="U958" s="343"/>
      <c r="V958" s="343"/>
      <c r="W958" s="343"/>
      <c r="X958" s="343"/>
      <c r="Y958" s="343"/>
      <c r="Z958" s="343"/>
    </row>
    <row r="959" spans="1:26" ht="15.75" customHeight="1">
      <c r="A959" s="343"/>
      <c r="B959" s="343"/>
      <c r="C959" s="343"/>
      <c r="D959" s="464"/>
      <c r="E959" s="343"/>
      <c r="F959" s="464"/>
      <c r="G959" s="343"/>
      <c r="H959" s="464"/>
      <c r="I959" s="343"/>
      <c r="J959" s="464"/>
      <c r="K959" s="465"/>
      <c r="L959" s="343"/>
      <c r="M959" s="464"/>
      <c r="N959" s="343"/>
      <c r="O959" s="464"/>
      <c r="P959" s="343"/>
      <c r="Q959" s="464"/>
      <c r="R959" s="343"/>
      <c r="S959" s="343"/>
      <c r="T959" s="343"/>
      <c r="U959" s="343"/>
      <c r="V959" s="343"/>
      <c r="W959" s="343"/>
      <c r="X959" s="343"/>
      <c r="Y959" s="343"/>
      <c r="Z959" s="343"/>
    </row>
    <row r="960" spans="1:26" ht="15.75" customHeight="1">
      <c r="A960" s="343"/>
      <c r="B960" s="343"/>
      <c r="C960" s="343"/>
      <c r="D960" s="464"/>
      <c r="E960" s="343"/>
      <c r="F960" s="464"/>
      <c r="G960" s="343"/>
      <c r="H960" s="464"/>
      <c r="I960" s="343"/>
      <c r="J960" s="464"/>
      <c r="K960" s="465"/>
      <c r="L960" s="343"/>
      <c r="M960" s="464"/>
      <c r="N960" s="343"/>
      <c r="O960" s="464"/>
      <c r="P960" s="343"/>
      <c r="Q960" s="464"/>
      <c r="R960" s="343"/>
      <c r="S960" s="343"/>
      <c r="T960" s="343"/>
      <c r="U960" s="343"/>
      <c r="V960" s="343"/>
      <c r="W960" s="343"/>
      <c r="X960" s="343"/>
      <c r="Y960" s="343"/>
      <c r="Z960" s="343"/>
    </row>
    <row r="961" spans="1:26" ht="15.75" customHeight="1">
      <c r="A961" s="343"/>
      <c r="B961" s="343"/>
      <c r="C961" s="343"/>
      <c r="D961" s="464"/>
      <c r="E961" s="343"/>
      <c r="F961" s="464"/>
      <c r="G961" s="343"/>
      <c r="H961" s="464"/>
      <c r="I961" s="343"/>
      <c r="J961" s="464"/>
      <c r="K961" s="465"/>
      <c r="L961" s="343"/>
      <c r="M961" s="464"/>
      <c r="N961" s="343"/>
      <c r="O961" s="464"/>
      <c r="P961" s="343"/>
      <c r="Q961" s="464"/>
      <c r="R961" s="343"/>
      <c r="S961" s="343"/>
      <c r="T961" s="343"/>
      <c r="U961" s="343"/>
      <c r="V961" s="343"/>
      <c r="W961" s="343"/>
      <c r="X961" s="343"/>
      <c r="Y961" s="343"/>
      <c r="Z961" s="343"/>
    </row>
    <row r="962" spans="1:26" ht="15.75" customHeight="1">
      <c r="A962" s="343"/>
      <c r="B962" s="343"/>
      <c r="C962" s="343"/>
      <c r="D962" s="464"/>
      <c r="E962" s="343"/>
      <c r="F962" s="464"/>
      <c r="G962" s="343"/>
      <c r="H962" s="464"/>
      <c r="I962" s="343"/>
      <c r="J962" s="464"/>
      <c r="K962" s="465"/>
      <c r="L962" s="343"/>
      <c r="M962" s="464"/>
      <c r="N962" s="343"/>
      <c r="O962" s="464"/>
      <c r="P962" s="343"/>
      <c r="Q962" s="464"/>
      <c r="R962" s="343"/>
      <c r="S962" s="343"/>
      <c r="T962" s="343"/>
      <c r="U962" s="343"/>
      <c r="V962" s="343"/>
      <c r="W962" s="343"/>
      <c r="X962" s="343"/>
      <c r="Y962" s="343"/>
      <c r="Z962" s="343"/>
    </row>
    <row r="963" spans="1:26" ht="15.75" customHeight="1">
      <c r="A963" s="343"/>
      <c r="B963" s="343"/>
      <c r="C963" s="343"/>
      <c r="D963" s="464"/>
      <c r="E963" s="343"/>
      <c r="F963" s="464"/>
      <c r="G963" s="343"/>
      <c r="H963" s="464"/>
      <c r="I963" s="343"/>
      <c r="J963" s="464"/>
      <c r="K963" s="465"/>
      <c r="L963" s="343"/>
      <c r="M963" s="464"/>
      <c r="N963" s="343"/>
      <c r="O963" s="464"/>
      <c r="P963" s="343"/>
      <c r="Q963" s="464"/>
      <c r="R963" s="343"/>
      <c r="S963" s="343"/>
      <c r="T963" s="343"/>
      <c r="U963" s="343"/>
      <c r="V963" s="343"/>
      <c r="W963" s="343"/>
      <c r="X963" s="343"/>
      <c r="Y963" s="343"/>
      <c r="Z963" s="343"/>
    </row>
    <row r="964" spans="1:26" ht="15.75" customHeight="1">
      <c r="A964" s="343"/>
      <c r="B964" s="343"/>
      <c r="C964" s="343"/>
      <c r="D964" s="464"/>
      <c r="E964" s="343"/>
      <c r="F964" s="464"/>
      <c r="G964" s="343"/>
      <c r="H964" s="464"/>
      <c r="I964" s="343"/>
      <c r="J964" s="464"/>
      <c r="K964" s="465"/>
      <c r="L964" s="343"/>
      <c r="M964" s="464"/>
      <c r="N964" s="343"/>
      <c r="O964" s="464"/>
      <c r="P964" s="343"/>
      <c r="Q964" s="464"/>
      <c r="R964" s="343"/>
      <c r="S964" s="343"/>
      <c r="T964" s="343"/>
      <c r="U964" s="343"/>
      <c r="V964" s="343"/>
      <c r="W964" s="343"/>
      <c r="X964" s="343"/>
      <c r="Y964" s="343"/>
      <c r="Z964" s="343"/>
    </row>
    <row r="965" spans="1:26" ht="15.75" customHeight="1">
      <c r="A965" s="343"/>
      <c r="B965" s="343"/>
      <c r="C965" s="343"/>
      <c r="D965" s="464"/>
      <c r="E965" s="343"/>
      <c r="F965" s="464"/>
      <c r="G965" s="343"/>
      <c r="H965" s="464"/>
      <c r="I965" s="343"/>
      <c r="J965" s="464"/>
      <c r="K965" s="465"/>
      <c r="L965" s="343"/>
      <c r="M965" s="464"/>
      <c r="N965" s="343"/>
      <c r="O965" s="464"/>
      <c r="P965" s="343"/>
      <c r="Q965" s="464"/>
      <c r="R965" s="343"/>
      <c r="S965" s="343"/>
      <c r="T965" s="343"/>
      <c r="U965" s="343"/>
      <c r="V965" s="343"/>
      <c r="W965" s="343"/>
      <c r="X965" s="343"/>
      <c r="Y965" s="343"/>
      <c r="Z965" s="343"/>
    </row>
    <row r="966" spans="1:26" ht="15.75" customHeight="1">
      <c r="A966" s="343"/>
      <c r="B966" s="343"/>
      <c r="C966" s="343"/>
      <c r="D966" s="464"/>
      <c r="E966" s="343"/>
      <c r="F966" s="464"/>
      <c r="G966" s="343"/>
      <c r="H966" s="464"/>
      <c r="I966" s="343"/>
      <c r="J966" s="464"/>
      <c r="K966" s="465"/>
      <c r="L966" s="343"/>
      <c r="M966" s="464"/>
      <c r="N966" s="343"/>
      <c r="O966" s="464"/>
      <c r="P966" s="343"/>
      <c r="Q966" s="464"/>
      <c r="R966" s="343"/>
      <c r="S966" s="343"/>
      <c r="T966" s="343"/>
      <c r="U966" s="343"/>
      <c r="V966" s="343"/>
      <c r="W966" s="343"/>
      <c r="X966" s="343"/>
      <c r="Y966" s="343"/>
      <c r="Z966" s="343"/>
    </row>
    <row r="967" spans="1:26" ht="15.75" customHeight="1">
      <c r="A967" s="343"/>
      <c r="B967" s="343"/>
      <c r="C967" s="343"/>
      <c r="D967" s="464"/>
      <c r="E967" s="343"/>
      <c r="F967" s="464"/>
      <c r="G967" s="343"/>
      <c r="H967" s="464"/>
      <c r="I967" s="343"/>
      <c r="J967" s="464"/>
      <c r="K967" s="465"/>
      <c r="L967" s="343"/>
      <c r="M967" s="464"/>
      <c r="N967" s="343"/>
      <c r="O967" s="464"/>
      <c r="P967" s="343"/>
      <c r="Q967" s="464"/>
      <c r="R967" s="343"/>
      <c r="S967" s="343"/>
      <c r="T967" s="343"/>
      <c r="U967" s="343"/>
      <c r="V967" s="343"/>
      <c r="W967" s="343"/>
      <c r="X967" s="343"/>
      <c r="Y967" s="343"/>
      <c r="Z967" s="343"/>
    </row>
    <row r="968" spans="1:26" ht="15.75" customHeight="1">
      <c r="A968" s="343"/>
      <c r="B968" s="343"/>
      <c r="C968" s="343"/>
      <c r="D968" s="464"/>
      <c r="E968" s="343"/>
      <c r="F968" s="464"/>
      <c r="G968" s="343"/>
      <c r="H968" s="464"/>
      <c r="I968" s="343"/>
      <c r="J968" s="464"/>
      <c r="K968" s="465"/>
      <c r="L968" s="343"/>
      <c r="M968" s="464"/>
      <c r="N968" s="343"/>
      <c r="O968" s="464"/>
      <c r="P968" s="343"/>
      <c r="Q968" s="464"/>
      <c r="R968" s="343"/>
      <c r="S968" s="343"/>
      <c r="T968" s="343"/>
      <c r="U968" s="343"/>
      <c r="V968" s="343"/>
      <c r="W968" s="343"/>
      <c r="X968" s="343"/>
      <c r="Y968" s="343"/>
      <c r="Z968" s="343"/>
    </row>
    <row r="969" spans="1:26" ht="15.75" customHeight="1">
      <c r="A969" s="343"/>
      <c r="B969" s="343"/>
      <c r="C969" s="343"/>
      <c r="D969" s="464"/>
      <c r="E969" s="343"/>
      <c r="F969" s="464"/>
      <c r="G969" s="343"/>
      <c r="H969" s="464"/>
      <c r="I969" s="343"/>
      <c r="J969" s="464"/>
      <c r="K969" s="465"/>
      <c r="L969" s="343"/>
      <c r="M969" s="464"/>
      <c r="N969" s="343"/>
      <c r="O969" s="464"/>
      <c r="P969" s="343"/>
      <c r="Q969" s="464"/>
      <c r="R969" s="343"/>
      <c r="S969" s="343"/>
      <c r="T969" s="343"/>
      <c r="U969" s="343"/>
      <c r="V969" s="343"/>
      <c r="W969" s="343"/>
      <c r="X969" s="343"/>
      <c r="Y969" s="343"/>
      <c r="Z969" s="343"/>
    </row>
    <row r="970" spans="1:26" ht="15.75" customHeight="1">
      <c r="A970" s="343"/>
      <c r="B970" s="343"/>
      <c r="C970" s="343"/>
      <c r="D970" s="464"/>
      <c r="E970" s="343"/>
      <c r="F970" s="464"/>
      <c r="G970" s="343"/>
      <c r="H970" s="464"/>
      <c r="I970" s="343"/>
      <c r="J970" s="464"/>
      <c r="K970" s="465"/>
      <c r="L970" s="343"/>
      <c r="M970" s="464"/>
      <c r="N970" s="343"/>
      <c r="O970" s="464"/>
      <c r="P970" s="343"/>
      <c r="Q970" s="464"/>
      <c r="R970" s="343"/>
      <c r="S970" s="343"/>
      <c r="T970" s="343"/>
      <c r="U970" s="343"/>
      <c r="V970" s="343"/>
      <c r="W970" s="343"/>
      <c r="X970" s="343"/>
      <c r="Y970" s="343"/>
      <c r="Z970" s="343"/>
    </row>
    <row r="971" spans="1:26" ht="15.75" customHeight="1">
      <c r="A971" s="343"/>
      <c r="B971" s="343"/>
      <c r="C971" s="343"/>
      <c r="D971" s="464"/>
      <c r="E971" s="343"/>
      <c r="F971" s="464"/>
      <c r="G971" s="343"/>
      <c r="H971" s="464"/>
      <c r="I971" s="343"/>
      <c r="J971" s="464"/>
      <c r="K971" s="465"/>
      <c r="L971" s="343"/>
      <c r="M971" s="464"/>
      <c r="N971" s="343"/>
      <c r="O971" s="464"/>
      <c r="P971" s="343"/>
      <c r="Q971" s="464"/>
      <c r="R971" s="343"/>
      <c r="S971" s="343"/>
      <c r="T971" s="343"/>
      <c r="U971" s="343"/>
      <c r="V971" s="343"/>
      <c r="W971" s="343"/>
      <c r="X971" s="343"/>
      <c r="Y971" s="343"/>
      <c r="Z971" s="343"/>
    </row>
    <row r="972" spans="1:26" ht="15.75" customHeight="1">
      <c r="A972" s="343"/>
      <c r="B972" s="343"/>
      <c r="C972" s="343"/>
      <c r="D972" s="464"/>
      <c r="E972" s="343"/>
      <c r="F972" s="464"/>
      <c r="G972" s="343"/>
      <c r="H972" s="464"/>
      <c r="I972" s="343"/>
      <c r="J972" s="464"/>
      <c r="K972" s="465"/>
      <c r="L972" s="343"/>
      <c r="M972" s="464"/>
      <c r="N972" s="343"/>
      <c r="O972" s="464"/>
      <c r="P972" s="343"/>
      <c r="Q972" s="464"/>
      <c r="R972" s="343"/>
      <c r="S972" s="343"/>
      <c r="T972" s="343"/>
      <c r="U972" s="343"/>
      <c r="V972" s="343"/>
      <c r="W972" s="343"/>
      <c r="X972" s="343"/>
      <c r="Y972" s="343"/>
      <c r="Z972" s="343"/>
    </row>
    <row r="973" spans="1:26" ht="15.75" customHeight="1">
      <c r="A973" s="343"/>
      <c r="B973" s="343"/>
      <c r="C973" s="343"/>
      <c r="D973" s="464"/>
      <c r="E973" s="343"/>
      <c r="F973" s="464"/>
      <c r="G973" s="343"/>
      <c r="H973" s="464"/>
      <c r="I973" s="343"/>
      <c r="J973" s="464"/>
      <c r="K973" s="465"/>
      <c r="L973" s="343"/>
      <c r="M973" s="464"/>
      <c r="N973" s="343"/>
      <c r="O973" s="464"/>
      <c r="P973" s="343"/>
      <c r="Q973" s="464"/>
      <c r="R973" s="343"/>
      <c r="S973" s="343"/>
      <c r="T973" s="343"/>
      <c r="U973" s="343"/>
      <c r="V973" s="343"/>
      <c r="W973" s="343"/>
      <c r="X973" s="343"/>
      <c r="Y973" s="343"/>
      <c r="Z973" s="343"/>
    </row>
    <row r="974" spans="1:26" ht="15.75" customHeight="1">
      <c r="A974" s="343"/>
      <c r="B974" s="343"/>
      <c r="C974" s="343"/>
      <c r="D974" s="464"/>
      <c r="E974" s="343"/>
      <c r="F974" s="464"/>
      <c r="G974" s="343"/>
      <c r="H974" s="464"/>
      <c r="I974" s="343"/>
      <c r="J974" s="464"/>
      <c r="K974" s="465"/>
      <c r="L974" s="343"/>
      <c r="M974" s="464"/>
      <c r="N974" s="343"/>
      <c r="O974" s="464"/>
      <c r="P974" s="343"/>
      <c r="Q974" s="464"/>
      <c r="R974" s="343"/>
      <c r="S974" s="343"/>
      <c r="T974" s="343"/>
      <c r="U974" s="343"/>
      <c r="V974" s="343"/>
      <c r="W974" s="343"/>
      <c r="X974" s="343"/>
      <c r="Y974" s="343"/>
      <c r="Z974" s="343"/>
    </row>
    <row r="975" spans="1:26" ht="15.75" customHeight="1">
      <c r="A975" s="343"/>
      <c r="B975" s="343"/>
      <c r="C975" s="343"/>
      <c r="D975" s="464"/>
      <c r="E975" s="343"/>
      <c r="F975" s="464"/>
      <c r="G975" s="343"/>
      <c r="H975" s="464"/>
      <c r="I975" s="343"/>
      <c r="J975" s="464"/>
      <c r="K975" s="465"/>
      <c r="L975" s="343"/>
      <c r="M975" s="464"/>
      <c r="N975" s="343"/>
      <c r="O975" s="464"/>
      <c r="P975" s="343"/>
      <c r="Q975" s="464"/>
      <c r="R975" s="343"/>
      <c r="S975" s="343"/>
      <c r="T975" s="343"/>
      <c r="U975" s="343"/>
      <c r="V975" s="343"/>
      <c r="W975" s="343"/>
      <c r="X975" s="343"/>
      <c r="Y975" s="343"/>
      <c r="Z975" s="343"/>
    </row>
    <row r="976" spans="1:26" ht="15.75" customHeight="1">
      <c r="A976" s="343"/>
      <c r="B976" s="343"/>
      <c r="C976" s="343"/>
      <c r="D976" s="464"/>
      <c r="E976" s="343"/>
      <c r="F976" s="464"/>
      <c r="G976" s="343"/>
      <c r="H976" s="464"/>
      <c r="I976" s="343"/>
      <c r="J976" s="464"/>
      <c r="K976" s="465"/>
      <c r="L976" s="343"/>
      <c r="M976" s="464"/>
      <c r="N976" s="343"/>
      <c r="O976" s="464"/>
      <c r="P976" s="343"/>
      <c r="Q976" s="464"/>
      <c r="R976" s="343"/>
      <c r="S976" s="343"/>
      <c r="T976" s="343"/>
      <c r="U976" s="343"/>
      <c r="V976" s="343"/>
      <c r="W976" s="343"/>
      <c r="X976" s="343"/>
      <c r="Y976" s="343"/>
      <c r="Z976" s="343"/>
    </row>
    <row r="977" spans="1:26" ht="15.75" customHeight="1">
      <c r="A977" s="343"/>
      <c r="B977" s="343"/>
      <c r="C977" s="343"/>
      <c r="D977" s="464"/>
      <c r="E977" s="343"/>
      <c r="F977" s="464"/>
      <c r="G977" s="343"/>
      <c r="H977" s="464"/>
      <c r="I977" s="343"/>
      <c r="J977" s="464"/>
      <c r="K977" s="465"/>
      <c r="L977" s="343"/>
      <c r="M977" s="464"/>
      <c r="N977" s="343"/>
      <c r="O977" s="464"/>
      <c r="P977" s="343"/>
      <c r="Q977" s="464"/>
      <c r="R977" s="343"/>
      <c r="S977" s="343"/>
      <c r="T977" s="343"/>
      <c r="U977" s="343"/>
      <c r="V977" s="343"/>
      <c r="W977" s="343"/>
      <c r="X977" s="343"/>
      <c r="Y977" s="343"/>
      <c r="Z977" s="343"/>
    </row>
    <row r="978" spans="1:26" ht="15.75" customHeight="1">
      <c r="A978" s="343"/>
      <c r="B978" s="343"/>
      <c r="C978" s="343"/>
      <c r="D978" s="464"/>
      <c r="E978" s="343"/>
      <c r="F978" s="464"/>
      <c r="G978" s="343"/>
      <c r="H978" s="464"/>
      <c r="I978" s="343"/>
      <c r="J978" s="464"/>
      <c r="K978" s="465"/>
      <c r="L978" s="343"/>
      <c r="M978" s="464"/>
      <c r="N978" s="343"/>
      <c r="O978" s="464"/>
      <c r="P978" s="343"/>
      <c r="Q978" s="464"/>
      <c r="R978" s="343"/>
      <c r="S978" s="343"/>
      <c r="T978" s="343"/>
      <c r="U978" s="343"/>
      <c r="V978" s="343"/>
      <c r="W978" s="343"/>
      <c r="X978" s="343"/>
      <c r="Y978" s="343"/>
      <c r="Z978" s="343"/>
    </row>
    <row r="979" spans="1:26" ht="15.75" customHeight="1">
      <c r="A979" s="343"/>
      <c r="B979" s="343"/>
      <c r="C979" s="343"/>
      <c r="D979" s="464"/>
      <c r="E979" s="343"/>
      <c r="F979" s="464"/>
      <c r="G979" s="343"/>
      <c r="H979" s="464"/>
      <c r="I979" s="343"/>
      <c r="J979" s="464"/>
      <c r="K979" s="465"/>
      <c r="L979" s="343"/>
      <c r="M979" s="464"/>
      <c r="N979" s="343"/>
      <c r="O979" s="464"/>
      <c r="P979" s="343"/>
      <c r="Q979" s="464"/>
      <c r="R979" s="343"/>
      <c r="S979" s="343"/>
      <c r="T979" s="343"/>
      <c r="U979" s="343"/>
      <c r="V979" s="343"/>
      <c r="W979" s="343"/>
      <c r="X979" s="343"/>
      <c r="Y979" s="343"/>
      <c r="Z979" s="343"/>
    </row>
    <row r="980" spans="1:26" ht="15.75" customHeight="1">
      <c r="A980" s="343"/>
      <c r="B980" s="343"/>
      <c r="C980" s="343"/>
      <c r="D980" s="464"/>
      <c r="E980" s="343"/>
      <c r="F980" s="464"/>
      <c r="G980" s="343"/>
      <c r="H980" s="464"/>
      <c r="I980" s="343"/>
      <c r="J980" s="464"/>
      <c r="K980" s="465"/>
      <c r="L980" s="343"/>
      <c r="M980" s="464"/>
      <c r="N980" s="343"/>
      <c r="O980" s="464"/>
      <c r="P980" s="343"/>
      <c r="Q980" s="464"/>
      <c r="R980" s="343"/>
      <c r="S980" s="343"/>
      <c r="T980" s="343"/>
      <c r="U980" s="343"/>
      <c r="V980" s="343"/>
      <c r="W980" s="343"/>
      <c r="X980" s="343"/>
      <c r="Y980" s="343"/>
      <c r="Z980" s="343"/>
    </row>
    <row r="981" spans="1:26" ht="15.75" customHeight="1">
      <c r="A981" s="343"/>
      <c r="B981" s="343"/>
      <c r="C981" s="343"/>
      <c r="D981" s="464"/>
      <c r="E981" s="343"/>
      <c r="F981" s="464"/>
      <c r="G981" s="343"/>
      <c r="H981" s="464"/>
      <c r="I981" s="343"/>
      <c r="J981" s="464"/>
      <c r="K981" s="465"/>
      <c r="L981" s="343"/>
      <c r="M981" s="464"/>
      <c r="N981" s="343"/>
      <c r="O981" s="464"/>
      <c r="P981" s="343"/>
      <c r="Q981" s="464"/>
      <c r="R981" s="343"/>
      <c r="S981" s="343"/>
      <c r="T981" s="343"/>
      <c r="U981" s="343"/>
      <c r="V981" s="343"/>
      <c r="W981" s="343"/>
      <c r="X981" s="343"/>
      <c r="Y981" s="343"/>
      <c r="Z981" s="343"/>
    </row>
    <row r="982" spans="1:26" ht="15.75" customHeight="1">
      <c r="A982" s="343"/>
      <c r="B982" s="343"/>
      <c r="C982" s="343"/>
      <c r="D982" s="464"/>
      <c r="E982" s="343"/>
      <c r="F982" s="464"/>
      <c r="G982" s="343"/>
      <c r="H982" s="464"/>
      <c r="I982" s="343"/>
      <c r="J982" s="464"/>
      <c r="K982" s="465"/>
      <c r="L982" s="343"/>
      <c r="M982" s="464"/>
      <c r="N982" s="343"/>
      <c r="O982" s="464"/>
      <c r="P982" s="343"/>
      <c r="Q982" s="464"/>
      <c r="R982" s="343"/>
      <c r="S982" s="343"/>
      <c r="T982" s="343"/>
      <c r="U982" s="343"/>
      <c r="V982" s="343"/>
      <c r="W982" s="343"/>
      <c r="X982" s="343"/>
      <c r="Y982" s="343"/>
      <c r="Z982" s="343"/>
    </row>
    <row r="983" spans="1:26" ht="15.75" customHeight="1">
      <c r="A983" s="343"/>
      <c r="B983" s="343"/>
      <c r="C983" s="343"/>
      <c r="D983" s="464"/>
      <c r="E983" s="343"/>
      <c r="F983" s="464"/>
      <c r="G983" s="343"/>
      <c r="H983" s="464"/>
      <c r="I983" s="343"/>
      <c r="J983" s="464"/>
      <c r="K983" s="465"/>
      <c r="L983" s="343"/>
      <c r="M983" s="464"/>
      <c r="N983" s="343"/>
      <c r="O983" s="464"/>
      <c r="P983" s="343"/>
      <c r="Q983" s="464"/>
      <c r="R983" s="343"/>
      <c r="S983" s="343"/>
      <c r="T983" s="343"/>
      <c r="U983" s="343"/>
      <c r="V983" s="343"/>
      <c r="W983" s="343"/>
      <c r="X983" s="343"/>
      <c r="Y983" s="343"/>
      <c r="Z983" s="343"/>
    </row>
    <row r="984" spans="1:26" ht="15.75" customHeight="1">
      <c r="A984" s="343"/>
      <c r="B984" s="343"/>
      <c r="C984" s="343"/>
      <c r="D984" s="464"/>
      <c r="E984" s="343"/>
      <c r="F984" s="464"/>
      <c r="G984" s="343"/>
      <c r="H984" s="464"/>
      <c r="I984" s="343"/>
      <c r="J984" s="464"/>
      <c r="K984" s="465"/>
      <c r="L984" s="343"/>
      <c r="M984" s="464"/>
      <c r="N984" s="343"/>
      <c r="O984" s="464"/>
      <c r="P984" s="343"/>
      <c r="Q984" s="464"/>
      <c r="R984" s="343"/>
      <c r="S984" s="343"/>
      <c r="T984" s="343"/>
      <c r="U984" s="343"/>
      <c r="V984" s="343"/>
      <c r="W984" s="343"/>
      <c r="X984" s="343"/>
      <c r="Y984" s="343"/>
      <c r="Z984" s="343"/>
    </row>
    <row r="985" spans="1:26" ht="15.75" customHeight="1">
      <c r="A985" s="343"/>
      <c r="B985" s="343"/>
      <c r="C985" s="343"/>
      <c r="D985" s="464"/>
      <c r="E985" s="343"/>
      <c r="F985" s="464"/>
      <c r="G985" s="343"/>
      <c r="H985" s="464"/>
      <c r="I985" s="343"/>
      <c r="J985" s="464"/>
      <c r="K985" s="465"/>
      <c r="L985" s="343"/>
      <c r="M985" s="464"/>
      <c r="N985" s="343"/>
      <c r="O985" s="464"/>
      <c r="P985" s="343"/>
      <c r="Q985" s="464"/>
      <c r="R985" s="343"/>
      <c r="S985" s="343"/>
      <c r="T985" s="343"/>
      <c r="U985" s="343"/>
      <c r="V985" s="343"/>
      <c r="W985" s="343"/>
      <c r="X985" s="343"/>
      <c r="Y985" s="343"/>
      <c r="Z985" s="343"/>
    </row>
    <row r="986" spans="1:26" ht="15.75" customHeight="1">
      <c r="A986" s="343"/>
      <c r="B986" s="343"/>
      <c r="C986" s="343"/>
      <c r="D986" s="464"/>
      <c r="E986" s="343"/>
      <c r="F986" s="464"/>
      <c r="G986" s="343"/>
      <c r="H986" s="464"/>
      <c r="I986" s="343"/>
      <c r="J986" s="464"/>
      <c r="K986" s="465"/>
      <c r="L986" s="343"/>
      <c r="M986" s="464"/>
      <c r="N986" s="343"/>
      <c r="O986" s="464"/>
      <c r="P986" s="343"/>
      <c r="Q986" s="464"/>
      <c r="R986" s="343"/>
      <c r="S986" s="343"/>
      <c r="T986" s="343"/>
      <c r="U986" s="343"/>
      <c r="V986" s="343"/>
      <c r="W986" s="343"/>
      <c r="X986" s="343"/>
      <c r="Y986" s="343"/>
      <c r="Z986" s="343"/>
    </row>
    <row r="987" spans="1:26" ht="15.75" customHeight="1">
      <c r="A987" s="343"/>
      <c r="B987" s="343"/>
      <c r="C987" s="343"/>
      <c r="D987" s="464"/>
      <c r="E987" s="343"/>
      <c r="F987" s="464"/>
      <c r="G987" s="343"/>
      <c r="H987" s="464"/>
      <c r="I987" s="343"/>
      <c r="J987" s="464"/>
      <c r="K987" s="465"/>
      <c r="L987" s="343"/>
      <c r="M987" s="464"/>
      <c r="N987" s="343"/>
      <c r="O987" s="464"/>
      <c r="P987" s="343"/>
      <c r="Q987" s="464"/>
      <c r="R987" s="343"/>
      <c r="S987" s="343"/>
      <c r="T987" s="343"/>
      <c r="U987" s="343"/>
      <c r="V987" s="343"/>
      <c r="W987" s="343"/>
      <c r="X987" s="343"/>
      <c r="Y987" s="343"/>
      <c r="Z987" s="343"/>
    </row>
    <row r="988" spans="1:26" ht="15.75" customHeight="1">
      <c r="A988" s="343"/>
      <c r="B988" s="343"/>
      <c r="C988" s="343"/>
      <c r="D988" s="464"/>
      <c r="E988" s="343"/>
      <c r="F988" s="464"/>
      <c r="G988" s="343"/>
      <c r="H988" s="464"/>
      <c r="I988" s="343"/>
      <c r="J988" s="464"/>
      <c r="K988" s="465"/>
      <c r="L988" s="343"/>
      <c r="M988" s="464"/>
      <c r="N988" s="343"/>
      <c r="O988" s="464"/>
      <c r="P988" s="343"/>
      <c r="Q988" s="464"/>
      <c r="R988" s="343"/>
      <c r="S988" s="343"/>
      <c r="T988" s="343"/>
      <c r="U988" s="343"/>
      <c r="V988" s="343"/>
      <c r="W988" s="343"/>
      <c r="X988" s="343"/>
      <c r="Y988" s="343"/>
      <c r="Z988" s="343"/>
    </row>
    <row r="989" spans="1:26" ht="15.75" customHeight="1">
      <c r="A989" s="343"/>
      <c r="B989" s="343"/>
      <c r="C989" s="343"/>
      <c r="D989" s="464"/>
      <c r="E989" s="343"/>
      <c r="F989" s="464"/>
      <c r="G989" s="343"/>
      <c r="H989" s="464"/>
      <c r="I989" s="343"/>
      <c r="J989" s="464"/>
      <c r="K989" s="465"/>
      <c r="L989" s="343"/>
      <c r="M989" s="464"/>
      <c r="N989" s="343"/>
      <c r="O989" s="464"/>
      <c r="P989" s="343"/>
      <c r="Q989" s="464"/>
      <c r="R989" s="343"/>
      <c r="S989" s="343"/>
      <c r="T989" s="343"/>
      <c r="U989" s="343"/>
      <c r="V989" s="343"/>
      <c r="W989" s="343"/>
      <c r="X989" s="343"/>
      <c r="Y989" s="343"/>
      <c r="Z989" s="343"/>
    </row>
    <row r="990" spans="1:26" ht="15.75" customHeight="1">
      <c r="A990" s="343"/>
      <c r="B990" s="343"/>
      <c r="C990" s="343"/>
      <c r="D990" s="464"/>
      <c r="E990" s="343"/>
      <c r="F990" s="464"/>
      <c r="G990" s="343"/>
      <c r="H990" s="464"/>
      <c r="I990" s="343"/>
      <c r="J990" s="464"/>
      <c r="K990" s="465"/>
      <c r="L990" s="343"/>
      <c r="M990" s="464"/>
      <c r="N990" s="343"/>
      <c r="O990" s="464"/>
      <c r="P990" s="343"/>
      <c r="Q990" s="464"/>
      <c r="R990" s="343"/>
      <c r="S990" s="343"/>
      <c r="T990" s="343"/>
      <c r="U990" s="343"/>
      <c r="V990" s="343"/>
      <c r="W990" s="343"/>
      <c r="X990" s="343"/>
      <c r="Y990" s="343"/>
      <c r="Z990" s="343"/>
    </row>
    <row r="991" spans="1:26" ht="15.75" customHeight="1">
      <c r="A991" s="343"/>
      <c r="B991" s="343"/>
      <c r="C991" s="343"/>
      <c r="D991" s="464"/>
      <c r="E991" s="343"/>
      <c r="F991" s="464"/>
      <c r="G991" s="343"/>
      <c r="H991" s="464"/>
      <c r="I991" s="343"/>
      <c r="J991" s="464"/>
      <c r="K991" s="465"/>
      <c r="L991" s="343"/>
      <c r="M991" s="464"/>
      <c r="N991" s="343"/>
      <c r="O991" s="464"/>
      <c r="P991" s="343"/>
      <c r="Q991" s="464"/>
      <c r="R991" s="343"/>
      <c r="S991" s="343"/>
      <c r="T991" s="343"/>
      <c r="U991" s="343"/>
      <c r="V991" s="343"/>
      <c r="W991" s="343"/>
      <c r="X991" s="343"/>
      <c r="Y991" s="343"/>
      <c r="Z991" s="343"/>
    </row>
    <row r="992" spans="1:26" ht="15.75" customHeight="1">
      <c r="A992" s="343"/>
      <c r="B992" s="343"/>
      <c r="C992" s="343"/>
      <c r="D992" s="464"/>
      <c r="E992" s="343"/>
      <c r="F992" s="464"/>
      <c r="G992" s="343"/>
      <c r="H992" s="464"/>
      <c r="I992" s="343"/>
      <c r="J992" s="464"/>
      <c r="K992" s="465"/>
      <c r="L992" s="343"/>
      <c r="M992" s="464"/>
      <c r="N992" s="343"/>
      <c r="O992" s="464"/>
      <c r="P992" s="343"/>
      <c r="Q992" s="464"/>
      <c r="R992" s="343"/>
      <c r="S992" s="343"/>
      <c r="T992" s="343"/>
      <c r="U992" s="343"/>
      <c r="V992" s="343"/>
      <c r="W992" s="343"/>
      <c r="X992" s="343"/>
      <c r="Y992" s="343"/>
      <c r="Z992" s="343"/>
    </row>
    <row r="993" spans="1:26" ht="15.75" customHeight="1">
      <c r="A993" s="343"/>
      <c r="B993" s="343"/>
      <c r="C993" s="343"/>
      <c r="D993" s="464"/>
      <c r="E993" s="343"/>
      <c r="F993" s="464"/>
      <c r="G993" s="343"/>
      <c r="H993" s="464"/>
      <c r="I993" s="343"/>
      <c r="J993" s="464"/>
      <c r="K993" s="465"/>
      <c r="L993" s="343"/>
      <c r="M993" s="464"/>
      <c r="N993" s="343"/>
      <c r="O993" s="464"/>
      <c r="P993" s="343"/>
      <c r="Q993" s="464"/>
      <c r="R993" s="343"/>
      <c r="S993" s="343"/>
      <c r="T993" s="343"/>
      <c r="U993" s="343"/>
      <c r="V993" s="343"/>
      <c r="W993" s="343"/>
      <c r="X993" s="343"/>
      <c r="Y993" s="343"/>
      <c r="Z993" s="343"/>
    </row>
    <row r="994" spans="1:26" ht="15.75" customHeight="1">
      <c r="A994" s="343"/>
      <c r="B994" s="343"/>
      <c r="C994" s="343"/>
      <c r="D994" s="464"/>
      <c r="E994" s="343"/>
      <c r="F994" s="464"/>
      <c r="G994" s="343"/>
      <c r="H994" s="464"/>
      <c r="I994" s="343"/>
      <c r="J994" s="464"/>
      <c r="K994" s="465"/>
      <c r="L994" s="343"/>
      <c r="M994" s="464"/>
      <c r="N994" s="343"/>
      <c r="O994" s="464"/>
      <c r="P994" s="343"/>
      <c r="Q994" s="464"/>
      <c r="R994" s="343"/>
      <c r="S994" s="343"/>
      <c r="T994" s="343"/>
      <c r="U994" s="343"/>
      <c r="V994" s="343"/>
      <c r="W994" s="343"/>
      <c r="X994" s="343"/>
      <c r="Y994" s="343"/>
      <c r="Z994" s="343"/>
    </row>
    <row r="995" spans="1:26" ht="15.75" customHeight="1">
      <c r="A995" s="343"/>
      <c r="B995" s="343"/>
      <c r="C995" s="343"/>
      <c r="D995" s="464"/>
      <c r="E995" s="343"/>
      <c r="F995" s="464"/>
      <c r="G995" s="343"/>
      <c r="H995" s="464"/>
      <c r="I995" s="343"/>
      <c r="J995" s="464"/>
      <c r="K995" s="465"/>
      <c r="L995" s="343"/>
      <c r="M995" s="464"/>
      <c r="N995" s="343"/>
      <c r="O995" s="464"/>
      <c r="P995" s="343"/>
      <c r="Q995" s="464"/>
      <c r="R995" s="343"/>
      <c r="S995" s="343"/>
      <c r="T995" s="343"/>
      <c r="U995" s="343"/>
      <c r="V995" s="343"/>
      <c r="W995" s="343"/>
      <c r="X995" s="343"/>
      <c r="Y995" s="343"/>
      <c r="Z995" s="343"/>
    </row>
    <row r="996" spans="1:26" ht="15.75" customHeight="1">
      <c r="A996" s="343"/>
      <c r="B996" s="343"/>
      <c r="C996" s="343"/>
      <c r="D996" s="464"/>
      <c r="E996" s="343"/>
      <c r="F996" s="464"/>
      <c r="G996" s="343"/>
      <c r="H996" s="464"/>
      <c r="I996" s="343"/>
      <c r="J996" s="464"/>
      <c r="K996" s="465"/>
      <c r="L996" s="343"/>
      <c r="M996" s="464"/>
      <c r="N996" s="343"/>
      <c r="O996" s="464"/>
      <c r="P996" s="343"/>
      <c r="Q996" s="464"/>
      <c r="R996" s="343"/>
      <c r="S996" s="343"/>
      <c r="T996" s="343"/>
      <c r="U996" s="343"/>
      <c r="V996" s="343"/>
      <c r="W996" s="343"/>
      <c r="X996" s="343"/>
      <c r="Y996" s="343"/>
      <c r="Z996" s="343"/>
    </row>
    <row r="997" spans="1:26" ht="15.75" customHeight="1">
      <c r="A997" s="343"/>
      <c r="B997" s="343"/>
      <c r="C997" s="343"/>
      <c r="D997" s="464"/>
      <c r="E997" s="343"/>
      <c r="F997" s="464"/>
      <c r="G997" s="343"/>
      <c r="H997" s="464"/>
      <c r="I997" s="343"/>
      <c r="J997" s="464"/>
      <c r="K997" s="465"/>
      <c r="L997" s="343"/>
      <c r="M997" s="464"/>
      <c r="N997" s="343"/>
      <c r="O997" s="464"/>
      <c r="P997" s="343"/>
      <c r="Q997" s="464"/>
      <c r="R997" s="343"/>
      <c r="S997" s="343"/>
      <c r="T997" s="343"/>
      <c r="U997" s="343"/>
      <c r="V997" s="343"/>
      <c r="W997" s="343"/>
      <c r="X997" s="343"/>
      <c r="Y997" s="343"/>
      <c r="Z997" s="343"/>
    </row>
    <row r="998" spans="1:26" ht="15.75" customHeight="1">
      <c r="A998" s="343"/>
      <c r="B998" s="343"/>
      <c r="C998" s="343"/>
      <c r="D998" s="464"/>
      <c r="E998" s="343"/>
      <c r="F998" s="464"/>
      <c r="G998" s="343"/>
      <c r="H998" s="464"/>
      <c r="I998" s="343"/>
      <c r="J998" s="464"/>
      <c r="K998" s="465"/>
      <c r="L998" s="343"/>
      <c r="M998" s="464"/>
      <c r="N998" s="343"/>
      <c r="O998" s="464"/>
      <c r="P998" s="343"/>
      <c r="Q998" s="464"/>
      <c r="R998" s="343"/>
      <c r="S998" s="343"/>
      <c r="T998" s="343"/>
      <c r="U998" s="343"/>
      <c r="V998" s="343"/>
      <c r="W998" s="343"/>
      <c r="X998" s="343"/>
      <c r="Y998" s="343"/>
      <c r="Z998" s="343"/>
    </row>
    <row r="999" spans="1:26" ht="15.75" customHeight="1">
      <c r="A999" s="343"/>
      <c r="B999" s="343"/>
      <c r="C999" s="343"/>
      <c r="D999" s="464"/>
      <c r="E999" s="343"/>
      <c r="F999" s="464"/>
      <c r="G999" s="343"/>
      <c r="H999" s="464"/>
      <c r="I999" s="343"/>
      <c r="J999" s="464"/>
      <c r="K999" s="465"/>
      <c r="L999" s="343"/>
      <c r="M999" s="464"/>
      <c r="N999" s="343"/>
      <c r="O999" s="464"/>
      <c r="P999" s="343"/>
      <c r="Q999" s="464"/>
      <c r="R999" s="343"/>
      <c r="S999" s="343"/>
      <c r="T999" s="343"/>
      <c r="U999" s="343"/>
      <c r="V999" s="343"/>
      <c r="W999" s="343"/>
      <c r="X999" s="343"/>
      <c r="Y999" s="343"/>
      <c r="Z999" s="343"/>
    </row>
    <row r="1000" spans="1:26" ht="15.75" customHeight="1">
      <c r="A1000" s="343"/>
      <c r="B1000" s="343"/>
      <c r="C1000" s="343"/>
      <c r="D1000" s="464"/>
      <c r="E1000" s="343"/>
      <c r="F1000" s="464"/>
      <c r="G1000" s="343"/>
      <c r="H1000" s="464"/>
      <c r="I1000" s="343"/>
      <c r="J1000" s="464"/>
      <c r="K1000" s="465"/>
      <c r="L1000" s="343"/>
      <c r="M1000" s="464"/>
      <c r="N1000" s="343"/>
      <c r="O1000" s="464"/>
      <c r="P1000" s="343"/>
      <c r="Q1000" s="464"/>
      <c r="R1000" s="343"/>
      <c r="S1000" s="343"/>
      <c r="T1000" s="343"/>
      <c r="U1000" s="343"/>
      <c r="V1000" s="343"/>
      <c r="W1000" s="343"/>
      <c r="X1000" s="343"/>
      <c r="Y1000" s="343"/>
      <c r="Z1000" s="343"/>
    </row>
  </sheetData>
  <mergeCells count="5">
    <mergeCell ref="B2:R2"/>
    <mergeCell ref="B3:R3"/>
    <mergeCell ref="B4:R4"/>
    <mergeCell ref="C78:J78"/>
    <mergeCell ref="L78:Q78"/>
  </mergeCells>
  <conditionalFormatting sqref="K38:K55 K61:K69 K73">
    <cfRule type="expression" dxfId="0" priority="1" stopIfTrue="1">
      <formula>AND(COUNTIF($K$38:$K$55, K38)+COUNTIF($K$61:$K$69, K38)+COUNTIF($K$73, K38)&gt;1,NOT(ISBLANK(K38)))</formula>
    </cfRule>
  </conditionalFormatting>
  <pageMargins left="0.7" right="0.7" top="0.75" bottom="0.75" header="0" footer="0"/>
  <pageSetup paperSize="9" scale="41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53734"/>
  </sheetPr>
  <dimension ref="A1:Z1000"/>
  <sheetViews>
    <sheetView showGridLines="0" workbookViewId="0">
      <pane ySplit="6" topLeftCell="A34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36.7109375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1981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343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343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343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16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467" t="s">
        <v>10</v>
      </c>
      <c r="C6" s="468" t="s">
        <v>1717</v>
      </c>
      <c r="D6" s="469" t="s">
        <v>11</v>
      </c>
      <c r="E6" s="468" t="s">
        <v>1717</v>
      </c>
      <c r="F6" s="469" t="s">
        <v>12</v>
      </c>
      <c r="G6" s="468" t="s">
        <v>1717</v>
      </c>
      <c r="H6" s="469" t="s">
        <v>13</v>
      </c>
      <c r="I6" s="470" t="s">
        <v>1717</v>
      </c>
      <c r="J6" s="397" t="s">
        <v>9</v>
      </c>
      <c r="K6" s="467" t="s">
        <v>14</v>
      </c>
      <c r="L6" s="468" t="s">
        <v>1717</v>
      </c>
      <c r="M6" s="467" t="s">
        <v>15</v>
      </c>
      <c r="N6" s="354" t="s">
        <v>1717</v>
      </c>
      <c r="O6" s="467" t="s">
        <v>1916</v>
      </c>
      <c r="P6" s="468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1894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SUM(MACRO!C393)</f>
        <v>0</v>
      </c>
      <c r="C8" s="473">
        <f>IF('ROOM DIV'!$C$18=0,0,(B8/'ROOM DIV'!$C$18)*100)</f>
        <v>0</v>
      </c>
      <c r="D8" s="472">
        <f>SUM(MACRO!E393)</f>
        <v>0</v>
      </c>
      <c r="E8" s="473">
        <f>IF('ROOM DIV'!$E$18=0,0,(D8/'ROOM DIV'!$E$18)*100)</f>
        <v>0</v>
      </c>
      <c r="F8" s="472">
        <f>SUM(MACRO!G393)</f>
        <v>0</v>
      </c>
      <c r="G8" s="473">
        <f>IF('ROOM DIV'!$G$18=0,0,(F8/'ROOM DIV'!$G$18)*100)</f>
        <v>0</v>
      </c>
      <c r="H8" s="472">
        <f>SUM(MACRO!I393)</f>
        <v>0</v>
      </c>
      <c r="I8" s="473">
        <f>IF('ROOM DIV'!$I$18=0,0,(H8/'ROOM DIV'!$I$18)*100)</f>
        <v>0</v>
      </c>
      <c r="J8" s="437" t="str">
        <f>MACRO!B393</f>
        <v>FO Salary</v>
      </c>
      <c r="K8" s="472">
        <f>SUM(MACRO!L393)</f>
        <v>0</v>
      </c>
      <c r="L8" s="473">
        <f>IF('ROOM DIV'!$L$18=0,0,(K8/'ROOM DIV'!$L$18)*100)</f>
        <v>0</v>
      </c>
      <c r="M8" s="472">
        <f>SUM(MACRO!N393)</f>
        <v>0</v>
      </c>
      <c r="N8" s="473">
        <f>IF('ROOM DIV'!$N$18=0,0,(M8/'ROOM DIV'!$N$18)*100)</f>
        <v>0</v>
      </c>
      <c r="O8" s="472">
        <f>SUM(MACRO!P393)</f>
        <v>0</v>
      </c>
      <c r="P8" s="473">
        <f>IF('ROOM DIV'!$P$18=0,0,(O8/'ROOM DIV'!$P$18)*100)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SUM(MACRO!C394)</f>
        <v>0</v>
      </c>
      <c r="C9" s="473">
        <f>IF('ROOM DIV'!$C$18=0,0,(B9/'ROOM DIV'!$C$18)*100)</f>
        <v>0</v>
      </c>
      <c r="D9" s="472">
        <f>SUM(MACRO!E394)</f>
        <v>0</v>
      </c>
      <c r="E9" s="473">
        <f>IF('ROOM DIV'!$E$18=0,0,(D9/'ROOM DIV'!$E$18)*100)</f>
        <v>0</v>
      </c>
      <c r="F9" s="472">
        <f>SUM(MACRO!G394)</f>
        <v>0</v>
      </c>
      <c r="G9" s="473">
        <f>IF('ROOM DIV'!$G$18=0,0,(F9/'ROOM DIV'!$G$18)*100)</f>
        <v>0</v>
      </c>
      <c r="H9" s="472">
        <f>SUM(MACRO!I394)</f>
        <v>0</v>
      </c>
      <c r="I9" s="473">
        <f>IF('ROOM DIV'!$I$18=0,0,(H9/'ROOM DIV'!$I$18)*100)</f>
        <v>0</v>
      </c>
      <c r="J9" s="437" t="str">
        <f>MACRO!B394</f>
        <v>FO Bonus ( THR )</v>
      </c>
      <c r="K9" s="472">
        <f>SUM(MACRO!L394)</f>
        <v>0</v>
      </c>
      <c r="L9" s="473">
        <f>IF('ROOM DIV'!$L$18=0,0,(K9/'ROOM DIV'!$L$18)*100)</f>
        <v>0</v>
      </c>
      <c r="M9" s="472">
        <f>SUM(MACRO!N394)</f>
        <v>0</v>
      </c>
      <c r="N9" s="473">
        <f>IF('ROOM DIV'!$N$18=0,0,(M9/'ROOM DIV'!$N$18)*100)</f>
        <v>0</v>
      </c>
      <c r="O9" s="472">
        <f>SUM(MACRO!P394)</f>
        <v>0</v>
      </c>
      <c r="P9" s="473">
        <f>IF('ROOM DIV'!$P$18=0,0,(O9/'ROOM DIV'!$P$18)*100)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SUM(MACRO!C395)</f>
        <v>0</v>
      </c>
      <c r="C10" s="473">
        <f>IF('ROOM DIV'!$C$18=0,0,(B10/'ROOM DIV'!$C$18)*100)</f>
        <v>0</v>
      </c>
      <c r="D10" s="472">
        <f>SUM(MACRO!E395)</f>
        <v>0</v>
      </c>
      <c r="E10" s="473">
        <f>IF('ROOM DIV'!$E$18=0,0,(D10/'ROOM DIV'!$E$18)*100)</f>
        <v>0</v>
      </c>
      <c r="F10" s="472">
        <f>SUM(MACRO!G395)</f>
        <v>0</v>
      </c>
      <c r="G10" s="473">
        <f>IF('ROOM DIV'!$G$18=0,0,(F10/'ROOM DIV'!$G$18)*100)</f>
        <v>0</v>
      </c>
      <c r="H10" s="472">
        <f>SUM(MACRO!I395)</f>
        <v>0</v>
      </c>
      <c r="I10" s="473">
        <f>IF('ROOM DIV'!$I$18=0,0,(H10/'ROOM DIV'!$I$18)*100)</f>
        <v>0</v>
      </c>
      <c r="J10" s="437" t="str">
        <f>MACRO!B395</f>
        <v>FO Employee Bonus ( Compensation )</v>
      </c>
      <c r="K10" s="472">
        <f>SUM(MACRO!L395)</f>
        <v>0</v>
      </c>
      <c r="L10" s="473">
        <f>IF('ROOM DIV'!$L$18=0,0,(K10/'ROOM DIV'!$L$18)*100)</f>
        <v>0</v>
      </c>
      <c r="M10" s="472">
        <f>SUM(MACRO!N395)</f>
        <v>0</v>
      </c>
      <c r="N10" s="473">
        <f>IF('ROOM DIV'!$N$18=0,0,(M10/'ROOM DIV'!$N$18)*100)</f>
        <v>0</v>
      </c>
      <c r="O10" s="472">
        <f>SUM(MACRO!P395)</f>
        <v>0</v>
      </c>
      <c r="P10" s="473">
        <f>IF('ROOM DIV'!$P$18=0,0,(O10/'ROOM DIV'!$P$18)*100)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SUM(MACRO!C396)</f>
        <v>0</v>
      </c>
      <c r="C11" s="473">
        <f>IF('ROOM DIV'!$C$18=0,0,(B11/'ROOM DIV'!$C$18)*100)</f>
        <v>0</v>
      </c>
      <c r="D11" s="472">
        <f>SUM(MACRO!E396)</f>
        <v>0</v>
      </c>
      <c r="E11" s="473">
        <f>IF('ROOM DIV'!$E$18=0,0,(D11/'ROOM DIV'!$E$18)*100)</f>
        <v>0</v>
      </c>
      <c r="F11" s="472">
        <f>SUM(MACRO!G396)</f>
        <v>0</v>
      </c>
      <c r="G11" s="473">
        <f>IF('ROOM DIV'!$G$18=0,0,(F11/'ROOM DIV'!$G$18)*100)</f>
        <v>0</v>
      </c>
      <c r="H11" s="472">
        <f>SUM(MACRO!I396)</f>
        <v>0</v>
      </c>
      <c r="I11" s="473">
        <f>IF('ROOM DIV'!$I$18=0,0,(H11/'ROOM DIV'!$I$18)*100)</f>
        <v>0</v>
      </c>
      <c r="J11" s="437" t="str">
        <f>MACRO!B396</f>
        <v>FO Termination ( PHK )</v>
      </c>
      <c r="K11" s="472">
        <f>SUM(MACRO!L396)</f>
        <v>0</v>
      </c>
      <c r="L11" s="473">
        <f>IF('ROOM DIV'!$L$18=0,0,(K11/'ROOM DIV'!$L$18)*100)</f>
        <v>0</v>
      </c>
      <c r="M11" s="472">
        <f>SUM(MACRO!N396)</f>
        <v>0</v>
      </c>
      <c r="N11" s="473">
        <f>IF('ROOM DIV'!$N$18=0,0,(M11/'ROOM DIV'!$N$18)*100)</f>
        <v>0</v>
      </c>
      <c r="O11" s="472">
        <f>SUM(MACRO!P396)</f>
        <v>0</v>
      </c>
      <c r="P11" s="473">
        <f>IF('ROOM DIV'!$P$18=0,0,(O11/'ROOM DIV'!$P$18)*100)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SUM(MACRO!C397)</f>
        <v>0</v>
      </c>
      <c r="C12" s="473">
        <f>IF('ROOM DIV'!$C$18=0,0,(B12/'ROOM DIV'!$C$18)*100)</f>
        <v>0</v>
      </c>
      <c r="D12" s="472">
        <f>SUM(MACRO!E397)</f>
        <v>0</v>
      </c>
      <c r="E12" s="473">
        <f>IF('ROOM DIV'!$E$18=0,0,(D12/'ROOM DIV'!$E$18)*100)</f>
        <v>0</v>
      </c>
      <c r="F12" s="472">
        <f>SUM(MACRO!G397)</f>
        <v>0</v>
      </c>
      <c r="G12" s="473">
        <f>IF('ROOM DIV'!$G$18=0,0,(F12/'ROOM DIV'!$G$18)*100)</f>
        <v>0</v>
      </c>
      <c r="H12" s="472">
        <f>SUM(MACRO!I397)</f>
        <v>0</v>
      </c>
      <c r="I12" s="473">
        <f>IF('ROOM DIV'!$I$18=0,0,(H12/'ROOM DIV'!$I$18)*100)</f>
        <v>0</v>
      </c>
      <c r="J12" s="437" t="str">
        <f>MACRO!B397</f>
        <v>FO Daily Worker</v>
      </c>
      <c r="K12" s="472">
        <f>SUM(MACRO!L397)</f>
        <v>0</v>
      </c>
      <c r="L12" s="473">
        <f>IF('ROOM DIV'!$L$18=0,0,(K12/'ROOM DIV'!$L$18)*100)</f>
        <v>0</v>
      </c>
      <c r="M12" s="472">
        <f>SUM(MACRO!N397)</f>
        <v>0</v>
      </c>
      <c r="N12" s="473">
        <f>IF('ROOM DIV'!$N$18=0,0,(M12/'ROOM DIV'!$N$18)*100)</f>
        <v>0</v>
      </c>
      <c r="O12" s="472">
        <f>SUM(MACRO!P397)</f>
        <v>0</v>
      </c>
      <c r="P12" s="473">
        <f>IF('ROOM DIV'!$P$18=0,0,(O12/'ROOM DIV'!$P$18)*100)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SUM(MACRO!C398)</f>
        <v>0</v>
      </c>
      <c r="C13" s="473">
        <f>IF('ROOM DIV'!$C$18=0,0,(B13/'ROOM DIV'!$C$18)*100)</f>
        <v>0</v>
      </c>
      <c r="D13" s="472">
        <f>SUM(MACRO!E398)</f>
        <v>0</v>
      </c>
      <c r="E13" s="473">
        <f>IF('ROOM DIV'!$E$18=0,0,(D13/'ROOM DIV'!$E$18)*100)</f>
        <v>0</v>
      </c>
      <c r="F13" s="472">
        <f>SUM(MACRO!G398)</f>
        <v>0</v>
      </c>
      <c r="G13" s="473">
        <f>IF('ROOM DIV'!$G$18=0,0,(F13/'ROOM DIV'!$G$18)*100)</f>
        <v>0</v>
      </c>
      <c r="H13" s="472">
        <f>SUM(MACRO!I398)</f>
        <v>0</v>
      </c>
      <c r="I13" s="473">
        <f>IF('ROOM DIV'!$I$18=0,0,(H13/'ROOM DIV'!$I$18)*100)</f>
        <v>0</v>
      </c>
      <c r="J13" s="437" t="str">
        <f>MACRO!B398</f>
        <v>FO Over time</v>
      </c>
      <c r="K13" s="472">
        <f>SUM(MACRO!L398)</f>
        <v>0</v>
      </c>
      <c r="L13" s="473">
        <f>IF('ROOM DIV'!$L$18=0,0,(K13/'ROOM DIV'!$L$18)*100)</f>
        <v>0</v>
      </c>
      <c r="M13" s="472">
        <f>SUM(MACRO!N398)</f>
        <v>0</v>
      </c>
      <c r="N13" s="473">
        <f>IF('ROOM DIV'!$N$18=0,0,(M13/'ROOM DIV'!$N$18)*100)</f>
        <v>0</v>
      </c>
      <c r="O13" s="472">
        <f>SUM(MACRO!P398)</f>
        <v>0</v>
      </c>
      <c r="P13" s="473">
        <f>IF('ROOM DIV'!$P$18=0,0,(O13/'ROOM DIV'!$P$18)*100)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SUM(MACRO!C399)</f>
        <v>0</v>
      </c>
      <c r="C14" s="473">
        <f>IF('ROOM DIV'!$C$18=0,0,(B14/'ROOM DIV'!$C$18)*100)</f>
        <v>0</v>
      </c>
      <c r="D14" s="472">
        <f>SUM(MACRO!E399)</f>
        <v>0</v>
      </c>
      <c r="E14" s="473">
        <f>IF('ROOM DIV'!$E$18=0,0,(D14/'ROOM DIV'!$E$18)*100)</f>
        <v>0</v>
      </c>
      <c r="F14" s="472">
        <f>SUM(MACRO!G399)</f>
        <v>0</v>
      </c>
      <c r="G14" s="473">
        <f>IF('ROOM DIV'!$G$18=0,0,(F14/'ROOM DIV'!$G$18)*100)</f>
        <v>0</v>
      </c>
      <c r="H14" s="472">
        <f>SUM(MACRO!I399)</f>
        <v>0</v>
      </c>
      <c r="I14" s="473">
        <f>IF('ROOM DIV'!$I$18=0,0,(H14/'ROOM DIV'!$I$18)*100)</f>
        <v>0</v>
      </c>
      <c r="J14" s="437" t="str">
        <f>MACRO!B399</f>
        <v>FO Employee Meals</v>
      </c>
      <c r="K14" s="472">
        <f>SUM(MACRO!L399)</f>
        <v>0</v>
      </c>
      <c r="L14" s="473">
        <f>IF('ROOM DIV'!$L$18=0,0,(K14/'ROOM DIV'!$L$18)*100)</f>
        <v>0</v>
      </c>
      <c r="M14" s="472">
        <f>SUM(MACRO!N399)</f>
        <v>0</v>
      </c>
      <c r="N14" s="473">
        <f>IF('ROOM DIV'!$N$18=0,0,(M14/'ROOM DIV'!$N$18)*100)</f>
        <v>0</v>
      </c>
      <c r="O14" s="472">
        <f>SUM(MACRO!P399)</f>
        <v>0</v>
      </c>
      <c r="P14" s="473">
        <f>IF('ROOM DIV'!$P$18=0,0,(O14/'ROOM DIV'!$P$18)*100)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SUM(MACRO!C400)</f>
        <v>0</v>
      </c>
      <c r="C15" s="473">
        <f>IF('ROOM DIV'!$C$18=0,0,(B15/'ROOM DIV'!$C$18)*100)</f>
        <v>0</v>
      </c>
      <c r="D15" s="472">
        <f>SUM(MACRO!E400)</f>
        <v>0</v>
      </c>
      <c r="E15" s="473">
        <f>IF('ROOM DIV'!$E$18=0,0,(D15/'ROOM DIV'!$E$18)*100)</f>
        <v>0</v>
      </c>
      <c r="F15" s="472">
        <f>SUM(MACRO!G400)</f>
        <v>0</v>
      </c>
      <c r="G15" s="473">
        <f>IF('ROOM DIV'!$G$18=0,0,(F15/'ROOM DIV'!$G$18)*100)</f>
        <v>0</v>
      </c>
      <c r="H15" s="472">
        <f>SUM(MACRO!I400)</f>
        <v>0</v>
      </c>
      <c r="I15" s="473">
        <f>IF('ROOM DIV'!$I$18=0,0,(H15/'ROOM DIV'!$I$18)*100)</f>
        <v>0</v>
      </c>
      <c r="J15" s="437" t="str">
        <f>MACRO!B400</f>
        <v>FO Medical Insurance</v>
      </c>
      <c r="K15" s="472">
        <f>SUM(MACRO!L400)</f>
        <v>0</v>
      </c>
      <c r="L15" s="473">
        <f>IF('ROOM DIV'!$L$18=0,0,(K15/'ROOM DIV'!$L$18)*100)</f>
        <v>0</v>
      </c>
      <c r="M15" s="472">
        <f>SUM(MACRO!N400)</f>
        <v>0</v>
      </c>
      <c r="N15" s="473">
        <f>IF('ROOM DIV'!$N$18=0,0,(M15/'ROOM DIV'!$N$18)*100)</f>
        <v>0</v>
      </c>
      <c r="O15" s="472">
        <f>SUM(MACRO!P400)</f>
        <v>0</v>
      </c>
      <c r="P15" s="473">
        <f>IF('ROOM DIV'!$P$18=0,0,(O15/'ROOM DIV'!$P$18)*100)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SUM(MACRO!C401)</f>
        <v>0</v>
      </c>
      <c r="C16" s="473">
        <f>IF('ROOM DIV'!$C$18=0,0,(B16/'ROOM DIV'!$C$18)*100)</f>
        <v>0</v>
      </c>
      <c r="D16" s="472">
        <f>SUM(MACRO!E401)</f>
        <v>0</v>
      </c>
      <c r="E16" s="473">
        <f>IF('ROOM DIV'!$E$18=0,0,(D16/'ROOM DIV'!$E$18)*100)</f>
        <v>0</v>
      </c>
      <c r="F16" s="472">
        <f>SUM(MACRO!G401)</f>
        <v>0</v>
      </c>
      <c r="G16" s="473">
        <f>IF('ROOM DIV'!$G$18=0,0,(F16/'ROOM DIV'!$G$18)*100)</f>
        <v>0</v>
      </c>
      <c r="H16" s="472">
        <f>SUM(MACRO!I401)</f>
        <v>0</v>
      </c>
      <c r="I16" s="473">
        <f>IF('ROOM DIV'!$I$18=0,0,(H16/'ROOM DIV'!$I$18)*100)</f>
        <v>0</v>
      </c>
      <c r="J16" s="437" t="str">
        <f>MACRO!B401</f>
        <v>FO BPJS Ketenagakerjaan</v>
      </c>
      <c r="K16" s="472">
        <f>SUM(MACRO!L401)</f>
        <v>0</v>
      </c>
      <c r="L16" s="473">
        <f>IF('ROOM DIV'!$L$18=0,0,(K16/'ROOM DIV'!$L$18)*100)</f>
        <v>0</v>
      </c>
      <c r="M16" s="472">
        <f>SUM(MACRO!N401)</f>
        <v>0</v>
      </c>
      <c r="N16" s="473">
        <f>IF('ROOM DIV'!$N$18=0,0,(M16/'ROOM DIV'!$N$18)*100)</f>
        <v>0</v>
      </c>
      <c r="O16" s="472">
        <f>SUM(MACRO!P401)</f>
        <v>0</v>
      </c>
      <c r="P16" s="473">
        <f>IF('ROOM DIV'!$P$18=0,0,(O16/'ROOM DIV'!$P$18)*100)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SUM(MACRO!C402)</f>
        <v>0</v>
      </c>
      <c r="C17" s="473">
        <f>IF('ROOM DIV'!$C$18=0,0,(B17/'ROOM DIV'!$C$18)*100)</f>
        <v>0</v>
      </c>
      <c r="D17" s="472">
        <f>SUM(MACRO!E402)</f>
        <v>0</v>
      </c>
      <c r="E17" s="473">
        <f>IF('ROOM DIV'!$E$18=0,0,(D17/'ROOM DIV'!$E$18)*100)</f>
        <v>0</v>
      </c>
      <c r="F17" s="472">
        <f>SUM(MACRO!G402)</f>
        <v>0</v>
      </c>
      <c r="G17" s="473">
        <f>IF('ROOM DIV'!$G$18=0,0,(F17/'ROOM DIV'!$G$18)*100)</f>
        <v>0</v>
      </c>
      <c r="H17" s="472">
        <f>SUM(MACRO!I402)</f>
        <v>0</v>
      </c>
      <c r="I17" s="473">
        <f>IF('ROOM DIV'!$I$18=0,0,(H17/'ROOM DIV'!$I$18)*100)</f>
        <v>0</v>
      </c>
      <c r="J17" s="437" t="str">
        <f>MACRO!B402</f>
        <v>FO BPJS Kesehatan</v>
      </c>
      <c r="K17" s="472">
        <f>SUM(MACRO!L402)</f>
        <v>0</v>
      </c>
      <c r="L17" s="473">
        <f>IF('ROOM DIV'!$L$18=0,0,(K17/'ROOM DIV'!$L$18)*100)</f>
        <v>0</v>
      </c>
      <c r="M17" s="472">
        <f>SUM(MACRO!N402)</f>
        <v>0</v>
      </c>
      <c r="N17" s="473">
        <f>IF('ROOM DIV'!$N$18=0,0,(M17/'ROOM DIV'!$N$18)*100)</f>
        <v>0</v>
      </c>
      <c r="O17" s="472">
        <f>SUM(MACRO!P402)</f>
        <v>0</v>
      </c>
      <c r="P17" s="473">
        <f>IF('ROOM DIV'!$P$18=0,0,(O17/'ROOM DIV'!$P$18)*100)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SUM(MACRO!C403)</f>
        <v>0</v>
      </c>
      <c r="C18" s="473">
        <f>IF('ROOM DIV'!$C$18=0,0,(B18/'ROOM DIV'!$C$18)*100)</f>
        <v>0</v>
      </c>
      <c r="D18" s="472">
        <f>SUM(MACRO!E403)</f>
        <v>0</v>
      </c>
      <c r="E18" s="473">
        <f>IF('ROOM DIV'!$E$18=0,0,(D18/'ROOM DIV'!$E$18)*100)</f>
        <v>0</v>
      </c>
      <c r="F18" s="472">
        <f>SUM(MACRO!G403)</f>
        <v>0</v>
      </c>
      <c r="G18" s="473">
        <f>IF('ROOM DIV'!$G$18=0,0,(F18/'ROOM DIV'!$G$18)*100)</f>
        <v>0</v>
      </c>
      <c r="H18" s="472">
        <f>SUM(MACRO!I403)</f>
        <v>0</v>
      </c>
      <c r="I18" s="473">
        <f>IF('ROOM DIV'!$I$18=0,0,(H18/'ROOM DIV'!$I$18)*100)</f>
        <v>0</v>
      </c>
      <c r="J18" s="437" t="str">
        <f>MACRO!B403</f>
        <v>FO MOD Expenses</v>
      </c>
      <c r="K18" s="472">
        <f>SUM(MACRO!L403)</f>
        <v>0</v>
      </c>
      <c r="L18" s="473">
        <f>IF('ROOM DIV'!$L$18=0,0,(K18/'ROOM DIV'!$L$18)*100)</f>
        <v>0</v>
      </c>
      <c r="M18" s="472">
        <f>SUM(MACRO!N403)</f>
        <v>0</v>
      </c>
      <c r="N18" s="473">
        <f>IF('ROOM DIV'!$N$18=0,0,(M18/'ROOM DIV'!$N$18)*100)</f>
        <v>0</v>
      </c>
      <c r="O18" s="472">
        <f>SUM(MACRO!P403)</f>
        <v>0</v>
      </c>
      <c r="P18" s="473">
        <f>IF('ROOM DIV'!$P$18=0,0,(O18/'ROOM DIV'!$P$18)*100)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SUM(MACRO!C404)</f>
        <v>0</v>
      </c>
      <c r="C19" s="473">
        <f>IF('ROOM DIV'!$C$18=0,0,(B19/'ROOM DIV'!$C$18)*100)</f>
        <v>0</v>
      </c>
      <c r="D19" s="472">
        <f>SUM(MACRO!E404)</f>
        <v>0</v>
      </c>
      <c r="E19" s="473">
        <f>IF('ROOM DIV'!$E$18=0,0,(D19/'ROOM DIV'!$E$18)*100)</f>
        <v>0</v>
      </c>
      <c r="F19" s="472">
        <f>SUM(MACRO!G404)</f>
        <v>0</v>
      </c>
      <c r="G19" s="473">
        <f>IF('ROOM DIV'!$G$18=0,0,(F19/'ROOM DIV'!$G$18)*100)</f>
        <v>0</v>
      </c>
      <c r="H19" s="472">
        <f>SUM(MACRO!I404)</f>
        <v>0</v>
      </c>
      <c r="I19" s="473">
        <f>IF('ROOM DIV'!$I$18=0,0,(H19/'ROOM DIV'!$I$18)*100)</f>
        <v>0</v>
      </c>
      <c r="J19" s="437" t="str">
        <f>MACRO!B404</f>
        <v>FO Income Tax Allowance</v>
      </c>
      <c r="K19" s="472">
        <f>SUM(MACRO!L404)</f>
        <v>0</v>
      </c>
      <c r="L19" s="473">
        <f>IF('ROOM DIV'!$L$18=0,0,(K19/'ROOM DIV'!$L$18)*100)</f>
        <v>0</v>
      </c>
      <c r="M19" s="472">
        <f>SUM(MACRO!N404)</f>
        <v>0</v>
      </c>
      <c r="N19" s="473">
        <f>IF('ROOM DIV'!$N$18=0,0,(M19/'ROOM DIV'!$N$18)*100)</f>
        <v>0</v>
      </c>
      <c r="O19" s="472">
        <f>SUM(MACRO!P404)</f>
        <v>0</v>
      </c>
      <c r="P19" s="473">
        <f>IF('ROOM DIV'!$P$18=0,0,(O19/'ROOM DIV'!$P$18)*100)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SUM(MACRO!C405)</f>
        <v>0</v>
      </c>
      <c r="C20" s="473">
        <f>IF('ROOM DIV'!$C$18=0,0,(B20/'ROOM DIV'!$C$18)*100)</f>
        <v>0</v>
      </c>
      <c r="D20" s="472">
        <f>SUM(MACRO!E405)</f>
        <v>0</v>
      </c>
      <c r="E20" s="473">
        <f>IF('ROOM DIV'!$E$18=0,0,(D20/'ROOM DIV'!$E$18)*100)</f>
        <v>0</v>
      </c>
      <c r="F20" s="472">
        <f>SUM(MACRO!G405)</f>
        <v>0</v>
      </c>
      <c r="G20" s="473">
        <f>IF('ROOM DIV'!$G$18=0,0,(F20/'ROOM DIV'!$G$18)*100)</f>
        <v>0</v>
      </c>
      <c r="H20" s="472">
        <f>SUM(MACRO!I405)</f>
        <v>0</v>
      </c>
      <c r="I20" s="473">
        <f>IF('ROOM DIV'!$I$18=0,0,(H20/'ROOM DIV'!$I$18)*100)</f>
        <v>0</v>
      </c>
      <c r="J20" s="437" t="str">
        <f>MACRO!B405</f>
        <v>FO Goverment Compensation (UUCK)</v>
      </c>
      <c r="K20" s="472">
        <f>SUM(MACRO!L405)</f>
        <v>0</v>
      </c>
      <c r="L20" s="473">
        <f>IF('ROOM DIV'!$L$18=0,0,(K20/'ROOM DIV'!$L$18)*100)</f>
        <v>0</v>
      </c>
      <c r="M20" s="472">
        <f>SUM(MACRO!N405)</f>
        <v>0</v>
      </c>
      <c r="N20" s="473">
        <f>IF('ROOM DIV'!$N$18=0,0,(M20/'ROOM DIV'!$N$18)*100)</f>
        <v>0</v>
      </c>
      <c r="O20" s="472">
        <f>SUM(MACRO!P405)</f>
        <v>0</v>
      </c>
      <c r="P20" s="473">
        <f>IF('ROOM DIV'!$P$18=0,0,(O20/'ROOM DIV'!$P$18)*100)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474">
        <f>SUM(B8:B20)</f>
        <v>0</v>
      </c>
      <c r="C21" s="381">
        <f>IF('ROOM DIV'!$C$18=0,0,(B21/'ROOM DIV'!$C$18)*100)</f>
        <v>0</v>
      </c>
      <c r="D21" s="474">
        <f>SUM(D8:D20)</f>
        <v>0</v>
      </c>
      <c r="E21" s="381">
        <f>IF('ROOM DIV'!$E$18=0,0,(D21/'ROOM DIV'!$E$18)*100)</f>
        <v>0</v>
      </c>
      <c r="F21" s="474">
        <f>SUM(F8:F20)</f>
        <v>0</v>
      </c>
      <c r="G21" s="381">
        <f>IF('ROOM DIV'!$G$18=0,0,(F21/'ROOM DIV'!$G$18)*100)</f>
        <v>0</v>
      </c>
      <c r="H21" s="474">
        <f>SUM(H8:H20)</f>
        <v>0</v>
      </c>
      <c r="I21" s="381">
        <f>IF('ROOM DIV'!$I$18=0,0,(H21/'ROOM DIV'!$I$18)*100)</f>
        <v>0</v>
      </c>
      <c r="J21" s="355" t="s">
        <v>1670</v>
      </c>
      <c r="K21" s="474">
        <f>SUM(K8:K20)</f>
        <v>0</v>
      </c>
      <c r="L21" s="381">
        <f>IF('ROOM DIV'!$L$18=0,0,(K21/'ROOM DIV'!$L$18)*100)</f>
        <v>0</v>
      </c>
      <c r="M21" s="474">
        <f>SUM(M8:M20)</f>
        <v>0</v>
      </c>
      <c r="N21" s="381">
        <f>IF('ROOM DIV'!$N$18=0,0,(M21/'ROOM DIV'!$N$18)*100)</f>
        <v>0</v>
      </c>
      <c r="O21" s="474">
        <f>SUM(O8:O20)</f>
        <v>0</v>
      </c>
      <c r="P21" s="381">
        <f>IF('ROOM DIV'!$P$18=0,0,(O21/'ROOM DIV'!$P$18)*100)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7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SUM(MACRO!C573)</f>
        <v>0</v>
      </c>
      <c r="C23" s="473">
        <f>IF('ROOM DIV'!$C$18=0,0,(B23/'ROOM DIV'!$C$18)*100)</f>
        <v>0</v>
      </c>
      <c r="D23" s="472">
        <f>SUM(MACRO!E573)</f>
        <v>0</v>
      </c>
      <c r="E23" s="473">
        <f>IF('ROOM DIV'!$E$18=0,0,(D23/'ROOM DIV'!$E$18)*100)</f>
        <v>0</v>
      </c>
      <c r="F23" s="472">
        <f>SUM(MACRO!G573)</f>
        <v>0</v>
      </c>
      <c r="G23" s="473">
        <f>IF('ROOM DIV'!$G$18=0,0,(F23/'ROOM DIV'!$G$18)*100)</f>
        <v>0</v>
      </c>
      <c r="H23" s="472">
        <f>SUM(MACRO!I573)</f>
        <v>0</v>
      </c>
      <c r="I23" s="473">
        <f>IF('ROOM DIV'!$I$18=0,0,(H23/'ROOM DIV'!$I$18)*100)</f>
        <v>0</v>
      </c>
      <c r="J23" s="437" t="str">
        <f>MACRO!B573</f>
        <v>FO Printing &amp; Stationary</v>
      </c>
      <c r="K23" s="472">
        <f>SUM(MACRO!L573)</f>
        <v>0</v>
      </c>
      <c r="L23" s="473">
        <f>IF('ROOM DIV'!$L$18=0,0,(K23/'ROOM DIV'!$L$18)*100)</f>
        <v>0</v>
      </c>
      <c r="M23" s="472">
        <f>SUM(MACRO!N573)</f>
        <v>0</v>
      </c>
      <c r="N23" s="473">
        <f>IF('ROOM DIV'!$N$18=0,0,(M23/'ROOM DIV'!$N$18)*100)</f>
        <v>0</v>
      </c>
      <c r="O23" s="472">
        <f>SUM(MACRO!P573)</f>
        <v>0</v>
      </c>
      <c r="P23" s="473">
        <f>IF('ROOM DIV'!$P$18=0,0,(O23/'ROOM DIV'!$P$18)*100)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SUM(MACRO!C574)</f>
        <v>0</v>
      </c>
      <c r="C24" s="473">
        <f>IF('ROOM DIV'!$C$18=0,0,(B24/'ROOM DIV'!$C$18)*100)</f>
        <v>0</v>
      </c>
      <c r="D24" s="472">
        <f>SUM(MACRO!E574)</f>
        <v>0</v>
      </c>
      <c r="E24" s="473">
        <f>IF('ROOM DIV'!$E$18=0,0,(D24/'ROOM DIV'!$E$18)*100)</f>
        <v>0</v>
      </c>
      <c r="F24" s="472">
        <f>SUM(MACRO!G574)</f>
        <v>0</v>
      </c>
      <c r="G24" s="473">
        <f>IF('ROOM DIV'!$G$18=0,0,(F24/'ROOM DIV'!$G$18)*100)</f>
        <v>0</v>
      </c>
      <c r="H24" s="472">
        <f>SUM(MACRO!I574)</f>
        <v>0</v>
      </c>
      <c r="I24" s="473">
        <f>IF('ROOM DIV'!$I$18=0,0,(H24/'ROOM DIV'!$I$18)*100)</f>
        <v>0</v>
      </c>
      <c r="J24" s="437" t="str">
        <f>MACRO!B574</f>
        <v>FO Photo Copy</v>
      </c>
      <c r="K24" s="472">
        <f>SUM(MACRO!L574)</f>
        <v>0</v>
      </c>
      <c r="L24" s="473">
        <f>IF('ROOM DIV'!$L$18=0,0,(K24/'ROOM DIV'!$L$18)*100)</f>
        <v>0</v>
      </c>
      <c r="M24" s="472">
        <f>SUM(MACRO!N574)</f>
        <v>0</v>
      </c>
      <c r="N24" s="473">
        <f>IF('ROOM DIV'!$N$18=0,0,(M24/'ROOM DIV'!$N$18)*100)</f>
        <v>0</v>
      </c>
      <c r="O24" s="472">
        <f>SUM(MACRO!P574)</f>
        <v>0</v>
      </c>
      <c r="P24" s="473">
        <f>IF('ROOM DIV'!$P$18=0,0,(O24/'ROOM DIV'!$P$18)*100)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SUM(MACRO!C575)</f>
        <v>0</v>
      </c>
      <c r="C25" s="473">
        <f>IF('ROOM DIV'!$C$18=0,0,(B25/'ROOM DIV'!$C$18)*100)</f>
        <v>0</v>
      </c>
      <c r="D25" s="472">
        <f>SUM(MACRO!E575)</f>
        <v>0</v>
      </c>
      <c r="E25" s="473">
        <f>IF('ROOM DIV'!$E$18=0,0,(D25/'ROOM DIV'!$E$18)*100)</f>
        <v>0</v>
      </c>
      <c r="F25" s="472">
        <f>SUM(MACRO!G575)</f>
        <v>0</v>
      </c>
      <c r="G25" s="473">
        <f>IF('ROOM DIV'!$G$18=0,0,(F25/'ROOM DIV'!$G$18)*100)</f>
        <v>0</v>
      </c>
      <c r="H25" s="472">
        <f>SUM(MACRO!I575)</f>
        <v>0</v>
      </c>
      <c r="I25" s="473">
        <f>IF('ROOM DIV'!$I$18=0,0,(H25/'ROOM DIV'!$I$18)*100)</f>
        <v>0</v>
      </c>
      <c r="J25" s="437" t="str">
        <f>MACRO!B575</f>
        <v>FO Postage, Stamp &amp; Courier</v>
      </c>
      <c r="K25" s="472">
        <f>SUM(MACRO!L575)</f>
        <v>0</v>
      </c>
      <c r="L25" s="473">
        <f>IF('ROOM DIV'!$L$18=0,0,(K25/'ROOM DIV'!$L$18)*100)</f>
        <v>0</v>
      </c>
      <c r="M25" s="472">
        <f>SUM(MACRO!N575)</f>
        <v>0</v>
      </c>
      <c r="N25" s="473">
        <f>IF('ROOM DIV'!$N$18=0,0,(M25/'ROOM DIV'!$N$18)*100)</f>
        <v>0</v>
      </c>
      <c r="O25" s="472">
        <f>SUM(MACRO!P575)</f>
        <v>0</v>
      </c>
      <c r="P25" s="473">
        <f>IF('ROOM DIV'!$P$18=0,0,(O25/'ROOM DIV'!$P$18)*100)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SUM(MACRO!C576)</f>
        <v>0</v>
      </c>
      <c r="C26" s="473">
        <f>IF('ROOM DIV'!$C$18=0,0,(B26/'ROOM DIV'!$C$18)*100)</f>
        <v>0</v>
      </c>
      <c r="D26" s="472">
        <f>SUM(MACRO!E576)</f>
        <v>0</v>
      </c>
      <c r="E26" s="473">
        <f>IF('ROOM DIV'!$E$18=0,0,(D26/'ROOM DIV'!$E$18)*100)</f>
        <v>0</v>
      </c>
      <c r="F26" s="472">
        <f>SUM(MACRO!G576)</f>
        <v>0</v>
      </c>
      <c r="G26" s="473">
        <f>IF('ROOM DIV'!$G$18=0,0,(F26/'ROOM DIV'!$G$18)*100)</f>
        <v>0</v>
      </c>
      <c r="H26" s="472">
        <f>SUM(MACRO!I576)</f>
        <v>0</v>
      </c>
      <c r="I26" s="473">
        <f>IF('ROOM DIV'!$I$18=0,0,(H26/'ROOM DIV'!$I$18)*100)</f>
        <v>0</v>
      </c>
      <c r="J26" s="437" t="str">
        <f>MACRO!B576</f>
        <v>FO Telephone</v>
      </c>
      <c r="K26" s="472">
        <f>SUM(MACRO!L576)</f>
        <v>0</v>
      </c>
      <c r="L26" s="473">
        <f>IF('ROOM DIV'!$L$18=0,0,(K26/'ROOM DIV'!$L$18)*100)</f>
        <v>0</v>
      </c>
      <c r="M26" s="472">
        <f>SUM(MACRO!N576)</f>
        <v>0</v>
      </c>
      <c r="N26" s="473">
        <f>IF('ROOM DIV'!$N$18=0,0,(M26/'ROOM DIV'!$N$18)*100)</f>
        <v>0</v>
      </c>
      <c r="O26" s="472">
        <f>SUM(MACRO!P576)</f>
        <v>0</v>
      </c>
      <c r="P26" s="473">
        <f>IF('ROOM DIV'!$P$18=0,0,(O26/'ROOM DIV'!$P$18)*100)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SUM(MACRO!C577)</f>
        <v>0</v>
      </c>
      <c r="C27" s="473">
        <f>IF('ROOM DIV'!$C$18=0,0,(B27/'ROOM DIV'!$C$18)*100)</f>
        <v>0</v>
      </c>
      <c r="D27" s="472">
        <f>SUM(MACRO!E577)</f>
        <v>0</v>
      </c>
      <c r="E27" s="473">
        <f>IF('ROOM DIV'!$E$18=0,0,(D27/'ROOM DIV'!$E$18)*100)</f>
        <v>0</v>
      </c>
      <c r="F27" s="472">
        <f>SUM(MACRO!G577)</f>
        <v>0</v>
      </c>
      <c r="G27" s="473">
        <f>IF('ROOM DIV'!$G$18=0,0,(F27/'ROOM DIV'!$G$18)*100)</f>
        <v>0</v>
      </c>
      <c r="H27" s="472">
        <f>SUM(MACRO!I577)</f>
        <v>0</v>
      </c>
      <c r="I27" s="473">
        <f>IF('ROOM DIV'!$I$18=0,0,(H27/'ROOM DIV'!$I$18)*100)</f>
        <v>0</v>
      </c>
      <c r="J27" s="437" t="str">
        <f>MACRO!B577</f>
        <v>FO Traveling Expenses</v>
      </c>
      <c r="K27" s="472">
        <f>SUM(MACRO!L577)</f>
        <v>0</v>
      </c>
      <c r="L27" s="473">
        <f>IF('ROOM DIV'!$L$18=0,0,(K27/'ROOM DIV'!$L$18)*100)</f>
        <v>0</v>
      </c>
      <c r="M27" s="472">
        <f>SUM(MACRO!N577)</f>
        <v>0</v>
      </c>
      <c r="N27" s="473">
        <f>IF('ROOM DIV'!$N$18=0,0,(M27/'ROOM DIV'!$N$18)*100)</f>
        <v>0</v>
      </c>
      <c r="O27" s="472">
        <f>SUM(MACRO!P577)</f>
        <v>0</v>
      </c>
      <c r="P27" s="473">
        <f>IF('ROOM DIV'!$P$18=0,0,(O27/'ROOM DIV'!$P$18)*100)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SUM(MACRO!C578)</f>
        <v>0</v>
      </c>
      <c r="C28" s="473">
        <f>IF('ROOM DIV'!$C$18=0,0,(B28/'ROOM DIV'!$C$18)*100)</f>
        <v>0</v>
      </c>
      <c r="D28" s="472">
        <f>SUM(MACRO!E578)</f>
        <v>0</v>
      </c>
      <c r="E28" s="473">
        <f>IF('ROOM DIV'!$E$18=0,0,(D28/'ROOM DIV'!$E$18)*100)</f>
        <v>0</v>
      </c>
      <c r="F28" s="472">
        <f>SUM(MACRO!G578)</f>
        <v>0</v>
      </c>
      <c r="G28" s="473">
        <f>IF('ROOM DIV'!$G$18=0,0,(F28/'ROOM DIV'!$G$18)*100)</f>
        <v>0</v>
      </c>
      <c r="H28" s="472">
        <f>SUM(MACRO!I578)</f>
        <v>0</v>
      </c>
      <c r="I28" s="473">
        <f>IF('ROOM DIV'!$I$18=0,0,(H28/'ROOM DIV'!$I$18)*100)</f>
        <v>0</v>
      </c>
      <c r="J28" s="437" t="str">
        <f>MACRO!B578</f>
        <v>FO Entertainment</v>
      </c>
      <c r="K28" s="472">
        <f>SUM(MACRO!L578)</f>
        <v>0</v>
      </c>
      <c r="L28" s="473">
        <f>IF('ROOM DIV'!$L$18=0,0,(K28/'ROOM DIV'!$L$18)*100)</f>
        <v>0</v>
      </c>
      <c r="M28" s="472">
        <f>SUM(MACRO!N578)</f>
        <v>0</v>
      </c>
      <c r="N28" s="473">
        <f>IF('ROOM DIV'!$N$18=0,0,(M28/'ROOM DIV'!$N$18)*100)</f>
        <v>0</v>
      </c>
      <c r="O28" s="472">
        <f>SUM(MACRO!P578)</f>
        <v>0</v>
      </c>
      <c r="P28" s="473">
        <f>IF('ROOM DIV'!$P$18=0,0,(O28/'ROOM DIV'!$P$18)*100)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SUM(MACRO!C579)</f>
        <v>0</v>
      </c>
      <c r="C29" s="473">
        <f>IF('ROOM DIV'!$C$18=0,0,(B29/'ROOM DIV'!$C$18)*100)</f>
        <v>0</v>
      </c>
      <c r="D29" s="472">
        <f>SUM(MACRO!E579)</f>
        <v>0</v>
      </c>
      <c r="E29" s="473">
        <f>IF('ROOM DIV'!$E$18=0,0,(D29/'ROOM DIV'!$E$18)*100)</f>
        <v>0</v>
      </c>
      <c r="F29" s="472">
        <f>SUM(MACRO!G579)</f>
        <v>0</v>
      </c>
      <c r="G29" s="473">
        <f>IF('ROOM DIV'!$G$18=0,0,(F29/'ROOM DIV'!$G$18)*100)</f>
        <v>0</v>
      </c>
      <c r="H29" s="472">
        <f>SUM(MACRO!I579)</f>
        <v>0</v>
      </c>
      <c r="I29" s="473">
        <f>IF('ROOM DIV'!$I$18=0,0,(H29/'ROOM DIV'!$I$18)*100)</f>
        <v>0</v>
      </c>
      <c r="J29" s="437" t="str">
        <f>MACRO!B579</f>
        <v>FO Transportation</v>
      </c>
      <c r="K29" s="472">
        <f>SUM(MACRO!L579)</f>
        <v>0</v>
      </c>
      <c r="L29" s="473">
        <f>IF('ROOM DIV'!$L$18=0,0,(K29/'ROOM DIV'!$L$18)*100)</f>
        <v>0</v>
      </c>
      <c r="M29" s="472">
        <f>SUM(MACRO!N579)</f>
        <v>0</v>
      </c>
      <c r="N29" s="473">
        <f>IF('ROOM DIV'!$N$18=0,0,(M29/'ROOM DIV'!$N$18)*100)</f>
        <v>0</v>
      </c>
      <c r="O29" s="472">
        <f>SUM(MACRO!P579)</f>
        <v>0</v>
      </c>
      <c r="P29" s="473">
        <f>IF('ROOM DIV'!$P$18=0,0,(O29/'ROOM DIV'!$P$18)*100)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SUM(MACRO!C580)</f>
        <v>0</v>
      </c>
      <c r="C30" s="473">
        <f>IF('ROOM DIV'!$C$18=0,0,(B30/'ROOM DIV'!$C$18)*100)</f>
        <v>0</v>
      </c>
      <c r="D30" s="472">
        <f>SUM(MACRO!E580)</f>
        <v>0</v>
      </c>
      <c r="E30" s="473">
        <f>IF('ROOM DIV'!$E$18=0,0,(D30/'ROOM DIV'!$E$18)*100)</f>
        <v>0</v>
      </c>
      <c r="F30" s="472">
        <f>SUM(MACRO!G580)</f>
        <v>0</v>
      </c>
      <c r="G30" s="473">
        <f>IF('ROOM DIV'!$G$18=0,0,(F30/'ROOM DIV'!$G$18)*100)</f>
        <v>0</v>
      </c>
      <c r="H30" s="472">
        <f>SUM(MACRO!I580)</f>
        <v>0</v>
      </c>
      <c r="I30" s="473">
        <f>IF('ROOM DIV'!$I$18=0,0,(H30/'ROOM DIV'!$I$18)*100)</f>
        <v>0</v>
      </c>
      <c r="J30" s="437" t="str">
        <f>MACRO!B580</f>
        <v>FO Uniform</v>
      </c>
      <c r="K30" s="472">
        <f>SUM(MACRO!L580)</f>
        <v>0</v>
      </c>
      <c r="L30" s="473">
        <f>IF('ROOM DIV'!$L$18=0,0,(K30/'ROOM DIV'!$L$18)*100)</f>
        <v>0</v>
      </c>
      <c r="M30" s="472">
        <f>SUM(MACRO!N580)</f>
        <v>0</v>
      </c>
      <c r="N30" s="473">
        <f>IF('ROOM DIV'!$N$18=0,0,(M30/'ROOM DIV'!$N$18)*100)</f>
        <v>0</v>
      </c>
      <c r="O30" s="472">
        <f>SUM(MACRO!P580)</f>
        <v>0</v>
      </c>
      <c r="P30" s="473">
        <f>IF('ROOM DIV'!$P$18=0,0,(O30/'ROOM DIV'!$P$18)*100)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SUM(MACRO!C581)</f>
        <v>0</v>
      </c>
      <c r="C31" s="473">
        <f>IF('ROOM DIV'!$C$18=0,0,(B31/'ROOM DIV'!$C$18)*100)</f>
        <v>0</v>
      </c>
      <c r="D31" s="472">
        <f>SUM(MACRO!E581)</f>
        <v>0</v>
      </c>
      <c r="E31" s="473">
        <f>IF('ROOM DIV'!$E$18=0,0,(D31/'ROOM DIV'!$E$18)*100)</f>
        <v>0</v>
      </c>
      <c r="F31" s="472">
        <f>SUM(MACRO!G581)</f>
        <v>0</v>
      </c>
      <c r="G31" s="473">
        <f>IF('ROOM DIV'!$G$18=0,0,(F31/'ROOM DIV'!$G$18)*100)</f>
        <v>0</v>
      </c>
      <c r="H31" s="472">
        <f>SUM(MACRO!I581)</f>
        <v>0</v>
      </c>
      <c r="I31" s="473">
        <f>IF('ROOM DIV'!$I$18=0,0,(H31/'ROOM DIV'!$I$18)*100)</f>
        <v>0</v>
      </c>
      <c r="J31" s="437" t="str">
        <f>MACRO!B581</f>
        <v>FO Data Processing</v>
      </c>
      <c r="K31" s="472">
        <f>SUM(MACRO!L581)</f>
        <v>0</v>
      </c>
      <c r="L31" s="473">
        <f>IF('ROOM DIV'!$L$18=0,0,(K31/'ROOM DIV'!$L$18)*100)</f>
        <v>0</v>
      </c>
      <c r="M31" s="472">
        <f>SUM(MACRO!N581)</f>
        <v>0</v>
      </c>
      <c r="N31" s="473">
        <f>IF('ROOM DIV'!$N$18=0,0,(M31/'ROOM DIV'!$N$18)*100)</f>
        <v>0</v>
      </c>
      <c r="O31" s="472">
        <f>SUM(MACRO!P581)</f>
        <v>0</v>
      </c>
      <c r="P31" s="473">
        <f>IF('ROOM DIV'!$P$18=0,0,(O31/'ROOM DIV'!$P$18)*100)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SUM(MACRO!C582)</f>
        <v>0</v>
      </c>
      <c r="C32" s="473">
        <f>IF('ROOM DIV'!$C$18=0,0,(B32/'ROOM DIV'!$C$18)*100)</f>
        <v>0</v>
      </c>
      <c r="D32" s="472">
        <f>SUM(MACRO!E582)</f>
        <v>0</v>
      </c>
      <c r="E32" s="473">
        <f>IF('ROOM DIV'!$E$18=0,0,(D32/'ROOM DIV'!$E$18)*100)</f>
        <v>0</v>
      </c>
      <c r="F32" s="472">
        <f>SUM(MACRO!G582)</f>
        <v>0</v>
      </c>
      <c r="G32" s="473">
        <f>IF('ROOM DIV'!$G$18=0,0,(F32/'ROOM DIV'!$G$18)*100)</f>
        <v>0</v>
      </c>
      <c r="H32" s="472">
        <f>SUM(MACRO!I582)</f>
        <v>0</v>
      </c>
      <c r="I32" s="473">
        <f>IF('ROOM DIV'!$I$18=0,0,(H32/'ROOM DIV'!$I$18)*100)</f>
        <v>0</v>
      </c>
      <c r="J32" s="437" t="str">
        <f>MACRO!B582</f>
        <v>FO Material Supplies</v>
      </c>
      <c r="K32" s="472">
        <f>SUM(MACRO!L582)</f>
        <v>0</v>
      </c>
      <c r="L32" s="473">
        <f>IF('ROOM DIV'!$L$18=0,0,(K32/'ROOM DIV'!$L$18)*100)</f>
        <v>0</v>
      </c>
      <c r="M32" s="472">
        <f>SUM(MACRO!N582)</f>
        <v>0</v>
      </c>
      <c r="N32" s="473">
        <f>IF('ROOM DIV'!$N$18=0,0,(M32/'ROOM DIV'!$N$18)*100)</f>
        <v>0</v>
      </c>
      <c r="O32" s="472">
        <f>SUM(MACRO!P582)</f>
        <v>0</v>
      </c>
      <c r="P32" s="473">
        <f>IF('ROOM DIV'!$P$18=0,0,(O32/'ROOM DIV'!$P$18)*100)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SUM(MACRO!C583)</f>
        <v>0</v>
      </c>
      <c r="C33" s="473">
        <f>IF('ROOM DIV'!$C$18=0,0,(B33/'ROOM DIV'!$C$18)*100)</f>
        <v>0</v>
      </c>
      <c r="D33" s="472">
        <f>SUM(MACRO!E583)</f>
        <v>0</v>
      </c>
      <c r="E33" s="473">
        <f>IF('ROOM DIV'!$E$18=0,0,(D33/'ROOM DIV'!$E$18)*100)</f>
        <v>0</v>
      </c>
      <c r="F33" s="472">
        <f>SUM(MACRO!G583)</f>
        <v>0</v>
      </c>
      <c r="G33" s="473">
        <f>IF('ROOM DIV'!$G$18=0,0,(F33/'ROOM DIV'!$G$18)*100)</f>
        <v>0</v>
      </c>
      <c r="H33" s="472">
        <f>SUM(MACRO!I583)</f>
        <v>0</v>
      </c>
      <c r="I33" s="473">
        <f>IF('ROOM DIV'!$I$18=0,0,(H33/'ROOM DIV'!$I$18)*100)</f>
        <v>0</v>
      </c>
      <c r="J33" s="437" t="str">
        <f>MACRO!B583</f>
        <v>FO Guest Gratuities</v>
      </c>
      <c r="K33" s="472">
        <f>SUM(MACRO!L583)</f>
        <v>0</v>
      </c>
      <c r="L33" s="473">
        <f>IF('ROOM DIV'!$L$18=0,0,(K33/'ROOM DIV'!$L$18)*100)</f>
        <v>0</v>
      </c>
      <c r="M33" s="472">
        <f>SUM(MACRO!N583)</f>
        <v>0</v>
      </c>
      <c r="N33" s="473">
        <f>IF('ROOM DIV'!$N$18=0,0,(M33/'ROOM DIV'!$N$18)*100)</f>
        <v>0</v>
      </c>
      <c r="O33" s="472">
        <f>SUM(MACRO!P583)</f>
        <v>0</v>
      </c>
      <c r="P33" s="473">
        <f>IF('ROOM DIV'!$P$18=0,0,(O33/'ROOM DIV'!$P$18)*100)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SUM(MACRO!C584)</f>
        <v>0</v>
      </c>
      <c r="C34" s="473">
        <f>IF('ROOM DIV'!$C$18=0,0,(B34/'ROOM DIV'!$C$18)*100)</f>
        <v>0</v>
      </c>
      <c r="D34" s="472">
        <f>SUM(MACRO!E584)</f>
        <v>0</v>
      </c>
      <c r="E34" s="473">
        <f>IF('ROOM DIV'!$E$18=0,0,(D34/'ROOM DIV'!$E$18)*100)</f>
        <v>0</v>
      </c>
      <c r="F34" s="472">
        <f>SUM(MACRO!G584)</f>
        <v>0</v>
      </c>
      <c r="G34" s="473">
        <f>IF('ROOM DIV'!$G$18=0,0,(F34/'ROOM DIV'!$G$18)*100)</f>
        <v>0</v>
      </c>
      <c r="H34" s="472">
        <f>SUM(MACRO!I584)</f>
        <v>0</v>
      </c>
      <c r="I34" s="473">
        <f>IF('ROOM DIV'!$I$18=0,0,(H34/'ROOM DIV'!$I$18)*100)</f>
        <v>0</v>
      </c>
      <c r="J34" s="437" t="str">
        <f>MACRO!B584</f>
        <v>FO Guest Supplies</v>
      </c>
      <c r="K34" s="472">
        <f>SUM(MACRO!L584)</f>
        <v>0</v>
      </c>
      <c r="L34" s="473">
        <f>IF('ROOM DIV'!$L$18=0,0,(K34/'ROOM DIV'!$L$18)*100)</f>
        <v>0</v>
      </c>
      <c r="M34" s="472">
        <f>SUM(MACRO!N584)</f>
        <v>0</v>
      </c>
      <c r="N34" s="473">
        <f>IF('ROOM DIV'!$N$18=0,0,(M34/'ROOM DIV'!$N$18)*100)</f>
        <v>0</v>
      </c>
      <c r="O34" s="472">
        <f>SUM(MACRO!P584)</f>
        <v>0</v>
      </c>
      <c r="P34" s="473">
        <f>IF('ROOM DIV'!$P$18=0,0,(O34/'ROOM DIV'!$P$18)*100)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SUM(MACRO!C585)</f>
        <v>0</v>
      </c>
      <c r="C35" s="473">
        <f>IF('ROOM DIV'!$C$18=0,0,(B35/'ROOM DIV'!$C$18)*100)</f>
        <v>0</v>
      </c>
      <c r="D35" s="472">
        <f>SUM(MACRO!E585)</f>
        <v>0</v>
      </c>
      <c r="E35" s="473">
        <f>IF('ROOM DIV'!$E$18=0,0,(D35/'ROOM DIV'!$E$18)*100)</f>
        <v>0</v>
      </c>
      <c r="F35" s="472">
        <f>SUM(MACRO!G585)</f>
        <v>0</v>
      </c>
      <c r="G35" s="473">
        <f>IF('ROOM DIV'!$G$18=0,0,(F35/'ROOM DIV'!$G$18)*100)</f>
        <v>0</v>
      </c>
      <c r="H35" s="472">
        <f>SUM(MACRO!I585)</f>
        <v>0</v>
      </c>
      <c r="I35" s="473">
        <f>IF('ROOM DIV'!$I$18=0,0,(H35/'ROOM DIV'!$I$18)*100)</f>
        <v>0</v>
      </c>
      <c r="J35" s="437" t="str">
        <f>MACRO!B585</f>
        <v>FO Newspaper &amp; Magazine</v>
      </c>
      <c r="K35" s="472">
        <f>SUM(MACRO!L585)</f>
        <v>0</v>
      </c>
      <c r="L35" s="473">
        <f>IF('ROOM DIV'!$L$18=0,0,(K35/'ROOM DIV'!$L$18)*100)</f>
        <v>0</v>
      </c>
      <c r="M35" s="472">
        <f>SUM(MACRO!N585)</f>
        <v>0</v>
      </c>
      <c r="N35" s="473">
        <f>IF('ROOM DIV'!$N$18=0,0,(M35/'ROOM DIV'!$N$18)*100)</f>
        <v>0</v>
      </c>
      <c r="O35" s="472">
        <f>SUM(MACRO!P585)</f>
        <v>0</v>
      </c>
      <c r="P35" s="473">
        <f>IF('ROOM DIV'!$P$18=0,0,(O35/'ROOM DIV'!$P$18)*100)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SUM(MACRO!C586)</f>
        <v>0</v>
      </c>
      <c r="C36" s="473">
        <f>IF('ROOM DIV'!$C$18=0,0,(B36/'ROOM DIV'!$C$18)*100)</f>
        <v>0</v>
      </c>
      <c r="D36" s="472">
        <f>SUM(MACRO!E586)</f>
        <v>0</v>
      </c>
      <c r="E36" s="473">
        <f>IF('ROOM DIV'!$E$18=0,0,(D36/'ROOM DIV'!$E$18)*100)</f>
        <v>0</v>
      </c>
      <c r="F36" s="472">
        <f>SUM(MACRO!G586)</f>
        <v>0</v>
      </c>
      <c r="G36" s="473">
        <f>IF('ROOM DIV'!$G$18=0,0,(F36/'ROOM DIV'!$G$18)*100)</f>
        <v>0</v>
      </c>
      <c r="H36" s="472">
        <f>SUM(MACRO!I586)</f>
        <v>0</v>
      </c>
      <c r="I36" s="473">
        <f>IF('ROOM DIV'!$I$18=0,0,(H36/'ROOM DIV'!$I$18)*100)</f>
        <v>0</v>
      </c>
      <c r="J36" s="437" t="str">
        <f>MACRO!B586</f>
        <v>FO Cable &amp; TV Satelite</v>
      </c>
      <c r="K36" s="472">
        <f>SUM(MACRO!L586)</f>
        <v>0</v>
      </c>
      <c r="L36" s="473">
        <f>IF('ROOM DIV'!$L$18=0,0,(K36/'ROOM DIV'!$L$18)*100)</f>
        <v>0</v>
      </c>
      <c r="M36" s="472">
        <f>SUM(MACRO!N586)</f>
        <v>0</v>
      </c>
      <c r="N36" s="473">
        <f>IF('ROOM DIV'!$N$18=0,0,(M36/'ROOM DIV'!$N$18)*100)</f>
        <v>0</v>
      </c>
      <c r="O36" s="472">
        <f>SUM(MACRO!P586)</f>
        <v>0</v>
      </c>
      <c r="P36" s="473">
        <f>IF('ROOM DIV'!$P$18=0,0,(O36/'ROOM DIV'!$P$18)*100)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SUM(MACRO!C587)</f>
        <v>0</v>
      </c>
      <c r="C37" s="473">
        <f>IF('ROOM DIV'!$C$18=0,0,(B37/'ROOM DIV'!$C$18)*100)</f>
        <v>0</v>
      </c>
      <c r="D37" s="472">
        <f>SUM(MACRO!E587)</f>
        <v>0</v>
      </c>
      <c r="E37" s="473">
        <f>IF('ROOM DIV'!$E$18=0,0,(D37/'ROOM DIV'!$E$18)*100)</f>
        <v>0</v>
      </c>
      <c r="F37" s="472">
        <f>SUM(MACRO!G587)</f>
        <v>0</v>
      </c>
      <c r="G37" s="473">
        <f>IF('ROOM DIV'!$G$18=0,0,(F37/'ROOM DIV'!$G$18)*100)</f>
        <v>0</v>
      </c>
      <c r="H37" s="472">
        <f>SUM(MACRO!I587)</f>
        <v>0</v>
      </c>
      <c r="I37" s="473">
        <f>IF('ROOM DIV'!$I$18=0,0,(H37/'ROOM DIV'!$I$18)*100)</f>
        <v>0</v>
      </c>
      <c r="J37" s="437" t="str">
        <f>MACRO!B587</f>
        <v>FO VIP Expenses</v>
      </c>
      <c r="K37" s="472">
        <f>SUM(MACRO!L587)</f>
        <v>0</v>
      </c>
      <c r="L37" s="473">
        <f>IF('ROOM DIV'!$L$18=0,0,(K37/'ROOM DIV'!$L$18)*100)</f>
        <v>0</v>
      </c>
      <c r="M37" s="472">
        <f>SUM(MACRO!N587)</f>
        <v>0</v>
      </c>
      <c r="N37" s="473">
        <f>IF('ROOM DIV'!$N$18=0,0,(M37/'ROOM DIV'!$N$18)*100)</f>
        <v>0</v>
      </c>
      <c r="O37" s="472">
        <f>SUM(MACRO!P587)</f>
        <v>0</v>
      </c>
      <c r="P37" s="473">
        <f>IF('ROOM DIV'!$P$18=0,0,(O37/'ROOM DIV'!$P$18)*100)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SUM(MACRO!C588)</f>
        <v>0</v>
      </c>
      <c r="C38" s="473">
        <f>IF('ROOM DIV'!$C$18=0,0,(B38/'ROOM DIV'!$C$18)*100)</f>
        <v>0</v>
      </c>
      <c r="D38" s="472">
        <f>SUM(MACRO!E588)</f>
        <v>0</v>
      </c>
      <c r="E38" s="473">
        <f>IF('ROOM DIV'!$E$18=0,0,(D38/'ROOM DIV'!$E$18)*100)</f>
        <v>0</v>
      </c>
      <c r="F38" s="472">
        <f>SUM(MACRO!G588)</f>
        <v>0</v>
      </c>
      <c r="G38" s="473">
        <f>IF('ROOM DIV'!$G$18=0,0,(F38/'ROOM DIV'!$G$18)*100)</f>
        <v>0</v>
      </c>
      <c r="H38" s="472">
        <f>SUM(MACRO!I588)</f>
        <v>0</v>
      </c>
      <c r="I38" s="473">
        <f>IF('ROOM DIV'!$I$18=0,0,(H38/'ROOM DIV'!$I$18)*100)</f>
        <v>0</v>
      </c>
      <c r="J38" s="437" t="str">
        <f>MACRO!B588</f>
        <v>FO Internet &amp; Website</v>
      </c>
      <c r="K38" s="472">
        <f>SUM(MACRO!L588)</f>
        <v>0</v>
      </c>
      <c r="L38" s="473">
        <f>IF('ROOM DIV'!$L$18=0,0,(K38/'ROOM DIV'!$L$18)*100)</f>
        <v>0</v>
      </c>
      <c r="M38" s="472">
        <f>SUM(MACRO!N588)</f>
        <v>0</v>
      </c>
      <c r="N38" s="473">
        <f>IF('ROOM DIV'!$N$18=0,0,(M38/'ROOM DIV'!$N$18)*100)</f>
        <v>0</v>
      </c>
      <c r="O38" s="472">
        <f>SUM(MACRO!P588)</f>
        <v>0</v>
      </c>
      <c r="P38" s="473">
        <f>IF('ROOM DIV'!$P$18=0,0,(O38/'ROOM DIV'!$P$18)*100)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SUM(MACRO!C589)</f>
        <v>0</v>
      </c>
      <c r="C39" s="473">
        <f>IF('ROOM DIV'!$C$18=0,0,(B39/'ROOM DIV'!$C$18)*100)</f>
        <v>0</v>
      </c>
      <c r="D39" s="472">
        <f>SUM(MACRO!E589)</f>
        <v>0</v>
      </c>
      <c r="E39" s="473">
        <f>IF('ROOM DIV'!$E$18=0,0,(D39/'ROOM DIV'!$E$18)*100)</f>
        <v>0</v>
      </c>
      <c r="F39" s="472">
        <f>SUM(MACRO!G589)</f>
        <v>0</v>
      </c>
      <c r="G39" s="473">
        <f>IF('ROOM DIV'!$G$18=0,0,(F39/'ROOM DIV'!$G$18)*100)</f>
        <v>0</v>
      </c>
      <c r="H39" s="472">
        <f>SUM(MACRO!I589)</f>
        <v>0</v>
      </c>
      <c r="I39" s="473">
        <f>IF('ROOM DIV'!$I$18=0,0,(H39/'ROOM DIV'!$I$18)*100)</f>
        <v>0</v>
      </c>
      <c r="J39" s="437" t="str">
        <f>MACRO!B589</f>
        <v>FO Allowances Room</v>
      </c>
      <c r="K39" s="472">
        <f>SUM(MACRO!L589)</f>
        <v>0</v>
      </c>
      <c r="L39" s="473">
        <f>IF('ROOM DIV'!$L$18=0,0,(K39/'ROOM DIV'!$L$18)*100)</f>
        <v>0</v>
      </c>
      <c r="M39" s="472">
        <f>SUM(MACRO!N589)</f>
        <v>0</v>
      </c>
      <c r="N39" s="473">
        <f>IF('ROOM DIV'!$N$18=0,0,(M39/'ROOM DIV'!$N$18)*100)</f>
        <v>0</v>
      </c>
      <c r="O39" s="472">
        <f>SUM(MACRO!P589)</f>
        <v>0</v>
      </c>
      <c r="P39" s="473">
        <f>IF('ROOM DIV'!$P$18=0,0,(O39/'ROOM DIV'!$P$18)*100)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SUM(MACRO!C590)</f>
        <v>0</v>
      </c>
      <c r="C40" s="473">
        <f>IF('ROOM DIV'!$C$18=0,0,(B40/'ROOM DIV'!$C$18)*100)</f>
        <v>0</v>
      </c>
      <c r="D40" s="472">
        <f>SUM(MACRO!E590)</f>
        <v>0</v>
      </c>
      <c r="E40" s="473">
        <f>IF('ROOM DIV'!$E$18=0,0,(D40/'ROOM DIV'!$E$18)*100)</f>
        <v>0</v>
      </c>
      <c r="F40" s="472">
        <f>SUM(MACRO!G590)</f>
        <v>0</v>
      </c>
      <c r="G40" s="473">
        <f>IF('ROOM DIV'!$G$18=0,0,(F40/'ROOM DIV'!$G$18)*100)</f>
        <v>0</v>
      </c>
      <c r="H40" s="472">
        <f>SUM(MACRO!I590)</f>
        <v>0</v>
      </c>
      <c r="I40" s="473">
        <f>IF('ROOM DIV'!$I$18=0,0,(H40/'ROOM DIV'!$I$18)*100)</f>
        <v>0</v>
      </c>
      <c r="J40" s="437" t="str">
        <f>MACRO!B590</f>
        <v>FO Travel Agent Commision</v>
      </c>
      <c r="K40" s="472">
        <f>SUM(MACRO!L590)</f>
        <v>0</v>
      </c>
      <c r="L40" s="473">
        <f>IF('ROOM DIV'!$L$18=0,0,(K40/'ROOM DIV'!$L$18)*100)</f>
        <v>0</v>
      </c>
      <c r="M40" s="472">
        <f>SUM(MACRO!N590)</f>
        <v>0</v>
      </c>
      <c r="N40" s="473">
        <f>IF('ROOM DIV'!$N$18=0,0,(M40/'ROOM DIV'!$N$18)*100)</f>
        <v>0</v>
      </c>
      <c r="O40" s="472">
        <f>SUM(MACRO!P590)</f>
        <v>0</v>
      </c>
      <c r="P40" s="473">
        <f>IF('ROOM DIV'!$P$18=0,0,(O40/'ROOM DIV'!$P$18)*100)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SUM(MACRO!C591)</f>
        <v>0</v>
      </c>
      <c r="C41" s="473">
        <f>IF('ROOM DIV'!$C$18=0,0,(B41/'ROOM DIV'!$C$18)*100)</f>
        <v>0</v>
      </c>
      <c r="D41" s="472">
        <f>SUM(MACRO!E591)</f>
        <v>0</v>
      </c>
      <c r="E41" s="473">
        <f>IF('ROOM DIV'!$E$18=0,0,(D41/'ROOM DIV'!$E$18)*100)</f>
        <v>0</v>
      </c>
      <c r="F41" s="472">
        <f>SUM(MACRO!G591)</f>
        <v>0</v>
      </c>
      <c r="G41" s="473">
        <f>IF('ROOM DIV'!$G$18=0,0,(F41/'ROOM DIV'!$G$18)*100)</f>
        <v>0</v>
      </c>
      <c r="H41" s="472">
        <f>SUM(MACRO!I591)</f>
        <v>0</v>
      </c>
      <c r="I41" s="473">
        <f>IF('ROOM DIV'!$I$18=0,0,(H41/'ROOM DIV'!$I$18)*100)</f>
        <v>0</v>
      </c>
      <c r="J41" s="437" t="str">
        <f>MACRO!B591</f>
        <v>FO Central Reservation</v>
      </c>
      <c r="K41" s="472">
        <f>SUM(MACRO!L591)</f>
        <v>0</v>
      </c>
      <c r="L41" s="473">
        <f>IF('ROOM DIV'!$L$18=0,0,(K41/'ROOM DIV'!$L$18)*100)</f>
        <v>0</v>
      </c>
      <c r="M41" s="472">
        <f>SUM(MACRO!N591)</f>
        <v>0</v>
      </c>
      <c r="N41" s="473">
        <f>IF('ROOM DIV'!$N$18=0,0,(M41/'ROOM DIV'!$N$18)*100)</f>
        <v>0</v>
      </c>
      <c r="O41" s="472">
        <f>SUM(MACRO!P591)</f>
        <v>0</v>
      </c>
      <c r="P41" s="473">
        <f>IF('ROOM DIV'!$P$18=0,0,(O41/'ROOM DIV'!$P$18)*100)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SUM(MACRO!C592)</f>
        <v>0</v>
      </c>
      <c r="C42" s="473">
        <f>IF('ROOM DIV'!$C$18=0,0,(B42/'ROOM DIV'!$C$18)*100)</f>
        <v>0</v>
      </c>
      <c r="D42" s="472">
        <f>SUM(MACRO!E592)</f>
        <v>0</v>
      </c>
      <c r="E42" s="473">
        <f>IF('ROOM DIV'!$E$18=0,0,(D42/'ROOM DIV'!$E$18)*100)</f>
        <v>0</v>
      </c>
      <c r="F42" s="472">
        <f>SUM(MACRO!G592)</f>
        <v>0</v>
      </c>
      <c r="G42" s="473">
        <f>IF('ROOM DIV'!$G$18=0,0,(F42/'ROOM DIV'!$G$18)*100)</f>
        <v>0</v>
      </c>
      <c r="H42" s="472">
        <f>SUM(MACRO!I592)</f>
        <v>0</v>
      </c>
      <c r="I42" s="473">
        <f>IF('ROOM DIV'!$I$18=0,0,(H42/'ROOM DIV'!$I$18)*100)</f>
        <v>0</v>
      </c>
      <c r="J42" s="437" t="str">
        <f>MACRO!B592</f>
        <v>FO Loyalty Program</v>
      </c>
      <c r="K42" s="472">
        <f>SUM(MACRO!L592)</f>
        <v>0</v>
      </c>
      <c r="L42" s="473">
        <f>IF('ROOM DIV'!$L$18=0,0,(K42/'ROOM DIV'!$L$18)*100)</f>
        <v>0</v>
      </c>
      <c r="M42" s="472">
        <f>SUM(MACRO!N592)</f>
        <v>0</v>
      </c>
      <c r="N42" s="473">
        <f>IF('ROOM DIV'!$N$18=0,0,(M42/'ROOM DIV'!$N$18)*100)</f>
        <v>0</v>
      </c>
      <c r="O42" s="472">
        <f>SUM(MACRO!P592)</f>
        <v>0</v>
      </c>
      <c r="P42" s="473">
        <f>IF('ROOM DIV'!$P$18=0,0,(O42/'ROOM DIV'!$P$18)*100)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SUM(MACRO!C593)</f>
        <v>0</v>
      </c>
      <c r="C43" s="473">
        <f>IF('ROOM DIV'!$C$18=0,0,(B43/'ROOM DIV'!$C$18)*100)</f>
        <v>0</v>
      </c>
      <c r="D43" s="472">
        <f>SUM(MACRO!E593)</f>
        <v>0</v>
      </c>
      <c r="E43" s="473">
        <f>IF('ROOM DIV'!$E$18=0,0,(D43/'ROOM DIV'!$E$18)*100)</f>
        <v>0</v>
      </c>
      <c r="F43" s="472">
        <f>SUM(MACRO!G593)</f>
        <v>0</v>
      </c>
      <c r="G43" s="473">
        <f>IF('ROOM DIV'!$G$18=0,0,(F43/'ROOM DIV'!$G$18)*100)</f>
        <v>0</v>
      </c>
      <c r="H43" s="472">
        <f>SUM(MACRO!I593)</f>
        <v>0</v>
      </c>
      <c r="I43" s="473">
        <f>IF('ROOM DIV'!$I$18=0,0,(H43/'ROOM DIV'!$I$18)*100)</f>
        <v>0</v>
      </c>
      <c r="J43" s="437" t="str">
        <f>MACRO!B593</f>
        <v>FO Laundry Uniform</v>
      </c>
      <c r="K43" s="472">
        <f>SUM(MACRO!L593)</f>
        <v>0</v>
      </c>
      <c r="L43" s="473">
        <f>IF('ROOM DIV'!$L$18=0,0,(K43/'ROOM DIV'!$L$18)*100)</f>
        <v>0</v>
      </c>
      <c r="M43" s="472">
        <f>SUM(MACRO!N593)</f>
        <v>0</v>
      </c>
      <c r="N43" s="473">
        <f>IF('ROOM DIV'!$N$18=0,0,(M43/'ROOM DIV'!$N$18)*100)</f>
        <v>0</v>
      </c>
      <c r="O43" s="472">
        <f>SUM(MACRO!P593)</f>
        <v>0</v>
      </c>
      <c r="P43" s="473">
        <f>IF('ROOM DIV'!$P$18=0,0,(O43/'ROOM DIV'!$P$18)*100)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472">
        <f>SUM(MACRO!C594)</f>
        <v>0</v>
      </c>
      <c r="C44" s="473">
        <f>IF('ROOM DIV'!$C$18=0,0,(B44/'ROOM DIV'!$C$18)*100)</f>
        <v>0</v>
      </c>
      <c r="D44" s="472">
        <f>SUM(MACRO!E594)</f>
        <v>0</v>
      </c>
      <c r="E44" s="473">
        <f>IF('ROOM DIV'!$E$18=0,0,(D44/'ROOM DIV'!$E$18)*100)</f>
        <v>0</v>
      </c>
      <c r="F44" s="472">
        <f>SUM(MACRO!G594)</f>
        <v>0</v>
      </c>
      <c r="G44" s="473">
        <f>IF('ROOM DIV'!$G$18=0,0,(F44/'ROOM DIV'!$G$18)*100)</f>
        <v>0</v>
      </c>
      <c r="H44" s="472">
        <f>SUM(MACRO!I594)</f>
        <v>0</v>
      </c>
      <c r="I44" s="473">
        <f>IF('ROOM DIV'!$I$18=0,0,(H44/'ROOM DIV'!$I$18)*100)</f>
        <v>0</v>
      </c>
      <c r="J44" s="437" t="str">
        <f>MACRO!B594</f>
        <v>FO Training</v>
      </c>
      <c r="K44" s="472">
        <f>SUM(MACRO!L594)</f>
        <v>0</v>
      </c>
      <c r="L44" s="473">
        <f>IF('ROOM DIV'!$L$18=0,0,(K44/'ROOM DIV'!$L$18)*100)</f>
        <v>0</v>
      </c>
      <c r="M44" s="472">
        <f>SUM(MACRO!N594)</f>
        <v>0</v>
      </c>
      <c r="N44" s="473">
        <f>IF('ROOM DIV'!$N$18=0,0,(M44/'ROOM DIV'!$N$18)*100)</f>
        <v>0</v>
      </c>
      <c r="O44" s="472">
        <f>SUM(MACRO!P594)</f>
        <v>0</v>
      </c>
      <c r="P44" s="473">
        <f>IF('ROOM DIV'!$P$18=0,0,(O44/'ROOM DIV'!$P$18)*100)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472">
        <f>SUM(MACRO!C595)</f>
        <v>0</v>
      </c>
      <c r="C45" s="473">
        <f>IF('ROOM DIV'!$C$18=0,0,(B45/'ROOM DIV'!$C$18)*100)</f>
        <v>0</v>
      </c>
      <c r="D45" s="472">
        <f>SUM(MACRO!E595)</f>
        <v>0</v>
      </c>
      <c r="E45" s="473">
        <f>IF('ROOM DIV'!$E$18=0,0,(D45/'ROOM DIV'!$E$18)*100)</f>
        <v>0</v>
      </c>
      <c r="F45" s="472">
        <f>SUM(MACRO!G595)</f>
        <v>0</v>
      </c>
      <c r="G45" s="473">
        <f>IF('ROOM DIV'!$G$18=0,0,(F45/'ROOM DIV'!$G$18)*100)</f>
        <v>0</v>
      </c>
      <c r="H45" s="472">
        <f>SUM(MACRO!I595)</f>
        <v>0</v>
      </c>
      <c r="I45" s="473">
        <f>IF('ROOM DIV'!$I$18=0,0,(H45/'ROOM DIV'!$I$18)*100)</f>
        <v>0</v>
      </c>
      <c r="J45" s="437" t="str">
        <f>MACRO!B595</f>
        <v>FO Flower &amp; Decoration</v>
      </c>
      <c r="K45" s="472">
        <f>SUM(MACRO!L595)</f>
        <v>0</v>
      </c>
      <c r="L45" s="473">
        <f>IF('ROOM DIV'!$L$18=0,0,(K45/'ROOM DIV'!$L$18)*100)</f>
        <v>0</v>
      </c>
      <c r="M45" s="472">
        <f>SUM(MACRO!N595)</f>
        <v>0</v>
      </c>
      <c r="N45" s="473">
        <f>IF('ROOM DIV'!$N$18=0,0,(M45/'ROOM DIV'!$N$18)*100)</f>
        <v>0</v>
      </c>
      <c r="O45" s="472">
        <f>SUM(MACRO!P595)</f>
        <v>0</v>
      </c>
      <c r="P45" s="473">
        <f>IF('ROOM DIV'!$P$18=0,0,(O45/'ROOM DIV'!$P$18)*100)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426"/>
      <c r="B46" s="472">
        <f>SUM(MACRO!C596)</f>
        <v>0</v>
      </c>
      <c r="C46" s="473">
        <f>IF('ROOM DIV'!$C$18=0,0,(B46/'ROOM DIV'!$C$18)*100)</f>
        <v>0</v>
      </c>
      <c r="D46" s="472">
        <f>SUM(MACRO!E596)</f>
        <v>0</v>
      </c>
      <c r="E46" s="473">
        <f>IF('ROOM DIV'!$E$18=0,0,(D46/'ROOM DIV'!$E$18)*100)</f>
        <v>0</v>
      </c>
      <c r="F46" s="472">
        <f>SUM(MACRO!G596)</f>
        <v>0</v>
      </c>
      <c r="G46" s="473">
        <f>IF('ROOM DIV'!$G$18=0,0,(F46/'ROOM DIV'!$G$18)*100)</f>
        <v>0</v>
      </c>
      <c r="H46" s="472">
        <f>SUM(MACRO!I596)</f>
        <v>0</v>
      </c>
      <c r="I46" s="473">
        <f>IF('ROOM DIV'!$I$18=0,0,(H46/'ROOM DIV'!$I$18)*100)</f>
        <v>0</v>
      </c>
      <c r="J46" s="437" t="str">
        <f>MACRO!B596</f>
        <v>FO Others expenses</v>
      </c>
      <c r="K46" s="472">
        <f>SUM(MACRO!L596)</f>
        <v>0</v>
      </c>
      <c r="L46" s="473">
        <f>IF('ROOM DIV'!$L$18=0,0,(K46/'ROOM DIV'!$L$18)*100)</f>
        <v>0</v>
      </c>
      <c r="M46" s="472">
        <f>SUM(MACRO!N596)</f>
        <v>0</v>
      </c>
      <c r="N46" s="473">
        <f>IF('ROOM DIV'!$N$18=0,0,(M46/'ROOM DIV'!$N$18)*100)</f>
        <v>0</v>
      </c>
      <c r="O46" s="472">
        <f>SUM(MACRO!P596)</f>
        <v>0</v>
      </c>
      <c r="P46" s="473">
        <f>IF('ROOM DIV'!$P$18=0,0,(O46/'ROOM DIV'!$P$18)*100)</f>
        <v>0</v>
      </c>
      <c r="Q46" s="36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426"/>
      <c r="B47" s="478">
        <f>SUM(B23:B46)</f>
        <v>0</v>
      </c>
      <c r="C47" s="479">
        <f>IF('ROOM DIV'!$C$18=0,0,(B47/'ROOM DIV'!$C$18)*100)</f>
        <v>0</v>
      </c>
      <c r="D47" s="478">
        <f>SUM(D23:D46)</f>
        <v>0</v>
      </c>
      <c r="E47" s="479">
        <f>IF('ROOM DIV'!$E$18=0,0,(D47/'ROOM DIV'!$E$18)*100)</f>
        <v>0</v>
      </c>
      <c r="F47" s="478">
        <f>SUM(F23:F46)</f>
        <v>0</v>
      </c>
      <c r="G47" s="479">
        <f>IF('ROOM DIV'!$G$18=0,0,(F47/'ROOM DIV'!$G$18)*100)</f>
        <v>0</v>
      </c>
      <c r="H47" s="478">
        <f>SUM(H23:H46)</f>
        <v>0</v>
      </c>
      <c r="I47" s="479">
        <f>IF('ROOM DIV'!$I$18=0,0,(H47/'ROOM DIV'!$I$18)*100)</f>
        <v>0</v>
      </c>
      <c r="J47" s="480" t="s">
        <v>1609</v>
      </c>
      <c r="K47" s="478">
        <f>SUM(K23:K46)</f>
        <v>0</v>
      </c>
      <c r="L47" s="479">
        <f>IF('ROOM DIV'!$L$18=0,0,(K47/'ROOM DIV'!$L$18)*100)</f>
        <v>0</v>
      </c>
      <c r="M47" s="478">
        <f>SUM(M23:M46)</f>
        <v>0</v>
      </c>
      <c r="N47" s="479">
        <f>IF('ROOM DIV'!$N$18=0,0,(M47/'ROOM DIV'!$N$18)*100)</f>
        <v>0</v>
      </c>
      <c r="O47" s="478">
        <f>SUM(O23:O46)</f>
        <v>0</v>
      </c>
      <c r="P47" s="479">
        <f>IF('ROOM DIV'!$P$18=0,0,(O47/'ROOM DIV'!$P$18)*100)</f>
        <v>0</v>
      </c>
      <c r="Q47" s="361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" customHeight="1">
      <c r="A48" s="426"/>
      <c r="B48" s="474">
        <f>SUM(B21,B47)</f>
        <v>0</v>
      </c>
      <c r="C48" s="479">
        <f>IF('ROOM DIV'!$C$18=0,0,(B48/'ROOM DIV'!$C$18)*100)</f>
        <v>0</v>
      </c>
      <c r="D48" s="474">
        <f>SUM(D21,D47)</f>
        <v>0</v>
      </c>
      <c r="E48" s="479">
        <f>IF('ROOM DIV'!$E$18=0,0,(D48/'ROOM DIV'!$E$18)*100)</f>
        <v>0</v>
      </c>
      <c r="F48" s="474">
        <f>SUM(F21,F47)</f>
        <v>0</v>
      </c>
      <c r="G48" s="479">
        <f>IF('ROOM DIV'!$G$18=0,0,(F48/'ROOM DIV'!$G$18)*100)</f>
        <v>0</v>
      </c>
      <c r="H48" s="474">
        <f>SUM(H21,H47)</f>
        <v>0</v>
      </c>
      <c r="I48" s="479">
        <f>IF('ROOM DIV'!$I$18=0,0,(H48/'ROOM DIV'!$I$18)*100)</f>
        <v>0</v>
      </c>
      <c r="J48" s="355" t="s">
        <v>1671</v>
      </c>
      <c r="K48" s="474">
        <f>SUM(K21,K47)</f>
        <v>0</v>
      </c>
      <c r="L48" s="479">
        <f>IF('ROOM DIV'!$L$18=0,0,(K48/'ROOM DIV'!$L$18)*100)</f>
        <v>0</v>
      </c>
      <c r="M48" s="474">
        <f>SUM(M21,M47)</f>
        <v>0</v>
      </c>
      <c r="N48" s="479">
        <f>IF('ROOM DIV'!$N$18=0,0,(M48/'ROOM DIV'!$N$18)*100)</f>
        <v>0</v>
      </c>
      <c r="O48" s="474">
        <f>SUM(O21,O47)</f>
        <v>0</v>
      </c>
      <c r="P48" s="479">
        <f>IF('ROOM DIV'!$P$18=0,0,(O48/'ROOM DIV'!$P$18)*100)</f>
        <v>0</v>
      </c>
      <c r="Q48" s="361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" customHeight="1">
      <c r="A49" s="481"/>
      <c r="B49" s="408"/>
      <c r="C49" s="409"/>
      <c r="D49" s="408"/>
      <c r="E49" s="409"/>
      <c r="F49" s="408"/>
      <c r="G49" s="409"/>
      <c r="H49" s="408"/>
      <c r="I49" s="409"/>
      <c r="J49" s="410"/>
      <c r="K49" s="408"/>
      <c r="L49" s="409"/>
      <c r="M49" s="408"/>
      <c r="N49" s="409"/>
      <c r="O49" s="408"/>
      <c r="P49" s="409"/>
      <c r="Q49" s="411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" customHeight="1">
      <c r="A50" s="343"/>
      <c r="B50" s="340"/>
      <c r="C50" s="341"/>
      <c r="D50" s="340"/>
      <c r="E50" s="341"/>
      <c r="F50" s="340"/>
      <c r="G50" s="341"/>
      <c r="H50" s="340"/>
      <c r="I50" s="341"/>
      <c r="J50" s="342"/>
      <c r="K50" s="340"/>
      <c r="L50" s="341"/>
      <c r="M50" s="340"/>
      <c r="N50" s="341"/>
      <c r="O50" s="340"/>
      <c r="P50" s="341"/>
      <c r="Q50" s="340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42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42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42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42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42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42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42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42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42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42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42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42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42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42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42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42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42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42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42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42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42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42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42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42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42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42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42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42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42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42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42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42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42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42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42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42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42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42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42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42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42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42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42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42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42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42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42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42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42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42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42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42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42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42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42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42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42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42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42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42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42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42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42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42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42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42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42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42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42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42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42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42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42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42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42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42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42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42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42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42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42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42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42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42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42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42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42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42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42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42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42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42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42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42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42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42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42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42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42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42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42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42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42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42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42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42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42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42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42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42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42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42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42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42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42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42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42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42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42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42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42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42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42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42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42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42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42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42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42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42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42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42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42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42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42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42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42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42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42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42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42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42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42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42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42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42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42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42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42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42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42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42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42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42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42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42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42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42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42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42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42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42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42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42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42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42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42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42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42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42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42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42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42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42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42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42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42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42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42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42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42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42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42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42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42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42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42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42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42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42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42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42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42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42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42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42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42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42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42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42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42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42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42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42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42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42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42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42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42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42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42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42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42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42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42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42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42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42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42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42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42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42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42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42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42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42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42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42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42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42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42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42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42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42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42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42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42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42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42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42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42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42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42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42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42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42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42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42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42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42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42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42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42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42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42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42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42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42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42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42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42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42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42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42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42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42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42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42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42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42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42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42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42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42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42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42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42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42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42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42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42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42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42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42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42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42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42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42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42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42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42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42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42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42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42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42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42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42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42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42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42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42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42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42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42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42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42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42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42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42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42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42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42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42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42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42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42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42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42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42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42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42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42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42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42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42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42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42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42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42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42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42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42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42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42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42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42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42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42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42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42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42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42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42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42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42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42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42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42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42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42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42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42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42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42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42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42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42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42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42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42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42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42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42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42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42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42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42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42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42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42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42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42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42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42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42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42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42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42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42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42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42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42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42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42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42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42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42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42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42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42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42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42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42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42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42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42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42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42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42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42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42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42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42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42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42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42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42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42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42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42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42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42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42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42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42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42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42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42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42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42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42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42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42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42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42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42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42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42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42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42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42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42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42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42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42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42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42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42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42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42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42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42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42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42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42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42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42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42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42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42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42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42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42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42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42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42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42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42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42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42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42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42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42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42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42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42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42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42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42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42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42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42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42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42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42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42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42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42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42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42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42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42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42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42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42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42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42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42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42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42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42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42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42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42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42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42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42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42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42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42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42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42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42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42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42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42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42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42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42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42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42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42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42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42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42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42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42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42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42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42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42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42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42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42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42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42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42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42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42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42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42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42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42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42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42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42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42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42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42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42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42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42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42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42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42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42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42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42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42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42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42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42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42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42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42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42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42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42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42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42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42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42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42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42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42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42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42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42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42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42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42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42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42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42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42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42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42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42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42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42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42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42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42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42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42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42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42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42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42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42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42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42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42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42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42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42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42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42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42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42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42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42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42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42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42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42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42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42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42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42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42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42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42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42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42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42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42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42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42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42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42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42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42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42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42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42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42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42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42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42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42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42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42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42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42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42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42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42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42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42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42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42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42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42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42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42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42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42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42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42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42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42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42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42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42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42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42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42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42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42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42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42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42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42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42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42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42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42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42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42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42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42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42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42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42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42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42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42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42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42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42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42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42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42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42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42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42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42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42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42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42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42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42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42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42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42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42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42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42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42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42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42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42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42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42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42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42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42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42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42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42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42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42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42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42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42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42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42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42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42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42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42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42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42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42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42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42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42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42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42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42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42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42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42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42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42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42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42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42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42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42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42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42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42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42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42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42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42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42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42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42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42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42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42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42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42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42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42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42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42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42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42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42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42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42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42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42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42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42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42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42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42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42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42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42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42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42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42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42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42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42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42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42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42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42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42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42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42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42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42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42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42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42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42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42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42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42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42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42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42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42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42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42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42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42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42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42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42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42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42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42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42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42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42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42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42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42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42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42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42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42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42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42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42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42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42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42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42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42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42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42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42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42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42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42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42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42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42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42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42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42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42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42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42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42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42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42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42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42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42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42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42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42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42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42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42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42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42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42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42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42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42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42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42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42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42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42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42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42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42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42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42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42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42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42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42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42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42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42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42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42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42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42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42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42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42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42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42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42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42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42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42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42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42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42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42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42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42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42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42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42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42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42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42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42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42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42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42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42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42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42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42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42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42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42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42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42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42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42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42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42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42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42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42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42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42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42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42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42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42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42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42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42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42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42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42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42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42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42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42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42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42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42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42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42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42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42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42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42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P2"/>
    <mergeCell ref="B3:P3"/>
    <mergeCell ref="B4:P4"/>
  </mergeCells>
  <pageMargins left="0.7" right="0.7" top="0.75" bottom="0.75" header="0" footer="0"/>
  <pageSetup scale="43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53734"/>
  </sheetPr>
  <dimension ref="A1:Z1000"/>
  <sheetViews>
    <sheetView showGridLines="0"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36.7109375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82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1982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343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343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343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467" t="s">
        <v>10</v>
      </c>
      <c r="C6" s="468" t="s">
        <v>1717</v>
      </c>
      <c r="D6" s="469" t="s">
        <v>11</v>
      </c>
      <c r="E6" s="468" t="s">
        <v>1717</v>
      </c>
      <c r="F6" s="469" t="s">
        <v>12</v>
      </c>
      <c r="G6" s="468" t="s">
        <v>1717</v>
      </c>
      <c r="H6" s="469" t="s">
        <v>13</v>
      </c>
      <c r="I6" s="470" t="s">
        <v>1717</v>
      </c>
      <c r="J6" s="484" t="s">
        <v>9</v>
      </c>
      <c r="K6" s="467" t="s">
        <v>14</v>
      </c>
      <c r="L6" s="468" t="s">
        <v>1717</v>
      </c>
      <c r="M6" s="467" t="s">
        <v>15</v>
      </c>
      <c r="N6" s="354" t="s">
        <v>1717</v>
      </c>
      <c r="O6" s="467" t="s">
        <v>1916</v>
      </c>
      <c r="P6" s="468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1894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SUM(MACRO!C408)</f>
        <v>0</v>
      </c>
      <c r="C8" s="473">
        <f>IF('ROOM DIV'!$C$18=0,0,(B8/'ROOM DIV'!$C$18)*100)</f>
        <v>0</v>
      </c>
      <c r="D8" s="472">
        <f>SUM(MACRO!E408)</f>
        <v>0</v>
      </c>
      <c r="E8" s="473">
        <f>IF('ROOM DIV'!$E$18=0,0,(D8/'ROOM DIV'!$E$18)*100)</f>
        <v>0</v>
      </c>
      <c r="F8" s="472">
        <f>SUM(MACRO!G408)</f>
        <v>0</v>
      </c>
      <c r="G8" s="473">
        <f>IF('ROOM DIV'!$G$18=0,0,(F8/'ROOM DIV'!$G$18)*100)</f>
        <v>0</v>
      </c>
      <c r="H8" s="472">
        <f>SUM(MACRO!I408)</f>
        <v>0</v>
      </c>
      <c r="I8" s="473">
        <f>IF('ROOM DIV'!$I$18=0,0,(H8/'ROOM DIV'!$I$18)*100)</f>
        <v>0</v>
      </c>
      <c r="J8" s="485" t="str">
        <f>MACRO!B408</f>
        <v>HK Salary</v>
      </c>
      <c r="K8" s="472">
        <f>SUM(MACRO!L408)</f>
        <v>0</v>
      </c>
      <c r="L8" s="473">
        <f>IF('ROOM DIV'!$L$18=0,0,(K8/'ROOM DIV'!$L$18)*100)</f>
        <v>0</v>
      </c>
      <c r="M8" s="472">
        <f>SUM(MACRO!N408)</f>
        <v>0</v>
      </c>
      <c r="N8" s="473">
        <f>IF('ROOM DIV'!$N$18=0,0,(M8/'ROOM DIV'!$N$18)*100)</f>
        <v>0</v>
      </c>
      <c r="O8" s="472">
        <f>SUM(MACRO!P408)</f>
        <v>0</v>
      </c>
      <c r="P8" s="473">
        <f>IF('ROOM DIV'!$P$18=0,0,(O8/'ROOM DIV'!$P$18)*100)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SUM(MACRO!C409)</f>
        <v>0</v>
      </c>
      <c r="C9" s="473">
        <f>IF('ROOM DIV'!$C$18=0,0,(B9/'ROOM DIV'!$C$18)*100)</f>
        <v>0</v>
      </c>
      <c r="D9" s="472">
        <f>SUM(MACRO!E409)</f>
        <v>0</v>
      </c>
      <c r="E9" s="473">
        <f>IF('ROOM DIV'!$E$18=0,0,(D9/'ROOM DIV'!$E$18)*100)</f>
        <v>0</v>
      </c>
      <c r="F9" s="472">
        <f>SUM(MACRO!G409)</f>
        <v>0</v>
      </c>
      <c r="G9" s="473">
        <f>IF('ROOM DIV'!$G$18=0,0,(F9/'ROOM DIV'!$G$18)*100)</f>
        <v>0</v>
      </c>
      <c r="H9" s="472">
        <f>SUM(MACRO!I409)</f>
        <v>0</v>
      </c>
      <c r="I9" s="473">
        <f>IF('ROOM DIV'!$I$18=0,0,(H9/'ROOM DIV'!$I$18)*100)</f>
        <v>0</v>
      </c>
      <c r="J9" s="485" t="str">
        <f>MACRO!B409</f>
        <v>HK Bonus ( THR )</v>
      </c>
      <c r="K9" s="472">
        <f>SUM(MACRO!L409)</f>
        <v>0</v>
      </c>
      <c r="L9" s="473">
        <f>IF('ROOM DIV'!$L$18=0,0,(K9/'ROOM DIV'!$L$18)*100)</f>
        <v>0</v>
      </c>
      <c r="M9" s="472">
        <f>SUM(MACRO!N409)</f>
        <v>0</v>
      </c>
      <c r="N9" s="473">
        <f>IF('ROOM DIV'!$N$18=0,0,(M9/'ROOM DIV'!$N$18)*100)</f>
        <v>0</v>
      </c>
      <c r="O9" s="472">
        <f>SUM(MACRO!P409)</f>
        <v>0</v>
      </c>
      <c r="P9" s="473">
        <f>IF('ROOM DIV'!$P$18=0,0,(O9/'ROOM DIV'!$P$18)*100)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SUM(MACRO!C410)</f>
        <v>0</v>
      </c>
      <c r="C10" s="473">
        <f>IF('ROOM DIV'!$C$18=0,0,(B10/'ROOM DIV'!$C$18)*100)</f>
        <v>0</v>
      </c>
      <c r="D10" s="472">
        <f>SUM(MACRO!E410)</f>
        <v>0</v>
      </c>
      <c r="E10" s="473">
        <f>IF('ROOM DIV'!$E$18=0,0,(D10/'ROOM DIV'!$E$18)*100)</f>
        <v>0</v>
      </c>
      <c r="F10" s="472">
        <f>SUM(MACRO!G410)</f>
        <v>0</v>
      </c>
      <c r="G10" s="473">
        <f>IF('ROOM DIV'!$G$18=0,0,(F10/'ROOM DIV'!$G$18)*100)</f>
        <v>0</v>
      </c>
      <c r="H10" s="472">
        <f>SUM(MACRO!I410)</f>
        <v>0</v>
      </c>
      <c r="I10" s="473">
        <f>IF('ROOM DIV'!$I$18=0,0,(H10/'ROOM DIV'!$I$18)*100)</f>
        <v>0</v>
      </c>
      <c r="J10" s="485" t="str">
        <f>MACRO!B410</f>
        <v>HK Employee Bonus ( Compensation )</v>
      </c>
      <c r="K10" s="472">
        <f>SUM(MACRO!L410)</f>
        <v>0</v>
      </c>
      <c r="L10" s="473">
        <f>IF('ROOM DIV'!$L$18=0,0,(K10/'ROOM DIV'!$L$18)*100)</f>
        <v>0</v>
      </c>
      <c r="M10" s="472">
        <f>SUM(MACRO!N410)</f>
        <v>0</v>
      </c>
      <c r="N10" s="473">
        <f>IF('ROOM DIV'!$N$18=0,0,(M10/'ROOM DIV'!$N$18)*100)</f>
        <v>0</v>
      </c>
      <c r="O10" s="472">
        <f>SUM(MACRO!P410)</f>
        <v>0</v>
      </c>
      <c r="P10" s="473">
        <f>IF('ROOM DIV'!$P$18=0,0,(O10/'ROOM DIV'!$P$18)*100)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SUM(MACRO!C411)</f>
        <v>0</v>
      </c>
      <c r="C11" s="473">
        <f>IF('ROOM DIV'!$C$18=0,0,(B11/'ROOM DIV'!$C$18)*100)</f>
        <v>0</v>
      </c>
      <c r="D11" s="472">
        <f>SUM(MACRO!E411)</f>
        <v>0</v>
      </c>
      <c r="E11" s="473">
        <f>IF('ROOM DIV'!$E$18=0,0,(D11/'ROOM DIV'!$E$18)*100)</f>
        <v>0</v>
      </c>
      <c r="F11" s="472">
        <f>SUM(MACRO!G411)</f>
        <v>0</v>
      </c>
      <c r="G11" s="473">
        <f>IF('ROOM DIV'!$G$18=0,0,(F11/'ROOM DIV'!$G$18)*100)</f>
        <v>0</v>
      </c>
      <c r="H11" s="472">
        <f>SUM(MACRO!I411)</f>
        <v>0</v>
      </c>
      <c r="I11" s="473">
        <f>IF('ROOM DIV'!$I$18=0,0,(H11/'ROOM DIV'!$I$18)*100)</f>
        <v>0</v>
      </c>
      <c r="J11" s="485" t="str">
        <f>MACRO!B411</f>
        <v>HK Termination ( PHK )</v>
      </c>
      <c r="K11" s="472">
        <f>SUM(MACRO!L411)</f>
        <v>0</v>
      </c>
      <c r="L11" s="473">
        <f>IF('ROOM DIV'!$L$18=0,0,(K11/'ROOM DIV'!$L$18)*100)</f>
        <v>0</v>
      </c>
      <c r="M11" s="472">
        <f>SUM(MACRO!N411)</f>
        <v>0</v>
      </c>
      <c r="N11" s="473">
        <f>IF('ROOM DIV'!$N$18=0,0,(M11/'ROOM DIV'!$N$18)*100)</f>
        <v>0</v>
      </c>
      <c r="O11" s="472">
        <f>SUM(MACRO!P411)</f>
        <v>0</v>
      </c>
      <c r="P11" s="473">
        <f>IF('ROOM DIV'!$P$18=0,0,(O11/'ROOM DIV'!$P$18)*100)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SUM(MACRO!C412)</f>
        <v>0</v>
      </c>
      <c r="C12" s="473">
        <f>IF('ROOM DIV'!$C$18=0,0,(B12/'ROOM DIV'!$C$18)*100)</f>
        <v>0</v>
      </c>
      <c r="D12" s="472">
        <f>SUM(MACRO!E412)</f>
        <v>0</v>
      </c>
      <c r="E12" s="473">
        <f>IF('ROOM DIV'!$E$18=0,0,(D12/'ROOM DIV'!$E$18)*100)</f>
        <v>0</v>
      </c>
      <c r="F12" s="472">
        <f>SUM(MACRO!G412)</f>
        <v>0</v>
      </c>
      <c r="G12" s="473">
        <f>IF('ROOM DIV'!$G$18=0,0,(F12/'ROOM DIV'!$G$18)*100)</f>
        <v>0</v>
      </c>
      <c r="H12" s="472">
        <f>SUM(MACRO!I412)</f>
        <v>0</v>
      </c>
      <c r="I12" s="473">
        <f>IF('ROOM DIV'!$I$18=0,0,(H12/'ROOM DIV'!$I$18)*100)</f>
        <v>0</v>
      </c>
      <c r="J12" s="485" t="str">
        <f>MACRO!B412</f>
        <v>HK Daily Worker</v>
      </c>
      <c r="K12" s="472">
        <f>SUM(MACRO!L412)</f>
        <v>0</v>
      </c>
      <c r="L12" s="473">
        <f>IF('ROOM DIV'!$L$18=0,0,(K12/'ROOM DIV'!$L$18)*100)</f>
        <v>0</v>
      </c>
      <c r="M12" s="472">
        <f>SUM(MACRO!N412)</f>
        <v>0</v>
      </c>
      <c r="N12" s="473">
        <f>IF('ROOM DIV'!$N$18=0,0,(M12/'ROOM DIV'!$N$18)*100)</f>
        <v>0</v>
      </c>
      <c r="O12" s="472">
        <f>SUM(MACRO!P412)</f>
        <v>0</v>
      </c>
      <c r="P12" s="473">
        <f>IF('ROOM DIV'!$P$18=0,0,(O12/'ROOM DIV'!$P$18)*100)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SUM(MACRO!C413)</f>
        <v>0</v>
      </c>
      <c r="C13" s="473">
        <f>IF('ROOM DIV'!$C$18=0,0,(B13/'ROOM DIV'!$C$18)*100)</f>
        <v>0</v>
      </c>
      <c r="D13" s="472">
        <f>SUM(MACRO!E413)</f>
        <v>0</v>
      </c>
      <c r="E13" s="473">
        <f>IF('ROOM DIV'!$E$18=0,0,(D13/'ROOM DIV'!$E$18)*100)</f>
        <v>0</v>
      </c>
      <c r="F13" s="472">
        <f>SUM(MACRO!G413)</f>
        <v>0</v>
      </c>
      <c r="G13" s="473">
        <f>IF('ROOM DIV'!$G$18=0,0,(F13/'ROOM DIV'!$G$18)*100)</f>
        <v>0</v>
      </c>
      <c r="H13" s="472">
        <f>SUM(MACRO!I413)</f>
        <v>0</v>
      </c>
      <c r="I13" s="473">
        <f>IF('ROOM DIV'!$I$18=0,0,(H13/'ROOM DIV'!$I$18)*100)</f>
        <v>0</v>
      </c>
      <c r="J13" s="485" t="str">
        <f>MACRO!B413</f>
        <v>HK Over time</v>
      </c>
      <c r="K13" s="472">
        <f>SUM(MACRO!L413)</f>
        <v>0</v>
      </c>
      <c r="L13" s="473">
        <f>IF('ROOM DIV'!$L$18=0,0,(K13/'ROOM DIV'!$L$18)*100)</f>
        <v>0</v>
      </c>
      <c r="M13" s="472">
        <f>SUM(MACRO!N413)</f>
        <v>0</v>
      </c>
      <c r="N13" s="473">
        <f>IF('ROOM DIV'!$N$18=0,0,(M13/'ROOM DIV'!$N$18)*100)</f>
        <v>0</v>
      </c>
      <c r="O13" s="472">
        <f>SUM(MACRO!P413)</f>
        <v>0</v>
      </c>
      <c r="P13" s="473">
        <f>IF('ROOM DIV'!$P$18=0,0,(O13/'ROOM DIV'!$P$18)*100)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SUM(MACRO!C414)</f>
        <v>0</v>
      </c>
      <c r="C14" s="473">
        <f>IF('ROOM DIV'!$C$18=0,0,(B14/'ROOM DIV'!$C$18)*100)</f>
        <v>0</v>
      </c>
      <c r="D14" s="472">
        <f>SUM(MACRO!E414)</f>
        <v>0</v>
      </c>
      <c r="E14" s="473">
        <f>IF('ROOM DIV'!$E$18=0,0,(D14/'ROOM DIV'!$E$18)*100)</f>
        <v>0</v>
      </c>
      <c r="F14" s="472">
        <f>SUM(MACRO!G414)</f>
        <v>0</v>
      </c>
      <c r="G14" s="473">
        <f>IF('ROOM DIV'!$G$18=0,0,(F14/'ROOM DIV'!$G$18)*100)</f>
        <v>0</v>
      </c>
      <c r="H14" s="472">
        <f>SUM(MACRO!I414)</f>
        <v>0</v>
      </c>
      <c r="I14" s="473">
        <f>IF('ROOM DIV'!$I$18=0,0,(H14/'ROOM DIV'!$I$18)*100)</f>
        <v>0</v>
      </c>
      <c r="J14" s="485" t="str">
        <f>MACRO!B414</f>
        <v>HK Employee Meals</v>
      </c>
      <c r="K14" s="472">
        <f>SUM(MACRO!L414)</f>
        <v>0</v>
      </c>
      <c r="L14" s="473">
        <f>IF('ROOM DIV'!$L$18=0,0,(K14/'ROOM DIV'!$L$18)*100)</f>
        <v>0</v>
      </c>
      <c r="M14" s="472">
        <f>SUM(MACRO!N414)</f>
        <v>0</v>
      </c>
      <c r="N14" s="473">
        <f>IF('ROOM DIV'!$N$18=0,0,(M14/'ROOM DIV'!$N$18)*100)</f>
        <v>0</v>
      </c>
      <c r="O14" s="472">
        <f>SUM(MACRO!P414)</f>
        <v>0</v>
      </c>
      <c r="P14" s="473">
        <f>IF('ROOM DIV'!$P$18=0,0,(O14/'ROOM DIV'!$P$18)*100)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SUM(MACRO!C415)</f>
        <v>0</v>
      </c>
      <c r="C15" s="473">
        <f>IF('ROOM DIV'!$C$18=0,0,(B15/'ROOM DIV'!$C$18)*100)</f>
        <v>0</v>
      </c>
      <c r="D15" s="472">
        <f>SUM(MACRO!E415)</f>
        <v>0</v>
      </c>
      <c r="E15" s="473">
        <f>IF('ROOM DIV'!$E$18=0,0,(D15/'ROOM DIV'!$E$18)*100)</f>
        <v>0</v>
      </c>
      <c r="F15" s="472">
        <f>SUM(MACRO!G415)</f>
        <v>0</v>
      </c>
      <c r="G15" s="473">
        <f>IF('ROOM DIV'!$G$18=0,0,(F15/'ROOM DIV'!$G$18)*100)</f>
        <v>0</v>
      </c>
      <c r="H15" s="472">
        <f>SUM(MACRO!I415)</f>
        <v>0</v>
      </c>
      <c r="I15" s="473">
        <f>IF('ROOM DIV'!$I$18=0,0,(H15/'ROOM DIV'!$I$18)*100)</f>
        <v>0</v>
      </c>
      <c r="J15" s="485" t="str">
        <f>MACRO!B415</f>
        <v>HK Medical Insurance</v>
      </c>
      <c r="K15" s="472">
        <f>SUM(MACRO!L415)</f>
        <v>0</v>
      </c>
      <c r="L15" s="473">
        <f>IF('ROOM DIV'!$L$18=0,0,(K15/'ROOM DIV'!$L$18)*100)</f>
        <v>0</v>
      </c>
      <c r="M15" s="472">
        <f>SUM(MACRO!N415)</f>
        <v>0</v>
      </c>
      <c r="N15" s="473">
        <f>IF('ROOM DIV'!$N$18=0,0,(M15/'ROOM DIV'!$N$18)*100)</f>
        <v>0</v>
      </c>
      <c r="O15" s="472">
        <f>SUM(MACRO!P415)</f>
        <v>0</v>
      </c>
      <c r="P15" s="473">
        <f>IF('ROOM DIV'!$P$18=0,0,(O15/'ROOM DIV'!$P$18)*100)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SUM(MACRO!C416)</f>
        <v>0</v>
      </c>
      <c r="C16" s="473">
        <f>IF('ROOM DIV'!$C$18=0,0,(B16/'ROOM DIV'!$C$18)*100)</f>
        <v>0</v>
      </c>
      <c r="D16" s="472">
        <f>SUM(MACRO!E416)</f>
        <v>0</v>
      </c>
      <c r="E16" s="473">
        <f>IF('ROOM DIV'!$E$18=0,0,(D16/'ROOM DIV'!$E$18)*100)</f>
        <v>0</v>
      </c>
      <c r="F16" s="472">
        <f>SUM(MACRO!G416)</f>
        <v>0</v>
      </c>
      <c r="G16" s="473">
        <f>IF('ROOM DIV'!$G$18=0,0,(F16/'ROOM DIV'!$G$18)*100)</f>
        <v>0</v>
      </c>
      <c r="H16" s="472">
        <f>SUM(MACRO!I416)</f>
        <v>0</v>
      </c>
      <c r="I16" s="473">
        <f>IF('ROOM DIV'!$I$18=0,0,(H16/'ROOM DIV'!$I$18)*100)</f>
        <v>0</v>
      </c>
      <c r="J16" s="485" t="str">
        <f>MACRO!B416</f>
        <v>HK BPJS Ketenagakerjaan</v>
      </c>
      <c r="K16" s="472">
        <f>SUM(MACRO!L416)</f>
        <v>0</v>
      </c>
      <c r="L16" s="473">
        <f>IF('ROOM DIV'!$L$18=0,0,(K16/'ROOM DIV'!$L$18)*100)</f>
        <v>0</v>
      </c>
      <c r="M16" s="472">
        <f>SUM(MACRO!N416)</f>
        <v>0</v>
      </c>
      <c r="N16" s="473">
        <f>IF('ROOM DIV'!$N$18=0,0,(M16/'ROOM DIV'!$N$18)*100)</f>
        <v>0</v>
      </c>
      <c r="O16" s="472">
        <f>SUM(MACRO!P416)</f>
        <v>0</v>
      </c>
      <c r="P16" s="473">
        <f>IF('ROOM DIV'!$P$18=0,0,(O16/'ROOM DIV'!$P$18)*100)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SUM(MACRO!C417)</f>
        <v>0</v>
      </c>
      <c r="C17" s="473">
        <f>IF('ROOM DIV'!$C$18=0,0,(B17/'ROOM DIV'!$C$18)*100)</f>
        <v>0</v>
      </c>
      <c r="D17" s="472">
        <f>SUM(MACRO!E417)</f>
        <v>0</v>
      </c>
      <c r="E17" s="473">
        <f>IF('ROOM DIV'!$E$18=0,0,(D17/'ROOM DIV'!$E$18)*100)</f>
        <v>0</v>
      </c>
      <c r="F17" s="472">
        <f>SUM(MACRO!G417)</f>
        <v>0</v>
      </c>
      <c r="G17" s="473">
        <f>IF('ROOM DIV'!$G$18=0,0,(F17/'ROOM DIV'!$G$18)*100)</f>
        <v>0</v>
      </c>
      <c r="H17" s="472">
        <f>SUM(MACRO!I417)</f>
        <v>0</v>
      </c>
      <c r="I17" s="473">
        <f>IF('ROOM DIV'!$I$18=0,0,(H17/'ROOM DIV'!$I$18)*100)</f>
        <v>0</v>
      </c>
      <c r="J17" s="485" t="str">
        <f>MACRO!B417</f>
        <v>HK BPJS Kesehatan</v>
      </c>
      <c r="K17" s="472">
        <f>SUM(MACRO!L417)</f>
        <v>0</v>
      </c>
      <c r="L17" s="473">
        <f>IF('ROOM DIV'!$L$18=0,0,(K17/'ROOM DIV'!$L$18)*100)</f>
        <v>0</v>
      </c>
      <c r="M17" s="472">
        <f>SUM(MACRO!N417)</f>
        <v>0</v>
      </c>
      <c r="N17" s="473">
        <f>IF('ROOM DIV'!$N$18=0,0,(M17/'ROOM DIV'!$N$18)*100)</f>
        <v>0</v>
      </c>
      <c r="O17" s="472">
        <f>SUM(MACRO!P417)</f>
        <v>0</v>
      </c>
      <c r="P17" s="473">
        <f>IF('ROOM DIV'!$P$18=0,0,(O17/'ROOM DIV'!$P$18)*100)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SUM(MACRO!C418)</f>
        <v>0</v>
      </c>
      <c r="C18" s="473">
        <f>IF('ROOM DIV'!$C$18=0,0,(B18/'ROOM DIV'!$C$18)*100)</f>
        <v>0</v>
      </c>
      <c r="D18" s="472">
        <f>SUM(MACRO!E418)</f>
        <v>0</v>
      </c>
      <c r="E18" s="473">
        <f>IF('ROOM DIV'!$E$18=0,0,(D18/'ROOM DIV'!$E$18)*100)</f>
        <v>0</v>
      </c>
      <c r="F18" s="472">
        <f>SUM(MACRO!G418)</f>
        <v>0</v>
      </c>
      <c r="G18" s="473">
        <f>IF('ROOM DIV'!$G$18=0,0,(F18/'ROOM DIV'!$G$18)*100)</f>
        <v>0</v>
      </c>
      <c r="H18" s="472">
        <f>SUM(MACRO!I418)</f>
        <v>0</v>
      </c>
      <c r="I18" s="473">
        <f>IF('ROOM DIV'!$I$18=0,0,(H18/'ROOM DIV'!$I$18)*100)</f>
        <v>0</v>
      </c>
      <c r="J18" s="485" t="str">
        <f>MACRO!B418</f>
        <v>HK MOD Expenses</v>
      </c>
      <c r="K18" s="472">
        <f>SUM(MACRO!L418)</f>
        <v>0</v>
      </c>
      <c r="L18" s="473">
        <f>IF('ROOM DIV'!$L$18=0,0,(K18/'ROOM DIV'!$L$18)*100)</f>
        <v>0</v>
      </c>
      <c r="M18" s="472">
        <f>SUM(MACRO!N418)</f>
        <v>0</v>
      </c>
      <c r="N18" s="473">
        <f>IF('ROOM DIV'!$N$18=0,0,(M18/'ROOM DIV'!$N$18)*100)</f>
        <v>0</v>
      </c>
      <c r="O18" s="472">
        <f>SUM(MACRO!P418)</f>
        <v>0</v>
      </c>
      <c r="P18" s="473">
        <f>IF('ROOM DIV'!$P$18=0,0,(O18/'ROOM DIV'!$P$18)*100)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SUM(MACRO!C419)</f>
        <v>0</v>
      </c>
      <c r="C19" s="473">
        <f>IF('ROOM DIV'!$C$18=0,0,(B19/'ROOM DIV'!$C$18)*100)</f>
        <v>0</v>
      </c>
      <c r="D19" s="472">
        <f>SUM(MACRO!E419)</f>
        <v>0</v>
      </c>
      <c r="E19" s="473">
        <f>IF('ROOM DIV'!$E$18=0,0,(D19/'ROOM DIV'!$E$18)*100)</f>
        <v>0</v>
      </c>
      <c r="F19" s="472">
        <f>SUM(MACRO!G419)</f>
        <v>0</v>
      </c>
      <c r="G19" s="473">
        <f>IF('ROOM DIV'!$G$18=0,0,(F19/'ROOM DIV'!$G$18)*100)</f>
        <v>0</v>
      </c>
      <c r="H19" s="472">
        <f>SUM(MACRO!I419)</f>
        <v>0</v>
      </c>
      <c r="I19" s="473">
        <f>IF('ROOM DIV'!$I$18=0,0,(H19/'ROOM DIV'!$I$18)*100)</f>
        <v>0</v>
      </c>
      <c r="J19" s="485" t="str">
        <f>MACRO!B419</f>
        <v>HK Income Tax Allowance</v>
      </c>
      <c r="K19" s="472">
        <f>SUM(MACRO!L419)</f>
        <v>0</v>
      </c>
      <c r="L19" s="473">
        <f>IF('ROOM DIV'!$L$18=0,0,(K19/'ROOM DIV'!$L$18)*100)</f>
        <v>0</v>
      </c>
      <c r="M19" s="472">
        <f>SUM(MACRO!N419)</f>
        <v>0</v>
      </c>
      <c r="N19" s="473">
        <f>IF('ROOM DIV'!$N$18=0,0,(M19/'ROOM DIV'!$N$18)*100)</f>
        <v>0</v>
      </c>
      <c r="O19" s="472">
        <f>SUM(MACRO!P419)</f>
        <v>0</v>
      </c>
      <c r="P19" s="473">
        <f>IF('ROOM DIV'!$P$18=0,0,(O19/'ROOM DIV'!$P$18)*100)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SUM(MACRO!C420)</f>
        <v>0</v>
      </c>
      <c r="C20" s="473">
        <f>IF('ROOM DIV'!$C$18=0,0,(B20/'ROOM DIV'!$C$18)*100)</f>
        <v>0</v>
      </c>
      <c r="D20" s="472">
        <f>SUM(MACRO!E420)</f>
        <v>0</v>
      </c>
      <c r="E20" s="473">
        <f>IF('ROOM DIV'!$E$18=0,0,(D20/'ROOM DIV'!$E$18)*100)</f>
        <v>0</v>
      </c>
      <c r="F20" s="472">
        <f>SUM(MACRO!G420)</f>
        <v>0</v>
      </c>
      <c r="G20" s="473">
        <f>IF('ROOM DIV'!$G$18=0,0,(F20/'ROOM DIV'!$G$18)*100)</f>
        <v>0</v>
      </c>
      <c r="H20" s="472">
        <f>SUM(MACRO!I420)</f>
        <v>0</v>
      </c>
      <c r="I20" s="473">
        <f>IF('ROOM DIV'!$I$18=0,0,(H20/'ROOM DIV'!$I$18)*100)</f>
        <v>0</v>
      </c>
      <c r="J20" s="485" t="str">
        <f>MACRO!B420</f>
        <v>HK Goverment Compensation (UUCK)</v>
      </c>
      <c r="K20" s="472">
        <f>SUM(MACRO!L420)</f>
        <v>0</v>
      </c>
      <c r="L20" s="473">
        <f>IF('ROOM DIV'!$L$18=0,0,(K20/'ROOM DIV'!$L$18)*100)</f>
        <v>0</v>
      </c>
      <c r="M20" s="472">
        <f>SUM(MACRO!N420)</f>
        <v>0</v>
      </c>
      <c r="N20" s="473">
        <f>IF('ROOM DIV'!$N$18=0,0,(M20/'ROOM DIV'!$N$18)*100)</f>
        <v>0</v>
      </c>
      <c r="O20" s="472">
        <f>SUM(MACRO!P420)</f>
        <v>0</v>
      </c>
      <c r="P20" s="473">
        <f>IF('ROOM DIV'!$P$18=0,0,(O20/'ROOM DIV'!$P$18)*100)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474">
        <f>SUM(B8:B20)</f>
        <v>0</v>
      </c>
      <c r="C21" s="479">
        <f>IF('ROOM DIV'!$C$18=0,0,(B21/'ROOM DIV'!$C$18)*100)</f>
        <v>0</v>
      </c>
      <c r="D21" s="474">
        <f>SUM(D8:D20)</f>
        <v>0</v>
      </c>
      <c r="E21" s="479">
        <f>IF('ROOM DIV'!$E$18=0,0,(D21/'ROOM DIV'!$E$18)*100)</f>
        <v>0</v>
      </c>
      <c r="F21" s="474">
        <f>SUM(F8:F20)</f>
        <v>0</v>
      </c>
      <c r="G21" s="479">
        <f>IF('ROOM DIV'!$G$18=0,0,(F21/'ROOM DIV'!$G$18)*100)</f>
        <v>0</v>
      </c>
      <c r="H21" s="474">
        <f>SUM(H8:H20)</f>
        <v>0</v>
      </c>
      <c r="I21" s="479">
        <f>IF('ROOM DIV'!$I$18=0,0,(H21/'ROOM DIV'!$I$18)*100)</f>
        <v>0</v>
      </c>
      <c r="J21" s="486" t="s">
        <v>1670</v>
      </c>
      <c r="K21" s="474">
        <f>SUM(K8:K20)</f>
        <v>0</v>
      </c>
      <c r="L21" s="479">
        <f>IF('ROOM DIV'!$L$18=0,0,(K21/'ROOM DIV'!$L$18)*100)</f>
        <v>0</v>
      </c>
      <c r="M21" s="474">
        <f>SUM(M8:M20)</f>
        <v>0</v>
      </c>
      <c r="N21" s="479">
        <f>IF('ROOM DIV'!$N$18=0,0,(M21/'ROOM DIV'!$N$18)*100)</f>
        <v>0</v>
      </c>
      <c r="O21" s="474">
        <f>SUM(O8:O20)</f>
        <v>0</v>
      </c>
      <c r="P21" s="479">
        <f>IF('ROOM DIV'!$P$18=0,0,(O21/'ROOM DIV'!$P$18)*100)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8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SUM(MACRO!C599)</f>
        <v>0</v>
      </c>
      <c r="C23" s="473">
        <f>IF('ROOM DIV'!$C$18=0,0,(B23/'ROOM DIV'!$C$18)*100)</f>
        <v>0</v>
      </c>
      <c r="D23" s="472">
        <f>SUM(MACRO!E599)</f>
        <v>0</v>
      </c>
      <c r="E23" s="473">
        <f>IF('ROOM DIV'!$E$18=0,0,(D23/'ROOM DIV'!$E$18)*100)</f>
        <v>0</v>
      </c>
      <c r="F23" s="472">
        <f>SUM(MACRO!G599)</f>
        <v>0</v>
      </c>
      <c r="G23" s="473">
        <f>IF('ROOM DIV'!$G$18=0,0,(F23/'ROOM DIV'!$G$18)*100)</f>
        <v>0</v>
      </c>
      <c r="H23" s="472">
        <f>SUM(MACRO!I599)</f>
        <v>0</v>
      </c>
      <c r="I23" s="473">
        <f>IF('ROOM DIV'!$I$18=0,0,(H23/'ROOM DIV'!$I$18)*100)</f>
        <v>0</v>
      </c>
      <c r="J23" s="485" t="str">
        <f>MACRO!B599</f>
        <v>HK Printing &amp; Stationary</v>
      </c>
      <c r="K23" s="472">
        <f>SUM(MACRO!L599)</f>
        <v>0</v>
      </c>
      <c r="L23" s="473">
        <f>IF('ROOM DIV'!$L$18=0,0,(K23/'ROOM DIV'!$L$18)*100)</f>
        <v>0</v>
      </c>
      <c r="M23" s="472">
        <f>SUM(MACRO!N599)</f>
        <v>0</v>
      </c>
      <c r="N23" s="473">
        <f>IF('ROOM DIV'!$N$18=0,0,(M23/'ROOM DIV'!$N$18)*100)</f>
        <v>0</v>
      </c>
      <c r="O23" s="472">
        <f>SUM(MACRO!P599)</f>
        <v>0</v>
      </c>
      <c r="P23" s="473">
        <f>IF('ROOM DIV'!$P$18=0,0,(O23/'ROOM DIV'!$P$18)*100)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SUM(MACRO!C600)</f>
        <v>0</v>
      </c>
      <c r="C24" s="473">
        <f>IF('ROOM DIV'!$C$18=0,0,(B24/'ROOM DIV'!$C$18)*100)</f>
        <v>0</v>
      </c>
      <c r="D24" s="472">
        <f>SUM(MACRO!E600)</f>
        <v>0</v>
      </c>
      <c r="E24" s="473">
        <f>IF('ROOM DIV'!$E$18=0,0,(D24/'ROOM DIV'!$E$18)*100)</f>
        <v>0</v>
      </c>
      <c r="F24" s="472">
        <f>SUM(MACRO!G600)</f>
        <v>0</v>
      </c>
      <c r="G24" s="473">
        <f>IF('ROOM DIV'!$G$18=0,0,(F24/'ROOM DIV'!$G$18)*100)</f>
        <v>0</v>
      </c>
      <c r="H24" s="472">
        <f>SUM(MACRO!I600)</f>
        <v>0</v>
      </c>
      <c r="I24" s="473">
        <f>IF('ROOM DIV'!$I$18=0,0,(H24/'ROOM DIV'!$I$18)*100)</f>
        <v>0</v>
      </c>
      <c r="J24" s="485" t="str">
        <f>MACRO!B600</f>
        <v>HK Photo Copy</v>
      </c>
      <c r="K24" s="472">
        <f>SUM(MACRO!L600)</f>
        <v>0</v>
      </c>
      <c r="L24" s="473">
        <f>IF('ROOM DIV'!$L$18=0,0,(K24/'ROOM DIV'!$L$18)*100)</f>
        <v>0</v>
      </c>
      <c r="M24" s="472">
        <f>SUM(MACRO!N600)</f>
        <v>0</v>
      </c>
      <c r="N24" s="473">
        <f>IF('ROOM DIV'!$N$18=0,0,(M24/'ROOM DIV'!$N$18)*100)</f>
        <v>0</v>
      </c>
      <c r="O24" s="472">
        <f>SUM(MACRO!P600)</f>
        <v>0</v>
      </c>
      <c r="P24" s="473">
        <f>IF('ROOM DIV'!$P$18=0,0,(O24/'ROOM DIV'!$P$18)*100)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SUM(MACRO!C601)</f>
        <v>0</v>
      </c>
      <c r="C25" s="473">
        <f>IF('ROOM DIV'!$C$18=0,0,(B25/'ROOM DIV'!$C$18)*100)</f>
        <v>0</v>
      </c>
      <c r="D25" s="472">
        <f>SUM(MACRO!E601)</f>
        <v>0</v>
      </c>
      <c r="E25" s="473">
        <f>IF('ROOM DIV'!$E$18=0,0,(D25/'ROOM DIV'!$E$18)*100)</f>
        <v>0</v>
      </c>
      <c r="F25" s="472">
        <f>SUM(MACRO!G601)</f>
        <v>0</v>
      </c>
      <c r="G25" s="473">
        <f>IF('ROOM DIV'!$G$18=0,0,(F25/'ROOM DIV'!$G$18)*100)</f>
        <v>0</v>
      </c>
      <c r="H25" s="472">
        <f>SUM(MACRO!I601)</f>
        <v>0</v>
      </c>
      <c r="I25" s="473">
        <f>IF('ROOM DIV'!$I$18=0,0,(H25/'ROOM DIV'!$I$18)*100)</f>
        <v>0</v>
      </c>
      <c r="J25" s="485" t="str">
        <f>MACRO!B601</f>
        <v>HK Postage, Stamp &amp; Courier</v>
      </c>
      <c r="K25" s="472">
        <f>SUM(MACRO!L601)</f>
        <v>0</v>
      </c>
      <c r="L25" s="473">
        <f>IF('ROOM DIV'!$L$18=0,0,(K25/'ROOM DIV'!$L$18)*100)</f>
        <v>0</v>
      </c>
      <c r="M25" s="472">
        <f>SUM(MACRO!N601)</f>
        <v>0</v>
      </c>
      <c r="N25" s="473">
        <f>IF('ROOM DIV'!$N$18=0,0,(M25/'ROOM DIV'!$N$18)*100)</f>
        <v>0</v>
      </c>
      <c r="O25" s="472">
        <f>SUM(MACRO!P601)</f>
        <v>0</v>
      </c>
      <c r="P25" s="473">
        <f>IF('ROOM DIV'!$P$18=0,0,(O25/'ROOM DIV'!$P$18)*100)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SUM(MACRO!C602)</f>
        <v>0</v>
      </c>
      <c r="C26" s="473">
        <f>IF('ROOM DIV'!$C$18=0,0,(B26/'ROOM DIV'!$C$18)*100)</f>
        <v>0</v>
      </c>
      <c r="D26" s="472">
        <f>SUM(MACRO!E602)</f>
        <v>0</v>
      </c>
      <c r="E26" s="473">
        <f>IF('ROOM DIV'!$E$18=0,0,(D26/'ROOM DIV'!$E$18)*100)</f>
        <v>0</v>
      </c>
      <c r="F26" s="472">
        <f>SUM(MACRO!G602)</f>
        <v>0</v>
      </c>
      <c r="G26" s="473">
        <f>IF('ROOM DIV'!$G$18=0,0,(F26/'ROOM DIV'!$G$18)*100)</f>
        <v>0</v>
      </c>
      <c r="H26" s="472">
        <f>SUM(MACRO!I602)</f>
        <v>0</v>
      </c>
      <c r="I26" s="473">
        <f>IF('ROOM DIV'!$I$18=0,0,(H26/'ROOM DIV'!$I$18)*100)</f>
        <v>0</v>
      </c>
      <c r="J26" s="485" t="str">
        <f>MACRO!B602</f>
        <v>HK Telephone</v>
      </c>
      <c r="K26" s="472">
        <f>SUM(MACRO!L602)</f>
        <v>0</v>
      </c>
      <c r="L26" s="473">
        <f>IF('ROOM DIV'!$L$18=0,0,(K26/'ROOM DIV'!$L$18)*100)</f>
        <v>0</v>
      </c>
      <c r="M26" s="472">
        <f>SUM(MACRO!N602)</f>
        <v>0</v>
      </c>
      <c r="N26" s="473">
        <f>IF('ROOM DIV'!$N$18=0,0,(M26/'ROOM DIV'!$N$18)*100)</f>
        <v>0</v>
      </c>
      <c r="O26" s="472">
        <f>SUM(MACRO!P602)</f>
        <v>0</v>
      </c>
      <c r="P26" s="473">
        <f>IF('ROOM DIV'!$P$18=0,0,(O26/'ROOM DIV'!$P$18)*100)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SUM(MACRO!C603)</f>
        <v>0</v>
      </c>
      <c r="C27" s="473">
        <f>IF('ROOM DIV'!$C$18=0,0,(B27/'ROOM DIV'!$C$18)*100)</f>
        <v>0</v>
      </c>
      <c r="D27" s="472">
        <f>SUM(MACRO!E603)</f>
        <v>0</v>
      </c>
      <c r="E27" s="473">
        <f>IF('ROOM DIV'!$E$18=0,0,(D27/'ROOM DIV'!$E$18)*100)</f>
        <v>0</v>
      </c>
      <c r="F27" s="472">
        <f>SUM(MACRO!G603)</f>
        <v>0</v>
      </c>
      <c r="G27" s="473">
        <f>IF('ROOM DIV'!$G$18=0,0,(F27/'ROOM DIV'!$G$18)*100)</f>
        <v>0</v>
      </c>
      <c r="H27" s="472">
        <f>SUM(MACRO!I603)</f>
        <v>0</v>
      </c>
      <c r="I27" s="473">
        <f>IF('ROOM DIV'!$I$18=0,0,(H27/'ROOM DIV'!$I$18)*100)</f>
        <v>0</v>
      </c>
      <c r="J27" s="485" t="str">
        <f>MACRO!B603</f>
        <v>HK Traveling Expenses</v>
      </c>
      <c r="K27" s="472">
        <f>SUM(MACRO!L603)</f>
        <v>0</v>
      </c>
      <c r="L27" s="473">
        <f>IF('ROOM DIV'!$L$18=0,0,(K27/'ROOM DIV'!$L$18)*100)</f>
        <v>0</v>
      </c>
      <c r="M27" s="472">
        <f>SUM(MACRO!N603)</f>
        <v>0</v>
      </c>
      <c r="N27" s="473">
        <f>IF('ROOM DIV'!$N$18=0,0,(M27/'ROOM DIV'!$N$18)*100)</f>
        <v>0</v>
      </c>
      <c r="O27" s="472">
        <f>SUM(MACRO!P603)</f>
        <v>0</v>
      </c>
      <c r="P27" s="473">
        <f>IF('ROOM DIV'!$P$18=0,0,(O27/'ROOM DIV'!$P$18)*100)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SUM(MACRO!C604)</f>
        <v>0</v>
      </c>
      <c r="C28" s="473">
        <f>IF('ROOM DIV'!$C$18=0,0,(B28/'ROOM DIV'!$C$18)*100)</f>
        <v>0</v>
      </c>
      <c r="D28" s="472">
        <f>SUM(MACRO!E604)</f>
        <v>0</v>
      </c>
      <c r="E28" s="473">
        <f>IF('ROOM DIV'!$E$18=0,0,(D28/'ROOM DIV'!$E$18)*100)</f>
        <v>0</v>
      </c>
      <c r="F28" s="472">
        <f>SUM(MACRO!G604)</f>
        <v>0</v>
      </c>
      <c r="G28" s="473">
        <f>IF('ROOM DIV'!$G$18=0,0,(F28/'ROOM DIV'!$G$18)*100)</f>
        <v>0</v>
      </c>
      <c r="H28" s="472">
        <f>SUM(MACRO!I604)</f>
        <v>0</v>
      </c>
      <c r="I28" s="473">
        <f>IF('ROOM DIV'!$I$18=0,0,(H28/'ROOM DIV'!$I$18)*100)</f>
        <v>0</v>
      </c>
      <c r="J28" s="485" t="str">
        <f>MACRO!B604</f>
        <v>HK Entertainment</v>
      </c>
      <c r="K28" s="472">
        <f>SUM(MACRO!L604)</f>
        <v>0</v>
      </c>
      <c r="L28" s="473">
        <f>IF('ROOM DIV'!$L$18=0,0,(K28/'ROOM DIV'!$L$18)*100)</f>
        <v>0</v>
      </c>
      <c r="M28" s="472">
        <f>SUM(MACRO!N604)</f>
        <v>0</v>
      </c>
      <c r="N28" s="473">
        <f>IF('ROOM DIV'!$N$18=0,0,(M28/'ROOM DIV'!$N$18)*100)</f>
        <v>0</v>
      </c>
      <c r="O28" s="472">
        <f>SUM(MACRO!P604)</f>
        <v>0</v>
      </c>
      <c r="P28" s="473">
        <f>IF('ROOM DIV'!$P$18=0,0,(O28/'ROOM DIV'!$P$18)*100)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SUM(MACRO!C605)</f>
        <v>0</v>
      </c>
      <c r="C29" s="473">
        <f>IF('ROOM DIV'!$C$18=0,0,(B29/'ROOM DIV'!$C$18)*100)</f>
        <v>0</v>
      </c>
      <c r="D29" s="472">
        <f>SUM(MACRO!E605)</f>
        <v>0</v>
      </c>
      <c r="E29" s="473">
        <f>IF('ROOM DIV'!$E$18=0,0,(D29/'ROOM DIV'!$E$18)*100)</f>
        <v>0</v>
      </c>
      <c r="F29" s="472">
        <f>SUM(MACRO!G605)</f>
        <v>0</v>
      </c>
      <c r="G29" s="473">
        <f>IF('ROOM DIV'!$G$18=0,0,(F29/'ROOM DIV'!$G$18)*100)</f>
        <v>0</v>
      </c>
      <c r="H29" s="472">
        <f>SUM(MACRO!I605)</f>
        <v>0</v>
      </c>
      <c r="I29" s="473">
        <f>IF('ROOM DIV'!$I$18=0,0,(H29/'ROOM DIV'!$I$18)*100)</f>
        <v>0</v>
      </c>
      <c r="J29" s="485" t="str">
        <f>MACRO!B605</f>
        <v>HK Transportation</v>
      </c>
      <c r="K29" s="472">
        <f>SUM(MACRO!L605)</f>
        <v>0</v>
      </c>
      <c r="L29" s="473">
        <f>IF('ROOM DIV'!$L$18=0,0,(K29/'ROOM DIV'!$L$18)*100)</f>
        <v>0</v>
      </c>
      <c r="M29" s="472">
        <f>SUM(MACRO!N605)</f>
        <v>0</v>
      </c>
      <c r="N29" s="473">
        <f>IF('ROOM DIV'!$N$18=0,0,(M29/'ROOM DIV'!$N$18)*100)</f>
        <v>0</v>
      </c>
      <c r="O29" s="472">
        <f>SUM(MACRO!P605)</f>
        <v>0</v>
      </c>
      <c r="P29" s="473">
        <f>IF('ROOM DIV'!$P$18=0,0,(O29/'ROOM DIV'!$P$18)*100)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SUM(MACRO!C606)</f>
        <v>0</v>
      </c>
      <c r="C30" s="473">
        <f>IF('ROOM DIV'!$C$18=0,0,(B30/'ROOM DIV'!$C$18)*100)</f>
        <v>0</v>
      </c>
      <c r="D30" s="472">
        <f>SUM(MACRO!E606)</f>
        <v>0</v>
      </c>
      <c r="E30" s="473">
        <f>IF('ROOM DIV'!$E$18=0,0,(D30/'ROOM DIV'!$E$18)*100)</f>
        <v>0</v>
      </c>
      <c r="F30" s="472">
        <f>SUM(MACRO!G606)</f>
        <v>0</v>
      </c>
      <c r="G30" s="473">
        <f>IF('ROOM DIV'!$G$18=0,0,(F30/'ROOM DIV'!$G$18)*100)</f>
        <v>0</v>
      </c>
      <c r="H30" s="472">
        <f>SUM(MACRO!I606)</f>
        <v>0</v>
      </c>
      <c r="I30" s="473">
        <f>IF('ROOM DIV'!$I$18=0,0,(H30/'ROOM DIV'!$I$18)*100)</f>
        <v>0</v>
      </c>
      <c r="J30" s="485" t="str">
        <f>MACRO!B606</f>
        <v>HK Uniform</v>
      </c>
      <c r="K30" s="472">
        <f>SUM(MACRO!L606)</f>
        <v>0</v>
      </c>
      <c r="L30" s="473">
        <f>IF('ROOM DIV'!$L$18=0,0,(K30/'ROOM DIV'!$L$18)*100)</f>
        <v>0</v>
      </c>
      <c r="M30" s="472">
        <f>SUM(MACRO!N606)</f>
        <v>0</v>
      </c>
      <c r="N30" s="473">
        <f>IF('ROOM DIV'!$N$18=0,0,(M30/'ROOM DIV'!$N$18)*100)</f>
        <v>0</v>
      </c>
      <c r="O30" s="472">
        <f>SUM(MACRO!P606)</f>
        <v>0</v>
      </c>
      <c r="P30" s="473">
        <f>IF('ROOM DIV'!$P$18=0,0,(O30/'ROOM DIV'!$P$18)*100)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SUM(MACRO!C607)</f>
        <v>0</v>
      </c>
      <c r="C31" s="473">
        <f>IF('ROOM DIV'!$C$18=0,0,(B31/'ROOM DIV'!$C$18)*100)</f>
        <v>0</v>
      </c>
      <c r="D31" s="472">
        <f>SUM(MACRO!E607)</f>
        <v>0</v>
      </c>
      <c r="E31" s="473">
        <f>IF('ROOM DIV'!$E$18=0,0,(D31/'ROOM DIV'!$E$18)*100)</f>
        <v>0</v>
      </c>
      <c r="F31" s="472">
        <f>SUM(MACRO!G607)</f>
        <v>0</v>
      </c>
      <c r="G31" s="473">
        <f>IF('ROOM DIV'!$G$18=0,0,(F31/'ROOM DIV'!$G$18)*100)</f>
        <v>0</v>
      </c>
      <c r="H31" s="472">
        <f>SUM(MACRO!I607)</f>
        <v>0</v>
      </c>
      <c r="I31" s="473">
        <f>IF('ROOM DIV'!$I$18=0,0,(H31/'ROOM DIV'!$I$18)*100)</f>
        <v>0</v>
      </c>
      <c r="J31" s="485" t="str">
        <f>MACRO!B607</f>
        <v>HK Data Processing</v>
      </c>
      <c r="K31" s="472">
        <f>SUM(MACRO!L607)</f>
        <v>0</v>
      </c>
      <c r="L31" s="473">
        <f>IF('ROOM DIV'!$L$18=0,0,(K31/'ROOM DIV'!$L$18)*100)</f>
        <v>0</v>
      </c>
      <c r="M31" s="472">
        <f>SUM(MACRO!N607)</f>
        <v>0</v>
      </c>
      <c r="N31" s="473">
        <f>IF('ROOM DIV'!$N$18=0,0,(M31/'ROOM DIV'!$N$18)*100)</f>
        <v>0</v>
      </c>
      <c r="O31" s="472">
        <f>SUM(MACRO!P607)</f>
        <v>0</v>
      </c>
      <c r="P31" s="473">
        <f>IF('ROOM DIV'!$P$18=0,0,(O31/'ROOM DIV'!$P$18)*100)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SUM(MACRO!C608)</f>
        <v>0</v>
      </c>
      <c r="C32" s="473">
        <f>IF('ROOM DIV'!$C$18=0,0,(B32/'ROOM DIV'!$C$18)*100)</f>
        <v>0</v>
      </c>
      <c r="D32" s="472">
        <f>SUM(MACRO!E608)</f>
        <v>0</v>
      </c>
      <c r="E32" s="473">
        <f>IF('ROOM DIV'!$E$18=0,0,(D32/'ROOM DIV'!$E$18)*100)</f>
        <v>0</v>
      </c>
      <c r="F32" s="472">
        <f>SUM(MACRO!G608)</f>
        <v>0</v>
      </c>
      <c r="G32" s="473">
        <f>IF('ROOM DIV'!$G$18=0,0,(F32/'ROOM DIV'!$G$18)*100)</f>
        <v>0</v>
      </c>
      <c r="H32" s="472">
        <f>SUM(MACRO!I608)</f>
        <v>0</v>
      </c>
      <c r="I32" s="473">
        <f>IF('ROOM DIV'!$I$18=0,0,(H32/'ROOM DIV'!$I$18)*100)</f>
        <v>0</v>
      </c>
      <c r="J32" s="485" t="str">
        <f>MACRO!B608</f>
        <v>HK Material Supplies</v>
      </c>
      <c r="K32" s="472">
        <f>SUM(MACRO!L608)</f>
        <v>0</v>
      </c>
      <c r="L32" s="473">
        <f>IF('ROOM DIV'!$L$18=0,0,(K32/'ROOM DIV'!$L$18)*100)</f>
        <v>0</v>
      </c>
      <c r="M32" s="472">
        <f>SUM(MACRO!N608)</f>
        <v>0</v>
      </c>
      <c r="N32" s="473">
        <f>IF('ROOM DIV'!$N$18=0,0,(M32/'ROOM DIV'!$N$18)*100)</f>
        <v>0</v>
      </c>
      <c r="O32" s="472">
        <f>SUM(MACRO!P608)</f>
        <v>0</v>
      </c>
      <c r="P32" s="473">
        <f>IF('ROOM DIV'!$P$18=0,0,(O32/'ROOM DIV'!$P$18)*100)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SUM(MACRO!C609)</f>
        <v>0</v>
      </c>
      <c r="C33" s="473">
        <f>IF('ROOM DIV'!$C$18=0,0,(B33/'ROOM DIV'!$C$18)*100)</f>
        <v>0</v>
      </c>
      <c r="D33" s="472">
        <f>SUM(MACRO!E609)</f>
        <v>0</v>
      </c>
      <c r="E33" s="473">
        <f>IF('ROOM DIV'!$E$18=0,0,(D33/'ROOM DIV'!$E$18)*100)</f>
        <v>0</v>
      </c>
      <c r="F33" s="472">
        <f>SUM(MACRO!G609)</f>
        <v>0</v>
      </c>
      <c r="G33" s="473">
        <f>IF('ROOM DIV'!$G$18=0,0,(F33/'ROOM DIV'!$G$18)*100)</f>
        <v>0</v>
      </c>
      <c r="H33" s="472">
        <f>SUM(MACRO!I609)</f>
        <v>0</v>
      </c>
      <c r="I33" s="473">
        <f>IF('ROOM DIV'!$I$18=0,0,(H33/'ROOM DIV'!$I$18)*100)</f>
        <v>0</v>
      </c>
      <c r="J33" s="485" t="str">
        <f>MACRO!B609</f>
        <v>HK Guest Gratuities</v>
      </c>
      <c r="K33" s="472">
        <f>SUM(MACRO!L609)</f>
        <v>0</v>
      </c>
      <c r="L33" s="473">
        <f>IF('ROOM DIV'!$L$18=0,0,(K33/'ROOM DIV'!$L$18)*100)</f>
        <v>0</v>
      </c>
      <c r="M33" s="472">
        <f>SUM(MACRO!N609)</f>
        <v>0</v>
      </c>
      <c r="N33" s="473">
        <f>IF('ROOM DIV'!$N$18=0,0,(M33/'ROOM DIV'!$N$18)*100)</f>
        <v>0</v>
      </c>
      <c r="O33" s="472">
        <f>SUM(MACRO!P609)</f>
        <v>0</v>
      </c>
      <c r="P33" s="473">
        <f>IF('ROOM DIV'!$P$18=0,0,(O33/'ROOM DIV'!$P$18)*100)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SUM(MACRO!C610)</f>
        <v>0</v>
      </c>
      <c r="C34" s="473">
        <f>IF('ROOM DIV'!$C$18=0,0,(B34/'ROOM DIV'!$C$18)*100)</f>
        <v>0</v>
      </c>
      <c r="D34" s="472">
        <f>SUM(MACRO!E610)</f>
        <v>0</v>
      </c>
      <c r="E34" s="473">
        <f>IF('ROOM DIV'!$E$18=0,0,(D34/'ROOM DIV'!$E$18)*100)</f>
        <v>0</v>
      </c>
      <c r="F34" s="472">
        <f>SUM(MACRO!G610)</f>
        <v>0</v>
      </c>
      <c r="G34" s="473">
        <f>IF('ROOM DIV'!$G$18=0,0,(F34/'ROOM DIV'!$G$18)*100)</f>
        <v>0</v>
      </c>
      <c r="H34" s="472">
        <f>SUM(MACRO!I610)</f>
        <v>0</v>
      </c>
      <c r="I34" s="473">
        <f>IF('ROOM DIV'!$I$18=0,0,(H34/'ROOM DIV'!$I$18)*100)</f>
        <v>0</v>
      </c>
      <c r="J34" s="485" t="str">
        <f>MACRO!B610</f>
        <v>HK Guest Supplies</v>
      </c>
      <c r="K34" s="472">
        <f>SUM(MACRO!L610)</f>
        <v>0</v>
      </c>
      <c r="L34" s="473">
        <f>IF('ROOM DIV'!$L$18=0,0,(K34/'ROOM DIV'!$L$18)*100)</f>
        <v>0</v>
      </c>
      <c r="M34" s="472">
        <f>SUM(MACRO!N610)</f>
        <v>0</v>
      </c>
      <c r="N34" s="473">
        <f>IF('ROOM DIV'!$N$18=0,0,(M34/'ROOM DIV'!$N$18)*100)</f>
        <v>0</v>
      </c>
      <c r="O34" s="472">
        <f>SUM(MACRO!P610)</f>
        <v>0</v>
      </c>
      <c r="P34" s="473">
        <f>IF('ROOM DIV'!$P$18=0,0,(O34/'ROOM DIV'!$P$18)*100)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SUM(MACRO!C611)</f>
        <v>0</v>
      </c>
      <c r="C35" s="473">
        <f>IF('ROOM DIV'!$C$18=0,0,(B35/'ROOM DIV'!$C$18)*100)</f>
        <v>0</v>
      </c>
      <c r="D35" s="472">
        <f>SUM(MACRO!E611)</f>
        <v>0</v>
      </c>
      <c r="E35" s="473">
        <f>IF('ROOM DIV'!$E$18=0,0,(D35/'ROOM DIV'!$E$18)*100)</f>
        <v>0</v>
      </c>
      <c r="F35" s="472">
        <f>SUM(MACRO!G611)</f>
        <v>0</v>
      </c>
      <c r="G35" s="473">
        <f>IF('ROOM DIV'!$G$18=0,0,(F35/'ROOM DIV'!$G$18)*100)</f>
        <v>0</v>
      </c>
      <c r="H35" s="472">
        <f>SUM(MACRO!I611)</f>
        <v>0</v>
      </c>
      <c r="I35" s="473">
        <f>IF('ROOM DIV'!$I$18=0,0,(H35/'ROOM DIV'!$I$18)*100)</f>
        <v>0</v>
      </c>
      <c r="J35" s="485" t="str">
        <f>MACRO!B611</f>
        <v>HK Cleaning Supplies</v>
      </c>
      <c r="K35" s="472">
        <f>SUM(MACRO!L611)</f>
        <v>0</v>
      </c>
      <c r="L35" s="473">
        <f>IF('ROOM DIV'!$L$18=0,0,(K35/'ROOM DIV'!$L$18)*100)</f>
        <v>0</v>
      </c>
      <c r="M35" s="472">
        <f>SUM(MACRO!N611)</f>
        <v>0</v>
      </c>
      <c r="N35" s="473">
        <f>IF('ROOM DIV'!$N$18=0,0,(M35/'ROOM DIV'!$N$18)*100)</f>
        <v>0</v>
      </c>
      <c r="O35" s="472">
        <f>SUM(MACRO!P611)</f>
        <v>0</v>
      </c>
      <c r="P35" s="473">
        <f>IF('ROOM DIV'!$P$18=0,0,(O35/'ROOM DIV'!$P$18)*100)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SUM(MACRO!C612)</f>
        <v>0</v>
      </c>
      <c r="C36" s="473">
        <f>IF('ROOM DIV'!$C$18=0,0,(B36/'ROOM DIV'!$C$18)*100)</f>
        <v>0</v>
      </c>
      <c r="D36" s="472">
        <f>SUM(MACRO!E612)</f>
        <v>0</v>
      </c>
      <c r="E36" s="473">
        <f>IF('ROOM DIV'!$E$18=0,0,(D36/'ROOM DIV'!$E$18)*100)</f>
        <v>0</v>
      </c>
      <c r="F36" s="472">
        <f>SUM(MACRO!G612)</f>
        <v>0</v>
      </c>
      <c r="G36" s="473">
        <f>IF('ROOM DIV'!$G$18=0,0,(F36/'ROOM DIV'!$G$18)*100)</f>
        <v>0</v>
      </c>
      <c r="H36" s="472">
        <f>SUM(MACRO!I612)</f>
        <v>0</v>
      </c>
      <c r="I36" s="473">
        <f>IF('ROOM DIV'!$I$18=0,0,(H36/'ROOM DIV'!$I$18)*100)</f>
        <v>0</v>
      </c>
      <c r="J36" s="485" t="str">
        <f>MACRO!B612</f>
        <v>HK Decoration &amp; Florist</v>
      </c>
      <c r="K36" s="472">
        <f>SUM(MACRO!L612)</f>
        <v>0</v>
      </c>
      <c r="L36" s="473">
        <f>IF('ROOM DIV'!$L$18=0,0,(K36/'ROOM DIV'!$L$18)*100)</f>
        <v>0</v>
      </c>
      <c r="M36" s="472">
        <f>SUM(MACRO!N612)</f>
        <v>0</v>
      </c>
      <c r="N36" s="473">
        <f>IF('ROOM DIV'!$N$18=0,0,(M36/'ROOM DIV'!$N$18)*100)</f>
        <v>0</v>
      </c>
      <c r="O36" s="472">
        <f>SUM(MACRO!P612)</f>
        <v>0</v>
      </c>
      <c r="P36" s="473">
        <f>IF('ROOM DIV'!$P$18=0,0,(O36/'ROOM DIV'!$P$18)*100)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SUM(MACRO!C613)</f>
        <v>0</v>
      </c>
      <c r="C37" s="473">
        <f>IF('ROOM DIV'!$C$18=0,0,(B37/'ROOM DIV'!$C$18)*100)</f>
        <v>0</v>
      </c>
      <c r="D37" s="472">
        <f>SUM(MACRO!E613)</f>
        <v>0</v>
      </c>
      <c r="E37" s="473">
        <f>IF('ROOM DIV'!$E$18=0,0,(D37/'ROOM DIV'!$E$18)*100)</f>
        <v>0</v>
      </c>
      <c r="F37" s="472">
        <f>SUM(MACRO!G613)</f>
        <v>0</v>
      </c>
      <c r="G37" s="473">
        <f>IF('ROOM DIV'!$G$18=0,0,(F37/'ROOM DIV'!$G$18)*100)</f>
        <v>0</v>
      </c>
      <c r="H37" s="472">
        <f>SUM(MACRO!I613)</f>
        <v>0</v>
      </c>
      <c r="I37" s="473">
        <f>IF('ROOM DIV'!$I$18=0,0,(H37/'ROOM DIV'!$I$18)*100)</f>
        <v>0</v>
      </c>
      <c r="J37" s="485" t="str">
        <f>MACRO!B613</f>
        <v>HK Laundry Linen</v>
      </c>
      <c r="K37" s="472">
        <f>SUM(MACRO!L613)</f>
        <v>0</v>
      </c>
      <c r="L37" s="473">
        <f>IF('ROOM DIV'!$L$18=0,0,(K37/'ROOM DIV'!$L$18)*100)</f>
        <v>0</v>
      </c>
      <c r="M37" s="472">
        <f>SUM(MACRO!N613)</f>
        <v>0</v>
      </c>
      <c r="N37" s="473">
        <f>IF('ROOM DIV'!$N$18=0,0,(M37/'ROOM DIV'!$N$18)*100)</f>
        <v>0</v>
      </c>
      <c r="O37" s="472">
        <f>SUM(MACRO!P613)</f>
        <v>0</v>
      </c>
      <c r="P37" s="473">
        <f>IF('ROOM DIV'!$P$18=0,0,(O37/'ROOM DIV'!$P$18)*100)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SUM(MACRO!C614)</f>
        <v>0</v>
      </c>
      <c r="C38" s="473">
        <f>IF('ROOM DIV'!$C$18=0,0,(B38/'ROOM DIV'!$C$18)*100)</f>
        <v>0</v>
      </c>
      <c r="D38" s="472">
        <f>SUM(MACRO!E614)</f>
        <v>0</v>
      </c>
      <c r="E38" s="473">
        <f>IF('ROOM DIV'!$E$18=0,0,(D38/'ROOM DIV'!$E$18)*100)</f>
        <v>0</v>
      </c>
      <c r="F38" s="472">
        <f>SUM(MACRO!G614)</f>
        <v>0</v>
      </c>
      <c r="G38" s="473">
        <f>IF('ROOM DIV'!$G$18=0,0,(F38/'ROOM DIV'!$G$18)*100)</f>
        <v>0</v>
      </c>
      <c r="H38" s="472">
        <f>SUM(MACRO!I614)</f>
        <v>0</v>
      </c>
      <c r="I38" s="473">
        <f>IF('ROOM DIV'!$I$18=0,0,(H38/'ROOM DIV'!$I$18)*100)</f>
        <v>0</v>
      </c>
      <c r="J38" s="485" t="str">
        <f>MACRO!B614</f>
        <v>HK Rental of Equipment</v>
      </c>
      <c r="K38" s="472">
        <f>SUM(MACRO!L614)</f>
        <v>0</v>
      </c>
      <c r="L38" s="473">
        <f>IF('ROOM DIV'!$L$18=0,0,(K38/'ROOM DIV'!$L$18)*100)</f>
        <v>0</v>
      </c>
      <c r="M38" s="472">
        <f>SUM(MACRO!N614)</f>
        <v>0</v>
      </c>
      <c r="N38" s="473">
        <f>IF('ROOM DIV'!$N$18=0,0,(M38/'ROOM DIV'!$N$18)*100)</f>
        <v>0</v>
      </c>
      <c r="O38" s="472">
        <f>SUM(MACRO!P614)</f>
        <v>0</v>
      </c>
      <c r="P38" s="473">
        <f>IF('ROOM DIV'!$P$18=0,0,(O38/'ROOM DIV'!$P$18)*100)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SUM(MACRO!C615)</f>
        <v>0</v>
      </c>
      <c r="C39" s="473">
        <f>IF('ROOM DIV'!$C$18=0,0,(B39/'ROOM DIV'!$C$18)*100)</f>
        <v>0</v>
      </c>
      <c r="D39" s="472">
        <f>SUM(MACRO!E615)</f>
        <v>0</v>
      </c>
      <c r="E39" s="473">
        <f>IF('ROOM DIV'!$E$18=0,0,(D39/'ROOM DIV'!$E$18)*100)</f>
        <v>0</v>
      </c>
      <c r="F39" s="472">
        <f>SUM(MACRO!G615)</f>
        <v>0</v>
      </c>
      <c r="G39" s="473">
        <f>IF('ROOM DIV'!$G$18=0,0,(F39/'ROOM DIV'!$G$18)*100)</f>
        <v>0</v>
      </c>
      <c r="H39" s="472">
        <f>SUM(MACRO!I615)</f>
        <v>0</v>
      </c>
      <c r="I39" s="473">
        <f>IF('ROOM DIV'!$I$18=0,0,(H39/'ROOM DIV'!$I$18)*100)</f>
        <v>0</v>
      </c>
      <c r="J39" s="485" t="str">
        <f>MACRO!B615</f>
        <v>HK Chinaware</v>
      </c>
      <c r="K39" s="472">
        <f>SUM(MACRO!L615)</f>
        <v>0</v>
      </c>
      <c r="L39" s="473">
        <f>IF('ROOM DIV'!$L$18=0,0,(K39/'ROOM DIV'!$L$18)*100)</f>
        <v>0</v>
      </c>
      <c r="M39" s="472">
        <f>SUM(MACRO!N615)</f>
        <v>0</v>
      </c>
      <c r="N39" s="473">
        <f>IF('ROOM DIV'!$N$18=0,0,(M39/'ROOM DIV'!$N$18)*100)</f>
        <v>0</v>
      </c>
      <c r="O39" s="472">
        <f>SUM(MACRO!P615)</f>
        <v>0</v>
      </c>
      <c r="P39" s="473">
        <f>IF('ROOM DIV'!$P$18=0,0,(O39/'ROOM DIV'!$P$18)*100)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SUM(MACRO!C616)</f>
        <v>0</v>
      </c>
      <c r="C40" s="473">
        <f>IF('ROOM DIV'!$C$18=0,0,(B40/'ROOM DIV'!$C$18)*100)</f>
        <v>0</v>
      </c>
      <c r="D40" s="472">
        <f>SUM(MACRO!E616)</f>
        <v>0</v>
      </c>
      <c r="E40" s="473">
        <f>IF('ROOM DIV'!$E$18=0,0,(D40/'ROOM DIV'!$E$18)*100)</f>
        <v>0</v>
      </c>
      <c r="F40" s="472">
        <f>SUM(MACRO!G616)</f>
        <v>0</v>
      </c>
      <c r="G40" s="473">
        <f>IF('ROOM DIV'!$G$18=0,0,(F40/'ROOM DIV'!$G$18)*100)</f>
        <v>0</v>
      </c>
      <c r="H40" s="472">
        <f>SUM(MACRO!I616)</f>
        <v>0</v>
      </c>
      <c r="I40" s="473">
        <f>IF('ROOM DIV'!$I$18=0,0,(H40/'ROOM DIV'!$I$18)*100)</f>
        <v>0</v>
      </c>
      <c r="J40" s="485" t="str">
        <f>MACRO!B616</f>
        <v>HK Glassware</v>
      </c>
      <c r="K40" s="472">
        <f>SUM(MACRO!L616)</f>
        <v>0</v>
      </c>
      <c r="L40" s="473">
        <f>IF('ROOM DIV'!$L$18=0,0,(K40/'ROOM DIV'!$L$18)*100)</f>
        <v>0</v>
      </c>
      <c r="M40" s="472">
        <f>SUM(MACRO!N616)</f>
        <v>0</v>
      </c>
      <c r="N40" s="473">
        <f>IF('ROOM DIV'!$N$18=0,0,(M40/'ROOM DIV'!$N$18)*100)</f>
        <v>0</v>
      </c>
      <c r="O40" s="472">
        <f>SUM(MACRO!P616)</f>
        <v>0</v>
      </c>
      <c r="P40" s="473">
        <f>IF('ROOM DIV'!$P$18=0,0,(O40/'ROOM DIV'!$P$18)*100)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SUM(MACRO!C617)</f>
        <v>0</v>
      </c>
      <c r="C41" s="473">
        <f>IF('ROOM DIV'!$C$18=0,0,(B41/'ROOM DIV'!$C$18)*100)</f>
        <v>0</v>
      </c>
      <c r="D41" s="472">
        <f>SUM(MACRO!E617)</f>
        <v>0</v>
      </c>
      <c r="E41" s="473">
        <f>IF('ROOM DIV'!$E$18=0,0,(D41/'ROOM DIV'!$E$18)*100)</f>
        <v>0</v>
      </c>
      <c r="F41" s="472">
        <f>SUM(MACRO!G617)</f>
        <v>0</v>
      </c>
      <c r="G41" s="473">
        <f>IF('ROOM DIV'!$G$18=0,0,(F41/'ROOM DIV'!$G$18)*100)</f>
        <v>0</v>
      </c>
      <c r="H41" s="472">
        <f>SUM(MACRO!I617)</f>
        <v>0</v>
      </c>
      <c r="I41" s="473">
        <f>IF('ROOM DIV'!$I$18=0,0,(H41/'ROOM DIV'!$I$18)*100)</f>
        <v>0</v>
      </c>
      <c r="J41" s="485" t="str">
        <f>MACRO!B617</f>
        <v>HK Chemical for HK</v>
      </c>
      <c r="K41" s="472">
        <f>SUM(MACRO!L617)</f>
        <v>0</v>
      </c>
      <c r="L41" s="473">
        <f>IF('ROOM DIV'!$L$18=0,0,(K41/'ROOM DIV'!$L$18)*100)</f>
        <v>0</v>
      </c>
      <c r="M41" s="472">
        <f>SUM(MACRO!N617)</f>
        <v>0</v>
      </c>
      <c r="N41" s="473">
        <f>IF('ROOM DIV'!$N$18=0,0,(M41/'ROOM DIV'!$N$18)*100)</f>
        <v>0</v>
      </c>
      <c r="O41" s="472">
        <f>SUM(MACRO!P617)</f>
        <v>0</v>
      </c>
      <c r="P41" s="473">
        <f>IF('ROOM DIV'!$P$18=0,0,(O41/'ROOM DIV'!$P$18)*100)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SUM(MACRO!C618)</f>
        <v>0</v>
      </c>
      <c r="C42" s="473">
        <f>IF('ROOM DIV'!$C$18=0,0,(B42/'ROOM DIV'!$C$18)*100)</f>
        <v>0</v>
      </c>
      <c r="D42" s="472">
        <f>SUM(MACRO!E618)</f>
        <v>0</v>
      </c>
      <c r="E42" s="473">
        <f>IF('ROOM DIV'!$E$18=0,0,(D42/'ROOM DIV'!$E$18)*100)</f>
        <v>0</v>
      </c>
      <c r="F42" s="472">
        <f>SUM(MACRO!G618)</f>
        <v>0</v>
      </c>
      <c r="G42" s="473">
        <f>IF('ROOM DIV'!$G$18=0,0,(F42/'ROOM DIV'!$G$18)*100)</f>
        <v>0</v>
      </c>
      <c r="H42" s="472">
        <f>SUM(MACRO!I618)</f>
        <v>0</v>
      </c>
      <c r="I42" s="473">
        <f>IF('ROOM DIV'!$I$18=0,0,(H42/'ROOM DIV'!$I$18)*100)</f>
        <v>0</v>
      </c>
      <c r="J42" s="485" t="str">
        <f>MACRO!B618</f>
        <v>HK Cuttleries</v>
      </c>
      <c r="K42" s="472">
        <f>SUM(MACRO!L618)</f>
        <v>0</v>
      </c>
      <c r="L42" s="473">
        <f>IF('ROOM DIV'!$L$18=0,0,(K42/'ROOM DIV'!$L$18)*100)</f>
        <v>0</v>
      </c>
      <c r="M42" s="472">
        <f>SUM(MACRO!N618)</f>
        <v>0</v>
      </c>
      <c r="N42" s="473">
        <f>IF('ROOM DIV'!$N$18=0,0,(M42/'ROOM DIV'!$N$18)*100)</f>
        <v>0</v>
      </c>
      <c r="O42" s="472">
        <f>SUM(MACRO!P618)</f>
        <v>0</v>
      </c>
      <c r="P42" s="473">
        <f>IF('ROOM DIV'!$P$18=0,0,(O42/'ROOM DIV'!$P$18)*100)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SUM(MACRO!C619)</f>
        <v>0</v>
      </c>
      <c r="C43" s="473">
        <f>IF('ROOM DIV'!$C$18=0,0,(B43/'ROOM DIV'!$C$18)*100)</f>
        <v>0</v>
      </c>
      <c r="D43" s="472">
        <f>SUM(MACRO!E619)</f>
        <v>0</v>
      </c>
      <c r="E43" s="473">
        <f>IF('ROOM DIV'!$E$18=0,0,(D43/'ROOM DIV'!$E$18)*100)</f>
        <v>0</v>
      </c>
      <c r="F43" s="472">
        <f>SUM(MACRO!G619)</f>
        <v>0</v>
      </c>
      <c r="G43" s="473">
        <f>IF('ROOM DIV'!$G$18=0,0,(F43/'ROOM DIV'!$G$18)*100)</f>
        <v>0</v>
      </c>
      <c r="H43" s="472">
        <f>SUM(MACRO!I619)</f>
        <v>0</v>
      </c>
      <c r="I43" s="473">
        <f>IF('ROOM DIV'!$I$18=0,0,(H43/'ROOM DIV'!$I$18)*100)</f>
        <v>0</v>
      </c>
      <c r="J43" s="485" t="str">
        <f>MACRO!B619</f>
        <v>HK Room Linen</v>
      </c>
      <c r="K43" s="472">
        <f>SUM(MACRO!L619)</f>
        <v>0</v>
      </c>
      <c r="L43" s="473">
        <f>IF('ROOM DIV'!$L$18=0,0,(K43/'ROOM DIV'!$L$18)*100)</f>
        <v>0</v>
      </c>
      <c r="M43" s="472">
        <f>SUM(MACRO!N619)</f>
        <v>0</v>
      </c>
      <c r="N43" s="473">
        <f>IF('ROOM DIV'!$N$18=0,0,(M43/'ROOM DIV'!$N$18)*100)</f>
        <v>0</v>
      </c>
      <c r="O43" s="472">
        <f>SUM(MACRO!P619)</f>
        <v>0</v>
      </c>
      <c r="P43" s="473">
        <f>IF('ROOM DIV'!$P$18=0,0,(O43/'ROOM DIV'!$P$18)*100)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472">
        <f>SUM(MACRO!C620)</f>
        <v>0</v>
      </c>
      <c r="C44" s="473">
        <f>IF('ROOM DIV'!$C$18=0,0,(B44/'ROOM DIV'!$C$18)*100)</f>
        <v>0</v>
      </c>
      <c r="D44" s="472">
        <f>SUM(MACRO!E620)</f>
        <v>0</v>
      </c>
      <c r="E44" s="473">
        <f>IF('ROOM DIV'!$E$18=0,0,(D44/'ROOM DIV'!$E$18)*100)</f>
        <v>0</v>
      </c>
      <c r="F44" s="472">
        <f>SUM(MACRO!G620)</f>
        <v>0</v>
      </c>
      <c r="G44" s="473">
        <f>IF('ROOM DIV'!$G$18=0,0,(F44/'ROOM DIV'!$G$18)*100)</f>
        <v>0</v>
      </c>
      <c r="H44" s="472">
        <f>SUM(MACRO!I620)</f>
        <v>0</v>
      </c>
      <c r="I44" s="473">
        <f>IF('ROOM DIV'!$I$18=0,0,(H44/'ROOM DIV'!$I$18)*100)</f>
        <v>0</v>
      </c>
      <c r="J44" s="485" t="str">
        <f>MACRO!B620</f>
        <v>HK Pest Control</v>
      </c>
      <c r="K44" s="472">
        <f>SUM(MACRO!L620)</f>
        <v>0</v>
      </c>
      <c r="L44" s="473">
        <f>IF('ROOM DIV'!$L$18=0,0,(K44/'ROOM DIV'!$L$18)*100)</f>
        <v>0</v>
      </c>
      <c r="M44" s="472">
        <f>SUM(MACRO!N620)</f>
        <v>0</v>
      </c>
      <c r="N44" s="473">
        <f>IF('ROOM DIV'!$N$18=0,0,(M44/'ROOM DIV'!$N$18)*100)</f>
        <v>0</v>
      </c>
      <c r="O44" s="472">
        <f>SUM(MACRO!P620)</f>
        <v>0</v>
      </c>
      <c r="P44" s="473">
        <f>IF('ROOM DIV'!$P$18=0,0,(O44/'ROOM DIV'!$P$18)*100)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472">
        <f>SUM(MACRO!C621)</f>
        <v>0</v>
      </c>
      <c r="C45" s="473">
        <f>IF('ROOM DIV'!$C$18=0,0,(B45/'ROOM DIV'!$C$18)*100)</f>
        <v>0</v>
      </c>
      <c r="D45" s="472">
        <f>SUM(MACRO!E621)</f>
        <v>0</v>
      </c>
      <c r="E45" s="473">
        <f>IF('ROOM DIV'!$E$18=0,0,(D45/'ROOM DIV'!$E$18)*100)</f>
        <v>0</v>
      </c>
      <c r="F45" s="472">
        <f>SUM(MACRO!G621)</f>
        <v>0</v>
      </c>
      <c r="G45" s="473">
        <f>IF('ROOM DIV'!$G$18=0,0,(F45/'ROOM DIV'!$G$18)*100)</f>
        <v>0</v>
      </c>
      <c r="H45" s="472">
        <f>SUM(MACRO!I621)</f>
        <v>0</v>
      </c>
      <c r="I45" s="473">
        <f>IF('ROOM DIV'!$I$18=0,0,(H45/'ROOM DIV'!$I$18)*100)</f>
        <v>0</v>
      </c>
      <c r="J45" s="485" t="str">
        <f>MACRO!B621</f>
        <v>HK Advertising &amp; Promotion Expense</v>
      </c>
      <c r="K45" s="472">
        <f>SUM(MACRO!L621)</f>
        <v>0</v>
      </c>
      <c r="L45" s="473">
        <f>IF('ROOM DIV'!$L$18=0,0,(K45/'ROOM DIV'!$L$18)*100)</f>
        <v>0</v>
      </c>
      <c r="M45" s="472">
        <f>SUM(MACRO!N621)</f>
        <v>0</v>
      </c>
      <c r="N45" s="473">
        <f>IF('ROOM DIV'!$N$18=0,0,(M45/'ROOM DIV'!$N$18)*100)</f>
        <v>0</v>
      </c>
      <c r="O45" s="472">
        <f>SUM(MACRO!P621)</f>
        <v>0</v>
      </c>
      <c r="P45" s="473">
        <f>IF('ROOM DIV'!$P$18=0,0,(O45/'ROOM DIV'!$P$18)*100)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357"/>
      <c r="B46" s="362">
        <f>SUM(MACRO!C622)</f>
        <v>0</v>
      </c>
      <c r="C46" s="388">
        <f>IF('ROOM DIV'!$C$18=0,0,(B46/'ROOM DIV'!$C$18)*100)</f>
        <v>0</v>
      </c>
      <c r="D46" s="362">
        <f>SUM(MACRO!E622)</f>
        <v>0</v>
      </c>
      <c r="E46" s="388">
        <f>IF('ROOM DIV'!$E$18=0,0,(D46/'ROOM DIV'!$E$18)*100)</f>
        <v>0</v>
      </c>
      <c r="F46" s="362">
        <f>SUM(MACRO!G622)</f>
        <v>0</v>
      </c>
      <c r="G46" s="388">
        <f>IF('ROOM DIV'!$G$18=0,0,(F46/'ROOM DIV'!$G$18)*100)</f>
        <v>0</v>
      </c>
      <c r="H46" s="362">
        <f>SUM(MACRO!I622)</f>
        <v>0</v>
      </c>
      <c r="I46" s="388">
        <f>IF('ROOM DIV'!$I$18=0,0,(H46/'ROOM DIV'!$I$18)*100)</f>
        <v>0</v>
      </c>
      <c r="J46" s="485" t="str">
        <f>MACRO!B622</f>
        <v>HK Laundry Uniform</v>
      </c>
      <c r="K46" s="362">
        <f>SUM(MACRO!L622)</f>
        <v>0</v>
      </c>
      <c r="L46" s="388">
        <f>IF('ROOM DIV'!$L$18=0,0,(K46/'ROOM DIV'!$L$18)*100)</f>
        <v>0</v>
      </c>
      <c r="M46" s="362">
        <f>SUM(MACRO!N622)</f>
        <v>0</v>
      </c>
      <c r="N46" s="388">
        <f>IF('ROOM DIV'!$N$18=0,0,(M46/'ROOM DIV'!$N$18)*100)</f>
        <v>0</v>
      </c>
      <c r="O46" s="362">
        <f>SUM(MACRO!P622)</f>
        <v>0</v>
      </c>
      <c r="P46" s="388">
        <f>IF('ROOM DIV'!$P$18=0,0,(O46/'ROOM DIV'!$P$18)*100)</f>
        <v>0</v>
      </c>
      <c r="Q46" s="36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357"/>
      <c r="B47" s="362">
        <f>SUM(MACRO!C623)</f>
        <v>0</v>
      </c>
      <c r="C47" s="388">
        <f>IF('ROOM DIV'!$C$18=0,0,(B47/'ROOM DIV'!$C$18)*100)</f>
        <v>0</v>
      </c>
      <c r="D47" s="362">
        <f>SUM(MACRO!E623)</f>
        <v>0</v>
      </c>
      <c r="E47" s="388">
        <f>IF('ROOM DIV'!$E$18=0,0,(D47/'ROOM DIV'!$E$18)*100)</f>
        <v>0</v>
      </c>
      <c r="F47" s="362">
        <f>SUM(MACRO!G623)</f>
        <v>0</v>
      </c>
      <c r="G47" s="388">
        <f>IF('ROOM DIV'!$G$18=0,0,(F47/'ROOM DIV'!$G$18)*100)</f>
        <v>0</v>
      </c>
      <c r="H47" s="362">
        <f>SUM(MACRO!I623)</f>
        <v>0</v>
      </c>
      <c r="I47" s="388">
        <f>IF('ROOM DIV'!$I$18=0,0,(H47/'ROOM DIV'!$I$18)*100)</f>
        <v>0</v>
      </c>
      <c r="J47" s="485" t="str">
        <f>MACRO!B623</f>
        <v>HK Training</v>
      </c>
      <c r="K47" s="362">
        <f>SUM(MACRO!L623)</f>
        <v>0</v>
      </c>
      <c r="L47" s="388">
        <f>IF('ROOM DIV'!$L$18=0,0,(K47/'ROOM DIV'!$L$18)*100)</f>
        <v>0</v>
      </c>
      <c r="M47" s="362">
        <f>SUM(MACRO!N623)</f>
        <v>0</v>
      </c>
      <c r="N47" s="388">
        <f>IF('ROOM DIV'!$N$18=0,0,(M47/'ROOM DIV'!$N$18)*100)</f>
        <v>0</v>
      </c>
      <c r="O47" s="362">
        <f>SUM(MACRO!P623)</f>
        <v>0</v>
      </c>
      <c r="P47" s="388">
        <f>IF('ROOM DIV'!$P$18=0,0,(O47/'ROOM DIV'!$P$18)*100)</f>
        <v>0</v>
      </c>
      <c r="Q47" s="361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" customHeight="1">
      <c r="A48" s="357"/>
      <c r="B48" s="362">
        <f>SUM(MACRO!C624)</f>
        <v>0</v>
      </c>
      <c r="C48" s="388">
        <f>IF('ROOM DIV'!$C$18=0,0,(B48/'ROOM DIV'!$C$18)*100)</f>
        <v>0</v>
      </c>
      <c r="D48" s="362">
        <f>SUM(MACRO!E624)</f>
        <v>0</v>
      </c>
      <c r="E48" s="388">
        <f>IF('ROOM DIV'!$E$18=0,0,(D48/'ROOM DIV'!$E$18)*100)</f>
        <v>0</v>
      </c>
      <c r="F48" s="362">
        <f>SUM(MACRO!G624)</f>
        <v>0</v>
      </c>
      <c r="G48" s="388">
        <f>IF('ROOM DIV'!$G$18=0,0,(F48/'ROOM DIV'!$G$18)*100)</f>
        <v>0</v>
      </c>
      <c r="H48" s="362">
        <f>SUM(MACRO!I624)</f>
        <v>0</v>
      </c>
      <c r="I48" s="388">
        <f>IF('ROOM DIV'!$I$18=0,0,(H48/'ROOM DIV'!$I$18)*100)</f>
        <v>0</v>
      </c>
      <c r="J48" s="485" t="str">
        <f>MACRO!B624</f>
        <v>HK Flower &amp; Decoration</v>
      </c>
      <c r="K48" s="362">
        <f>SUM(MACRO!L624)</f>
        <v>0</v>
      </c>
      <c r="L48" s="388">
        <f>IF('ROOM DIV'!$L$18=0,0,(K48/'ROOM DIV'!$L$18)*100)</f>
        <v>0</v>
      </c>
      <c r="M48" s="362">
        <f>SUM(MACRO!N624)</f>
        <v>0</v>
      </c>
      <c r="N48" s="388">
        <f>IF('ROOM DIV'!$N$18=0,0,(M48/'ROOM DIV'!$N$18)*100)</f>
        <v>0</v>
      </c>
      <c r="O48" s="362">
        <f>SUM(MACRO!P624)</f>
        <v>0</v>
      </c>
      <c r="P48" s="388">
        <f>IF('ROOM DIV'!$P$18=0,0,(O48/'ROOM DIV'!$P$18)*100)</f>
        <v>0</v>
      </c>
      <c r="Q48" s="361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" customHeight="1">
      <c r="A49" s="426"/>
      <c r="B49" s="472">
        <f>SUM(MACRO!C625)</f>
        <v>0</v>
      </c>
      <c r="C49" s="473">
        <f>IF('ROOM DIV'!$C$18=0,0,(B49/'ROOM DIV'!$C$18)*100)</f>
        <v>0</v>
      </c>
      <c r="D49" s="472">
        <f>SUM(MACRO!E625)</f>
        <v>0</v>
      </c>
      <c r="E49" s="473">
        <f>IF('ROOM DIV'!$E$18=0,0,(D49/'ROOM DIV'!$E$18)*100)</f>
        <v>0</v>
      </c>
      <c r="F49" s="472">
        <f>SUM(MACRO!G625)</f>
        <v>0</v>
      </c>
      <c r="G49" s="473">
        <f>IF('ROOM DIV'!$G$18=0,0,(F49/'ROOM DIV'!$G$18)*100)</f>
        <v>0</v>
      </c>
      <c r="H49" s="472">
        <f>SUM(MACRO!I625)</f>
        <v>0</v>
      </c>
      <c r="I49" s="473">
        <f>IF('ROOM DIV'!$I$18=0,0,(H49/'ROOM DIV'!$I$18)*100)</f>
        <v>0</v>
      </c>
      <c r="J49" s="485" t="str">
        <f>MACRO!B625</f>
        <v>HK Contract Service</v>
      </c>
      <c r="K49" s="472">
        <f>SUM(MACRO!L625)</f>
        <v>0</v>
      </c>
      <c r="L49" s="473">
        <f>IF('ROOM DIV'!$L$18=0,0,(K49/'ROOM DIV'!$L$18)*100)</f>
        <v>0</v>
      </c>
      <c r="M49" s="472">
        <f>SUM(MACRO!N625)</f>
        <v>0</v>
      </c>
      <c r="N49" s="473">
        <f>IF('ROOM DIV'!$N$18=0,0,(M49/'ROOM DIV'!$N$18)*100)</f>
        <v>0</v>
      </c>
      <c r="O49" s="472">
        <f>SUM(MACRO!P625)</f>
        <v>0</v>
      </c>
      <c r="P49" s="473">
        <f>IF('ROOM DIV'!$P$18=0,0,(O49/'ROOM DIV'!$P$18)*100)</f>
        <v>0</v>
      </c>
      <c r="Q49" s="361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" customHeight="1">
      <c r="A50" s="357"/>
      <c r="B50" s="362">
        <f>SUM(MACRO!C626)</f>
        <v>0</v>
      </c>
      <c r="C50" s="388">
        <f>IF('ROOM DIV'!$C$18=0,0,(B50/'ROOM DIV'!$C$18)*100)</f>
        <v>0</v>
      </c>
      <c r="D50" s="362">
        <f>SUM(MACRO!E626)</f>
        <v>0</v>
      </c>
      <c r="E50" s="388">
        <f>IF('ROOM DIV'!$E$18=0,0,(D50/'ROOM DIV'!$E$18)*100)</f>
        <v>0</v>
      </c>
      <c r="F50" s="362">
        <f>SUM(MACRO!G626)</f>
        <v>0</v>
      </c>
      <c r="G50" s="388">
        <f>IF('ROOM DIV'!$G$18=0,0,(F50/'ROOM DIV'!$G$18)*100)</f>
        <v>0</v>
      </c>
      <c r="H50" s="362">
        <f>SUM(MACRO!I626)</f>
        <v>0</v>
      </c>
      <c r="I50" s="388">
        <f>IF('ROOM DIV'!$I$18=0,0,(H50/'ROOM DIV'!$I$18)*100)</f>
        <v>0</v>
      </c>
      <c r="J50" s="485" t="str">
        <f>MACRO!B626</f>
        <v>HK Others expenses</v>
      </c>
      <c r="K50" s="362">
        <f>SUM(MACRO!L626)</f>
        <v>0</v>
      </c>
      <c r="L50" s="388">
        <f>IF('ROOM DIV'!$L$18=0,0,(K50/'ROOM DIV'!$L$18)*100)</f>
        <v>0</v>
      </c>
      <c r="M50" s="362">
        <f>SUM(MACRO!N626)</f>
        <v>0</v>
      </c>
      <c r="N50" s="388">
        <f>IF('ROOM DIV'!$N$18=0,0,(M50/'ROOM DIV'!$N$18)*100)</f>
        <v>0</v>
      </c>
      <c r="O50" s="362">
        <f>SUM(MACRO!P626)</f>
        <v>0</v>
      </c>
      <c r="P50" s="388">
        <f>IF('ROOM DIV'!$P$18=0,0,(O50/'ROOM DIV'!$P$18)*100)</f>
        <v>0</v>
      </c>
      <c r="Q50" s="361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" customHeight="1">
      <c r="A51" s="426"/>
      <c r="B51" s="478">
        <f>SUM(B23:B50)</f>
        <v>0</v>
      </c>
      <c r="C51" s="479">
        <f>IF('ROOM DIV'!$C$18=0,0,(B51/'ROOM DIV'!$C$18)*100)</f>
        <v>0</v>
      </c>
      <c r="D51" s="478">
        <f>SUM(D23:D50)</f>
        <v>0</v>
      </c>
      <c r="E51" s="479">
        <f>IF('ROOM DIV'!$E$18=0,0,(D51/'ROOM DIV'!$E$18)*100)</f>
        <v>0</v>
      </c>
      <c r="F51" s="478">
        <f>SUM(F23:F50)</f>
        <v>0</v>
      </c>
      <c r="G51" s="479">
        <f>IF('ROOM DIV'!$G$18=0,0,(F51/'ROOM DIV'!$G$18)*100)</f>
        <v>0</v>
      </c>
      <c r="H51" s="478">
        <f>SUM(H23:H50)</f>
        <v>0</v>
      </c>
      <c r="I51" s="479">
        <f>IF('ROOM DIV'!$I$18=0,0,(H51/'ROOM DIV'!$I$18)*100)</f>
        <v>0</v>
      </c>
      <c r="J51" s="488" t="s">
        <v>1609</v>
      </c>
      <c r="K51" s="478">
        <f>SUM(K23:K50)</f>
        <v>0</v>
      </c>
      <c r="L51" s="479">
        <f>IF('ROOM DIV'!$L$18=0,0,(K51/'ROOM DIV'!$L$18)*100)</f>
        <v>0</v>
      </c>
      <c r="M51" s="478">
        <f>SUM(M23:M50)</f>
        <v>0</v>
      </c>
      <c r="N51" s="479">
        <f>IF('ROOM DIV'!$N$18=0,0,(M51/'ROOM DIV'!$N$18)*100)</f>
        <v>0</v>
      </c>
      <c r="O51" s="478">
        <f>SUM(O23:O50)</f>
        <v>0</v>
      </c>
      <c r="P51" s="479">
        <f>IF('ROOM DIV'!$P$18=0,0,(O51/'ROOM DIV'!$P$18)*100)</f>
        <v>0</v>
      </c>
      <c r="Q51" s="361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" customHeight="1">
      <c r="A52" s="426"/>
      <c r="B52" s="474">
        <f>SUM(B21,B51)</f>
        <v>0</v>
      </c>
      <c r="C52" s="479">
        <f>IF('ROOM DIV'!$C$18=0,0,(B52/'ROOM DIV'!$C$18)*100)</f>
        <v>0</v>
      </c>
      <c r="D52" s="474">
        <f>SUM(D21,D51)</f>
        <v>0</v>
      </c>
      <c r="E52" s="479">
        <f>IF('ROOM DIV'!$E$18=0,0,(D52/'ROOM DIV'!$E$18)*100)</f>
        <v>0</v>
      </c>
      <c r="F52" s="474">
        <f>SUM(F21,F51)</f>
        <v>0</v>
      </c>
      <c r="G52" s="479">
        <f>IF('ROOM DIV'!$G$18=0,0,(F52/'ROOM DIV'!$G$18)*100)</f>
        <v>0</v>
      </c>
      <c r="H52" s="474">
        <f>SUM(H21,H51)</f>
        <v>0</v>
      </c>
      <c r="I52" s="479">
        <f>IF('ROOM DIV'!$I$18=0,0,(H52/'ROOM DIV'!$I$18)*100)</f>
        <v>0</v>
      </c>
      <c r="J52" s="486" t="s">
        <v>1671</v>
      </c>
      <c r="K52" s="474">
        <f>SUM(K21,K51)</f>
        <v>0</v>
      </c>
      <c r="L52" s="479">
        <f>IF('ROOM DIV'!$L$18=0,0,(K52/'ROOM DIV'!$L$18)*100)</f>
        <v>0</v>
      </c>
      <c r="M52" s="474">
        <f>SUM(M21,M51)</f>
        <v>0</v>
      </c>
      <c r="N52" s="479">
        <f>IF('ROOM DIV'!$N$18=0,0,(M52/'ROOM DIV'!$N$18)*100)</f>
        <v>0</v>
      </c>
      <c r="O52" s="474">
        <f>SUM(O21,O51)</f>
        <v>0</v>
      </c>
      <c r="P52" s="479">
        <f>IF('ROOM DIV'!$P$18=0,0,(O52/'ROOM DIV'!$P$18)*100)</f>
        <v>0</v>
      </c>
      <c r="Q52" s="361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481"/>
      <c r="B53" s="408"/>
      <c r="C53" s="409"/>
      <c r="D53" s="408"/>
      <c r="E53" s="409"/>
      <c r="F53" s="408"/>
      <c r="G53" s="409"/>
      <c r="H53" s="408"/>
      <c r="I53" s="409"/>
      <c r="J53" s="489"/>
      <c r="K53" s="408"/>
      <c r="L53" s="409"/>
      <c r="M53" s="408"/>
      <c r="N53" s="409"/>
      <c r="O53" s="408"/>
      <c r="P53" s="409"/>
      <c r="Q53" s="411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P2"/>
    <mergeCell ref="B3:P3"/>
    <mergeCell ref="B4:P4"/>
  </mergeCells>
  <pageMargins left="0.7" right="0.7" top="0.75" bottom="0.75" header="0" footer="0"/>
  <pageSetup scale="43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53734"/>
  </sheetPr>
  <dimension ref="A1:Z1000"/>
  <sheetViews>
    <sheetView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2" width="2.7109375" customWidth="1"/>
    <col min="3" max="3" width="24.7109375" customWidth="1"/>
    <col min="4" max="4" width="8.7109375" customWidth="1"/>
    <col min="5" max="5" width="24.7109375" customWidth="1"/>
    <col min="6" max="6" width="8.7109375" customWidth="1"/>
    <col min="7" max="7" width="24.7109375" customWidth="1"/>
    <col min="8" max="8" width="8.7109375" customWidth="1"/>
    <col min="9" max="9" width="24.7109375" customWidth="1"/>
    <col min="10" max="10" width="8.7109375" customWidth="1"/>
    <col min="11" max="11" width="42.5703125" customWidth="1"/>
    <col min="12" max="12" width="24.7109375" customWidth="1"/>
    <col min="13" max="13" width="8.7109375" customWidth="1"/>
    <col min="14" max="14" width="24.7109375" customWidth="1"/>
    <col min="15" max="15" width="8.7109375" customWidth="1"/>
    <col min="16" max="16" width="24.7109375" customWidth="1"/>
    <col min="17" max="17" width="8.7109375" customWidth="1"/>
    <col min="18" max="18" width="2.7109375" customWidth="1"/>
    <col min="19" max="26" width="9.140625" customWidth="1"/>
  </cols>
  <sheetData>
    <row r="1" spans="1:26" ht="15" customHeight="1">
      <c r="A1" s="343"/>
      <c r="B1" s="343"/>
      <c r="C1" s="412"/>
      <c r="D1" s="412"/>
      <c r="E1" s="412"/>
      <c r="F1" s="412"/>
      <c r="G1" s="412"/>
      <c r="H1" s="412"/>
      <c r="I1" s="412"/>
      <c r="J1" s="412"/>
      <c r="K1" s="482"/>
      <c r="L1" s="412"/>
      <c r="M1" s="412"/>
      <c r="N1" s="412"/>
      <c r="O1" s="412"/>
      <c r="P1" s="412"/>
      <c r="Q1" s="412"/>
      <c r="R1" s="343"/>
      <c r="S1" s="343"/>
      <c r="T1" s="343"/>
      <c r="U1" s="343"/>
      <c r="V1" s="343"/>
      <c r="W1" s="343"/>
      <c r="X1" s="343"/>
      <c r="Y1" s="343"/>
      <c r="Z1" s="343"/>
    </row>
    <row r="2" spans="1:26" ht="30" customHeight="1">
      <c r="A2" s="343"/>
      <c r="B2" s="591" t="s">
        <v>1983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549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549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558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343"/>
      <c r="B5" s="413"/>
      <c r="C5" s="414"/>
      <c r="D5" s="415"/>
      <c r="E5" s="414"/>
      <c r="F5" s="415"/>
      <c r="G5" s="414"/>
      <c r="H5" s="415"/>
      <c r="I5" s="414"/>
      <c r="J5" s="415"/>
      <c r="K5" s="483"/>
      <c r="L5" s="414"/>
      <c r="M5" s="415"/>
      <c r="N5" s="414"/>
      <c r="O5" s="415"/>
      <c r="P5" s="414"/>
      <c r="Q5" s="348"/>
      <c r="R5" s="417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8"/>
      <c r="B6" s="419"/>
      <c r="C6" s="420" t="s">
        <v>10</v>
      </c>
      <c r="D6" s="421" t="s">
        <v>1717</v>
      </c>
      <c r="E6" s="422" t="s">
        <v>11</v>
      </c>
      <c r="F6" s="421" t="s">
        <v>1717</v>
      </c>
      <c r="G6" s="422" t="s">
        <v>12</v>
      </c>
      <c r="H6" s="421" t="s">
        <v>1717</v>
      </c>
      <c r="I6" s="422" t="s">
        <v>13</v>
      </c>
      <c r="J6" s="423" t="s">
        <v>1717</v>
      </c>
      <c r="K6" s="490" t="s">
        <v>9</v>
      </c>
      <c r="L6" s="420" t="s">
        <v>14</v>
      </c>
      <c r="M6" s="421" t="s">
        <v>1717</v>
      </c>
      <c r="N6" s="420" t="s">
        <v>15</v>
      </c>
      <c r="O6" s="423" t="s">
        <v>1717</v>
      </c>
      <c r="P6" s="420" t="s">
        <v>1916</v>
      </c>
      <c r="Q6" s="421" t="s">
        <v>1717</v>
      </c>
      <c r="R6" s="425"/>
      <c r="S6" s="418"/>
      <c r="T6" s="418"/>
      <c r="U6" s="418"/>
      <c r="V6" s="418"/>
      <c r="W6" s="418"/>
      <c r="X6" s="418"/>
      <c r="Y6" s="418"/>
      <c r="Z6" s="418"/>
    </row>
    <row r="7" spans="1:26" ht="15" customHeight="1">
      <c r="A7" s="343"/>
      <c r="B7" s="426"/>
      <c r="C7" s="368"/>
      <c r="D7" s="369"/>
      <c r="E7" s="368"/>
      <c r="F7" s="369"/>
      <c r="G7" s="368"/>
      <c r="H7" s="369"/>
      <c r="I7" s="368"/>
      <c r="J7" s="369"/>
      <c r="K7" s="370" t="s">
        <v>1984</v>
      </c>
      <c r="L7" s="368"/>
      <c r="M7" s="369"/>
      <c r="N7" s="368"/>
      <c r="O7" s="369"/>
      <c r="P7" s="368"/>
      <c r="Q7" s="369"/>
      <c r="R7" s="427"/>
      <c r="S7" s="343"/>
      <c r="T7" s="343"/>
      <c r="U7" s="343"/>
      <c r="V7" s="343"/>
      <c r="W7" s="343"/>
      <c r="X7" s="343"/>
      <c r="Y7" s="343"/>
      <c r="Z7" s="343"/>
    </row>
    <row r="8" spans="1:26" ht="15" customHeight="1">
      <c r="A8" s="343"/>
      <c r="B8" s="426"/>
      <c r="C8" s="382">
        <f>SUM(MACRO!C322)</f>
        <v>0</v>
      </c>
      <c r="D8" s="383">
        <f t="shared" ref="D8:D14" si="0">IF(C$15=0,0,(C8/C$15)*100)</f>
        <v>0</v>
      </c>
      <c r="E8" s="382">
        <f>SUM(MACRO!E322)</f>
        <v>0</v>
      </c>
      <c r="F8" s="383">
        <f t="shared" ref="F8:F14" si="1">IF(E$15=0,0,(E8/E$15)*100)</f>
        <v>0</v>
      </c>
      <c r="G8" s="382">
        <f>SUM(MACRO!G322)</f>
        <v>0</v>
      </c>
      <c r="H8" s="383">
        <f t="shared" ref="H8:H14" si="2">IF(G$15=0,0,(G8/G$15)*100)</f>
        <v>0</v>
      </c>
      <c r="I8" s="382">
        <f>SUM(MACRO!I322)</f>
        <v>0</v>
      </c>
      <c r="J8" s="383">
        <f t="shared" ref="J8:J14" si="3">IF(I$15=0,0,(I8/I$15)*100)</f>
        <v>0</v>
      </c>
      <c r="K8" s="375" t="str">
        <f>MACRO!B322</f>
        <v>Food Revenue La Gazette</v>
      </c>
      <c r="L8" s="382">
        <f>SUM(MACRO!L322)</f>
        <v>0</v>
      </c>
      <c r="M8" s="383">
        <f t="shared" ref="M8:M14" si="4">IF(L$15=0,0,(L8/L$15)*100)</f>
        <v>0</v>
      </c>
      <c r="N8" s="382">
        <f>SUM(MACRO!N322)</f>
        <v>0</v>
      </c>
      <c r="O8" s="383">
        <f t="shared" ref="O8:O14" si="5">IF(N$15=0,0,(N8/N$15)*100)</f>
        <v>0</v>
      </c>
      <c r="P8" s="382">
        <f>SUM(MACRO!P322)</f>
        <v>0</v>
      </c>
      <c r="Q8" s="383">
        <f t="shared" ref="Q8:Q14" si="6">IF(P$15=0,0,(P8/P$15)*100)</f>
        <v>0</v>
      </c>
      <c r="R8" s="427"/>
      <c r="S8" s="343"/>
      <c r="T8" s="343"/>
      <c r="U8" s="343"/>
      <c r="V8" s="343"/>
      <c r="W8" s="343"/>
      <c r="X8" s="343"/>
      <c r="Y8" s="343"/>
      <c r="Z8" s="343"/>
    </row>
    <row r="9" spans="1:26" ht="15" customHeight="1">
      <c r="A9" s="343"/>
      <c r="B9" s="426"/>
      <c r="C9" s="382">
        <f>SUM(MACRO!C323)</f>
        <v>0</v>
      </c>
      <c r="D9" s="383">
        <f t="shared" si="0"/>
        <v>0</v>
      </c>
      <c r="E9" s="382">
        <f>SUM(MACRO!E323)</f>
        <v>0</v>
      </c>
      <c r="F9" s="383">
        <f t="shared" si="1"/>
        <v>0</v>
      </c>
      <c r="G9" s="382">
        <f>SUM(MACRO!G323)</f>
        <v>0</v>
      </c>
      <c r="H9" s="383">
        <f t="shared" si="2"/>
        <v>0</v>
      </c>
      <c r="I9" s="382">
        <f>SUM(MACRO!I323)</f>
        <v>0</v>
      </c>
      <c r="J9" s="383">
        <f t="shared" si="3"/>
        <v>0</v>
      </c>
      <c r="K9" s="375" t="str">
        <f>MACRO!B323</f>
        <v>Food Revenue Bart</v>
      </c>
      <c r="L9" s="382">
        <f>SUM(MACRO!L323)</f>
        <v>0</v>
      </c>
      <c r="M9" s="383">
        <f t="shared" si="4"/>
        <v>0</v>
      </c>
      <c r="N9" s="382">
        <f>SUM(MACRO!N323)</f>
        <v>0</v>
      </c>
      <c r="O9" s="383">
        <f t="shared" si="5"/>
        <v>0</v>
      </c>
      <c r="P9" s="382">
        <f>SUM(MACRO!P323)</f>
        <v>0</v>
      </c>
      <c r="Q9" s="383">
        <f t="shared" si="6"/>
        <v>0</v>
      </c>
      <c r="R9" s="427"/>
      <c r="S9" s="343"/>
      <c r="T9" s="343"/>
      <c r="U9" s="343"/>
      <c r="V9" s="343"/>
      <c r="W9" s="343"/>
      <c r="X9" s="343"/>
      <c r="Y9" s="343"/>
      <c r="Z9" s="343"/>
    </row>
    <row r="10" spans="1:26" ht="15" customHeight="1">
      <c r="A10" s="343"/>
      <c r="B10" s="426"/>
      <c r="C10" s="382">
        <f>SUM(MACRO!C324)</f>
        <v>0</v>
      </c>
      <c r="D10" s="383">
        <f t="shared" si="0"/>
        <v>0</v>
      </c>
      <c r="E10" s="382">
        <f>SUM(MACRO!E324)</f>
        <v>0</v>
      </c>
      <c r="F10" s="383">
        <f t="shared" si="1"/>
        <v>0</v>
      </c>
      <c r="G10" s="382">
        <f>SUM(MACRO!G324)</f>
        <v>0</v>
      </c>
      <c r="H10" s="383">
        <f t="shared" si="2"/>
        <v>0</v>
      </c>
      <c r="I10" s="382">
        <f>SUM(MACRO!I324)</f>
        <v>0</v>
      </c>
      <c r="J10" s="383">
        <f t="shared" si="3"/>
        <v>0</v>
      </c>
      <c r="K10" s="375" t="str">
        <f>MACRO!B324</f>
        <v>Food Revenue Outlet 3</v>
      </c>
      <c r="L10" s="382">
        <f>SUM(MACRO!L324)</f>
        <v>0</v>
      </c>
      <c r="M10" s="383">
        <f t="shared" si="4"/>
        <v>0</v>
      </c>
      <c r="N10" s="382">
        <f>SUM(MACRO!N324)</f>
        <v>0</v>
      </c>
      <c r="O10" s="383">
        <f t="shared" si="5"/>
        <v>0</v>
      </c>
      <c r="P10" s="382">
        <f>SUM(MACRO!P324)</f>
        <v>0</v>
      </c>
      <c r="Q10" s="383">
        <f t="shared" si="6"/>
        <v>0</v>
      </c>
      <c r="R10" s="427"/>
      <c r="S10" s="343"/>
      <c r="T10" s="343"/>
      <c r="U10" s="343"/>
      <c r="V10" s="343"/>
      <c r="W10" s="343"/>
      <c r="X10" s="343"/>
      <c r="Y10" s="343"/>
      <c r="Z10" s="343"/>
    </row>
    <row r="11" spans="1:26" ht="15" customHeight="1">
      <c r="A11" s="343"/>
      <c r="B11" s="426"/>
      <c r="C11" s="382">
        <f>SUM(MACRO!C325)</f>
        <v>0</v>
      </c>
      <c r="D11" s="383">
        <f t="shared" si="0"/>
        <v>0</v>
      </c>
      <c r="E11" s="382">
        <f>SUM(MACRO!E325)</f>
        <v>0</v>
      </c>
      <c r="F11" s="383">
        <f t="shared" si="1"/>
        <v>0</v>
      </c>
      <c r="G11" s="382">
        <f>SUM(MACRO!G325)</f>
        <v>0</v>
      </c>
      <c r="H11" s="383">
        <f t="shared" si="2"/>
        <v>0</v>
      </c>
      <c r="I11" s="382">
        <f>SUM(MACRO!I325)</f>
        <v>0</v>
      </c>
      <c r="J11" s="383">
        <f t="shared" si="3"/>
        <v>0</v>
      </c>
      <c r="K11" s="375" t="str">
        <f>MACRO!B325</f>
        <v>Food Room Service</v>
      </c>
      <c r="L11" s="382">
        <f>SUM(MACRO!L325)</f>
        <v>0</v>
      </c>
      <c r="M11" s="383">
        <f t="shared" si="4"/>
        <v>0</v>
      </c>
      <c r="N11" s="382">
        <f>SUM(MACRO!N325)</f>
        <v>0</v>
      </c>
      <c r="O11" s="383">
        <f t="shared" si="5"/>
        <v>0</v>
      </c>
      <c r="P11" s="382">
        <f>SUM(MACRO!P325)</f>
        <v>0</v>
      </c>
      <c r="Q11" s="383">
        <f t="shared" si="6"/>
        <v>0</v>
      </c>
      <c r="R11" s="427"/>
      <c r="S11" s="343"/>
      <c r="T11" s="343"/>
      <c r="U11" s="343"/>
      <c r="V11" s="343"/>
      <c r="W11" s="343"/>
      <c r="X11" s="343"/>
      <c r="Y11" s="343"/>
      <c r="Z11" s="343"/>
    </row>
    <row r="12" spans="1:26" ht="15" customHeight="1">
      <c r="A12" s="343"/>
      <c r="B12" s="426"/>
      <c r="C12" s="382">
        <f>SUM(MACRO!C326)</f>
        <v>0</v>
      </c>
      <c r="D12" s="383">
        <f t="shared" si="0"/>
        <v>0</v>
      </c>
      <c r="E12" s="382">
        <f>SUM(MACRO!E326)</f>
        <v>0</v>
      </c>
      <c r="F12" s="383">
        <f t="shared" si="1"/>
        <v>0</v>
      </c>
      <c r="G12" s="382">
        <f>SUM(MACRO!G326)</f>
        <v>0</v>
      </c>
      <c r="H12" s="383">
        <f t="shared" si="2"/>
        <v>0</v>
      </c>
      <c r="I12" s="382">
        <f>SUM(MACRO!I326)</f>
        <v>0</v>
      </c>
      <c r="J12" s="383">
        <f t="shared" si="3"/>
        <v>0</v>
      </c>
      <c r="K12" s="375" t="str">
        <f>MACRO!B326</f>
        <v>Minibar</v>
      </c>
      <c r="L12" s="382">
        <f>SUM(MACRO!L326)</f>
        <v>0</v>
      </c>
      <c r="M12" s="383">
        <f t="shared" si="4"/>
        <v>0</v>
      </c>
      <c r="N12" s="382">
        <f>SUM(MACRO!N326)</f>
        <v>0</v>
      </c>
      <c r="O12" s="383">
        <f t="shared" si="5"/>
        <v>0</v>
      </c>
      <c r="P12" s="382">
        <f>SUM(MACRO!P326)</f>
        <v>0</v>
      </c>
      <c r="Q12" s="383">
        <f t="shared" si="6"/>
        <v>0</v>
      </c>
      <c r="R12" s="427"/>
      <c r="S12" s="343"/>
      <c r="T12" s="343"/>
      <c r="U12" s="343"/>
      <c r="V12" s="343"/>
      <c r="W12" s="343"/>
      <c r="X12" s="343"/>
      <c r="Y12" s="343"/>
      <c r="Z12" s="343"/>
    </row>
    <row r="13" spans="1:26" ht="15" customHeight="1">
      <c r="A13" s="343"/>
      <c r="B13" s="426"/>
      <c r="C13" s="382">
        <f>SUM(MACRO!C327)</f>
        <v>0</v>
      </c>
      <c r="D13" s="383">
        <f t="shared" si="0"/>
        <v>0</v>
      </c>
      <c r="E13" s="382">
        <f>SUM(MACRO!E327)</f>
        <v>0</v>
      </c>
      <c r="F13" s="383">
        <f t="shared" si="1"/>
        <v>0</v>
      </c>
      <c r="G13" s="382">
        <f>SUM(MACRO!G327)</f>
        <v>0</v>
      </c>
      <c r="H13" s="383">
        <f t="shared" si="2"/>
        <v>0</v>
      </c>
      <c r="I13" s="382">
        <f>SUM(MACRO!I327)</f>
        <v>0</v>
      </c>
      <c r="J13" s="383">
        <f t="shared" si="3"/>
        <v>0</v>
      </c>
      <c r="K13" s="375" t="str">
        <f>MACRO!B327</f>
        <v>Banquet</v>
      </c>
      <c r="L13" s="382">
        <f>SUM(MACRO!L327)</f>
        <v>0</v>
      </c>
      <c r="M13" s="383">
        <f t="shared" si="4"/>
        <v>0</v>
      </c>
      <c r="N13" s="382">
        <f>SUM(MACRO!N327)</f>
        <v>0</v>
      </c>
      <c r="O13" s="383">
        <f t="shared" si="5"/>
        <v>0</v>
      </c>
      <c r="P13" s="382">
        <f>SUM(MACRO!P327)</f>
        <v>0</v>
      </c>
      <c r="Q13" s="383">
        <f t="shared" si="6"/>
        <v>0</v>
      </c>
      <c r="R13" s="427"/>
      <c r="S13" s="343"/>
      <c r="T13" s="343"/>
      <c r="U13" s="343"/>
      <c r="V13" s="343"/>
      <c r="W13" s="343"/>
      <c r="X13" s="343"/>
      <c r="Y13" s="343"/>
      <c r="Z13" s="343"/>
    </row>
    <row r="14" spans="1:26" ht="15" customHeight="1">
      <c r="A14" s="343"/>
      <c r="B14" s="426"/>
      <c r="C14" s="382">
        <f>SUM(MACRO!C328)</f>
        <v>0</v>
      </c>
      <c r="D14" s="383">
        <f t="shared" si="0"/>
        <v>0</v>
      </c>
      <c r="E14" s="382">
        <f>SUM(MACRO!E328)</f>
        <v>0</v>
      </c>
      <c r="F14" s="383">
        <f t="shared" si="1"/>
        <v>0</v>
      </c>
      <c r="G14" s="382">
        <f>SUM(MACRO!G328)</f>
        <v>0</v>
      </c>
      <c r="H14" s="383">
        <f t="shared" si="2"/>
        <v>0</v>
      </c>
      <c r="I14" s="382">
        <f>SUM(MACRO!I328)</f>
        <v>0</v>
      </c>
      <c r="J14" s="383">
        <f t="shared" si="3"/>
        <v>0</v>
      </c>
      <c r="K14" s="375" t="str">
        <f>MACRO!B328</f>
        <v>Others</v>
      </c>
      <c r="L14" s="382">
        <f>SUM(MACRO!L328)</f>
        <v>0</v>
      </c>
      <c r="M14" s="383">
        <f t="shared" si="4"/>
        <v>0</v>
      </c>
      <c r="N14" s="382">
        <f>SUM(MACRO!N328)</f>
        <v>0</v>
      </c>
      <c r="O14" s="383">
        <f t="shared" si="5"/>
        <v>0</v>
      </c>
      <c r="P14" s="382">
        <f>SUM(MACRO!P328)</f>
        <v>0</v>
      </c>
      <c r="Q14" s="383">
        <f t="shared" si="6"/>
        <v>0</v>
      </c>
      <c r="R14" s="427"/>
      <c r="S14" s="343"/>
      <c r="T14" s="343"/>
      <c r="U14" s="343"/>
      <c r="V14" s="343"/>
      <c r="W14" s="343"/>
      <c r="X14" s="343"/>
      <c r="Y14" s="343"/>
      <c r="Z14" s="343"/>
    </row>
    <row r="15" spans="1:26" ht="15" customHeight="1">
      <c r="A15" s="429"/>
      <c r="B15" s="430"/>
      <c r="C15" s="431">
        <f>SUM(C8:C14)</f>
        <v>0</v>
      </c>
      <c r="D15" s="432">
        <f>IF(C$15=0,0,(C15/C$24)*100)</f>
        <v>0</v>
      </c>
      <c r="E15" s="431">
        <f>SUM(E8:E14)</f>
        <v>0</v>
      </c>
      <c r="F15" s="432">
        <f>IF(E$15=0,0,(E15/E$24)*100)</f>
        <v>0</v>
      </c>
      <c r="G15" s="431">
        <f>SUM(G8:G14)</f>
        <v>0</v>
      </c>
      <c r="H15" s="432">
        <f>IF(G$15=0,0,(G15/G$24)*100)</f>
        <v>0</v>
      </c>
      <c r="I15" s="431">
        <f>SUM(I8:I14)</f>
        <v>0</v>
      </c>
      <c r="J15" s="432">
        <f>IF(I$15=0,0,(I15/I$24)*100)</f>
        <v>0</v>
      </c>
      <c r="K15" s="491" t="s">
        <v>526</v>
      </c>
      <c r="L15" s="431">
        <f>SUM(L8:L14)</f>
        <v>0</v>
      </c>
      <c r="M15" s="432">
        <f>IF(L$15=0,0,(L15/L$24)*100)</f>
        <v>0</v>
      </c>
      <c r="N15" s="431">
        <f>SUM(N8:N14)</f>
        <v>0</v>
      </c>
      <c r="O15" s="432">
        <f>IF(N$15=0,0,(N15/N$24)*100)</f>
        <v>0</v>
      </c>
      <c r="P15" s="431">
        <f>SUM(P8:P14)</f>
        <v>0</v>
      </c>
      <c r="Q15" s="432">
        <f>IF(P$15=0,0,(P15/P$24)*100)</f>
        <v>0</v>
      </c>
      <c r="R15" s="434"/>
      <c r="S15" s="429"/>
      <c r="T15" s="429"/>
      <c r="U15" s="429"/>
      <c r="V15" s="429"/>
      <c r="W15" s="429"/>
      <c r="X15" s="429"/>
      <c r="Y15" s="429"/>
      <c r="Z15" s="429"/>
    </row>
    <row r="16" spans="1:26" ht="15" customHeight="1">
      <c r="A16" s="343"/>
      <c r="B16" s="426"/>
      <c r="C16" s="368"/>
      <c r="D16" s="369"/>
      <c r="E16" s="368"/>
      <c r="F16" s="369"/>
      <c r="G16" s="368"/>
      <c r="H16" s="369"/>
      <c r="I16" s="368"/>
      <c r="J16" s="369"/>
      <c r="K16" s="370" t="s">
        <v>1985</v>
      </c>
      <c r="L16" s="368"/>
      <c r="M16" s="369"/>
      <c r="N16" s="368"/>
      <c r="O16" s="369"/>
      <c r="P16" s="368"/>
      <c r="Q16" s="369"/>
      <c r="R16" s="427"/>
      <c r="S16" s="343"/>
      <c r="T16" s="343"/>
      <c r="U16" s="343"/>
      <c r="V16" s="343"/>
      <c r="W16" s="343"/>
      <c r="X16" s="343"/>
      <c r="Y16" s="343"/>
      <c r="Z16" s="343"/>
    </row>
    <row r="17" spans="1:26" ht="15" customHeight="1">
      <c r="A17" s="343"/>
      <c r="B17" s="426"/>
      <c r="C17" s="382">
        <f>SUM(MACRO!C331)</f>
        <v>0</v>
      </c>
      <c r="D17" s="383">
        <f t="shared" ref="D17:D22" si="7">IF(C17=0,0,(C17/C$23)*100)</f>
        <v>0</v>
      </c>
      <c r="E17" s="382">
        <f>SUM(MACRO!E331)</f>
        <v>0</v>
      </c>
      <c r="F17" s="383">
        <f t="shared" ref="F17:F22" si="8">IF(E17=0,0,(E17/E$23)*100)</f>
        <v>0</v>
      </c>
      <c r="G17" s="382">
        <f>SUM(MACRO!G331)</f>
        <v>0</v>
      </c>
      <c r="H17" s="383">
        <f t="shared" ref="H17:H22" si="9">IF(G17=0,0,(G17/G$23)*100)</f>
        <v>0</v>
      </c>
      <c r="I17" s="382">
        <f>SUM(MACRO!I331)</f>
        <v>0</v>
      </c>
      <c r="J17" s="383">
        <f t="shared" ref="J17:J22" si="10">IF(I17=0,0,(I17/I$23)*100)</f>
        <v>0</v>
      </c>
      <c r="K17" s="375" t="str">
        <f>MACRO!B331</f>
        <v>Beverages Revenue La Gazette</v>
      </c>
      <c r="L17" s="382">
        <f>SUM(MACRO!L331)</f>
        <v>0</v>
      </c>
      <c r="M17" s="383">
        <f t="shared" ref="M17:M22" si="11">IF(L17=0,0,(L17/L$23)*100)</f>
        <v>0</v>
      </c>
      <c r="N17" s="382">
        <f>SUM(MACRO!N331)</f>
        <v>0</v>
      </c>
      <c r="O17" s="383">
        <f t="shared" ref="O17:O22" si="12">IF(N17=0,0,(N17/N$23)*100)</f>
        <v>0</v>
      </c>
      <c r="P17" s="382">
        <f>SUM(MACRO!P331)</f>
        <v>0</v>
      </c>
      <c r="Q17" s="383">
        <f t="shared" ref="Q17:Q22" si="13">IF(P17=0,0,(P17/P$23)*100)</f>
        <v>0</v>
      </c>
      <c r="R17" s="427"/>
      <c r="S17" s="343"/>
      <c r="T17" s="343"/>
      <c r="U17" s="343"/>
      <c r="V17" s="343"/>
      <c r="W17" s="343"/>
      <c r="X17" s="343"/>
      <c r="Y17" s="343"/>
      <c r="Z17" s="343"/>
    </row>
    <row r="18" spans="1:26" ht="15" customHeight="1">
      <c r="A18" s="343"/>
      <c r="B18" s="426"/>
      <c r="C18" s="382">
        <f>SUM(MACRO!C332)</f>
        <v>0</v>
      </c>
      <c r="D18" s="383">
        <f t="shared" si="7"/>
        <v>0</v>
      </c>
      <c r="E18" s="382">
        <f>SUM(MACRO!E332)</f>
        <v>0</v>
      </c>
      <c r="F18" s="383">
        <f t="shared" si="8"/>
        <v>0</v>
      </c>
      <c r="G18" s="382">
        <f>SUM(MACRO!G332)</f>
        <v>0</v>
      </c>
      <c r="H18" s="383">
        <f t="shared" si="9"/>
        <v>0</v>
      </c>
      <c r="I18" s="382">
        <f>SUM(MACRO!I332)</f>
        <v>0</v>
      </c>
      <c r="J18" s="383">
        <f t="shared" si="10"/>
        <v>0</v>
      </c>
      <c r="K18" s="375" t="str">
        <f>MACRO!B332</f>
        <v>Beverages Revenue Bart</v>
      </c>
      <c r="L18" s="382">
        <f>SUM(MACRO!L332)</f>
        <v>0</v>
      </c>
      <c r="M18" s="383">
        <f t="shared" si="11"/>
        <v>0</v>
      </c>
      <c r="N18" s="382">
        <f>SUM(MACRO!N332)</f>
        <v>0</v>
      </c>
      <c r="O18" s="383">
        <f t="shared" si="12"/>
        <v>0</v>
      </c>
      <c r="P18" s="382">
        <f>SUM(MACRO!P332)</f>
        <v>0</v>
      </c>
      <c r="Q18" s="383">
        <f t="shared" si="13"/>
        <v>0</v>
      </c>
      <c r="R18" s="427"/>
      <c r="S18" s="343"/>
      <c r="T18" s="343"/>
      <c r="U18" s="343"/>
      <c r="V18" s="343"/>
      <c r="W18" s="343"/>
      <c r="X18" s="343"/>
      <c r="Y18" s="343"/>
      <c r="Z18" s="343"/>
    </row>
    <row r="19" spans="1:26" ht="15" customHeight="1">
      <c r="A19" s="343"/>
      <c r="B19" s="426"/>
      <c r="C19" s="382">
        <f>SUM(MACRO!C333)</f>
        <v>0</v>
      </c>
      <c r="D19" s="383">
        <f t="shared" si="7"/>
        <v>0</v>
      </c>
      <c r="E19" s="382">
        <f>SUM(MACRO!E333)</f>
        <v>0</v>
      </c>
      <c r="F19" s="383">
        <f t="shared" si="8"/>
        <v>0</v>
      </c>
      <c r="G19" s="382">
        <f>SUM(MACRO!G333)</f>
        <v>0</v>
      </c>
      <c r="H19" s="383">
        <f t="shared" si="9"/>
        <v>0</v>
      </c>
      <c r="I19" s="382">
        <f>SUM(MACRO!I333)</f>
        <v>0</v>
      </c>
      <c r="J19" s="383">
        <f t="shared" si="10"/>
        <v>0</v>
      </c>
      <c r="K19" s="375" t="str">
        <f>MACRO!B333</f>
        <v>Beverages Revenue Outlet 3</v>
      </c>
      <c r="L19" s="382">
        <f>SUM(MACRO!L333)</f>
        <v>0</v>
      </c>
      <c r="M19" s="383">
        <f t="shared" si="11"/>
        <v>0</v>
      </c>
      <c r="N19" s="382">
        <f>SUM(MACRO!N333)</f>
        <v>0</v>
      </c>
      <c r="O19" s="383">
        <f t="shared" si="12"/>
        <v>0</v>
      </c>
      <c r="P19" s="382">
        <f>SUM(MACRO!P333)</f>
        <v>0</v>
      </c>
      <c r="Q19" s="383">
        <f t="shared" si="13"/>
        <v>0</v>
      </c>
      <c r="R19" s="427"/>
      <c r="S19" s="343"/>
      <c r="T19" s="343"/>
      <c r="U19" s="343"/>
      <c r="V19" s="343"/>
      <c r="W19" s="343"/>
      <c r="X19" s="343"/>
      <c r="Y19" s="343"/>
      <c r="Z19" s="343"/>
    </row>
    <row r="20" spans="1:26" ht="15" customHeight="1">
      <c r="A20" s="343"/>
      <c r="B20" s="426"/>
      <c r="C20" s="382">
        <f>SUM(MACRO!C334)</f>
        <v>0</v>
      </c>
      <c r="D20" s="383">
        <f t="shared" si="7"/>
        <v>0</v>
      </c>
      <c r="E20" s="382">
        <f>SUM(MACRO!E334)</f>
        <v>0</v>
      </c>
      <c r="F20" s="383">
        <f t="shared" si="8"/>
        <v>0</v>
      </c>
      <c r="G20" s="382">
        <f>SUM(MACRO!G334)</f>
        <v>0</v>
      </c>
      <c r="H20" s="383">
        <f t="shared" si="9"/>
        <v>0</v>
      </c>
      <c r="I20" s="382">
        <f>SUM(MACRO!I334)</f>
        <v>0</v>
      </c>
      <c r="J20" s="383">
        <f t="shared" si="10"/>
        <v>0</v>
      </c>
      <c r="K20" s="375" t="str">
        <f>MACRO!B334</f>
        <v>Room Service</v>
      </c>
      <c r="L20" s="382">
        <f>SUM(MACRO!L334)</f>
        <v>0</v>
      </c>
      <c r="M20" s="383">
        <f t="shared" si="11"/>
        <v>0</v>
      </c>
      <c r="N20" s="382">
        <f>SUM(MACRO!N334)</f>
        <v>0</v>
      </c>
      <c r="O20" s="383">
        <f t="shared" si="12"/>
        <v>0</v>
      </c>
      <c r="P20" s="382">
        <f>SUM(MACRO!P334)</f>
        <v>0</v>
      </c>
      <c r="Q20" s="383">
        <f t="shared" si="13"/>
        <v>0</v>
      </c>
      <c r="R20" s="427"/>
      <c r="S20" s="343"/>
      <c r="T20" s="343"/>
      <c r="U20" s="343"/>
      <c r="V20" s="343"/>
      <c r="W20" s="343"/>
      <c r="X20" s="343"/>
      <c r="Y20" s="343"/>
      <c r="Z20" s="343"/>
    </row>
    <row r="21" spans="1:26" ht="15.75" customHeight="1">
      <c r="A21" s="343"/>
      <c r="B21" s="426"/>
      <c r="C21" s="382">
        <f>SUM(MACRO!C335)</f>
        <v>0</v>
      </c>
      <c r="D21" s="383">
        <f t="shared" si="7"/>
        <v>0</v>
      </c>
      <c r="E21" s="382">
        <f>SUM(MACRO!E335)</f>
        <v>0</v>
      </c>
      <c r="F21" s="383">
        <f t="shared" si="8"/>
        <v>0</v>
      </c>
      <c r="G21" s="382">
        <f>SUM(MACRO!G335)</f>
        <v>0</v>
      </c>
      <c r="H21" s="383">
        <f t="shared" si="9"/>
        <v>0</v>
      </c>
      <c r="I21" s="382">
        <f>SUM(MACRO!I335)</f>
        <v>0</v>
      </c>
      <c r="J21" s="383">
        <f t="shared" si="10"/>
        <v>0</v>
      </c>
      <c r="K21" s="375" t="str">
        <f>MACRO!B335</f>
        <v>Minibar</v>
      </c>
      <c r="L21" s="382">
        <f>SUM(MACRO!L335)</f>
        <v>0</v>
      </c>
      <c r="M21" s="383">
        <f t="shared" si="11"/>
        <v>0</v>
      </c>
      <c r="N21" s="382">
        <f>SUM(MACRO!N335)</f>
        <v>0</v>
      </c>
      <c r="O21" s="383">
        <f t="shared" si="12"/>
        <v>0</v>
      </c>
      <c r="P21" s="382">
        <f>SUM(MACRO!P335)</f>
        <v>0</v>
      </c>
      <c r="Q21" s="383">
        <f t="shared" si="13"/>
        <v>0</v>
      </c>
      <c r="R21" s="427"/>
      <c r="S21" s="343"/>
      <c r="T21" s="343"/>
      <c r="U21" s="343"/>
      <c r="V21" s="343"/>
      <c r="W21" s="343"/>
      <c r="X21" s="343"/>
      <c r="Y21" s="343"/>
      <c r="Z21" s="343"/>
    </row>
    <row r="22" spans="1:26" ht="15.75" customHeight="1">
      <c r="A22" s="343"/>
      <c r="B22" s="426"/>
      <c r="C22" s="382">
        <f>SUM(MACRO!C336)</f>
        <v>0</v>
      </c>
      <c r="D22" s="383">
        <f t="shared" si="7"/>
        <v>0</v>
      </c>
      <c r="E22" s="382">
        <f>SUM(MACRO!E336)</f>
        <v>0</v>
      </c>
      <c r="F22" s="383">
        <f t="shared" si="8"/>
        <v>0</v>
      </c>
      <c r="G22" s="382">
        <f>SUM(MACRO!G336)</f>
        <v>0</v>
      </c>
      <c r="H22" s="383">
        <f t="shared" si="9"/>
        <v>0</v>
      </c>
      <c r="I22" s="382">
        <f>SUM(MACRO!I336)</f>
        <v>0</v>
      </c>
      <c r="J22" s="383">
        <f t="shared" si="10"/>
        <v>0</v>
      </c>
      <c r="K22" s="375" t="str">
        <f>MACRO!B336</f>
        <v>Others</v>
      </c>
      <c r="L22" s="382">
        <f>SUM(MACRO!L336)</f>
        <v>0</v>
      </c>
      <c r="M22" s="383">
        <f t="shared" si="11"/>
        <v>0</v>
      </c>
      <c r="N22" s="382">
        <f>SUM(MACRO!N336)</f>
        <v>0</v>
      </c>
      <c r="O22" s="383">
        <f t="shared" si="12"/>
        <v>0</v>
      </c>
      <c r="P22" s="382">
        <f>SUM(MACRO!P336)</f>
        <v>0</v>
      </c>
      <c r="Q22" s="383">
        <f t="shared" si="13"/>
        <v>0</v>
      </c>
      <c r="R22" s="427"/>
      <c r="S22" s="343"/>
      <c r="T22" s="343"/>
      <c r="U22" s="343"/>
      <c r="V22" s="343"/>
      <c r="W22" s="343"/>
      <c r="X22" s="343"/>
      <c r="Y22" s="343"/>
      <c r="Z22" s="343"/>
    </row>
    <row r="23" spans="1:26" ht="15" customHeight="1">
      <c r="A23" s="343"/>
      <c r="B23" s="426"/>
      <c r="C23" s="431">
        <f>SUM(C17:C22)</f>
        <v>0</v>
      </c>
      <c r="D23" s="432">
        <f>IF(C$23=0,0,(C23/C$24)*100)</f>
        <v>0</v>
      </c>
      <c r="E23" s="431">
        <f>SUM(E17:E22)</f>
        <v>0</v>
      </c>
      <c r="F23" s="432">
        <f>IF(E$23=0,0,(E23/E$24)*100)</f>
        <v>0</v>
      </c>
      <c r="G23" s="431">
        <f>SUM(G17:G22)</f>
        <v>0</v>
      </c>
      <c r="H23" s="432">
        <f>IF(G$23=0,0,(G23/G$24)*100)</f>
        <v>0</v>
      </c>
      <c r="I23" s="431">
        <f>SUM(I17:I22)</f>
        <v>0</v>
      </c>
      <c r="J23" s="432">
        <f>IF(I$23=0,0,(I23/I$24)*100)</f>
        <v>0</v>
      </c>
      <c r="K23" s="491" t="s">
        <v>537</v>
      </c>
      <c r="L23" s="431">
        <f>SUM(L17:L22)</f>
        <v>0</v>
      </c>
      <c r="M23" s="432">
        <f>IF(L$23=0,0,(L23/L$24)*100)</f>
        <v>0</v>
      </c>
      <c r="N23" s="431">
        <f>SUM(N17:N22)</f>
        <v>0</v>
      </c>
      <c r="O23" s="432">
        <f>IF(N$23=0,0,(N23/N$24)*100)</f>
        <v>0</v>
      </c>
      <c r="P23" s="431">
        <f>SUM(P17:P22)</f>
        <v>0</v>
      </c>
      <c r="Q23" s="432">
        <f>IF(P$23=0,0,(P23/P$24)*100)</f>
        <v>0</v>
      </c>
      <c r="R23" s="427"/>
      <c r="S23" s="343"/>
      <c r="T23" s="343"/>
      <c r="U23" s="343"/>
      <c r="V23" s="343"/>
      <c r="W23" s="343"/>
      <c r="X23" s="343"/>
      <c r="Y23" s="343"/>
      <c r="Z23" s="343"/>
    </row>
    <row r="24" spans="1:26" ht="15" customHeight="1">
      <c r="A24" s="343"/>
      <c r="B24" s="426"/>
      <c r="C24" s="431">
        <f>SUM(C15+C23)</f>
        <v>0</v>
      </c>
      <c r="D24" s="432">
        <f>IF(C24=0,0,(C24/C24)*100)</f>
        <v>0</v>
      </c>
      <c r="E24" s="431">
        <f>SUM(E15+E23)</f>
        <v>0</v>
      </c>
      <c r="F24" s="432">
        <f>IF(E24=0,0,(E24/E24)*100)</f>
        <v>0</v>
      </c>
      <c r="G24" s="431">
        <f>SUM(G15+G23)</f>
        <v>0</v>
      </c>
      <c r="H24" s="432">
        <f>IF(G24=0,0,(G24/G24)*100)</f>
        <v>0</v>
      </c>
      <c r="I24" s="431">
        <f>SUM(I15+I23)</f>
        <v>0</v>
      </c>
      <c r="J24" s="432">
        <f>IF(I24=0,0,(I24/I24)*100)</f>
        <v>0</v>
      </c>
      <c r="K24" s="491" t="s">
        <v>1986</v>
      </c>
      <c r="L24" s="431">
        <f>SUM(L15+L23)</f>
        <v>0</v>
      </c>
      <c r="M24" s="432">
        <f>IF(L$15=0,0,(L24/L$15)*100)</f>
        <v>0</v>
      </c>
      <c r="N24" s="431">
        <f>SUM(N15+N23)</f>
        <v>0</v>
      </c>
      <c r="O24" s="432">
        <f>IF(N$15=0,0,(N24/N$15)*100)</f>
        <v>0</v>
      </c>
      <c r="P24" s="431">
        <f>SUM(P15+P23)</f>
        <v>0</v>
      </c>
      <c r="Q24" s="432">
        <f>IF(P$15=0,0,(P24/P$15)*100)</f>
        <v>0</v>
      </c>
      <c r="R24" s="427"/>
      <c r="S24" s="343"/>
      <c r="T24" s="343"/>
      <c r="U24" s="343"/>
      <c r="V24" s="343"/>
      <c r="W24" s="343"/>
      <c r="X24" s="343"/>
      <c r="Y24" s="343"/>
      <c r="Z24" s="343"/>
    </row>
    <row r="25" spans="1:26" ht="15" customHeight="1">
      <c r="A25" s="343"/>
      <c r="B25" s="426"/>
      <c r="C25" s="368"/>
      <c r="D25" s="369"/>
      <c r="E25" s="368"/>
      <c r="F25" s="369"/>
      <c r="G25" s="368"/>
      <c r="H25" s="369"/>
      <c r="I25" s="368"/>
      <c r="J25" s="369"/>
      <c r="K25" s="370" t="s">
        <v>1987</v>
      </c>
      <c r="L25" s="368"/>
      <c r="M25" s="369"/>
      <c r="N25" s="368"/>
      <c r="O25" s="369"/>
      <c r="P25" s="368"/>
      <c r="Q25" s="369"/>
      <c r="R25" s="427"/>
      <c r="S25" s="343"/>
      <c r="T25" s="343"/>
      <c r="U25" s="343"/>
      <c r="V25" s="343"/>
      <c r="W25" s="343"/>
      <c r="X25" s="343"/>
      <c r="Y25" s="343"/>
      <c r="Z25" s="343"/>
    </row>
    <row r="26" spans="1:26" ht="15" customHeight="1">
      <c r="A26" s="343"/>
      <c r="B26" s="426"/>
      <c r="C26" s="382">
        <f>SUM(MACRO!C359)</f>
        <v>0</v>
      </c>
      <c r="D26" s="383">
        <f>IF(C$8=0,0,(C26/C$8)*100)</f>
        <v>0</v>
      </c>
      <c r="E26" s="382">
        <f>SUM(MACRO!E359)</f>
        <v>0</v>
      </c>
      <c r="F26" s="383">
        <f>IF(E$8=0,0,(E26/E$8)*100)</f>
        <v>0</v>
      </c>
      <c r="G26" s="382">
        <f>SUM(MACRO!G359)</f>
        <v>0</v>
      </c>
      <c r="H26" s="383">
        <f>IF(G$8=0,0,(G26/G$8)*100)</f>
        <v>0</v>
      </c>
      <c r="I26" s="382">
        <f>SUM(MACRO!I359)</f>
        <v>0</v>
      </c>
      <c r="J26" s="383">
        <f>IF(I$8=0,0,(I26/I$8)*100)</f>
        <v>0</v>
      </c>
      <c r="K26" s="375" t="str">
        <f>MACRO!B359</f>
        <v>Food Cost La Gazette</v>
      </c>
      <c r="L26" s="382">
        <f>SUM(MACRO!L359)</f>
        <v>0</v>
      </c>
      <c r="M26" s="383">
        <f>IF(L$8=0,0,(L26/L$8)*100)</f>
        <v>0</v>
      </c>
      <c r="N26" s="382">
        <f>SUM(MACRO!N359)</f>
        <v>0</v>
      </c>
      <c r="O26" s="383">
        <f>IF(N$8=0,0,(N26/N$8)*100)</f>
        <v>0</v>
      </c>
      <c r="P26" s="382">
        <f>SUM(MACRO!P359)</f>
        <v>0</v>
      </c>
      <c r="Q26" s="383">
        <f>IF(P$8=0,0,(P26/P$8)*100)</f>
        <v>0</v>
      </c>
      <c r="R26" s="427"/>
      <c r="S26" s="343"/>
      <c r="T26" s="343"/>
      <c r="U26" s="343"/>
      <c r="V26" s="343"/>
      <c r="W26" s="343"/>
      <c r="X26" s="343"/>
      <c r="Y26" s="343"/>
      <c r="Z26" s="343"/>
    </row>
    <row r="27" spans="1:26" ht="15.75" customHeight="1">
      <c r="A27" s="343"/>
      <c r="B27" s="426"/>
      <c r="C27" s="382">
        <f>SUM(MACRO!C360)</f>
        <v>0</v>
      </c>
      <c r="D27" s="383">
        <f>IF(C$9=0,0,(C27/C$9)*100)</f>
        <v>0</v>
      </c>
      <c r="E27" s="382">
        <f>SUM(MACRO!E360)</f>
        <v>0</v>
      </c>
      <c r="F27" s="383">
        <f>IF(E$9=0,0,(E27/E$9)*100)</f>
        <v>0</v>
      </c>
      <c r="G27" s="382">
        <f>SUM(MACRO!G360)</f>
        <v>0</v>
      </c>
      <c r="H27" s="383">
        <f>IF(G$9=0,0,(G27/G$9)*100)</f>
        <v>0</v>
      </c>
      <c r="I27" s="382">
        <f>SUM(MACRO!I360)</f>
        <v>0</v>
      </c>
      <c r="J27" s="383">
        <f>IF(I$9=0,0,(I27/I$9)*100)</f>
        <v>0</v>
      </c>
      <c r="K27" s="375" t="str">
        <f>MACRO!B360</f>
        <v>Food Cost Bart</v>
      </c>
      <c r="L27" s="382">
        <f>SUM(MACRO!L360)</f>
        <v>0</v>
      </c>
      <c r="M27" s="383">
        <f>IF(L$9=0,0,(L27/L$9)*100)</f>
        <v>0</v>
      </c>
      <c r="N27" s="382">
        <f>SUM(MACRO!N360)</f>
        <v>0</v>
      </c>
      <c r="O27" s="383">
        <f>IF(N$9=0,0,(N27/N$9)*100)</f>
        <v>0</v>
      </c>
      <c r="P27" s="382">
        <f>SUM(MACRO!P360)</f>
        <v>0</v>
      </c>
      <c r="Q27" s="383">
        <f>IF(P$9=0,0,(P27/P$9)*100)</f>
        <v>0</v>
      </c>
      <c r="R27" s="427"/>
      <c r="S27" s="343"/>
      <c r="T27" s="343"/>
      <c r="U27" s="343"/>
      <c r="V27" s="343"/>
      <c r="W27" s="343"/>
      <c r="X27" s="343"/>
      <c r="Y27" s="343"/>
      <c r="Z27" s="343"/>
    </row>
    <row r="28" spans="1:26" ht="15" customHeight="1">
      <c r="A28" s="343"/>
      <c r="B28" s="426"/>
      <c r="C28" s="382">
        <f>SUM(MACRO!C361)</f>
        <v>0</v>
      </c>
      <c r="D28" s="383">
        <f>IF(C$10=0,0,(C28/C$10)*100)</f>
        <v>0</v>
      </c>
      <c r="E28" s="382">
        <f>SUM(MACRO!E361)</f>
        <v>0</v>
      </c>
      <c r="F28" s="383">
        <f>IF(E$10=0,0,(E28/E$10)*100)</f>
        <v>0</v>
      </c>
      <c r="G28" s="382">
        <f>SUM(MACRO!G361)</f>
        <v>0</v>
      </c>
      <c r="H28" s="383">
        <f>IF(G$10=0,0,(G28/G$10)*100)</f>
        <v>0</v>
      </c>
      <c r="I28" s="382">
        <f>SUM(MACRO!I361)</f>
        <v>0</v>
      </c>
      <c r="J28" s="383">
        <f>IF(I$10=0,0,(I28/I$10)*100)</f>
        <v>0</v>
      </c>
      <c r="K28" s="375" t="str">
        <f>MACRO!B361</f>
        <v>Food Cost XXX</v>
      </c>
      <c r="L28" s="382">
        <f>SUM(MACRO!L361)</f>
        <v>0</v>
      </c>
      <c r="M28" s="383">
        <f>IF(L$10=0,0,(L28/L$10)*100)</f>
        <v>0</v>
      </c>
      <c r="N28" s="382">
        <f>SUM(MACRO!N361)</f>
        <v>0</v>
      </c>
      <c r="O28" s="383">
        <f>IF(N$10=0,0,(N28/N$10)*100)</f>
        <v>0</v>
      </c>
      <c r="P28" s="382">
        <f>SUM(MACRO!P361)</f>
        <v>0</v>
      </c>
      <c r="Q28" s="383">
        <f>IF(P$10=0,0,(P28/P$10)*100)</f>
        <v>0</v>
      </c>
      <c r="R28" s="427"/>
      <c r="S28" s="343"/>
      <c r="T28" s="343"/>
      <c r="U28" s="343"/>
      <c r="V28" s="343"/>
      <c r="W28" s="343"/>
      <c r="X28" s="343"/>
      <c r="Y28" s="343"/>
      <c r="Z28" s="343"/>
    </row>
    <row r="29" spans="1:26" ht="15" customHeight="1">
      <c r="A29" s="343"/>
      <c r="B29" s="426"/>
      <c r="C29" s="382">
        <f>SUM(MACRO!C362)</f>
        <v>0</v>
      </c>
      <c r="D29" s="383">
        <f>IF(C$11=0,0,(C29/C$11)*100)</f>
        <v>0</v>
      </c>
      <c r="E29" s="382">
        <f>SUM(MACRO!E362)</f>
        <v>0</v>
      </c>
      <c r="F29" s="383">
        <f>IF(E$11=0,0,(E29/E$11)*100)</f>
        <v>0</v>
      </c>
      <c r="G29" s="382">
        <f>SUM(MACRO!G362)</f>
        <v>0</v>
      </c>
      <c r="H29" s="383">
        <f>IF(G$11=0,0,(G29/G$11)*100)</f>
        <v>0</v>
      </c>
      <c r="I29" s="382">
        <f>SUM(MACRO!I362)</f>
        <v>0</v>
      </c>
      <c r="J29" s="383">
        <f>IF(I$11=0,0,(I29/I$11)*100)</f>
        <v>0</v>
      </c>
      <c r="K29" s="375" t="str">
        <f>MACRO!B362</f>
        <v>Food Cost Room Service</v>
      </c>
      <c r="L29" s="382">
        <f>SUM(MACRO!L362)</f>
        <v>0</v>
      </c>
      <c r="M29" s="383">
        <f>IF(L$11=0,0,(L29/L$11)*100)</f>
        <v>0</v>
      </c>
      <c r="N29" s="382">
        <f>SUM(MACRO!N362)</f>
        <v>0</v>
      </c>
      <c r="O29" s="383">
        <f>IF(N$11=0,0,(N29/N$11)*100)</f>
        <v>0</v>
      </c>
      <c r="P29" s="382">
        <f>SUM(MACRO!P362)</f>
        <v>0</v>
      </c>
      <c r="Q29" s="383">
        <f>IF(P$11=0,0,(P29/P$11)*100)</f>
        <v>0</v>
      </c>
      <c r="R29" s="427"/>
      <c r="S29" s="343"/>
      <c r="T29" s="343"/>
      <c r="U29" s="343"/>
      <c r="V29" s="343"/>
      <c r="W29" s="343"/>
      <c r="X29" s="343"/>
      <c r="Y29" s="343"/>
      <c r="Z29" s="343"/>
    </row>
    <row r="30" spans="1:26" ht="15" customHeight="1">
      <c r="A30" s="343"/>
      <c r="B30" s="426"/>
      <c r="C30" s="382">
        <f>SUM(MACRO!C363)</f>
        <v>0</v>
      </c>
      <c r="D30" s="383">
        <f>IF(C$12=0,0,(C30/C$12)*100)</f>
        <v>0</v>
      </c>
      <c r="E30" s="382">
        <f>SUM(MACRO!E363)</f>
        <v>0</v>
      </c>
      <c r="F30" s="383">
        <f>IF(E$12=0,0,(E30/E$12)*100)</f>
        <v>0</v>
      </c>
      <c r="G30" s="382">
        <f>SUM(MACRO!G363)</f>
        <v>0</v>
      </c>
      <c r="H30" s="383">
        <f>IF(G$12=0,0,(G30/G$12)*100)</f>
        <v>0</v>
      </c>
      <c r="I30" s="382">
        <f>SUM(MACRO!I363)</f>
        <v>0</v>
      </c>
      <c r="J30" s="383">
        <f>IF(I$12=0,0,(I30/I$12)*100)</f>
        <v>0</v>
      </c>
      <c r="K30" s="375" t="str">
        <f>MACRO!B363</f>
        <v>Food Cost Minibar</v>
      </c>
      <c r="L30" s="382">
        <f>SUM(MACRO!L363)</f>
        <v>0</v>
      </c>
      <c r="M30" s="383">
        <f>IF(L$12=0,0,(L30/L$12)*100)</f>
        <v>0</v>
      </c>
      <c r="N30" s="382">
        <f>SUM(MACRO!N363)</f>
        <v>0</v>
      </c>
      <c r="O30" s="383">
        <f>IF(N$12=0,0,(N30/N$12)*100)</f>
        <v>0</v>
      </c>
      <c r="P30" s="382">
        <f>SUM(MACRO!P363)</f>
        <v>0</v>
      </c>
      <c r="Q30" s="383">
        <f>IF(P$12=0,0,(P30/P$12)*100)</f>
        <v>0</v>
      </c>
      <c r="R30" s="427"/>
      <c r="S30" s="343"/>
      <c r="T30" s="343"/>
      <c r="U30" s="343"/>
      <c r="V30" s="343"/>
      <c r="W30" s="343"/>
      <c r="X30" s="343"/>
      <c r="Y30" s="343"/>
      <c r="Z30" s="343"/>
    </row>
    <row r="31" spans="1:26" ht="15" customHeight="1">
      <c r="A31" s="343"/>
      <c r="B31" s="426"/>
      <c r="C31" s="382">
        <f>SUM(MACRO!C364)</f>
        <v>0</v>
      </c>
      <c r="D31" s="383">
        <f>IF(C$13=0,0,(C31/C$13)*100)</f>
        <v>0</v>
      </c>
      <c r="E31" s="382">
        <f>SUM(MACRO!E364)</f>
        <v>0</v>
      </c>
      <c r="F31" s="383">
        <f>IF(E$13=0,0,(E31/E$13)*100)</f>
        <v>0</v>
      </c>
      <c r="G31" s="382">
        <f>SUM(MACRO!G364)</f>
        <v>0</v>
      </c>
      <c r="H31" s="383">
        <f>IF(G$13=0,0,(G31/G$13)*100)</f>
        <v>0</v>
      </c>
      <c r="I31" s="382">
        <f>SUM(MACRO!I364)</f>
        <v>0</v>
      </c>
      <c r="J31" s="383">
        <f>IF(I$13=0,0,(I31/I$13)*100)</f>
        <v>0</v>
      </c>
      <c r="K31" s="375" t="str">
        <f>MACRO!B364</f>
        <v>Food Cost Banquet</v>
      </c>
      <c r="L31" s="382">
        <f>SUM(MACRO!L364)</f>
        <v>0</v>
      </c>
      <c r="M31" s="383">
        <f>IF(L$13=0,0,(L31/L$13)*100)</f>
        <v>0</v>
      </c>
      <c r="N31" s="382">
        <f>SUM(MACRO!N364)</f>
        <v>0</v>
      </c>
      <c r="O31" s="383">
        <f>IF(N$13=0,0,(N31/N$13)*100)</f>
        <v>0</v>
      </c>
      <c r="P31" s="382">
        <f>SUM(MACRO!P364)</f>
        <v>0</v>
      </c>
      <c r="Q31" s="383">
        <f>IF(P$13=0,0,(P31/P$13)*100)</f>
        <v>0</v>
      </c>
      <c r="R31" s="427"/>
      <c r="S31" s="343"/>
      <c r="T31" s="343"/>
      <c r="U31" s="343"/>
      <c r="V31" s="343"/>
      <c r="W31" s="343"/>
      <c r="X31" s="343"/>
      <c r="Y31" s="343"/>
      <c r="Z31" s="343"/>
    </row>
    <row r="32" spans="1:26" ht="15" customHeight="1">
      <c r="A32" s="429"/>
      <c r="B32" s="430"/>
      <c r="C32" s="382">
        <f>SUM(MACRO!C365)</f>
        <v>0</v>
      </c>
      <c r="D32" s="383">
        <f>IF(C$14=0,0,(C32/C$14)*100)</f>
        <v>0</v>
      </c>
      <c r="E32" s="382">
        <f>SUM(MACRO!E365)</f>
        <v>0</v>
      </c>
      <c r="F32" s="383">
        <f>IF(E$14=0,0,(E32/E$14)*100)</f>
        <v>0</v>
      </c>
      <c r="G32" s="382">
        <f>SUM(MACRO!G365)</f>
        <v>0</v>
      </c>
      <c r="H32" s="383">
        <f>IF(G$14=0,0,(G32/G$14)*100)</f>
        <v>0</v>
      </c>
      <c r="I32" s="382">
        <f>SUM(MACRO!I365)</f>
        <v>0</v>
      </c>
      <c r="J32" s="383">
        <f>IF(I$14=0,0,(I32/I$14)*100)</f>
        <v>0</v>
      </c>
      <c r="K32" s="375" t="str">
        <f>MACRO!B365</f>
        <v>Food Cost Others</v>
      </c>
      <c r="L32" s="382">
        <f>SUM(MACRO!L365)</f>
        <v>0</v>
      </c>
      <c r="M32" s="383">
        <f>IF(L$14=0,0,(L32/L$14)*100)</f>
        <v>0</v>
      </c>
      <c r="N32" s="382">
        <f>SUM(MACRO!N365)</f>
        <v>0</v>
      </c>
      <c r="O32" s="383">
        <f>IF(N$14=0,0,(N32/N$14)*100)</f>
        <v>0</v>
      </c>
      <c r="P32" s="382">
        <f>SUM(MACRO!P365)</f>
        <v>0</v>
      </c>
      <c r="Q32" s="383">
        <f>IF(P$14=0,0,(P32/P$14)*100)</f>
        <v>0</v>
      </c>
      <c r="R32" s="434"/>
      <c r="S32" s="429"/>
      <c r="T32" s="429"/>
      <c r="U32" s="429"/>
      <c r="V32" s="429"/>
      <c r="W32" s="429"/>
      <c r="X32" s="429"/>
      <c r="Y32" s="429"/>
      <c r="Z32" s="429"/>
    </row>
    <row r="33" spans="1:26" ht="15" customHeight="1">
      <c r="A33" s="343"/>
      <c r="B33" s="426"/>
      <c r="C33" s="431">
        <f>SUM(C26:C32)</f>
        <v>0</v>
      </c>
      <c r="D33" s="432">
        <f>IF(C$15=0,0,(C33/C$15)*100)</f>
        <v>0</v>
      </c>
      <c r="E33" s="431">
        <f>SUM(E26:E32)</f>
        <v>0</v>
      </c>
      <c r="F33" s="432">
        <f>IF(E$15=0,0,(E33/E$15)*100)</f>
        <v>0</v>
      </c>
      <c r="G33" s="431">
        <f>SUM(G26:G32)</f>
        <v>0</v>
      </c>
      <c r="H33" s="432">
        <f>IF(G$15=0,0,(G33/G$15)*100)</f>
        <v>0</v>
      </c>
      <c r="I33" s="431">
        <f>SUM(I26:I32)</f>
        <v>0</v>
      </c>
      <c r="J33" s="432">
        <f>IF(I$15=0,0,(I33/I$15)*100)</f>
        <v>0</v>
      </c>
      <c r="K33" s="491" t="s">
        <v>575</v>
      </c>
      <c r="L33" s="431">
        <f>SUM(L26:L32)</f>
        <v>0</v>
      </c>
      <c r="M33" s="432">
        <f>IF(L$15=0,0,(L33/L$15)*100)</f>
        <v>0</v>
      </c>
      <c r="N33" s="431">
        <f>SUM(N26:N32)</f>
        <v>0</v>
      </c>
      <c r="O33" s="432">
        <f>IF(N$15=0,0,(N33/N$15)*100)</f>
        <v>0</v>
      </c>
      <c r="P33" s="431">
        <f>SUM(P26:P32)</f>
        <v>0</v>
      </c>
      <c r="Q33" s="432">
        <f>IF(P$15=0,0,(P33/P$15)*100)</f>
        <v>0</v>
      </c>
      <c r="R33" s="427"/>
      <c r="S33" s="343"/>
      <c r="T33" s="343"/>
      <c r="U33" s="343"/>
      <c r="V33" s="343"/>
      <c r="W33" s="343"/>
      <c r="X33" s="343"/>
      <c r="Y33" s="343"/>
      <c r="Z33" s="343"/>
    </row>
    <row r="34" spans="1:26" ht="15" customHeight="1">
      <c r="A34" s="343"/>
      <c r="B34" s="426"/>
      <c r="C34" s="368"/>
      <c r="D34" s="369"/>
      <c r="E34" s="368"/>
      <c r="F34" s="369"/>
      <c r="G34" s="368"/>
      <c r="H34" s="369"/>
      <c r="I34" s="368"/>
      <c r="J34" s="369"/>
      <c r="K34" s="370" t="s">
        <v>1988</v>
      </c>
      <c r="L34" s="368"/>
      <c r="M34" s="369"/>
      <c r="N34" s="368"/>
      <c r="O34" s="369"/>
      <c r="P34" s="368"/>
      <c r="Q34" s="369"/>
      <c r="R34" s="427"/>
      <c r="S34" s="343"/>
      <c r="T34" s="343"/>
      <c r="U34" s="343"/>
      <c r="V34" s="343"/>
      <c r="W34" s="343"/>
      <c r="X34" s="343"/>
      <c r="Y34" s="343"/>
      <c r="Z34" s="343"/>
    </row>
    <row r="35" spans="1:26" ht="15" customHeight="1">
      <c r="A35" s="343"/>
      <c r="B35" s="426"/>
      <c r="C35" s="382">
        <f>SUM(MACRO!C368)</f>
        <v>0</v>
      </c>
      <c r="D35" s="383">
        <f>IF(C$17=0,0,(C35/C$17)*100)</f>
        <v>0</v>
      </c>
      <c r="E35" s="382">
        <f>SUM(MACRO!E368)</f>
        <v>0</v>
      </c>
      <c r="F35" s="383">
        <f>IF(E$17=0,0,(E35/E$17)*100)</f>
        <v>0</v>
      </c>
      <c r="G35" s="382">
        <f>SUM(MACRO!G368)</f>
        <v>0</v>
      </c>
      <c r="H35" s="383">
        <f>IF(G$17=0,0,(G35/G$17)*100)</f>
        <v>0</v>
      </c>
      <c r="I35" s="382">
        <f>SUM(MACRO!I368)</f>
        <v>0</v>
      </c>
      <c r="J35" s="383">
        <f t="shared" ref="J35:J40" si="14">IF(I$17=0,0,(I35/I$17)*100)</f>
        <v>0</v>
      </c>
      <c r="K35" s="375" t="str">
        <f>MACRO!B368</f>
        <v>Beverage Cost La Gazette</v>
      </c>
      <c r="L35" s="382">
        <f>SUM(MACRO!L368)</f>
        <v>0</v>
      </c>
      <c r="M35" s="383">
        <f>IF(L$17=0,0,(L35/L$17)*100)</f>
        <v>0</v>
      </c>
      <c r="N35" s="382">
        <f>SUM(MACRO!N368)</f>
        <v>0</v>
      </c>
      <c r="O35" s="383">
        <f>IF(N$17=0,0,(N35/N$17)*100)</f>
        <v>0</v>
      </c>
      <c r="P35" s="382">
        <f>SUM(MACRO!P368)</f>
        <v>0</v>
      </c>
      <c r="Q35" s="383">
        <f>IF(P$17=0,0,(P35/P$17)*100)</f>
        <v>0</v>
      </c>
      <c r="R35" s="427"/>
      <c r="S35" s="343"/>
      <c r="T35" s="343"/>
      <c r="U35" s="343"/>
      <c r="V35" s="343"/>
      <c r="W35" s="343"/>
      <c r="X35" s="343"/>
      <c r="Y35" s="343"/>
      <c r="Z35" s="343"/>
    </row>
    <row r="36" spans="1:26" ht="15" customHeight="1">
      <c r="A36" s="343"/>
      <c r="B36" s="426"/>
      <c r="C36" s="382">
        <f>SUM(MACRO!C369)</f>
        <v>0</v>
      </c>
      <c r="D36" s="383">
        <f>IF(C$18=0,0,(C36/C$18)*100)</f>
        <v>0</v>
      </c>
      <c r="E36" s="382">
        <f>SUM(MACRO!E369)</f>
        <v>0</v>
      </c>
      <c r="F36" s="383">
        <f>IF(E$18=0,0,(E36/E$18)*100)</f>
        <v>0</v>
      </c>
      <c r="G36" s="382">
        <f>SUM(MACRO!G369)</f>
        <v>0</v>
      </c>
      <c r="H36" s="383">
        <f>IF(G$18=0,0,(G36/G$18)*100)</f>
        <v>0</v>
      </c>
      <c r="I36" s="382">
        <f>SUM(MACRO!I369)</f>
        <v>0</v>
      </c>
      <c r="J36" s="383">
        <f t="shared" si="14"/>
        <v>0</v>
      </c>
      <c r="K36" s="375" t="str">
        <f>MACRO!B369</f>
        <v>Beverage Cost Bart</v>
      </c>
      <c r="L36" s="382">
        <f>SUM(MACRO!L369)</f>
        <v>0</v>
      </c>
      <c r="M36" s="383">
        <f>IF(L$18=0,0,(L36/L$18)*100)</f>
        <v>0</v>
      </c>
      <c r="N36" s="382">
        <f>SUM(MACRO!N369)</f>
        <v>0</v>
      </c>
      <c r="O36" s="383">
        <f>IF(N$18=0,0,(N36/N$18)*100)</f>
        <v>0</v>
      </c>
      <c r="P36" s="382">
        <f>SUM(MACRO!P369)</f>
        <v>0</v>
      </c>
      <c r="Q36" s="383">
        <f>IF(P$18=0,0,(P36/P$18)*100)</f>
        <v>0</v>
      </c>
      <c r="R36" s="427"/>
      <c r="S36" s="343"/>
      <c r="T36" s="343"/>
      <c r="U36" s="343"/>
      <c r="V36" s="343"/>
      <c r="W36" s="343"/>
      <c r="X36" s="343"/>
      <c r="Y36" s="343"/>
      <c r="Z36" s="343"/>
    </row>
    <row r="37" spans="1:26" ht="15" customHeight="1">
      <c r="A37" s="343"/>
      <c r="B37" s="426"/>
      <c r="C37" s="382">
        <f>SUM(MACRO!C370)</f>
        <v>0</v>
      </c>
      <c r="D37" s="383">
        <f>IF(C$19=0,0,(C37/C$19)*100)</f>
        <v>0</v>
      </c>
      <c r="E37" s="382">
        <f>SUM(MACRO!E370)</f>
        <v>0</v>
      </c>
      <c r="F37" s="383">
        <f>IF(E$19=0,0,(E37/E$19)*100)</f>
        <v>0</v>
      </c>
      <c r="G37" s="382">
        <f>SUM(MACRO!G370)</f>
        <v>0</v>
      </c>
      <c r="H37" s="383">
        <f>IF(G$19=0,0,(G37/G$19)*100)</f>
        <v>0</v>
      </c>
      <c r="I37" s="382">
        <f>SUM(MACRO!I370)</f>
        <v>0</v>
      </c>
      <c r="J37" s="383">
        <f t="shared" si="14"/>
        <v>0</v>
      </c>
      <c r="K37" s="375" t="str">
        <f>MACRO!B370</f>
        <v>Beverage Cost XXX</v>
      </c>
      <c r="L37" s="382">
        <f>SUM(MACRO!L370)</f>
        <v>0</v>
      </c>
      <c r="M37" s="383">
        <f>IF(L$19=0,0,(L37/L$19)*100)</f>
        <v>0</v>
      </c>
      <c r="N37" s="382">
        <f>SUM(MACRO!N370)</f>
        <v>0</v>
      </c>
      <c r="O37" s="383">
        <f>IF(N$19=0,0,(N37/N$19)*100)</f>
        <v>0</v>
      </c>
      <c r="P37" s="382">
        <f>SUM(MACRO!P370)</f>
        <v>0</v>
      </c>
      <c r="Q37" s="383">
        <f>IF(P$19=0,0,(P37/P$19)*100)</f>
        <v>0</v>
      </c>
      <c r="R37" s="427"/>
      <c r="S37" s="343"/>
      <c r="T37" s="343"/>
      <c r="U37" s="343"/>
      <c r="V37" s="343"/>
      <c r="W37" s="343"/>
      <c r="X37" s="343"/>
      <c r="Y37" s="343"/>
      <c r="Z37" s="343"/>
    </row>
    <row r="38" spans="1:26" ht="15" customHeight="1">
      <c r="A38" s="343"/>
      <c r="B38" s="426"/>
      <c r="C38" s="382">
        <f>SUM(MACRO!C371)</f>
        <v>0</v>
      </c>
      <c r="D38" s="383">
        <f>IF(C$20=0,0,(C38/C$20)*100)</f>
        <v>0</v>
      </c>
      <c r="E38" s="382">
        <f>SUM(MACRO!E371)</f>
        <v>0</v>
      </c>
      <c r="F38" s="383">
        <f>IF(E$20=0,0,(E38/E$20)*100)</f>
        <v>0</v>
      </c>
      <c r="G38" s="382">
        <f>SUM(MACRO!G371)</f>
        <v>0</v>
      </c>
      <c r="H38" s="383">
        <f>IF(G$20=0,0,(G38/G$20)*100)</f>
        <v>0</v>
      </c>
      <c r="I38" s="382">
        <f>SUM(MACRO!I371)</f>
        <v>0</v>
      </c>
      <c r="J38" s="383">
        <f t="shared" si="14"/>
        <v>0</v>
      </c>
      <c r="K38" s="375" t="str">
        <f>MACRO!B371</f>
        <v>Beverage Cost Room Service</v>
      </c>
      <c r="L38" s="382">
        <f>SUM(MACRO!L371)</f>
        <v>0</v>
      </c>
      <c r="M38" s="383">
        <f>IF(L$20=0,0,(L38/L$20)*100)</f>
        <v>0</v>
      </c>
      <c r="N38" s="382">
        <f>SUM(MACRO!N371)</f>
        <v>0</v>
      </c>
      <c r="O38" s="383">
        <f>IF(N$20=0,0,(N38/N$20)*100)</f>
        <v>0</v>
      </c>
      <c r="P38" s="382">
        <f>SUM(MACRO!P371)</f>
        <v>0</v>
      </c>
      <c r="Q38" s="383">
        <f>IF(P$20=0,0,(P38/P$20)*100)</f>
        <v>0</v>
      </c>
      <c r="R38" s="427"/>
      <c r="S38" s="343"/>
      <c r="T38" s="343"/>
      <c r="U38" s="343"/>
      <c r="V38" s="343"/>
      <c r="W38" s="343"/>
      <c r="X38" s="343"/>
      <c r="Y38" s="343"/>
      <c r="Z38" s="343"/>
    </row>
    <row r="39" spans="1:26" ht="15.75" customHeight="1">
      <c r="A39" s="343"/>
      <c r="B39" s="426"/>
      <c r="C39" s="382">
        <f>SUM(MACRO!C372)</f>
        <v>0</v>
      </c>
      <c r="D39" s="383">
        <f>IF(C$21=0,0,(C39/C$21)*100)</f>
        <v>0</v>
      </c>
      <c r="E39" s="382">
        <f>SUM(MACRO!E372)</f>
        <v>0</v>
      </c>
      <c r="F39" s="383">
        <f>IF(E$21=0,0,(E39/E$21)*100)</f>
        <v>0</v>
      </c>
      <c r="G39" s="382">
        <f>SUM(MACRO!G372)</f>
        <v>0</v>
      </c>
      <c r="H39" s="383">
        <f>IF(G$21=0,0,(G39/G$21)*100)</f>
        <v>0</v>
      </c>
      <c r="I39" s="382">
        <f>SUM(MACRO!I372)</f>
        <v>0</v>
      </c>
      <c r="J39" s="383">
        <f t="shared" si="14"/>
        <v>0</v>
      </c>
      <c r="K39" s="375" t="str">
        <f>MACRO!B372</f>
        <v>Beverage Cost Minibar</v>
      </c>
      <c r="L39" s="382">
        <f>SUM(MACRO!L372)</f>
        <v>0</v>
      </c>
      <c r="M39" s="383">
        <f>IF(L$21=0,0,(L39/L$21)*100)</f>
        <v>0</v>
      </c>
      <c r="N39" s="382">
        <f>SUM(MACRO!N372)</f>
        <v>0</v>
      </c>
      <c r="O39" s="383">
        <f>IF(N$21=0,0,(N39/N$21)*100)</f>
        <v>0</v>
      </c>
      <c r="P39" s="382">
        <f>SUM(MACRO!P372)</f>
        <v>0</v>
      </c>
      <c r="Q39" s="383">
        <f>IF(P$21=0,0,(P39/P$21)*100)</f>
        <v>0</v>
      </c>
      <c r="R39" s="427"/>
      <c r="S39" s="343"/>
      <c r="T39" s="343"/>
      <c r="U39" s="343"/>
      <c r="V39" s="343"/>
      <c r="W39" s="343"/>
      <c r="X39" s="343"/>
      <c r="Y39" s="343"/>
      <c r="Z39" s="343"/>
    </row>
    <row r="40" spans="1:26" ht="15.75" customHeight="1">
      <c r="A40" s="429"/>
      <c r="B40" s="430"/>
      <c r="C40" s="382">
        <f>SUM(MACRO!C373)</f>
        <v>0</v>
      </c>
      <c r="D40" s="383">
        <f>IF(C$22=0,0,(C40/C$22)*100)</f>
        <v>0</v>
      </c>
      <c r="E40" s="382">
        <f>SUM(MACRO!E373)</f>
        <v>0</v>
      </c>
      <c r="F40" s="383">
        <f>IF(E$22=0,0,(E40/E$22)*100)</f>
        <v>0</v>
      </c>
      <c r="G40" s="382">
        <f>SUM(MACRO!G373)</f>
        <v>0</v>
      </c>
      <c r="H40" s="383">
        <f>IF(G$22=0,0,(G40/G$22)*100)</f>
        <v>0</v>
      </c>
      <c r="I40" s="382">
        <f>SUM(MACRO!I373)</f>
        <v>0</v>
      </c>
      <c r="J40" s="383">
        <f t="shared" si="14"/>
        <v>0</v>
      </c>
      <c r="K40" s="375" t="str">
        <f>MACRO!B373</f>
        <v>Beverage Cost Others</v>
      </c>
      <c r="L40" s="382">
        <f>SUM(MACRO!L373)</f>
        <v>0</v>
      </c>
      <c r="M40" s="383">
        <f>IF(L$22=0,0,(L40/L$22)*100)</f>
        <v>0</v>
      </c>
      <c r="N40" s="382">
        <f>SUM(MACRO!N373)</f>
        <v>0</v>
      </c>
      <c r="O40" s="383">
        <f>IF(N$22=0,0,(N40/N$22)*100)</f>
        <v>0</v>
      </c>
      <c r="P40" s="382">
        <f>SUM(MACRO!P373)</f>
        <v>0</v>
      </c>
      <c r="Q40" s="383">
        <f>IF(P$22=0,0,(P40/P$22)*100)</f>
        <v>0</v>
      </c>
      <c r="R40" s="434"/>
      <c r="S40" s="429"/>
      <c r="T40" s="429"/>
      <c r="U40" s="429"/>
      <c r="V40" s="429"/>
      <c r="W40" s="429"/>
      <c r="X40" s="429"/>
      <c r="Y40" s="429"/>
      <c r="Z40" s="429"/>
    </row>
    <row r="41" spans="1:26" ht="15" customHeight="1">
      <c r="A41" s="343"/>
      <c r="B41" s="426"/>
      <c r="C41" s="431">
        <f>SUM(C35:C40)</f>
        <v>0</v>
      </c>
      <c r="D41" s="432">
        <f>IF(C$23=0,0,(C41/C$23)*100)</f>
        <v>0</v>
      </c>
      <c r="E41" s="431">
        <f>SUM(E35:E40)</f>
        <v>0</v>
      </c>
      <c r="F41" s="432">
        <f>IF(E$23=0,0,(E41/E$23)*100)</f>
        <v>0</v>
      </c>
      <c r="G41" s="431">
        <f>SUM(G35:G40)</f>
        <v>0</v>
      </c>
      <c r="H41" s="432">
        <f>IF(G$23=0,0,(G41/G$23)*100)</f>
        <v>0</v>
      </c>
      <c r="I41" s="431">
        <f>SUM(I35:I40)</f>
        <v>0</v>
      </c>
      <c r="J41" s="432">
        <f>IF(I$23=0,0,(I41/I$23)*100)</f>
        <v>0</v>
      </c>
      <c r="K41" s="491" t="s">
        <v>588</v>
      </c>
      <c r="L41" s="431">
        <f>SUM(L35:L40)</f>
        <v>0</v>
      </c>
      <c r="M41" s="432">
        <f>IF(L$23=0,0,(L41/L$23)*100)</f>
        <v>0</v>
      </c>
      <c r="N41" s="431">
        <f>SUM(N35:N40)</f>
        <v>0</v>
      </c>
      <c r="O41" s="432">
        <f>IF(N$23=0,0,(N41/N$23)*100)</f>
        <v>0</v>
      </c>
      <c r="P41" s="431">
        <f>SUM(P35:P40)</f>
        <v>0</v>
      </c>
      <c r="Q41" s="432">
        <f>IF(P$23=0,0,(P41/P$23)*100)</f>
        <v>0</v>
      </c>
      <c r="R41" s="428"/>
      <c r="S41" s="343"/>
      <c r="T41" s="343"/>
      <c r="U41" s="343"/>
      <c r="V41" s="343"/>
      <c r="W41" s="343"/>
      <c r="X41" s="343"/>
      <c r="Y41" s="343"/>
      <c r="Z41" s="343"/>
    </row>
    <row r="42" spans="1:26" ht="15" customHeight="1">
      <c r="A42" s="343"/>
      <c r="B42" s="426"/>
      <c r="C42" s="431">
        <f>SUM(C33+C41)</f>
        <v>0</v>
      </c>
      <c r="D42" s="432">
        <f>IF(C$24=0,0,(C42/C$24)*100)</f>
        <v>0</v>
      </c>
      <c r="E42" s="431">
        <f>SUM(E33+E41)</f>
        <v>0</v>
      </c>
      <c r="F42" s="432">
        <f>IF(E$24=0,0,(E42/E$24)*100)</f>
        <v>0</v>
      </c>
      <c r="G42" s="431">
        <f>SUM(G33+G41)</f>
        <v>0</v>
      </c>
      <c r="H42" s="432">
        <f>IF(G$24=0,0,(G42/G$24)*100)</f>
        <v>0</v>
      </c>
      <c r="I42" s="431">
        <f>SUM(I33+I41)</f>
        <v>0</v>
      </c>
      <c r="J42" s="432">
        <f>IF(I$24=0,0,(I42/I$24)*100)</f>
        <v>0</v>
      </c>
      <c r="K42" s="491" t="s">
        <v>1989</v>
      </c>
      <c r="L42" s="431">
        <f>SUM(L33+L41)</f>
        <v>0</v>
      </c>
      <c r="M42" s="432">
        <f>IF(L$24=0,0,(L42/L$24)*100)</f>
        <v>0</v>
      </c>
      <c r="N42" s="431">
        <f>SUM(N33+N41)</f>
        <v>0</v>
      </c>
      <c r="O42" s="432">
        <f>IF(N$24=0,0,(N42/N$24)*100)</f>
        <v>0</v>
      </c>
      <c r="P42" s="431">
        <f>SUM(P33+P41)</f>
        <v>0</v>
      </c>
      <c r="Q42" s="432">
        <f>IF(P$24=0,0,(P42/P$24)*100)</f>
        <v>0</v>
      </c>
      <c r="R42" s="428"/>
      <c r="S42" s="343"/>
      <c r="T42" s="343"/>
      <c r="U42" s="343"/>
      <c r="V42" s="343"/>
      <c r="W42" s="343"/>
      <c r="X42" s="343"/>
      <c r="Y42" s="343"/>
      <c r="Z42" s="343"/>
    </row>
    <row r="43" spans="1:26" ht="15" customHeight="1">
      <c r="A43" s="343"/>
      <c r="B43" s="426"/>
      <c r="C43" s="382"/>
      <c r="D43" s="435"/>
      <c r="E43" s="382"/>
      <c r="F43" s="435"/>
      <c r="G43" s="382"/>
      <c r="H43" s="435"/>
      <c r="I43" s="382"/>
      <c r="J43" s="435"/>
      <c r="K43" s="436" t="s">
        <v>1990</v>
      </c>
      <c r="L43" s="382"/>
      <c r="M43" s="435"/>
      <c r="N43" s="382"/>
      <c r="O43" s="435"/>
      <c r="P43" s="382"/>
      <c r="Q43" s="435"/>
      <c r="R43" s="428"/>
      <c r="S43" s="343"/>
      <c r="T43" s="343"/>
      <c r="U43" s="343"/>
      <c r="V43" s="343"/>
      <c r="W43" s="343"/>
      <c r="X43" s="343"/>
      <c r="Y43" s="343"/>
      <c r="Z43" s="343"/>
    </row>
    <row r="44" spans="1:26" ht="15" customHeight="1">
      <c r="A44" s="343"/>
      <c r="B44" s="426"/>
      <c r="C44" s="371">
        <f>SUM(MACRO!C423,MACRO!C438,MACRO!C453)</f>
        <v>0</v>
      </c>
      <c r="D44" s="383">
        <f t="shared" ref="D44:D57" si="15">IF(C$24=0,0,(C44/C$24)*100)</f>
        <v>0</v>
      </c>
      <c r="E44" s="371">
        <f>SUM(MACRO!E423,MACRO!E438,MACRO!E453)</f>
        <v>0</v>
      </c>
      <c r="F44" s="383">
        <f t="shared" ref="F44:F92" si="16">IF(E$24=0,0,(E44/E$24)*100)</f>
        <v>0</v>
      </c>
      <c r="G44" s="371">
        <f>SUM(MACRO!G423,MACRO!G438,MACRO!G453)</f>
        <v>0</v>
      </c>
      <c r="H44" s="383">
        <f t="shared" ref="H44:H92" si="17">IF(G$24=0,0,(G44/G$24)*100)</f>
        <v>0</v>
      </c>
      <c r="I44" s="371">
        <f>SUM(MACRO!I423,MACRO!I438,MACRO!I453)</f>
        <v>0</v>
      </c>
      <c r="J44" s="383">
        <f t="shared" ref="J44:J92" si="18">IF(I$24=0,0,(I44/I$24)*100)</f>
        <v>0</v>
      </c>
      <c r="K44" s="485" t="s">
        <v>1991</v>
      </c>
      <c r="L44" s="371">
        <f>SUM(MACRO!L423,MACRO!L438,MACRO!L453)</f>
        <v>0</v>
      </c>
      <c r="M44" s="383">
        <f t="shared" ref="M44:M57" si="19">IF(L$24=0,0,(L44/L$24)*100)</f>
        <v>0</v>
      </c>
      <c r="N44" s="371">
        <f>SUM(MACRO!N423,MACRO!N438,MACRO!N453)</f>
        <v>0</v>
      </c>
      <c r="O44" s="383">
        <f t="shared" ref="O44:O57" si="20">IF(N$24=0,0,(N44/N$24)*100)</f>
        <v>0</v>
      </c>
      <c r="P44" s="371">
        <f>SUM(MACRO!P423,MACRO!P438,MACRO!P453)</f>
        <v>0</v>
      </c>
      <c r="Q44" s="383">
        <f t="shared" ref="Q44:Q92" si="21">IF(P$24=0,0,(P44/P$24)*100)</f>
        <v>0</v>
      </c>
      <c r="R44" s="428"/>
      <c r="S44" s="343"/>
      <c r="T44" s="343"/>
      <c r="U44" s="343"/>
      <c r="V44" s="343"/>
      <c r="W44" s="343"/>
      <c r="X44" s="343"/>
      <c r="Y44" s="343"/>
      <c r="Z44" s="343"/>
    </row>
    <row r="45" spans="1:26" ht="15" customHeight="1">
      <c r="A45" s="343"/>
      <c r="B45" s="426"/>
      <c r="C45" s="371">
        <f>SUM(MACRO!C424,MACRO!C439,MACRO!C454)</f>
        <v>0</v>
      </c>
      <c r="D45" s="383">
        <f t="shared" si="15"/>
        <v>0</v>
      </c>
      <c r="E45" s="371">
        <f>SUM(MACRO!E424,MACRO!E439,MACRO!E454)</f>
        <v>0</v>
      </c>
      <c r="F45" s="383">
        <f t="shared" si="16"/>
        <v>0</v>
      </c>
      <c r="G45" s="371">
        <f>SUM(MACRO!G424,MACRO!G439,MACRO!G454)</f>
        <v>0</v>
      </c>
      <c r="H45" s="383">
        <f t="shared" si="17"/>
        <v>0</v>
      </c>
      <c r="I45" s="371">
        <f>SUM(MACRO!I424,MACRO!I439,MACRO!I454)</f>
        <v>0</v>
      </c>
      <c r="J45" s="383">
        <f t="shared" si="18"/>
        <v>0</v>
      </c>
      <c r="K45" s="485" t="s">
        <v>1992</v>
      </c>
      <c r="L45" s="371">
        <f>SUM(MACRO!L424,MACRO!L439,MACRO!L454)</f>
        <v>0</v>
      </c>
      <c r="M45" s="383">
        <f t="shared" si="19"/>
        <v>0</v>
      </c>
      <c r="N45" s="371">
        <f>SUM(MACRO!N424,MACRO!N439,MACRO!N454)</f>
        <v>0</v>
      </c>
      <c r="O45" s="383">
        <f t="shared" si="20"/>
        <v>0</v>
      </c>
      <c r="P45" s="371">
        <f>SUM(MACRO!P424,MACRO!P439,MACRO!P454)</f>
        <v>0</v>
      </c>
      <c r="Q45" s="383">
        <f t="shared" si="21"/>
        <v>0</v>
      </c>
      <c r="R45" s="428"/>
      <c r="S45" s="343"/>
      <c r="T45" s="343"/>
      <c r="U45" s="343"/>
      <c r="V45" s="343"/>
      <c r="W45" s="343"/>
      <c r="X45" s="343"/>
      <c r="Y45" s="343"/>
      <c r="Z45" s="343"/>
    </row>
    <row r="46" spans="1:26" ht="15" customHeight="1">
      <c r="A46" s="343"/>
      <c r="B46" s="426"/>
      <c r="C46" s="371">
        <f>SUM(MACRO!C425,MACRO!C440,MACRO!C455)</f>
        <v>0</v>
      </c>
      <c r="D46" s="383">
        <f t="shared" si="15"/>
        <v>0</v>
      </c>
      <c r="E46" s="371">
        <f>SUM(MACRO!E425,MACRO!E440,MACRO!E455)</f>
        <v>0</v>
      </c>
      <c r="F46" s="383">
        <f t="shared" si="16"/>
        <v>0</v>
      </c>
      <c r="G46" s="371">
        <f>SUM(MACRO!G425,MACRO!G440,MACRO!G455)</f>
        <v>0</v>
      </c>
      <c r="H46" s="383">
        <f t="shared" si="17"/>
        <v>0</v>
      </c>
      <c r="I46" s="371">
        <f>SUM(MACRO!I425,MACRO!I440,MACRO!I455)</f>
        <v>0</v>
      </c>
      <c r="J46" s="383">
        <f t="shared" si="18"/>
        <v>0</v>
      </c>
      <c r="K46" s="485" t="s">
        <v>1993</v>
      </c>
      <c r="L46" s="371">
        <f>SUM(MACRO!L425,MACRO!L440,MACRO!L455)</f>
        <v>0</v>
      </c>
      <c r="M46" s="383">
        <f t="shared" si="19"/>
        <v>0</v>
      </c>
      <c r="N46" s="371">
        <f>SUM(MACRO!N425,MACRO!N440,MACRO!N455)</f>
        <v>0</v>
      </c>
      <c r="O46" s="383">
        <f t="shared" si="20"/>
        <v>0</v>
      </c>
      <c r="P46" s="371">
        <f>SUM(MACRO!P425,MACRO!P440,MACRO!P455)</f>
        <v>0</v>
      </c>
      <c r="Q46" s="383">
        <f t="shared" si="21"/>
        <v>0</v>
      </c>
      <c r="R46" s="428"/>
      <c r="S46" s="343"/>
      <c r="T46" s="343"/>
      <c r="U46" s="343"/>
      <c r="V46" s="343"/>
      <c r="W46" s="343"/>
      <c r="X46" s="343"/>
      <c r="Y46" s="343"/>
      <c r="Z46" s="343"/>
    </row>
    <row r="47" spans="1:26" ht="15" customHeight="1">
      <c r="A47" s="343"/>
      <c r="B47" s="426"/>
      <c r="C47" s="371">
        <f>SUM(MACRO!C426,MACRO!C441,MACRO!C456)</f>
        <v>0</v>
      </c>
      <c r="D47" s="383">
        <f t="shared" si="15"/>
        <v>0</v>
      </c>
      <c r="E47" s="371">
        <f>SUM(MACRO!E426,MACRO!E441,MACRO!E456)</f>
        <v>0</v>
      </c>
      <c r="F47" s="383">
        <f t="shared" si="16"/>
        <v>0</v>
      </c>
      <c r="G47" s="371">
        <f>SUM(MACRO!G426,MACRO!G441,MACRO!G456)</f>
        <v>0</v>
      </c>
      <c r="H47" s="383">
        <f t="shared" si="17"/>
        <v>0</v>
      </c>
      <c r="I47" s="371">
        <f>SUM(MACRO!I426,MACRO!I441,MACRO!I456)</f>
        <v>0</v>
      </c>
      <c r="J47" s="383">
        <f t="shared" si="18"/>
        <v>0</v>
      </c>
      <c r="K47" s="485" t="s">
        <v>1994</v>
      </c>
      <c r="L47" s="371">
        <f>SUM(MACRO!L426,MACRO!L441,MACRO!L456)</f>
        <v>0</v>
      </c>
      <c r="M47" s="383">
        <f t="shared" si="19"/>
        <v>0</v>
      </c>
      <c r="N47" s="371">
        <f>SUM(MACRO!N426,MACRO!N441,MACRO!N456)</f>
        <v>0</v>
      </c>
      <c r="O47" s="383">
        <f t="shared" si="20"/>
        <v>0</v>
      </c>
      <c r="P47" s="371">
        <f>SUM(MACRO!P426,MACRO!P441,MACRO!P456)</f>
        <v>0</v>
      </c>
      <c r="Q47" s="383">
        <f t="shared" si="21"/>
        <v>0</v>
      </c>
      <c r="R47" s="428"/>
      <c r="S47" s="343"/>
      <c r="T47" s="343"/>
      <c r="U47" s="343"/>
      <c r="V47" s="343"/>
      <c r="W47" s="343"/>
      <c r="X47" s="343"/>
      <c r="Y47" s="343"/>
      <c r="Z47" s="343"/>
    </row>
    <row r="48" spans="1:26" ht="15" customHeight="1">
      <c r="A48" s="343"/>
      <c r="B48" s="426"/>
      <c r="C48" s="371">
        <f>SUM(MACRO!C427,MACRO!C442,MACRO!C457)</f>
        <v>0</v>
      </c>
      <c r="D48" s="383">
        <f t="shared" si="15"/>
        <v>0</v>
      </c>
      <c r="E48" s="371">
        <f>SUM(MACRO!E427,MACRO!E442,MACRO!E457)</f>
        <v>0</v>
      </c>
      <c r="F48" s="383">
        <f t="shared" si="16"/>
        <v>0</v>
      </c>
      <c r="G48" s="371">
        <f>SUM(MACRO!G427,MACRO!G442,MACRO!G457)</f>
        <v>0</v>
      </c>
      <c r="H48" s="383">
        <f t="shared" si="17"/>
        <v>0</v>
      </c>
      <c r="I48" s="371">
        <f>SUM(MACRO!I427,MACRO!I442,MACRO!I457)</f>
        <v>0</v>
      </c>
      <c r="J48" s="383">
        <f t="shared" si="18"/>
        <v>0</v>
      </c>
      <c r="K48" s="485" t="s">
        <v>1995</v>
      </c>
      <c r="L48" s="371">
        <f>SUM(MACRO!L427,MACRO!L442,MACRO!L457)</f>
        <v>0</v>
      </c>
      <c r="M48" s="383">
        <f t="shared" si="19"/>
        <v>0</v>
      </c>
      <c r="N48" s="371">
        <f>SUM(MACRO!N427,MACRO!N442,MACRO!N457)</f>
        <v>0</v>
      </c>
      <c r="O48" s="383">
        <f t="shared" si="20"/>
        <v>0</v>
      </c>
      <c r="P48" s="371">
        <f>SUM(MACRO!P427,MACRO!P442,MACRO!P457)</f>
        <v>0</v>
      </c>
      <c r="Q48" s="383">
        <f t="shared" si="21"/>
        <v>0</v>
      </c>
      <c r="R48" s="428"/>
      <c r="S48" s="343"/>
      <c r="T48" s="343"/>
      <c r="U48" s="343"/>
      <c r="V48" s="343"/>
      <c r="W48" s="343"/>
      <c r="X48" s="343"/>
      <c r="Y48" s="343"/>
      <c r="Z48" s="343"/>
    </row>
    <row r="49" spans="1:26" ht="15" customHeight="1">
      <c r="A49" s="343"/>
      <c r="B49" s="426"/>
      <c r="C49" s="371">
        <f>SUM(MACRO!C428,MACRO!C443,MACRO!C458)</f>
        <v>0</v>
      </c>
      <c r="D49" s="383">
        <f t="shared" si="15"/>
        <v>0</v>
      </c>
      <c r="E49" s="371">
        <f>SUM(MACRO!E428,MACRO!E443,MACRO!E458)</f>
        <v>0</v>
      </c>
      <c r="F49" s="383">
        <f t="shared" si="16"/>
        <v>0</v>
      </c>
      <c r="G49" s="371">
        <f>SUM(MACRO!G428,MACRO!G443,MACRO!G458)</f>
        <v>0</v>
      </c>
      <c r="H49" s="383">
        <f t="shared" si="17"/>
        <v>0</v>
      </c>
      <c r="I49" s="371">
        <f>SUM(MACRO!I428,MACRO!I443,MACRO!I458)</f>
        <v>0</v>
      </c>
      <c r="J49" s="383">
        <f t="shared" si="18"/>
        <v>0</v>
      </c>
      <c r="K49" s="485" t="s">
        <v>1996</v>
      </c>
      <c r="L49" s="371">
        <f>SUM(MACRO!L428,MACRO!L443,MACRO!L458)</f>
        <v>0</v>
      </c>
      <c r="M49" s="383">
        <f t="shared" si="19"/>
        <v>0</v>
      </c>
      <c r="N49" s="371">
        <f>SUM(MACRO!N428,MACRO!N443,MACRO!N458)</f>
        <v>0</v>
      </c>
      <c r="O49" s="383">
        <f t="shared" si="20"/>
        <v>0</v>
      </c>
      <c r="P49" s="371">
        <f>SUM(MACRO!P428,MACRO!P443,MACRO!P458)</f>
        <v>0</v>
      </c>
      <c r="Q49" s="383">
        <f t="shared" si="21"/>
        <v>0</v>
      </c>
      <c r="R49" s="428"/>
      <c r="S49" s="343"/>
      <c r="T49" s="343"/>
      <c r="U49" s="343"/>
      <c r="V49" s="343"/>
      <c r="W49" s="343"/>
      <c r="X49" s="343"/>
      <c r="Y49" s="343"/>
      <c r="Z49" s="343"/>
    </row>
    <row r="50" spans="1:26" ht="15" customHeight="1">
      <c r="A50" s="343"/>
      <c r="B50" s="426"/>
      <c r="C50" s="371">
        <f>SUM(MACRO!C429,MACRO!C444,MACRO!C459)</f>
        <v>0</v>
      </c>
      <c r="D50" s="383">
        <f t="shared" si="15"/>
        <v>0</v>
      </c>
      <c r="E50" s="371">
        <f>SUM(MACRO!E429,MACRO!E444,MACRO!E459)</f>
        <v>0</v>
      </c>
      <c r="F50" s="383">
        <f t="shared" si="16"/>
        <v>0</v>
      </c>
      <c r="G50" s="371">
        <f>SUM(MACRO!G429,MACRO!G444,MACRO!G459)</f>
        <v>0</v>
      </c>
      <c r="H50" s="383">
        <f t="shared" si="17"/>
        <v>0</v>
      </c>
      <c r="I50" s="371">
        <f>SUM(MACRO!I429,MACRO!I444,MACRO!I459)</f>
        <v>0</v>
      </c>
      <c r="J50" s="383">
        <f t="shared" si="18"/>
        <v>0</v>
      </c>
      <c r="K50" s="485" t="s">
        <v>1997</v>
      </c>
      <c r="L50" s="371">
        <f>SUM(MACRO!L429,MACRO!L444,MACRO!L459)</f>
        <v>0</v>
      </c>
      <c r="M50" s="383">
        <f t="shared" si="19"/>
        <v>0</v>
      </c>
      <c r="N50" s="371">
        <f>SUM(MACRO!N429,MACRO!N444,MACRO!N459)</f>
        <v>0</v>
      </c>
      <c r="O50" s="383">
        <f t="shared" si="20"/>
        <v>0</v>
      </c>
      <c r="P50" s="371">
        <f>SUM(MACRO!P429,MACRO!P444,MACRO!P459)</f>
        <v>0</v>
      </c>
      <c r="Q50" s="383">
        <f t="shared" si="21"/>
        <v>0</v>
      </c>
      <c r="R50" s="428"/>
      <c r="S50" s="343"/>
      <c r="T50" s="343"/>
      <c r="U50" s="343"/>
      <c r="V50" s="343"/>
      <c r="W50" s="343"/>
      <c r="X50" s="343"/>
      <c r="Y50" s="343"/>
      <c r="Z50" s="343"/>
    </row>
    <row r="51" spans="1:26" ht="15" customHeight="1">
      <c r="A51" s="343"/>
      <c r="B51" s="426"/>
      <c r="C51" s="371">
        <f>SUM(MACRO!C430,MACRO!C445,MACRO!C460)</f>
        <v>0</v>
      </c>
      <c r="D51" s="383">
        <f t="shared" si="15"/>
        <v>0</v>
      </c>
      <c r="E51" s="371">
        <f>SUM(MACRO!E430,MACRO!E445,MACRO!E460)</f>
        <v>0</v>
      </c>
      <c r="F51" s="383">
        <f t="shared" si="16"/>
        <v>0</v>
      </c>
      <c r="G51" s="371">
        <f>SUM(MACRO!G430,MACRO!G445,MACRO!G460)</f>
        <v>0</v>
      </c>
      <c r="H51" s="383">
        <f t="shared" si="17"/>
        <v>0</v>
      </c>
      <c r="I51" s="371">
        <f>SUM(MACRO!I430,MACRO!I445,MACRO!I460)</f>
        <v>0</v>
      </c>
      <c r="J51" s="383">
        <f t="shared" si="18"/>
        <v>0</v>
      </c>
      <c r="K51" s="485" t="s">
        <v>1998</v>
      </c>
      <c r="L51" s="371">
        <f>SUM(MACRO!L430,MACRO!L445,MACRO!L460)</f>
        <v>0</v>
      </c>
      <c r="M51" s="383">
        <f t="shared" si="19"/>
        <v>0</v>
      </c>
      <c r="N51" s="371">
        <f>SUM(MACRO!N430,MACRO!N445,MACRO!N460)</f>
        <v>0</v>
      </c>
      <c r="O51" s="383">
        <f t="shared" si="20"/>
        <v>0</v>
      </c>
      <c r="P51" s="371">
        <f>SUM(MACRO!P430,MACRO!P445,MACRO!P460)</f>
        <v>0</v>
      </c>
      <c r="Q51" s="383">
        <f t="shared" si="21"/>
        <v>0</v>
      </c>
      <c r="R51" s="428"/>
      <c r="S51" s="343"/>
      <c r="T51" s="343"/>
      <c r="U51" s="343"/>
      <c r="V51" s="343"/>
      <c r="W51" s="343"/>
      <c r="X51" s="343"/>
      <c r="Y51" s="343"/>
      <c r="Z51" s="343"/>
    </row>
    <row r="52" spans="1:26" ht="15" customHeight="1">
      <c r="A52" s="343"/>
      <c r="B52" s="426"/>
      <c r="C52" s="371">
        <f>SUM(MACRO!C431,MACRO!C446,MACRO!C461)</f>
        <v>0</v>
      </c>
      <c r="D52" s="383">
        <f t="shared" si="15"/>
        <v>0</v>
      </c>
      <c r="E52" s="371">
        <f>SUM(MACRO!E431,MACRO!E446,MACRO!E461)</f>
        <v>0</v>
      </c>
      <c r="F52" s="383">
        <f t="shared" si="16"/>
        <v>0</v>
      </c>
      <c r="G52" s="371">
        <f>SUM(MACRO!G431,MACRO!G446,MACRO!G461)</f>
        <v>0</v>
      </c>
      <c r="H52" s="383">
        <f t="shared" si="17"/>
        <v>0</v>
      </c>
      <c r="I52" s="371">
        <f>SUM(MACRO!I431,MACRO!I446,MACRO!I461)</f>
        <v>0</v>
      </c>
      <c r="J52" s="383">
        <f t="shared" si="18"/>
        <v>0</v>
      </c>
      <c r="K52" s="485" t="s">
        <v>1999</v>
      </c>
      <c r="L52" s="371">
        <f>SUM(MACRO!L431,MACRO!L446,MACRO!L461)</f>
        <v>0</v>
      </c>
      <c r="M52" s="383">
        <f t="shared" si="19"/>
        <v>0</v>
      </c>
      <c r="N52" s="371">
        <f>SUM(MACRO!N431,MACRO!N446,MACRO!N461)</f>
        <v>0</v>
      </c>
      <c r="O52" s="383">
        <f t="shared" si="20"/>
        <v>0</v>
      </c>
      <c r="P52" s="371">
        <f>SUM(MACRO!P431,MACRO!P446,MACRO!P461)</f>
        <v>0</v>
      </c>
      <c r="Q52" s="383">
        <f t="shared" si="21"/>
        <v>0</v>
      </c>
      <c r="R52" s="428"/>
      <c r="S52" s="343"/>
      <c r="T52" s="343"/>
      <c r="U52" s="343"/>
      <c r="V52" s="343"/>
      <c r="W52" s="343"/>
      <c r="X52" s="343"/>
      <c r="Y52" s="343"/>
      <c r="Z52" s="343"/>
    </row>
    <row r="53" spans="1:26" ht="15" customHeight="1">
      <c r="A53" s="343"/>
      <c r="B53" s="426"/>
      <c r="C53" s="371">
        <f>SUM(MACRO!C432,MACRO!C447,MACRO!C462)</f>
        <v>0</v>
      </c>
      <c r="D53" s="383">
        <f t="shared" si="15"/>
        <v>0</v>
      </c>
      <c r="E53" s="371">
        <f>SUM(MACRO!E432,MACRO!E447,MACRO!E462)</f>
        <v>0</v>
      </c>
      <c r="F53" s="383">
        <f t="shared" si="16"/>
        <v>0</v>
      </c>
      <c r="G53" s="371">
        <f>SUM(MACRO!G432,MACRO!G447,MACRO!G462)</f>
        <v>0</v>
      </c>
      <c r="H53" s="383">
        <f t="shared" si="17"/>
        <v>0</v>
      </c>
      <c r="I53" s="371">
        <f>SUM(MACRO!I432,MACRO!I447,MACRO!I462)</f>
        <v>0</v>
      </c>
      <c r="J53" s="383">
        <f t="shared" si="18"/>
        <v>0</v>
      </c>
      <c r="K53" s="485" t="s">
        <v>2000</v>
      </c>
      <c r="L53" s="371">
        <f>SUM(MACRO!L432,MACRO!L447,MACRO!L462)</f>
        <v>0</v>
      </c>
      <c r="M53" s="383">
        <f t="shared" si="19"/>
        <v>0</v>
      </c>
      <c r="N53" s="371">
        <f>SUM(MACRO!N432,MACRO!N447,MACRO!N462)</f>
        <v>0</v>
      </c>
      <c r="O53" s="383">
        <f t="shared" si="20"/>
        <v>0</v>
      </c>
      <c r="P53" s="371">
        <f>SUM(MACRO!P432,MACRO!P447,MACRO!P462)</f>
        <v>0</v>
      </c>
      <c r="Q53" s="383">
        <f t="shared" si="21"/>
        <v>0</v>
      </c>
      <c r="R53" s="428"/>
      <c r="S53" s="343"/>
      <c r="T53" s="343"/>
      <c r="U53" s="343"/>
      <c r="V53" s="343"/>
      <c r="W53" s="343"/>
      <c r="X53" s="343"/>
      <c r="Y53" s="343"/>
      <c r="Z53" s="343"/>
    </row>
    <row r="54" spans="1:26" ht="15" customHeight="1">
      <c r="A54" s="343"/>
      <c r="B54" s="426"/>
      <c r="C54" s="371">
        <f>SUM(MACRO!C433,MACRO!C448,MACRO!C463)</f>
        <v>0</v>
      </c>
      <c r="D54" s="383">
        <f t="shared" si="15"/>
        <v>0</v>
      </c>
      <c r="E54" s="371">
        <f>SUM(MACRO!E433,MACRO!E448,MACRO!E463)</f>
        <v>0</v>
      </c>
      <c r="F54" s="383">
        <f t="shared" si="16"/>
        <v>0</v>
      </c>
      <c r="G54" s="371">
        <f>SUM(MACRO!G433,MACRO!G448,MACRO!G463)</f>
        <v>0</v>
      </c>
      <c r="H54" s="383">
        <f t="shared" si="17"/>
        <v>0</v>
      </c>
      <c r="I54" s="371">
        <f>SUM(MACRO!I433,MACRO!I448,MACRO!I463)</f>
        <v>0</v>
      </c>
      <c r="J54" s="383">
        <f t="shared" si="18"/>
        <v>0</v>
      </c>
      <c r="K54" s="485" t="s">
        <v>2001</v>
      </c>
      <c r="L54" s="371">
        <f>SUM(MACRO!L433,MACRO!L448,MACRO!L463)</f>
        <v>0</v>
      </c>
      <c r="M54" s="383">
        <f t="shared" si="19"/>
        <v>0</v>
      </c>
      <c r="N54" s="371">
        <f>SUM(MACRO!N433,MACRO!N448,MACRO!N463)</f>
        <v>0</v>
      </c>
      <c r="O54" s="383">
        <f t="shared" si="20"/>
        <v>0</v>
      </c>
      <c r="P54" s="371">
        <f>SUM(MACRO!P433,MACRO!P448,MACRO!P463)</f>
        <v>0</v>
      </c>
      <c r="Q54" s="383">
        <f t="shared" si="21"/>
        <v>0</v>
      </c>
      <c r="R54" s="428"/>
      <c r="S54" s="343"/>
      <c r="T54" s="343"/>
      <c r="U54" s="343"/>
      <c r="V54" s="343"/>
      <c r="W54" s="343"/>
      <c r="X54" s="343"/>
      <c r="Y54" s="343"/>
      <c r="Z54" s="343"/>
    </row>
    <row r="55" spans="1:26" ht="15" customHeight="1">
      <c r="A55" s="343"/>
      <c r="B55" s="426"/>
      <c r="C55" s="371">
        <f>SUM(MACRO!C434,MACRO!C449,MACRO!C464)</f>
        <v>0</v>
      </c>
      <c r="D55" s="383">
        <f t="shared" si="15"/>
        <v>0</v>
      </c>
      <c r="E55" s="371">
        <f>SUM(MACRO!E434,MACRO!E449,MACRO!E464)</f>
        <v>0</v>
      </c>
      <c r="F55" s="383">
        <f t="shared" si="16"/>
        <v>0</v>
      </c>
      <c r="G55" s="371">
        <f>SUM(MACRO!G434,MACRO!G449,MACRO!G464)</f>
        <v>0</v>
      </c>
      <c r="H55" s="383">
        <f t="shared" si="17"/>
        <v>0</v>
      </c>
      <c r="I55" s="371">
        <f>SUM(MACRO!I434,MACRO!I449,MACRO!I464)</f>
        <v>0</v>
      </c>
      <c r="J55" s="383">
        <f t="shared" si="18"/>
        <v>0</v>
      </c>
      <c r="K55" s="485" t="s">
        <v>2002</v>
      </c>
      <c r="L55" s="371">
        <f>SUM(MACRO!L434,MACRO!L449,MACRO!L464)</f>
        <v>0</v>
      </c>
      <c r="M55" s="383">
        <f t="shared" si="19"/>
        <v>0</v>
      </c>
      <c r="N55" s="371">
        <f>SUM(MACRO!N434,MACRO!N449,MACRO!N464)</f>
        <v>0</v>
      </c>
      <c r="O55" s="383">
        <f t="shared" si="20"/>
        <v>0</v>
      </c>
      <c r="P55" s="371">
        <f>SUM(MACRO!P434,MACRO!P449,MACRO!P464)</f>
        <v>0</v>
      </c>
      <c r="Q55" s="383">
        <f t="shared" si="21"/>
        <v>0</v>
      </c>
      <c r="R55" s="428"/>
      <c r="S55" s="343"/>
      <c r="T55" s="343"/>
      <c r="U55" s="343"/>
      <c r="V55" s="343"/>
      <c r="W55" s="343"/>
      <c r="X55" s="343"/>
      <c r="Y55" s="343"/>
      <c r="Z55" s="343"/>
    </row>
    <row r="56" spans="1:26" ht="15" customHeight="1">
      <c r="A56" s="343"/>
      <c r="B56" s="426"/>
      <c r="C56" s="371">
        <f>SUM(MACRO!C435,MACRO!C450,MACRO!C465)</f>
        <v>0</v>
      </c>
      <c r="D56" s="383">
        <f t="shared" si="15"/>
        <v>0</v>
      </c>
      <c r="E56" s="371">
        <f>SUM(MACRO!E435,MACRO!E450,MACRO!E465)</f>
        <v>0</v>
      </c>
      <c r="F56" s="383">
        <f t="shared" si="16"/>
        <v>0</v>
      </c>
      <c r="G56" s="371">
        <f>SUM(MACRO!G435,MACRO!G450,MACRO!G465)</f>
        <v>0</v>
      </c>
      <c r="H56" s="383">
        <f t="shared" si="17"/>
        <v>0</v>
      </c>
      <c r="I56" s="371">
        <f>SUM(MACRO!I435,MACRO!I450,MACRO!I465)</f>
        <v>0</v>
      </c>
      <c r="J56" s="383">
        <f t="shared" si="18"/>
        <v>0</v>
      </c>
      <c r="K56" s="485" t="s">
        <v>2003</v>
      </c>
      <c r="L56" s="371">
        <f>SUM(MACRO!L435,MACRO!L450,MACRO!L465)</f>
        <v>0</v>
      </c>
      <c r="M56" s="383">
        <f t="shared" si="19"/>
        <v>0</v>
      </c>
      <c r="N56" s="371">
        <f>SUM(MACRO!N435,MACRO!N450,MACRO!N465)</f>
        <v>0</v>
      </c>
      <c r="O56" s="383">
        <f t="shared" si="20"/>
        <v>0</v>
      </c>
      <c r="P56" s="371">
        <f>SUM(MACRO!P435,MACRO!P450,MACRO!P465)</f>
        <v>0</v>
      </c>
      <c r="Q56" s="383">
        <f t="shared" si="21"/>
        <v>0</v>
      </c>
      <c r="R56" s="428"/>
      <c r="S56" s="343"/>
      <c r="T56" s="343"/>
      <c r="U56" s="343"/>
      <c r="V56" s="343"/>
      <c r="W56" s="343"/>
      <c r="X56" s="343"/>
      <c r="Y56" s="343"/>
      <c r="Z56" s="343"/>
    </row>
    <row r="57" spans="1:26" ht="15" customHeight="1">
      <c r="A57" s="343"/>
      <c r="B57" s="426"/>
      <c r="C57" s="431">
        <f>SUM(C44:C56)</f>
        <v>0</v>
      </c>
      <c r="D57" s="432">
        <f t="shared" si="15"/>
        <v>0</v>
      </c>
      <c r="E57" s="431">
        <f>SUM(E44:E56)</f>
        <v>0</v>
      </c>
      <c r="F57" s="432">
        <f t="shared" si="16"/>
        <v>0</v>
      </c>
      <c r="G57" s="431">
        <f>SUM(G44:G56)</f>
        <v>0</v>
      </c>
      <c r="H57" s="432">
        <f t="shared" si="17"/>
        <v>0</v>
      </c>
      <c r="I57" s="431">
        <f>SUM(I44:I56)</f>
        <v>0</v>
      </c>
      <c r="J57" s="432">
        <f t="shared" si="18"/>
        <v>0</v>
      </c>
      <c r="K57" s="491" t="s">
        <v>2004</v>
      </c>
      <c r="L57" s="431">
        <f>SUM(L44:L56)</f>
        <v>0</v>
      </c>
      <c r="M57" s="432">
        <f t="shared" si="19"/>
        <v>0</v>
      </c>
      <c r="N57" s="431">
        <f>SUM(N44:N56)</f>
        <v>0</v>
      </c>
      <c r="O57" s="432">
        <f t="shared" si="20"/>
        <v>0</v>
      </c>
      <c r="P57" s="431">
        <f>SUM(P44:P56)</f>
        <v>0</v>
      </c>
      <c r="Q57" s="432">
        <f t="shared" si="21"/>
        <v>0</v>
      </c>
      <c r="R57" s="428"/>
      <c r="S57" s="343"/>
      <c r="T57" s="343"/>
      <c r="U57" s="343"/>
      <c r="V57" s="343"/>
      <c r="W57" s="343"/>
      <c r="X57" s="343"/>
      <c r="Y57" s="343"/>
      <c r="Z57" s="343"/>
    </row>
    <row r="58" spans="1:26" ht="15" customHeight="1">
      <c r="A58" s="343"/>
      <c r="B58" s="426"/>
      <c r="C58" s="382"/>
      <c r="D58" s="435"/>
      <c r="E58" s="382"/>
      <c r="F58" s="435">
        <f t="shared" si="16"/>
        <v>0</v>
      </c>
      <c r="G58" s="382"/>
      <c r="H58" s="435">
        <f t="shared" si="17"/>
        <v>0</v>
      </c>
      <c r="I58" s="382"/>
      <c r="J58" s="435">
        <f t="shared" si="18"/>
        <v>0</v>
      </c>
      <c r="K58" s="492" t="s">
        <v>2005</v>
      </c>
      <c r="L58" s="382"/>
      <c r="M58" s="435"/>
      <c r="N58" s="382"/>
      <c r="O58" s="435"/>
      <c r="P58" s="382"/>
      <c r="Q58" s="435">
        <f t="shared" si="21"/>
        <v>0</v>
      </c>
      <c r="R58" s="428"/>
      <c r="S58" s="343"/>
      <c r="T58" s="343"/>
      <c r="U58" s="343"/>
      <c r="V58" s="343"/>
      <c r="W58" s="343"/>
      <c r="X58" s="343"/>
      <c r="Y58" s="343"/>
      <c r="Z58" s="343"/>
    </row>
    <row r="59" spans="1:26" ht="15" customHeight="1">
      <c r="A59" s="343"/>
      <c r="B59" s="426"/>
      <c r="C59" s="439">
        <f>SUM(MACRO!C629,MACRO!C662,MACRO!C694)</f>
        <v>0</v>
      </c>
      <c r="D59" s="383">
        <f t="shared" ref="D59:D92" si="22">IF(C$24=0,0,(C59/C$24)*100)</f>
        <v>0</v>
      </c>
      <c r="E59" s="439">
        <f>SUM(MACRO!E629,MACRO!E662,MACRO!E694)</f>
        <v>0</v>
      </c>
      <c r="F59" s="383">
        <f t="shared" si="16"/>
        <v>0</v>
      </c>
      <c r="G59" s="439">
        <f>SUM(MACRO!G629,MACRO!G662,MACRO!G694)</f>
        <v>0</v>
      </c>
      <c r="H59" s="383">
        <f t="shared" si="17"/>
        <v>0</v>
      </c>
      <c r="I59" s="439">
        <f>SUM(MACRO!I629,MACRO!I662,MACRO!I694)</f>
        <v>0</v>
      </c>
      <c r="J59" s="383">
        <f t="shared" si="18"/>
        <v>0</v>
      </c>
      <c r="K59" s="485" t="s">
        <v>2006</v>
      </c>
      <c r="L59" s="439">
        <f>SUM(MACRO!L629,MACRO!L662,MACRO!L694)</f>
        <v>0</v>
      </c>
      <c r="M59" s="383">
        <f t="shared" ref="M59:M92" si="23">IF(L$24=0,0,(L59/L$24)*100)</f>
        <v>0</v>
      </c>
      <c r="N59" s="439">
        <f>SUM(MACRO!N629,MACRO!N662,MACRO!N694)</f>
        <v>0</v>
      </c>
      <c r="O59" s="383">
        <f t="shared" ref="O59:O92" si="24">IF(N$24=0,0,(N59/N$24)*100)</f>
        <v>0</v>
      </c>
      <c r="P59" s="439">
        <f>SUM(MACRO!P629,MACRO!P662,MACRO!P694)</f>
        <v>0</v>
      </c>
      <c r="Q59" s="383">
        <f t="shared" si="21"/>
        <v>0</v>
      </c>
      <c r="R59" s="428"/>
      <c r="S59" s="343"/>
      <c r="T59" s="343"/>
      <c r="U59" s="343"/>
      <c r="V59" s="343"/>
      <c r="W59" s="343"/>
      <c r="X59" s="343"/>
      <c r="Y59" s="343"/>
      <c r="Z59" s="343"/>
    </row>
    <row r="60" spans="1:26" ht="15" customHeight="1">
      <c r="A60" s="343"/>
      <c r="B60" s="426"/>
      <c r="C60" s="439">
        <f>SUM(MACRO!C630,MACRO!C663,MACRO!C695)</f>
        <v>0</v>
      </c>
      <c r="D60" s="383">
        <f t="shared" si="22"/>
        <v>0</v>
      </c>
      <c r="E60" s="439">
        <f>SUM(MACRO!E630,MACRO!E663,MACRO!E695)</f>
        <v>0</v>
      </c>
      <c r="F60" s="383">
        <f t="shared" si="16"/>
        <v>0</v>
      </c>
      <c r="G60" s="439">
        <f>SUM(MACRO!G630,MACRO!G663,MACRO!G695)</f>
        <v>0</v>
      </c>
      <c r="H60" s="383">
        <f t="shared" si="17"/>
        <v>0</v>
      </c>
      <c r="I60" s="439">
        <f>SUM(MACRO!I630,MACRO!I663,MACRO!I695)</f>
        <v>0</v>
      </c>
      <c r="J60" s="383">
        <f t="shared" si="18"/>
        <v>0</v>
      </c>
      <c r="K60" s="485" t="s">
        <v>2007</v>
      </c>
      <c r="L60" s="439">
        <f>SUM(MACRO!L630,MACRO!L663,MACRO!L695)</f>
        <v>0</v>
      </c>
      <c r="M60" s="383">
        <f t="shared" si="23"/>
        <v>0</v>
      </c>
      <c r="N60" s="439">
        <f>SUM(MACRO!N630,MACRO!N663,MACRO!N695)</f>
        <v>0</v>
      </c>
      <c r="O60" s="383">
        <f t="shared" si="24"/>
        <v>0</v>
      </c>
      <c r="P60" s="439">
        <f>SUM(MACRO!P630,MACRO!P663,MACRO!P695)</f>
        <v>0</v>
      </c>
      <c r="Q60" s="383">
        <f t="shared" si="21"/>
        <v>0</v>
      </c>
      <c r="R60" s="428"/>
      <c r="S60" s="343"/>
      <c r="T60" s="343"/>
      <c r="U60" s="343"/>
      <c r="V60" s="343"/>
      <c r="W60" s="343"/>
      <c r="X60" s="343"/>
      <c r="Y60" s="343"/>
      <c r="Z60" s="343"/>
    </row>
    <row r="61" spans="1:26" ht="15" customHeight="1">
      <c r="A61" s="343"/>
      <c r="B61" s="426"/>
      <c r="C61" s="439">
        <f>SUM(MACRO!C631,MACRO!C664,MACRO!C696)</f>
        <v>0</v>
      </c>
      <c r="D61" s="383">
        <f t="shared" si="22"/>
        <v>0</v>
      </c>
      <c r="E61" s="439">
        <f>SUM(MACRO!E631,MACRO!E664,MACRO!E696)</f>
        <v>0</v>
      </c>
      <c r="F61" s="383">
        <f t="shared" si="16"/>
        <v>0</v>
      </c>
      <c r="G61" s="439">
        <f>SUM(MACRO!G631,MACRO!G664,MACRO!G696)</f>
        <v>0</v>
      </c>
      <c r="H61" s="383">
        <f t="shared" si="17"/>
        <v>0</v>
      </c>
      <c r="I61" s="439">
        <f>SUM(MACRO!I631,MACRO!I664,MACRO!I696)</f>
        <v>0</v>
      </c>
      <c r="J61" s="383">
        <f t="shared" si="18"/>
        <v>0</v>
      </c>
      <c r="K61" s="485" t="s">
        <v>2008</v>
      </c>
      <c r="L61" s="439">
        <f>SUM(MACRO!L631,MACRO!L664,MACRO!L696)</f>
        <v>0</v>
      </c>
      <c r="M61" s="383">
        <f t="shared" si="23"/>
        <v>0</v>
      </c>
      <c r="N61" s="439">
        <f>SUM(MACRO!N631,MACRO!N664,MACRO!N696)</f>
        <v>0</v>
      </c>
      <c r="O61" s="383">
        <f t="shared" si="24"/>
        <v>0</v>
      </c>
      <c r="P61" s="439">
        <f>SUM(MACRO!P631,MACRO!P664,MACRO!P696)</f>
        <v>0</v>
      </c>
      <c r="Q61" s="383">
        <f t="shared" si="21"/>
        <v>0</v>
      </c>
      <c r="R61" s="428"/>
      <c r="S61" s="343"/>
      <c r="T61" s="343"/>
      <c r="U61" s="343"/>
      <c r="V61" s="343"/>
      <c r="W61" s="343"/>
      <c r="X61" s="343"/>
      <c r="Y61" s="343"/>
      <c r="Z61" s="343"/>
    </row>
    <row r="62" spans="1:26" ht="15" customHeight="1">
      <c r="A62" s="343"/>
      <c r="B62" s="426"/>
      <c r="C62" s="439">
        <f>SUM(MACRO!C632,MACRO!C665,MACRO!C697)</f>
        <v>0</v>
      </c>
      <c r="D62" s="383">
        <f t="shared" si="22"/>
        <v>0</v>
      </c>
      <c r="E62" s="439">
        <f>SUM(MACRO!E632,MACRO!E665,MACRO!E697)</f>
        <v>0</v>
      </c>
      <c r="F62" s="383">
        <f t="shared" si="16"/>
        <v>0</v>
      </c>
      <c r="G62" s="439">
        <f>SUM(MACRO!G632,MACRO!G665,MACRO!G697)</f>
        <v>0</v>
      </c>
      <c r="H62" s="383">
        <f t="shared" si="17"/>
        <v>0</v>
      </c>
      <c r="I62" s="439">
        <f>SUM(MACRO!I632,MACRO!I665,MACRO!I697)</f>
        <v>0</v>
      </c>
      <c r="J62" s="383">
        <f t="shared" si="18"/>
        <v>0</v>
      </c>
      <c r="K62" s="485" t="s">
        <v>2009</v>
      </c>
      <c r="L62" s="439">
        <f>SUM(MACRO!L632,MACRO!L665,MACRO!L697)</f>
        <v>0</v>
      </c>
      <c r="M62" s="383">
        <f t="shared" si="23"/>
        <v>0</v>
      </c>
      <c r="N62" s="439">
        <f>SUM(MACRO!N632,MACRO!N665,MACRO!N697)</f>
        <v>0</v>
      </c>
      <c r="O62" s="383">
        <f t="shared" si="24"/>
        <v>0</v>
      </c>
      <c r="P62" s="439">
        <f>SUM(MACRO!P632,MACRO!P665,MACRO!P697)</f>
        <v>0</v>
      </c>
      <c r="Q62" s="383">
        <f t="shared" si="21"/>
        <v>0</v>
      </c>
      <c r="R62" s="428"/>
      <c r="S62" s="343"/>
      <c r="T62" s="343"/>
      <c r="U62" s="343"/>
      <c r="V62" s="343"/>
      <c r="W62" s="343"/>
      <c r="X62" s="343"/>
      <c r="Y62" s="343"/>
      <c r="Z62" s="343"/>
    </row>
    <row r="63" spans="1:26" ht="15" customHeight="1">
      <c r="A63" s="343"/>
      <c r="B63" s="426"/>
      <c r="C63" s="439">
        <f>SUM(MACRO!C633,MACRO!C666,MACRO!C698)</f>
        <v>0</v>
      </c>
      <c r="D63" s="383">
        <f t="shared" si="22"/>
        <v>0</v>
      </c>
      <c r="E63" s="439">
        <f>SUM(MACRO!E633,MACRO!E666,MACRO!E698)</f>
        <v>0</v>
      </c>
      <c r="F63" s="383">
        <f t="shared" si="16"/>
        <v>0</v>
      </c>
      <c r="G63" s="439">
        <f>SUM(MACRO!G633,MACRO!G666,MACRO!G698)</f>
        <v>0</v>
      </c>
      <c r="H63" s="383">
        <f t="shared" si="17"/>
        <v>0</v>
      </c>
      <c r="I63" s="439">
        <f>SUM(MACRO!I633,MACRO!I666,MACRO!I698)</f>
        <v>0</v>
      </c>
      <c r="J63" s="383">
        <f t="shared" si="18"/>
        <v>0</v>
      </c>
      <c r="K63" s="485" t="s">
        <v>2010</v>
      </c>
      <c r="L63" s="439">
        <f>SUM(MACRO!L633,MACRO!L666,MACRO!L698)</f>
        <v>0</v>
      </c>
      <c r="M63" s="383">
        <f t="shared" si="23"/>
        <v>0</v>
      </c>
      <c r="N63" s="439">
        <f>SUM(MACRO!N633,MACRO!N666,MACRO!N698)</f>
        <v>0</v>
      </c>
      <c r="O63" s="383">
        <f t="shared" si="24"/>
        <v>0</v>
      </c>
      <c r="P63" s="439">
        <f>SUM(MACRO!P633,MACRO!P666,MACRO!P698)</f>
        <v>0</v>
      </c>
      <c r="Q63" s="383">
        <f t="shared" si="21"/>
        <v>0</v>
      </c>
      <c r="R63" s="428"/>
      <c r="S63" s="343"/>
      <c r="T63" s="343"/>
      <c r="U63" s="343"/>
      <c r="V63" s="343"/>
      <c r="W63" s="343"/>
      <c r="X63" s="343"/>
      <c r="Y63" s="343"/>
      <c r="Z63" s="343"/>
    </row>
    <row r="64" spans="1:26" ht="15" customHeight="1">
      <c r="A64" s="343"/>
      <c r="B64" s="426"/>
      <c r="C64" s="439">
        <f>SUM(MACRO!C634,MACRO!C667,MACRO!C699)</f>
        <v>0</v>
      </c>
      <c r="D64" s="383">
        <f t="shared" si="22"/>
        <v>0</v>
      </c>
      <c r="E64" s="439">
        <f>SUM(MACRO!E634,MACRO!E667,MACRO!E699)</f>
        <v>0</v>
      </c>
      <c r="F64" s="383">
        <f t="shared" si="16"/>
        <v>0</v>
      </c>
      <c r="G64" s="439">
        <f>SUM(MACRO!G634,MACRO!G667,MACRO!G699)</f>
        <v>0</v>
      </c>
      <c r="H64" s="383">
        <f t="shared" si="17"/>
        <v>0</v>
      </c>
      <c r="I64" s="439">
        <f>SUM(MACRO!I634,MACRO!I667,MACRO!I699)</f>
        <v>0</v>
      </c>
      <c r="J64" s="383">
        <f t="shared" si="18"/>
        <v>0</v>
      </c>
      <c r="K64" s="485" t="s">
        <v>2011</v>
      </c>
      <c r="L64" s="439">
        <f>SUM(MACRO!L634,MACRO!L667,MACRO!L699)</f>
        <v>0</v>
      </c>
      <c r="M64" s="383">
        <f t="shared" si="23"/>
        <v>0</v>
      </c>
      <c r="N64" s="439">
        <f>SUM(MACRO!N634,MACRO!N667,MACRO!N699)</f>
        <v>0</v>
      </c>
      <c r="O64" s="383">
        <f t="shared" si="24"/>
        <v>0</v>
      </c>
      <c r="P64" s="439">
        <f>SUM(MACRO!P634,MACRO!P667,MACRO!P699)</f>
        <v>0</v>
      </c>
      <c r="Q64" s="383">
        <f t="shared" si="21"/>
        <v>0</v>
      </c>
      <c r="R64" s="428"/>
      <c r="S64" s="343"/>
      <c r="T64" s="343"/>
      <c r="U64" s="343"/>
      <c r="V64" s="343"/>
      <c r="W64" s="343"/>
      <c r="X64" s="343"/>
      <c r="Y64" s="343"/>
      <c r="Z64" s="343"/>
    </row>
    <row r="65" spans="1:26" ht="15" customHeight="1">
      <c r="A65" s="343"/>
      <c r="B65" s="426"/>
      <c r="C65" s="439">
        <f>SUM(MACRO!C635,MACRO!C668,MACRO!C700)</f>
        <v>0</v>
      </c>
      <c r="D65" s="383">
        <f t="shared" si="22"/>
        <v>0</v>
      </c>
      <c r="E65" s="439">
        <f>SUM(MACRO!E635,MACRO!E668,MACRO!E700)</f>
        <v>0</v>
      </c>
      <c r="F65" s="383">
        <f t="shared" si="16"/>
        <v>0</v>
      </c>
      <c r="G65" s="439">
        <f>SUM(MACRO!G635,MACRO!G668,MACRO!G700)</f>
        <v>0</v>
      </c>
      <c r="H65" s="383">
        <f t="shared" si="17"/>
        <v>0</v>
      </c>
      <c r="I65" s="439">
        <f>SUM(MACRO!I635,MACRO!I668,MACRO!I700)</f>
        <v>0</v>
      </c>
      <c r="J65" s="383">
        <f t="shared" si="18"/>
        <v>0</v>
      </c>
      <c r="K65" s="485" t="s">
        <v>2012</v>
      </c>
      <c r="L65" s="439">
        <f>SUM(MACRO!L635,MACRO!L668,MACRO!L700)</f>
        <v>0</v>
      </c>
      <c r="M65" s="383">
        <f t="shared" si="23"/>
        <v>0</v>
      </c>
      <c r="N65" s="439">
        <f>SUM(MACRO!N635,MACRO!N668,MACRO!N700)</f>
        <v>0</v>
      </c>
      <c r="O65" s="383">
        <f t="shared" si="24"/>
        <v>0</v>
      </c>
      <c r="P65" s="439">
        <f>SUM(MACRO!P635,MACRO!P668,MACRO!P700)</f>
        <v>0</v>
      </c>
      <c r="Q65" s="383">
        <f t="shared" si="21"/>
        <v>0</v>
      </c>
      <c r="R65" s="428"/>
      <c r="S65" s="343"/>
      <c r="T65" s="343"/>
      <c r="U65" s="343"/>
      <c r="V65" s="343"/>
      <c r="W65" s="343"/>
      <c r="X65" s="343"/>
      <c r="Y65" s="343"/>
      <c r="Z65" s="343"/>
    </row>
    <row r="66" spans="1:26" ht="15" customHeight="1">
      <c r="A66" s="343"/>
      <c r="B66" s="426"/>
      <c r="C66" s="439">
        <f>SUM(MACRO!C636,MACRO!C669,MACRO!C701)</f>
        <v>0</v>
      </c>
      <c r="D66" s="383">
        <f t="shared" si="22"/>
        <v>0</v>
      </c>
      <c r="E66" s="439">
        <f>SUM(MACRO!E636,MACRO!E669,MACRO!E701)</f>
        <v>0</v>
      </c>
      <c r="F66" s="383">
        <f t="shared" si="16"/>
        <v>0</v>
      </c>
      <c r="G66" s="439">
        <f>SUM(MACRO!G636,MACRO!G669,MACRO!G701)</f>
        <v>0</v>
      </c>
      <c r="H66" s="383">
        <f t="shared" si="17"/>
        <v>0</v>
      </c>
      <c r="I66" s="439">
        <f>SUM(MACRO!I636,MACRO!I669,MACRO!I701)</f>
        <v>0</v>
      </c>
      <c r="J66" s="383">
        <f t="shared" si="18"/>
        <v>0</v>
      </c>
      <c r="K66" s="485" t="s">
        <v>2013</v>
      </c>
      <c r="L66" s="439">
        <f>SUM(MACRO!L636,MACRO!L669,MACRO!L701)</f>
        <v>0</v>
      </c>
      <c r="M66" s="383">
        <f t="shared" si="23"/>
        <v>0</v>
      </c>
      <c r="N66" s="439">
        <f>SUM(MACRO!N636,MACRO!N669,MACRO!N701)</f>
        <v>0</v>
      </c>
      <c r="O66" s="383">
        <f t="shared" si="24"/>
        <v>0</v>
      </c>
      <c r="P66" s="439">
        <f>SUM(MACRO!P636,MACRO!P669,MACRO!P701)</f>
        <v>0</v>
      </c>
      <c r="Q66" s="383">
        <f t="shared" si="21"/>
        <v>0</v>
      </c>
      <c r="R66" s="428"/>
      <c r="S66" s="343"/>
      <c r="T66" s="343"/>
      <c r="U66" s="343"/>
      <c r="V66" s="343"/>
      <c r="W66" s="343"/>
      <c r="X66" s="343"/>
      <c r="Y66" s="343"/>
      <c r="Z66" s="343"/>
    </row>
    <row r="67" spans="1:26" ht="15" customHeight="1">
      <c r="A67" s="343"/>
      <c r="B67" s="426"/>
      <c r="C67" s="439">
        <f>SUM(MACRO!C637,MACRO!C670,MACRO!C702)</f>
        <v>0</v>
      </c>
      <c r="D67" s="383">
        <f t="shared" si="22"/>
        <v>0</v>
      </c>
      <c r="E67" s="439">
        <f>SUM(MACRO!E637,MACRO!E670,MACRO!E702)</f>
        <v>0</v>
      </c>
      <c r="F67" s="383">
        <f t="shared" si="16"/>
        <v>0</v>
      </c>
      <c r="G67" s="439">
        <f>SUM(MACRO!G637,MACRO!G670,MACRO!G702)</f>
        <v>0</v>
      </c>
      <c r="H67" s="383">
        <f t="shared" si="17"/>
        <v>0</v>
      </c>
      <c r="I67" s="439">
        <f>SUM(MACRO!I637,MACRO!I670,MACRO!I702)</f>
        <v>0</v>
      </c>
      <c r="J67" s="383">
        <f t="shared" si="18"/>
        <v>0</v>
      </c>
      <c r="K67" s="485" t="s">
        <v>2014</v>
      </c>
      <c r="L67" s="439">
        <f>SUM(MACRO!L637,MACRO!L670,MACRO!L702)</f>
        <v>0</v>
      </c>
      <c r="M67" s="383">
        <f t="shared" si="23"/>
        <v>0</v>
      </c>
      <c r="N67" s="439">
        <f>SUM(MACRO!N637,MACRO!N670,MACRO!N702)</f>
        <v>0</v>
      </c>
      <c r="O67" s="383">
        <f t="shared" si="24"/>
        <v>0</v>
      </c>
      <c r="P67" s="439">
        <f>SUM(MACRO!P637,MACRO!P670,MACRO!P702)</f>
        <v>0</v>
      </c>
      <c r="Q67" s="383">
        <f t="shared" si="21"/>
        <v>0</v>
      </c>
      <c r="R67" s="428"/>
      <c r="S67" s="343"/>
      <c r="T67" s="343"/>
      <c r="U67" s="343"/>
      <c r="V67" s="343"/>
      <c r="W67" s="343"/>
      <c r="X67" s="343"/>
      <c r="Y67" s="343"/>
      <c r="Z67" s="343"/>
    </row>
    <row r="68" spans="1:26" ht="15" customHeight="1">
      <c r="A68" s="343"/>
      <c r="B68" s="426"/>
      <c r="C68" s="439">
        <f>SUM(MACRO!C638,MACRO!C671,MACRO!C703)</f>
        <v>0</v>
      </c>
      <c r="D68" s="383">
        <f t="shared" si="22"/>
        <v>0</v>
      </c>
      <c r="E68" s="439">
        <f>SUM(MACRO!E638,MACRO!E671,MACRO!E703)</f>
        <v>0</v>
      </c>
      <c r="F68" s="383">
        <f t="shared" si="16"/>
        <v>0</v>
      </c>
      <c r="G68" s="439">
        <f>SUM(MACRO!G638,MACRO!G671,MACRO!G703)</f>
        <v>0</v>
      </c>
      <c r="H68" s="383">
        <f t="shared" si="17"/>
        <v>0</v>
      </c>
      <c r="I68" s="439">
        <f>SUM(MACRO!I638,MACRO!I671,MACRO!I703)</f>
        <v>0</v>
      </c>
      <c r="J68" s="383">
        <f t="shared" si="18"/>
        <v>0</v>
      </c>
      <c r="K68" s="485" t="s">
        <v>2015</v>
      </c>
      <c r="L68" s="439">
        <f>SUM(MACRO!L638,MACRO!L671,MACRO!L703)</f>
        <v>0</v>
      </c>
      <c r="M68" s="383">
        <f t="shared" si="23"/>
        <v>0</v>
      </c>
      <c r="N68" s="439">
        <f>SUM(MACRO!N638,MACRO!N671,MACRO!N703)</f>
        <v>0</v>
      </c>
      <c r="O68" s="383">
        <f t="shared" si="24"/>
        <v>0</v>
      </c>
      <c r="P68" s="439">
        <f>SUM(MACRO!P638,MACRO!P671,MACRO!P703)</f>
        <v>0</v>
      </c>
      <c r="Q68" s="383">
        <f t="shared" si="21"/>
        <v>0</v>
      </c>
      <c r="R68" s="428"/>
      <c r="S68" s="343"/>
      <c r="T68" s="343"/>
      <c r="U68" s="343"/>
      <c r="V68" s="343"/>
      <c r="W68" s="343"/>
      <c r="X68" s="343"/>
      <c r="Y68" s="343"/>
      <c r="Z68" s="343"/>
    </row>
    <row r="69" spans="1:26" ht="15" customHeight="1">
      <c r="A69" s="343"/>
      <c r="B69" s="426"/>
      <c r="C69" s="439">
        <f>SUM(MACRO!C639,MACRO!C672,MACRO!C704)</f>
        <v>0</v>
      </c>
      <c r="D69" s="383">
        <f t="shared" si="22"/>
        <v>0</v>
      </c>
      <c r="E69" s="439">
        <f>SUM(MACRO!E639,MACRO!E672,MACRO!E704)</f>
        <v>0</v>
      </c>
      <c r="F69" s="383">
        <f t="shared" si="16"/>
        <v>0</v>
      </c>
      <c r="G69" s="439">
        <f>SUM(MACRO!G639,MACRO!G672,MACRO!G704)</f>
        <v>0</v>
      </c>
      <c r="H69" s="383">
        <f t="shared" si="17"/>
        <v>0</v>
      </c>
      <c r="I69" s="439">
        <f>SUM(MACRO!I639,MACRO!I672,MACRO!I704)</f>
        <v>0</v>
      </c>
      <c r="J69" s="383">
        <f t="shared" si="18"/>
        <v>0</v>
      </c>
      <c r="K69" s="485" t="s">
        <v>2016</v>
      </c>
      <c r="L69" s="439">
        <f>SUM(MACRO!L639,MACRO!L672,MACRO!L704)</f>
        <v>0</v>
      </c>
      <c r="M69" s="383">
        <f t="shared" si="23"/>
        <v>0</v>
      </c>
      <c r="N69" s="439">
        <f>SUM(MACRO!N639,MACRO!N672,MACRO!N704)</f>
        <v>0</v>
      </c>
      <c r="O69" s="383">
        <f t="shared" si="24"/>
        <v>0</v>
      </c>
      <c r="P69" s="439">
        <f>SUM(MACRO!P639,MACRO!P672,MACRO!P704)</f>
        <v>0</v>
      </c>
      <c r="Q69" s="383">
        <f t="shared" si="21"/>
        <v>0</v>
      </c>
      <c r="R69" s="428"/>
      <c r="S69" s="343"/>
      <c r="T69" s="343"/>
      <c r="U69" s="343"/>
      <c r="V69" s="343"/>
      <c r="W69" s="343"/>
      <c r="X69" s="343"/>
      <c r="Y69" s="343"/>
      <c r="Z69" s="343"/>
    </row>
    <row r="70" spans="1:26" ht="15" customHeight="1">
      <c r="A70" s="343"/>
      <c r="B70" s="426"/>
      <c r="C70" s="439">
        <f>SUM(MACRO!C640,MACRO!C673,MACRO!C705)</f>
        <v>0</v>
      </c>
      <c r="D70" s="383">
        <f t="shared" si="22"/>
        <v>0</v>
      </c>
      <c r="E70" s="439">
        <f>SUM(MACRO!E640,MACRO!E673,MACRO!E705)</f>
        <v>0</v>
      </c>
      <c r="F70" s="383">
        <f t="shared" si="16"/>
        <v>0</v>
      </c>
      <c r="G70" s="439">
        <f>SUM(MACRO!G640,MACRO!G673,MACRO!G705)</f>
        <v>0</v>
      </c>
      <c r="H70" s="383">
        <f t="shared" si="17"/>
        <v>0</v>
      </c>
      <c r="I70" s="439">
        <f>SUM(MACRO!I640,MACRO!I673,MACRO!I705)</f>
        <v>0</v>
      </c>
      <c r="J70" s="383">
        <f t="shared" si="18"/>
        <v>0</v>
      </c>
      <c r="K70" s="485" t="s">
        <v>2017</v>
      </c>
      <c r="L70" s="439">
        <f>SUM(MACRO!L640,MACRO!L673,MACRO!L705)</f>
        <v>0</v>
      </c>
      <c r="M70" s="383">
        <f t="shared" si="23"/>
        <v>0</v>
      </c>
      <c r="N70" s="439">
        <f>SUM(MACRO!N640,MACRO!N673,MACRO!N705)</f>
        <v>0</v>
      </c>
      <c r="O70" s="383">
        <f t="shared" si="24"/>
        <v>0</v>
      </c>
      <c r="P70" s="439">
        <f>SUM(MACRO!P640,MACRO!P673,MACRO!P705)</f>
        <v>0</v>
      </c>
      <c r="Q70" s="383">
        <f t="shared" si="21"/>
        <v>0</v>
      </c>
      <c r="R70" s="428"/>
      <c r="S70" s="343"/>
      <c r="T70" s="343"/>
      <c r="U70" s="343"/>
      <c r="V70" s="343"/>
      <c r="W70" s="343"/>
      <c r="X70" s="343"/>
      <c r="Y70" s="343"/>
      <c r="Z70" s="343"/>
    </row>
    <row r="71" spans="1:26" ht="15" customHeight="1">
      <c r="A71" s="343"/>
      <c r="B71" s="426"/>
      <c r="C71" s="439">
        <f>SUM(MACRO!C641,MACRO!C674,MACRO!C706)</f>
        <v>0</v>
      </c>
      <c r="D71" s="383">
        <f t="shared" si="22"/>
        <v>0</v>
      </c>
      <c r="E71" s="439">
        <f>SUM(MACRO!E641,MACRO!E674,MACRO!E706)</f>
        <v>0</v>
      </c>
      <c r="F71" s="383">
        <f t="shared" si="16"/>
        <v>0</v>
      </c>
      <c r="G71" s="439">
        <f>SUM(MACRO!G641,MACRO!G674,MACRO!G706)</f>
        <v>0</v>
      </c>
      <c r="H71" s="383">
        <f t="shared" si="17"/>
        <v>0</v>
      </c>
      <c r="I71" s="439">
        <f>SUM(MACRO!I641,MACRO!I674,MACRO!I706)</f>
        <v>0</v>
      </c>
      <c r="J71" s="383">
        <f t="shared" si="18"/>
        <v>0</v>
      </c>
      <c r="K71" s="485" t="s">
        <v>2018</v>
      </c>
      <c r="L71" s="439">
        <f>SUM(MACRO!L641,MACRO!L674,MACRO!L706)</f>
        <v>0</v>
      </c>
      <c r="M71" s="383">
        <f t="shared" si="23"/>
        <v>0</v>
      </c>
      <c r="N71" s="439">
        <f>SUM(MACRO!N641,MACRO!N674,MACRO!N706)</f>
        <v>0</v>
      </c>
      <c r="O71" s="383">
        <f t="shared" si="24"/>
        <v>0</v>
      </c>
      <c r="P71" s="439">
        <f>SUM(MACRO!P641,MACRO!P674,MACRO!P706)</f>
        <v>0</v>
      </c>
      <c r="Q71" s="383">
        <f t="shared" si="21"/>
        <v>0</v>
      </c>
      <c r="R71" s="428"/>
      <c r="S71" s="343"/>
      <c r="T71" s="343"/>
      <c r="U71" s="343"/>
      <c r="V71" s="343"/>
      <c r="W71" s="343"/>
      <c r="X71" s="343"/>
      <c r="Y71" s="343"/>
      <c r="Z71" s="343"/>
    </row>
    <row r="72" spans="1:26" ht="15" customHeight="1">
      <c r="A72" s="343"/>
      <c r="B72" s="426"/>
      <c r="C72" s="439">
        <f>SUM(MACRO!C642,MACRO!C675,MACRO!C707)</f>
        <v>0</v>
      </c>
      <c r="D72" s="383">
        <f t="shared" si="22"/>
        <v>0</v>
      </c>
      <c r="E72" s="439">
        <f>SUM(MACRO!E642,MACRO!E675,MACRO!E707)</f>
        <v>0</v>
      </c>
      <c r="F72" s="383">
        <f t="shared" si="16"/>
        <v>0</v>
      </c>
      <c r="G72" s="439">
        <f>SUM(MACRO!G642,MACRO!G675,MACRO!G707)</f>
        <v>0</v>
      </c>
      <c r="H72" s="383">
        <f t="shared" si="17"/>
        <v>0</v>
      </c>
      <c r="I72" s="439">
        <f>SUM(MACRO!I642,MACRO!I675,MACRO!I707)</f>
        <v>0</v>
      </c>
      <c r="J72" s="383">
        <f t="shared" si="18"/>
        <v>0</v>
      </c>
      <c r="K72" s="485" t="s">
        <v>2019</v>
      </c>
      <c r="L72" s="439">
        <f>SUM(MACRO!L642,MACRO!L675,MACRO!L707)</f>
        <v>0</v>
      </c>
      <c r="M72" s="383">
        <f t="shared" si="23"/>
        <v>0</v>
      </c>
      <c r="N72" s="439">
        <f>SUM(MACRO!N642,MACRO!N675,MACRO!N707)</f>
        <v>0</v>
      </c>
      <c r="O72" s="383">
        <f t="shared" si="24"/>
        <v>0</v>
      </c>
      <c r="P72" s="439">
        <f>SUM(MACRO!P642,MACRO!P675,MACRO!P707)</f>
        <v>0</v>
      </c>
      <c r="Q72" s="383">
        <f t="shared" si="21"/>
        <v>0</v>
      </c>
      <c r="R72" s="428"/>
      <c r="S72" s="343"/>
      <c r="T72" s="343"/>
      <c r="U72" s="343"/>
      <c r="V72" s="343"/>
      <c r="W72" s="343"/>
      <c r="X72" s="343"/>
      <c r="Y72" s="343"/>
      <c r="Z72" s="343"/>
    </row>
    <row r="73" spans="1:26" ht="15" customHeight="1">
      <c r="A73" s="343"/>
      <c r="B73" s="426"/>
      <c r="C73" s="439">
        <f>SUM(MACRO!C643,MACRO!C676,MACRO!C708)</f>
        <v>0</v>
      </c>
      <c r="D73" s="383">
        <f t="shared" si="22"/>
        <v>0</v>
      </c>
      <c r="E73" s="439">
        <f>SUM(MACRO!E643,MACRO!E676,MACRO!E708)</f>
        <v>0</v>
      </c>
      <c r="F73" s="383">
        <f t="shared" si="16"/>
        <v>0</v>
      </c>
      <c r="G73" s="439">
        <f>SUM(MACRO!G643,MACRO!G676,MACRO!G708)</f>
        <v>0</v>
      </c>
      <c r="H73" s="383">
        <f t="shared" si="17"/>
        <v>0</v>
      </c>
      <c r="I73" s="439">
        <f>SUM(MACRO!I643,MACRO!I676,MACRO!I708)</f>
        <v>0</v>
      </c>
      <c r="J73" s="383">
        <f t="shared" si="18"/>
        <v>0</v>
      </c>
      <c r="K73" s="485" t="s">
        <v>2020</v>
      </c>
      <c r="L73" s="439">
        <f>SUM(MACRO!L643,MACRO!L676,MACRO!L708)</f>
        <v>0</v>
      </c>
      <c r="M73" s="383">
        <f t="shared" si="23"/>
        <v>0</v>
      </c>
      <c r="N73" s="439">
        <f>SUM(MACRO!N643,MACRO!N676,MACRO!N708)</f>
        <v>0</v>
      </c>
      <c r="O73" s="383">
        <f t="shared" si="24"/>
        <v>0</v>
      </c>
      <c r="P73" s="439">
        <f>SUM(MACRO!P643,MACRO!P676,MACRO!P708)</f>
        <v>0</v>
      </c>
      <c r="Q73" s="383">
        <f t="shared" si="21"/>
        <v>0</v>
      </c>
      <c r="R73" s="428"/>
      <c r="S73" s="343"/>
      <c r="T73" s="343"/>
      <c r="U73" s="343"/>
      <c r="V73" s="343"/>
      <c r="W73" s="343"/>
      <c r="X73" s="343"/>
      <c r="Y73" s="343"/>
      <c r="Z73" s="343"/>
    </row>
    <row r="74" spans="1:26" ht="15" customHeight="1">
      <c r="A74" s="343"/>
      <c r="B74" s="426"/>
      <c r="C74" s="439">
        <f>SUM(MACRO!C644,MACRO!C677,MACRO!C709)</f>
        <v>0</v>
      </c>
      <c r="D74" s="383">
        <f t="shared" si="22"/>
        <v>0</v>
      </c>
      <c r="E74" s="439">
        <f>SUM(MACRO!E644,MACRO!E677,MACRO!E709)</f>
        <v>0</v>
      </c>
      <c r="F74" s="383">
        <f t="shared" si="16"/>
        <v>0</v>
      </c>
      <c r="G74" s="439">
        <f>SUM(MACRO!G644,MACRO!G677,MACRO!G709)</f>
        <v>0</v>
      </c>
      <c r="H74" s="383">
        <f t="shared" si="17"/>
        <v>0</v>
      </c>
      <c r="I74" s="439">
        <f>SUM(MACRO!I644,MACRO!I677,MACRO!I709)</f>
        <v>0</v>
      </c>
      <c r="J74" s="383">
        <f t="shared" si="18"/>
        <v>0</v>
      </c>
      <c r="K74" s="485" t="s">
        <v>2021</v>
      </c>
      <c r="L74" s="439">
        <f>SUM(MACRO!L644,MACRO!L677,MACRO!L709)</f>
        <v>0</v>
      </c>
      <c r="M74" s="383">
        <f t="shared" si="23"/>
        <v>0</v>
      </c>
      <c r="N74" s="439">
        <f>SUM(MACRO!N644,MACRO!N677,MACRO!N709)</f>
        <v>0</v>
      </c>
      <c r="O74" s="383">
        <f t="shared" si="24"/>
        <v>0</v>
      </c>
      <c r="P74" s="439">
        <f>SUM(MACRO!P644,MACRO!P677,MACRO!P709)</f>
        <v>0</v>
      </c>
      <c r="Q74" s="383">
        <f t="shared" si="21"/>
        <v>0</v>
      </c>
      <c r="R74" s="428"/>
      <c r="S74" s="343"/>
      <c r="T74" s="343"/>
      <c r="U74" s="343"/>
      <c r="V74" s="343"/>
      <c r="W74" s="343"/>
      <c r="X74" s="343"/>
      <c r="Y74" s="343"/>
      <c r="Z74" s="343"/>
    </row>
    <row r="75" spans="1:26" ht="15" customHeight="1">
      <c r="A75" s="343"/>
      <c r="B75" s="426"/>
      <c r="C75" s="439">
        <f>SUM(MACRO!C645,MACRO!C678,MACRO!C710)</f>
        <v>0</v>
      </c>
      <c r="D75" s="383">
        <f t="shared" si="22"/>
        <v>0</v>
      </c>
      <c r="E75" s="439">
        <f>SUM(MACRO!E645,MACRO!E678,MACRO!E710)</f>
        <v>0</v>
      </c>
      <c r="F75" s="383">
        <f t="shared" si="16"/>
        <v>0</v>
      </c>
      <c r="G75" s="439">
        <f>SUM(MACRO!G645,MACRO!G678,MACRO!G710)</f>
        <v>0</v>
      </c>
      <c r="H75" s="383">
        <f t="shared" si="17"/>
        <v>0</v>
      </c>
      <c r="I75" s="439">
        <f>SUM(MACRO!I645,MACRO!I678,MACRO!I710)</f>
        <v>0</v>
      </c>
      <c r="J75" s="383">
        <f t="shared" si="18"/>
        <v>0</v>
      </c>
      <c r="K75" s="485" t="s">
        <v>2022</v>
      </c>
      <c r="L75" s="439">
        <f>SUM(MACRO!L645,MACRO!L678,MACRO!L710)</f>
        <v>0</v>
      </c>
      <c r="M75" s="383">
        <f t="shared" si="23"/>
        <v>0</v>
      </c>
      <c r="N75" s="439">
        <f>SUM(MACRO!N645,MACRO!N678,MACRO!N710)</f>
        <v>0</v>
      </c>
      <c r="O75" s="383">
        <f t="shared" si="24"/>
        <v>0</v>
      </c>
      <c r="P75" s="439">
        <f>SUM(MACRO!P645,MACRO!P678,MACRO!P710)</f>
        <v>0</v>
      </c>
      <c r="Q75" s="383">
        <f t="shared" si="21"/>
        <v>0</v>
      </c>
      <c r="R75" s="428"/>
      <c r="S75" s="343"/>
      <c r="T75" s="343"/>
      <c r="U75" s="343"/>
      <c r="V75" s="343"/>
      <c r="W75" s="343"/>
      <c r="X75" s="343"/>
      <c r="Y75" s="343"/>
      <c r="Z75" s="343"/>
    </row>
    <row r="76" spans="1:26" ht="15" customHeight="1">
      <c r="A76" s="343"/>
      <c r="B76" s="426"/>
      <c r="C76" s="439">
        <f>SUM(MACRO!C646,MACRO!C679,MACRO!C711)</f>
        <v>0</v>
      </c>
      <c r="D76" s="383">
        <f t="shared" si="22"/>
        <v>0</v>
      </c>
      <c r="E76" s="439">
        <f>SUM(MACRO!E646,MACRO!E679,MACRO!E711)</f>
        <v>0</v>
      </c>
      <c r="F76" s="383">
        <f t="shared" si="16"/>
        <v>0</v>
      </c>
      <c r="G76" s="439">
        <f>SUM(MACRO!G646,MACRO!G679,MACRO!G711)</f>
        <v>0</v>
      </c>
      <c r="H76" s="383">
        <f t="shared" si="17"/>
        <v>0</v>
      </c>
      <c r="I76" s="439">
        <f>SUM(MACRO!I646,MACRO!I679,MACRO!I711)</f>
        <v>0</v>
      </c>
      <c r="J76" s="383">
        <f t="shared" si="18"/>
        <v>0</v>
      </c>
      <c r="K76" s="485" t="s">
        <v>2023</v>
      </c>
      <c r="L76" s="439">
        <f>SUM(MACRO!L646,MACRO!L679,MACRO!L711)</f>
        <v>0</v>
      </c>
      <c r="M76" s="383">
        <f t="shared" si="23"/>
        <v>0</v>
      </c>
      <c r="N76" s="439">
        <f>SUM(MACRO!N646,MACRO!N679,MACRO!N711)</f>
        <v>0</v>
      </c>
      <c r="O76" s="383">
        <f t="shared" si="24"/>
        <v>0</v>
      </c>
      <c r="P76" s="439">
        <f>SUM(MACRO!P646,MACRO!P679,MACRO!P711)</f>
        <v>0</v>
      </c>
      <c r="Q76" s="383">
        <f t="shared" si="21"/>
        <v>0</v>
      </c>
      <c r="R76" s="428"/>
      <c r="S76" s="343"/>
      <c r="T76" s="343"/>
      <c r="U76" s="343"/>
      <c r="V76" s="343"/>
      <c r="W76" s="343"/>
      <c r="X76" s="343"/>
      <c r="Y76" s="343"/>
      <c r="Z76" s="343"/>
    </row>
    <row r="77" spans="1:26" ht="15" customHeight="1">
      <c r="A77" s="343"/>
      <c r="B77" s="426"/>
      <c r="C77" s="439">
        <f>SUM(MACRO!C647,MACRO!C680,MACRO!C712)</f>
        <v>0</v>
      </c>
      <c r="D77" s="383">
        <f t="shared" si="22"/>
        <v>0</v>
      </c>
      <c r="E77" s="439">
        <f>SUM(MACRO!E647,MACRO!E680,MACRO!E712)</f>
        <v>0</v>
      </c>
      <c r="F77" s="383">
        <f t="shared" si="16"/>
        <v>0</v>
      </c>
      <c r="G77" s="439">
        <f>SUM(MACRO!G647,MACRO!G680,MACRO!G712)</f>
        <v>0</v>
      </c>
      <c r="H77" s="383">
        <f t="shared" si="17"/>
        <v>0</v>
      </c>
      <c r="I77" s="439">
        <f>SUM(MACRO!I647,MACRO!I680,MACRO!I712)</f>
        <v>0</v>
      </c>
      <c r="J77" s="383">
        <f t="shared" si="18"/>
        <v>0</v>
      </c>
      <c r="K77" s="485" t="s">
        <v>2024</v>
      </c>
      <c r="L77" s="439">
        <f>SUM(MACRO!L647,MACRO!L680,MACRO!L712)</f>
        <v>0</v>
      </c>
      <c r="M77" s="383">
        <f t="shared" si="23"/>
        <v>0</v>
      </c>
      <c r="N77" s="439">
        <f>SUM(MACRO!N647,MACRO!N680,MACRO!N712)</f>
        <v>0</v>
      </c>
      <c r="O77" s="383">
        <f t="shared" si="24"/>
        <v>0</v>
      </c>
      <c r="P77" s="439">
        <f>SUM(MACRO!P647,MACRO!P680,MACRO!P712)</f>
        <v>0</v>
      </c>
      <c r="Q77" s="383">
        <f t="shared" si="21"/>
        <v>0</v>
      </c>
      <c r="R77" s="428"/>
      <c r="S77" s="343"/>
      <c r="T77" s="343"/>
      <c r="U77" s="343"/>
      <c r="V77" s="343"/>
      <c r="W77" s="343"/>
      <c r="X77" s="343"/>
      <c r="Y77" s="343"/>
      <c r="Z77" s="343"/>
    </row>
    <row r="78" spans="1:26" ht="15" customHeight="1">
      <c r="A78" s="343"/>
      <c r="B78" s="426"/>
      <c r="C78" s="439">
        <f>SUM(MACRO!C648,MACRO!C681,MACRO!C713)</f>
        <v>0</v>
      </c>
      <c r="D78" s="383">
        <f t="shared" si="22"/>
        <v>0</v>
      </c>
      <c r="E78" s="439">
        <f>SUM(MACRO!E648,MACRO!E681,MACRO!E713)</f>
        <v>0</v>
      </c>
      <c r="F78" s="383">
        <f t="shared" si="16"/>
        <v>0</v>
      </c>
      <c r="G78" s="439">
        <f>SUM(MACRO!G648,MACRO!G681,MACRO!G713)</f>
        <v>0</v>
      </c>
      <c r="H78" s="383">
        <f t="shared" si="17"/>
        <v>0</v>
      </c>
      <c r="I78" s="439">
        <f>SUM(MACRO!I648,MACRO!I681,MACRO!I713)</f>
        <v>0</v>
      </c>
      <c r="J78" s="383">
        <f t="shared" si="18"/>
        <v>0</v>
      </c>
      <c r="K78" s="485" t="s">
        <v>2025</v>
      </c>
      <c r="L78" s="439">
        <f>SUM(MACRO!L648,MACRO!L681,MACRO!L713)</f>
        <v>0</v>
      </c>
      <c r="M78" s="383">
        <f t="shared" si="23"/>
        <v>0</v>
      </c>
      <c r="N78" s="439">
        <f>SUM(MACRO!N648,MACRO!N681,MACRO!N713)</f>
        <v>0</v>
      </c>
      <c r="O78" s="383">
        <f t="shared" si="24"/>
        <v>0</v>
      </c>
      <c r="P78" s="439">
        <f>SUM(MACRO!P648,MACRO!P681,MACRO!P713)</f>
        <v>0</v>
      </c>
      <c r="Q78" s="383">
        <f t="shared" si="21"/>
        <v>0</v>
      </c>
      <c r="R78" s="428"/>
      <c r="S78" s="343"/>
      <c r="T78" s="343"/>
      <c r="U78" s="343"/>
      <c r="V78" s="343"/>
      <c r="W78" s="343"/>
      <c r="X78" s="343"/>
      <c r="Y78" s="343"/>
      <c r="Z78" s="343"/>
    </row>
    <row r="79" spans="1:26" ht="15" customHeight="1">
      <c r="A79" s="343"/>
      <c r="B79" s="426"/>
      <c r="C79" s="439">
        <f>SUM(MACRO!C649,MACRO!C682,MACRO!C714)</f>
        <v>0</v>
      </c>
      <c r="D79" s="383">
        <f t="shared" si="22"/>
        <v>0</v>
      </c>
      <c r="E79" s="439">
        <f>SUM(MACRO!E649,MACRO!E682,MACRO!E714)</f>
        <v>0</v>
      </c>
      <c r="F79" s="383">
        <f t="shared" si="16"/>
        <v>0</v>
      </c>
      <c r="G79" s="439">
        <f>SUM(MACRO!G649,MACRO!G682,MACRO!G714)</f>
        <v>0</v>
      </c>
      <c r="H79" s="383">
        <f t="shared" si="17"/>
        <v>0</v>
      </c>
      <c r="I79" s="439">
        <f>SUM(MACRO!I649,MACRO!I682,MACRO!I714)</f>
        <v>0</v>
      </c>
      <c r="J79" s="383">
        <f t="shared" si="18"/>
        <v>0</v>
      </c>
      <c r="K79" s="485" t="s">
        <v>2026</v>
      </c>
      <c r="L79" s="439">
        <f>SUM(MACRO!L649,MACRO!L682,MACRO!L714)</f>
        <v>0</v>
      </c>
      <c r="M79" s="383">
        <f t="shared" si="23"/>
        <v>0</v>
      </c>
      <c r="N79" s="439">
        <f>SUM(MACRO!N649,MACRO!N682,MACRO!N714)</f>
        <v>0</v>
      </c>
      <c r="O79" s="383">
        <f t="shared" si="24"/>
        <v>0</v>
      </c>
      <c r="P79" s="439">
        <f>SUM(MACRO!P649,MACRO!P682,MACRO!P714)</f>
        <v>0</v>
      </c>
      <c r="Q79" s="383">
        <f t="shared" si="21"/>
        <v>0</v>
      </c>
      <c r="R79" s="428"/>
      <c r="S79" s="343"/>
      <c r="T79" s="343"/>
      <c r="U79" s="343"/>
      <c r="V79" s="343"/>
      <c r="W79" s="343"/>
      <c r="X79" s="343"/>
      <c r="Y79" s="343"/>
      <c r="Z79" s="343"/>
    </row>
    <row r="80" spans="1:26" ht="15" customHeight="1">
      <c r="A80" s="343"/>
      <c r="B80" s="426"/>
      <c r="C80" s="439">
        <f>SUM(MACRO!C650,MACRO!C683,MACRO!C715)</f>
        <v>0</v>
      </c>
      <c r="D80" s="383">
        <f t="shared" si="22"/>
        <v>0</v>
      </c>
      <c r="E80" s="439">
        <f>SUM(MACRO!E650,MACRO!E683,MACRO!E715)</f>
        <v>0</v>
      </c>
      <c r="F80" s="383">
        <f t="shared" si="16"/>
        <v>0</v>
      </c>
      <c r="G80" s="439">
        <f>SUM(MACRO!G650,MACRO!G683,MACRO!G715)</f>
        <v>0</v>
      </c>
      <c r="H80" s="383">
        <f t="shared" si="17"/>
        <v>0</v>
      </c>
      <c r="I80" s="439">
        <f>SUM(MACRO!I650,MACRO!I683,MACRO!I715)</f>
        <v>0</v>
      </c>
      <c r="J80" s="383">
        <f t="shared" si="18"/>
        <v>0</v>
      </c>
      <c r="K80" s="485" t="s">
        <v>2027</v>
      </c>
      <c r="L80" s="439">
        <f>SUM(MACRO!L650,MACRO!L683,MACRO!L715)</f>
        <v>0</v>
      </c>
      <c r="M80" s="383">
        <f t="shared" si="23"/>
        <v>0</v>
      </c>
      <c r="N80" s="439">
        <f>SUM(MACRO!N650,MACRO!N683,MACRO!N715)</f>
        <v>0</v>
      </c>
      <c r="O80" s="383">
        <f t="shared" si="24"/>
        <v>0</v>
      </c>
      <c r="P80" s="439">
        <f>SUM(MACRO!P650,MACRO!P683,MACRO!P715)</f>
        <v>0</v>
      </c>
      <c r="Q80" s="383">
        <f t="shared" si="21"/>
        <v>0</v>
      </c>
      <c r="R80" s="428"/>
      <c r="S80" s="343"/>
      <c r="T80" s="343"/>
      <c r="U80" s="343"/>
      <c r="V80" s="343"/>
      <c r="W80" s="343"/>
      <c r="X80" s="343"/>
      <c r="Y80" s="343"/>
      <c r="Z80" s="343"/>
    </row>
    <row r="81" spans="1:26" ht="15" customHeight="1">
      <c r="A81" s="343"/>
      <c r="B81" s="426"/>
      <c r="C81" s="439">
        <f>SUM(MACRO!C651,MACRO!C684,MACRO!C716)</f>
        <v>0</v>
      </c>
      <c r="D81" s="383">
        <f t="shared" si="22"/>
        <v>0</v>
      </c>
      <c r="E81" s="439">
        <f>SUM(MACRO!E651,MACRO!E684,MACRO!E716)</f>
        <v>0</v>
      </c>
      <c r="F81" s="383">
        <f t="shared" si="16"/>
        <v>0</v>
      </c>
      <c r="G81" s="439">
        <f>SUM(MACRO!G651,MACRO!G684,MACRO!G716)</f>
        <v>0</v>
      </c>
      <c r="H81" s="383">
        <f t="shared" si="17"/>
        <v>0</v>
      </c>
      <c r="I81" s="439">
        <f>SUM(MACRO!I651,MACRO!I684,MACRO!I716)</f>
        <v>0</v>
      </c>
      <c r="J81" s="383">
        <f t="shared" si="18"/>
        <v>0</v>
      </c>
      <c r="K81" s="485" t="s">
        <v>2028</v>
      </c>
      <c r="L81" s="439">
        <f>SUM(MACRO!L651,MACRO!L684,MACRO!L716)</f>
        <v>0</v>
      </c>
      <c r="M81" s="383">
        <f t="shared" si="23"/>
        <v>0</v>
      </c>
      <c r="N81" s="439">
        <f>SUM(MACRO!N651,MACRO!N684,MACRO!N716)</f>
        <v>0</v>
      </c>
      <c r="O81" s="383">
        <f t="shared" si="24"/>
        <v>0</v>
      </c>
      <c r="P81" s="439">
        <f>SUM(MACRO!P651,MACRO!P684,MACRO!P716)</f>
        <v>0</v>
      </c>
      <c r="Q81" s="383">
        <f t="shared" si="21"/>
        <v>0</v>
      </c>
      <c r="R81" s="428"/>
      <c r="S81" s="343"/>
      <c r="T81" s="343"/>
      <c r="U81" s="343"/>
      <c r="V81" s="343"/>
      <c r="W81" s="343"/>
      <c r="X81" s="343"/>
      <c r="Y81" s="343"/>
      <c r="Z81" s="343"/>
    </row>
    <row r="82" spans="1:26" ht="15" customHeight="1">
      <c r="A82" s="343"/>
      <c r="B82" s="426"/>
      <c r="C82" s="439">
        <f>SUM(MACRO!C652,MACRO!C685,MACRO!C717)</f>
        <v>0</v>
      </c>
      <c r="D82" s="383">
        <f t="shared" si="22"/>
        <v>0</v>
      </c>
      <c r="E82" s="439">
        <f>SUM(MACRO!E652,MACRO!E685,MACRO!E717)</f>
        <v>0</v>
      </c>
      <c r="F82" s="383">
        <f t="shared" si="16"/>
        <v>0</v>
      </c>
      <c r="G82" s="439">
        <f>SUM(MACRO!G652,MACRO!G685,MACRO!G717)</f>
        <v>0</v>
      </c>
      <c r="H82" s="383">
        <f t="shared" si="17"/>
        <v>0</v>
      </c>
      <c r="I82" s="439">
        <f>SUM(MACRO!I652,MACRO!I685,MACRO!I717)</f>
        <v>0</v>
      </c>
      <c r="J82" s="383">
        <f t="shared" si="18"/>
        <v>0</v>
      </c>
      <c r="K82" s="485" t="s">
        <v>2029</v>
      </c>
      <c r="L82" s="439">
        <f>SUM(MACRO!L652,MACRO!L685,MACRO!L717)</f>
        <v>0</v>
      </c>
      <c r="M82" s="383">
        <f t="shared" si="23"/>
        <v>0</v>
      </c>
      <c r="N82" s="439">
        <f>SUM(MACRO!N652,MACRO!N685,MACRO!N717)</f>
        <v>0</v>
      </c>
      <c r="O82" s="383">
        <f t="shared" si="24"/>
        <v>0</v>
      </c>
      <c r="P82" s="439">
        <f>SUM(MACRO!P652,MACRO!P685,MACRO!P717)</f>
        <v>0</v>
      </c>
      <c r="Q82" s="383">
        <f t="shared" si="21"/>
        <v>0</v>
      </c>
      <c r="R82" s="428"/>
      <c r="S82" s="343"/>
      <c r="T82" s="343"/>
      <c r="U82" s="343"/>
      <c r="V82" s="343"/>
      <c r="W82" s="343"/>
      <c r="X82" s="343"/>
      <c r="Y82" s="343"/>
      <c r="Z82" s="343"/>
    </row>
    <row r="83" spans="1:26" ht="15" customHeight="1">
      <c r="A83" s="343"/>
      <c r="B83" s="426"/>
      <c r="C83" s="439">
        <f>SUM(MACRO!C653,MACRO!C686,MACRO!C718)</f>
        <v>0</v>
      </c>
      <c r="D83" s="383">
        <f t="shared" si="22"/>
        <v>0</v>
      </c>
      <c r="E83" s="439">
        <f>SUM(MACRO!E653,MACRO!E686,MACRO!E718)</f>
        <v>0</v>
      </c>
      <c r="F83" s="383">
        <f t="shared" si="16"/>
        <v>0</v>
      </c>
      <c r="G83" s="439">
        <f>SUM(MACRO!G653,MACRO!G686,MACRO!G718)</f>
        <v>0</v>
      </c>
      <c r="H83" s="383">
        <f t="shared" si="17"/>
        <v>0</v>
      </c>
      <c r="I83" s="439">
        <f>SUM(MACRO!I653,MACRO!I686,MACRO!I718)</f>
        <v>0</v>
      </c>
      <c r="J83" s="383">
        <f t="shared" si="18"/>
        <v>0</v>
      </c>
      <c r="K83" s="485" t="s">
        <v>2030</v>
      </c>
      <c r="L83" s="439">
        <f>SUM(MACRO!L653,MACRO!L686,MACRO!L718)</f>
        <v>0</v>
      </c>
      <c r="M83" s="383">
        <f t="shared" si="23"/>
        <v>0</v>
      </c>
      <c r="N83" s="439">
        <f>SUM(MACRO!N653,MACRO!N686,MACRO!N718)</f>
        <v>0</v>
      </c>
      <c r="O83" s="383">
        <f t="shared" si="24"/>
        <v>0</v>
      </c>
      <c r="P83" s="439">
        <f>SUM(MACRO!P653,MACRO!P686,MACRO!P718)</f>
        <v>0</v>
      </c>
      <c r="Q83" s="383">
        <f t="shared" si="21"/>
        <v>0</v>
      </c>
      <c r="R83" s="428"/>
      <c r="S83" s="343"/>
      <c r="T83" s="343"/>
      <c r="U83" s="343"/>
      <c r="V83" s="343"/>
      <c r="W83" s="343"/>
      <c r="X83" s="343"/>
      <c r="Y83" s="343"/>
      <c r="Z83" s="343"/>
    </row>
    <row r="84" spans="1:26" ht="15" customHeight="1">
      <c r="A84" s="343"/>
      <c r="B84" s="426"/>
      <c r="C84" s="439">
        <f>SUM(MACRO!C654,MACRO!C687,MACRO!C719)</f>
        <v>0</v>
      </c>
      <c r="D84" s="383">
        <f t="shared" si="22"/>
        <v>0</v>
      </c>
      <c r="E84" s="439">
        <f>SUM(MACRO!E654,MACRO!E687,MACRO!E719)</f>
        <v>0</v>
      </c>
      <c r="F84" s="383">
        <f t="shared" si="16"/>
        <v>0</v>
      </c>
      <c r="G84" s="439">
        <f>SUM(MACRO!G654,MACRO!G687,MACRO!G719)</f>
        <v>0</v>
      </c>
      <c r="H84" s="383">
        <f t="shared" si="17"/>
        <v>0</v>
      </c>
      <c r="I84" s="439">
        <f>SUM(MACRO!I654,MACRO!I687,MACRO!I719)</f>
        <v>0</v>
      </c>
      <c r="J84" s="383">
        <f t="shared" si="18"/>
        <v>0</v>
      </c>
      <c r="K84" s="485" t="s">
        <v>2031</v>
      </c>
      <c r="L84" s="439">
        <f>SUM(MACRO!L654,MACRO!L687,MACRO!L719)</f>
        <v>0</v>
      </c>
      <c r="M84" s="383">
        <f t="shared" si="23"/>
        <v>0</v>
      </c>
      <c r="N84" s="439">
        <f>SUM(MACRO!N654,MACRO!N687,MACRO!N719)</f>
        <v>0</v>
      </c>
      <c r="O84" s="383">
        <f t="shared" si="24"/>
        <v>0</v>
      </c>
      <c r="P84" s="439">
        <f>SUM(MACRO!P654,MACRO!P687,MACRO!P719)</f>
        <v>0</v>
      </c>
      <c r="Q84" s="383">
        <f t="shared" si="21"/>
        <v>0</v>
      </c>
      <c r="R84" s="428"/>
      <c r="S84" s="343"/>
      <c r="T84" s="343"/>
      <c r="U84" s="343"/>
      <c r="V84" s="343"/>
      <c r="W84" s="343"/>
      <c r="X84" s="343"/>
      <c r="Y84" s="343"/>
      <c r="Z84" s="343"/>
    </row>
    <row r="85" spans="1:26" ht="15" customHeight="1">
      <c r="A85" s="343"/>
      <c r="B85" s="426"/>
      <c r="C85" s="439">
        <f>SUM(MACRO!C655,MACRO!C688,MACRO!C720)</f>
        <v>0</v>
      </c>
      <c r="D85" s="383">
        <f t="shared" si="22"/>
        <v>0</v>
      </c>
      <c r="E85" s="439">
        <f>SUM(MACRO!E655,MACRO!E688,MACRO!E720)</f>
        <v>0</v>
      </c>
      <c r="F85" s="383">
        <f t="shared" si="16"/>
        <v>0</v>
      </c>
      <c r="G85" s="439">
        <f>SUM(MACRO!G655,MACRO!G688,MACRO!G720)</f>
        <v>0</v>
      </c>
      <c r="H85" s="383">
        <f t="shared" si="17"/>
        <v>0</v>
      </c>
      <c r="I85" s="439">
        <f>SUM(MACRO!I655,MACRO!I688,MACRO!I720)</f>
        <v>0</v>
      </c>
      <c r="J85" s="383">
        <f t="shared" si="18"/>
        <v>0</v>
      </c>
      <c r="K85" s="485" t="s">
        <v>2032</v>
      </c>
      <c r="L85" s="439">
        <f>SUM(MACRO!L655,MACRO!L688,MACRO!L720)</f>
        <v>0</v>
      </c>
      <c r="M85" s="383">
        <f t="shared" si="23"/>
        <v>0</v>
      </c>
      <c r="N85" s="439">
        <f>SUM(MACRO!N655,MACRO!N688,MACRO!N720)</f>
        <v>0</v>
      </c>
      <c r="O85" s="383">
        <f t="shared" si="24"/>
        <v>0</v>
      </c>
      <c r="P85" s="439">
        <f>SUM(MACRO!P655,MACRO!P688,MACRO!P720)</f>
        <v>0</v>
      </c>
      <c r="Q85" s="383">
        <f t="shared" si="21"/>
        <v>0</v>
      </c>
      <c r="R85" s="428"/>
      <c r="S85" s="343"/>
      <c r="T85" s="343"/>
      <c r="U85" s="343"/>
      <c r="V85" s="343"/>
      <c r="W85" s="343"/>
      <c r="X85" s="343"/>
      <c r="Y85" s="343"/>
      <c r="Z85" s="343"/>
    </row>
    <row r="86" spans="1:26" ht="15" customHeight="1">
      <c r="A86" s="343"/>
      <c r="B86" s="426"/>
      <c r="C86" s="439">
        <f>SUM(MACRO!C656,MACRO!C689,MACRO!C721)</f>
        <v>0</v>
      </c>
      <c r="D86" s="383">
        <f t="shared" si="22"/>
        <v>0</v>
      </c>
      <c r="E86" s="439">
        <f>SUM(MACRO!E656,MACRO!E689,MACRO!E721)</f>
        <v>0</v>
      </c>
      <c r="F86" s="383">
        <f t="shared" si="16"/>
        <v>0</v>
      </c>
      <c r="G86" s="439">
        <f>SUM(MACRO!G656,MACRO!G689,MACRO!G721)</f>
        <v>0</v>
      </c>
      <c r="H86" s="383">
        <f t="shared" si="17"/>
        <v>0</v>
      </c>
      <c r="I86" s="439">
        <f>SUM(MACRO!I656,MACRO!I689,MACRO!I721)</f>
        <v>0</v>
      </c>
      <c r="J86" s="383">
        <f t="shared" si="18"/>
        <v>0</v>
      </c>
      <c r="K86" s="485" t="s">
        <v>2033</v>
      </c>
      <c r="L86" s="439">
        <f>SUM(MACRO!L656,MACRO!L689,MACRO!L721)</f>
        <v>0</v>
      </c>
      <c r="M86" s="383">
        <f t="shared" si="23"/>
        <v>0</v>
      </c>
      <c r="N86" s="439">
        <f>SUM(MACRO!N656,MACRO!N689,MACRO!N721)</f>
        <v>0</v>
      </c>
      <c r="O86" s="383">
        <f t="shared" si="24"/>
        <v>0</v>
      </c>
      <c r="P86" s="439">
        <f>SUM(MACRO!P656,MACRO!P689,MACRO!P721)</f>
        <v>0</v>
      </c>
      <c r="Q86" s="383">
        <f t="shared" si="21"/>
        <v>0</v>
      </c>
      <c r="R86" s="428"/>
      <c r="S86" s="343"/>
      <c r="T86" s="343"/>
      <c r="U86" s="343"/>
      <c r="V86" s="343"/>
      <c r="W86" s="343"/>
      <c r="X86" s="343"/>
      <c r="Y86" s="343"/>
      <c r="Z86" s="343"/>
    </row>
    <row r="87" spans="1:26" ht="15" customHeight="1">
      <c r="A87" s="343"/>
      <c r="B87" s="426"/>
      <c r="C87" s="439">
        <f>SUM(MACRO!C657,MACRO!C690,MACRO!C722)</f>
        <v>0</v>
      </c>
      <c r="D87" s="383">
        <f t="shared" si="22"/>
        <v>0</v>
      </c>
      <c r="E87" s="439">
        <f>SUM(MACRO!E657,MACRO!E690,MACRO!E722)</f>
        <v>0</v>
      </c>
      <c r="F87" s="383">
        <f t="shared" si="16"/>
        <v>0</v>
      </c>
      <c r="G87" s="439">
        <f>SUM(MACRO!G657,MACRO!G690,MACRO!G722)</f>
        <v>0</v>
      </c>
      <c r="H87" s="383">
        <f t="shared" si="17"/>
        <v>0</v>
      </c>
      <c r="I87" s="439">
        <f>SUM(MACRO!I657,MACRO!I690,MACRO!I722)</f>
        <v>0</v>
      </c>
      <c r="J87" s="383">
        <f t="shared" si="18"/>
        <v>0</v>
      </c>
      <c r="K87" s="485" t="s">
        <v>2034</v>
      </c>
      <c r="L87" s="439">
        <f>SUM(MACRO!L657,MACRO!L690,MACRO!L722)</f>
        <v>0</v>
      </c>
      <c r="M87" s="383">
        <f t="shared" si="23"/>
        <v>0</v>
      </c>
      <c r="N87" s="439">
        <f>SUM(MACRO!N657,MACRO!N690,MACRO!N722)</f>
        <v>0</v>
      </c>
      <c r="O87" s="383">
        <f t="shared" si="24"/>
        <v>0</v>
      </c>
      <c r="P87" s="439">
        <f>SUM(MACRO!P657,MACRO!P690,MACRO!P722)</f>
        <v>0</v>
      </c>
      <c r="Q87" s="383">
        <f t="shared" si="21"/>
        <v>0</v>
      </c>
      <c r="R87" s="428"/>
      <c r="S87" s="343"/>
      <c r="T87" s="343"/>
      <c r="U87" s="343"/>
      <c r="V87" s="343"/>
      <c r="W87" s="343"/>
      <c r="X87" s="343"/>
      <c r="Y87" s="343"/>
      <c r="Z87" s="343"/>
    </row>
    <row r="88" spans="1:26" ht="15" customHeight="1">
      <c r="A88" s="343"/>
      <c r="B88" s="426"/>
      <c r="C88" s="439">
        <f>SUM(MACRO!C658)</f>
        <v>0</v>
      </c>
      <c r="D88" s="383">
        <f t="shared" si="22"/>
        <v>0</v>
      </c>
      <c r="E88" s="439">
        <f>SUM(MACRO!E658)</f>
        <v>0</v>
      </c>
      <c r="F88" s="383">
        <f t="shared" si="16"/>
        <v>0</v>
      </c>
      <c r="G88" s="439">
        <f>SUM(MACRO!G658)</f>
        <v>0</v>
      </c>
      <c r="H88" s="383">
        <f t="shared" si="17"/>
        <v>0</v>
      </c>
      <c r="I88" s="439">
        <f>SUM(MACRO!I658)</f>
        <v>0</v>
      </c>
      <c r="J88" s="383">
        <f t="shared" si="18"/>
        <v>0</v>
      </c>
      <c r="K88" s="485" t="s">
        <v>2035</v>
      </c>
      <c r="L88" s="439">
        <f>SUM(MACRO!L658)</f>
        <v>0</v>
      </c>
      <c r="M88" s="383">
        <f t="shared" si="23"/>
        <v>0</v>
      </c>
      <c r="N88" s="439">
        <f>SUM(MACRO!N658)</f>
        <v>0</v>
      </c>
      <c r="O88" s="383">
        <f t="shared" si="24"/>
        <v>0</v>
      </c>
      <c r="P88" s="439">
        <f>SUM(MACRO!P658)</f>
        <v>0</v>
      </c>
      <c r="Q88" s="383">
        <f t="shared" si="21"/>
        <v>0</v>
      </c>
      <c r="R88" s="428"/>
      <c r="S88" s="343"/>
      <c r="T88" s="343"/>
      <c r="U88" s="343"/>
      <c r="V88" s="343"/>
      <c r="W88" s="343"/>
      <c r="X88" s="343"/>
      <c r="Y88" s="343"/>
      <c r="Z88" s="343"/>
    </row>
    <row r="89" spans="1:26" ht="15" customHeight="1">
      <c r="A89" s="343"/>
      <c r="B89" s="426"/>
      <c r="C89" s="439">
        <f>SUM(MACRO!C659,MACRO!C691,MACRO!C723)</f>
        <v>0</v>
      </c>
      <c r="D89" s="383">
        <f t="shared" si="22"/>
        <v>0</v>
      </c>
      <c r="E89" s="439">
        <f>SUM(MACRO!E659,MACRO!E691,MACRO!E723)</f>
        <v>0</v>
      </c>
      <c r="F89" s="383">
        <f t="shared" si="16"/>
        <v>0</v>
      </c>
      <c r="G89" s="439">
        <f>SUM(MACRO!G659,MACRO!G691,MACRO!G723)</f>
        <v>0</v>
      </c>
      <c r="H89" s="383">
        <f t="shared" si="17"/>
        <v>0</v>
      </c>
      <c r="I89" s="439">
        <f>SUM(MACRO!I659,MACRO!I691,MACRO!I723)</f>
        <v>0</v>
      </c>
      <c r="J89" s="383">
        <f t="shared" si="18"/>
        <v>0</v>
      </c>
      <c r="K89" s="485" t="s">
        <v>2036</v>
      </c>
      <c r="L89" s="439">
        <f>SUM(MACRO!L659,MACRO!L691,MACRO!L723)</f>
        <v>0</v>
      </c>
      <c r="M89" s="383">
        <f t="shared" si="23"/>
        <v>0</v>
      </c>
      <c r="N89" s="439">
        <f>SUM(MACRO!N659,MACRO!N691,MACRO!N723)</f>
        <v>0</v>
      </c>
      <c r="O89" s="383">
        <f t="shared" si="24"/>
        <v>0</v>
      </c>
      <c r="P89" s="439">
        <f>SUM(MACRO!P659,MACRO!P691,MACRO!P723)</f>
        <v>0</v>
      </c>
      <c r="Q89" s="383">
        <f t="shared" si="21"/>
        <v>0</v>
      </c>
      <c r="R89" s="428"/>
      <c r="S89" s="343"/>
      <c r="T89" s="343"/>
      <c r="U89" s="343"/>
      <c r="V89" s="343"/>
      <c r="W89" s="343"/>
      <c r="X89" s="343"/>
      <c r="Y89" s="343"/>
      <c r="Z89" s="343"/>
    </row>
    <row r="90" spans="1:26" ht="15" customHeight="1">
      <c r="A90" s="429"/>
      <c r="B90" s="430"/>
      <c r="C90" s="431">
        <f>SUM(C59:C89)</f>
        <v>0</v>
      </c>
      <c r="D90" s="432">
        <f t="shared" si="22"/>
        <v>0</v>
      </c>
      <c r="E90" s="431">
        <f>SUM(E59:E89)</f>
        <v>0</v>
      </c>
      <c r="F90" s="432">
        <f t="shared" si="16"/>
        <v>0</v>
      </c>
      <c r="G90" s="431">
        <f>SUM(G59:G89)</f>
        <v>0</v>
      </c>
      <c r="H90" s="432">
        <f t="shared" si="17"/>
        <v>0</v>
      </c>
      <c r="I90" s="431">
        <f>SUM(I59:I89)</f>
        <v>0</v>
      </c>
      <c r="J90" s="432">
        <f t="shared" si="18"/>
        <v>0</v>
      </c>
      <c r="K90" s="493" t="s">
        <v>2037</v>
      </c>
      <c r="L90" s="431">
        <f>SUM(L59:L89)</f>
        <v>0</v>
      </c>
      <c r="M90" s="432">
        <f t="shared" si="23"/>
        <v>0</v>
      </c>
      <c r="N90" s="431">
        <f>SUM(N59:N89)</f>
        <v>0</v>
      </c>
      <c r="O90" s="432">
        <f t="shared" si="24"/>
        <v>0</v>
      </c>
      <c r="P90" s="431">
        <f>SUM(P59:P89)</f>
        <v>0</v>
      </c>
      <c r="Q90" s="432">
        <f t="shared" si="21"/>
        <v>0</v>
      </c>
      <c r="R90" s="434"/>
      <c r="S90" s="429"/>
      <c r="T90" s="429"/>
      <c r="U90" s="429"/>
      <c r="V90" s="429"/>
      <c r="W90" s="429"/>
      <c r="X90" s="429"/>
      <c r="Y90" s="429"/>
      <c r="Z90" s="429"/>
    </row>
    <row r="91" spans="1:26" ht="15" customHeight="1">
      <c r="A91" s="429"/>
      <c r="B91" s="430"/>
      <c r="C91" s="442">
        <f>SUM(C57,C90)</f>
        <v>0</v>
      </c>
      <c r="D91" s="432">
        <f t="shared" si="22"/>
        <v>0</v>
      </c>
      <c r="E91" s="442">
        <f>SUM(E57,E90)</f>
        <v>0</v>
      </c>
      <c r="F91" s="432">
        <f t="shared" si="16"/>
        <v>0</v>
      </c>
      <c r="G91" s="442">
        <f>SUM(G57,G90)</f>
        <v>0</v>
      </c>
      <c r="H91" s="432">
        <f t="shared" si="17"/>
        <v>0</v>
      </c>
      <c r="I91" s="442">
        <f>SUM(I57,I90)</f>
        <v>0</v>
      </c>
      <c r="J91" s="432">
        <f t="shared" si="18"/>
        <v>0</v>
      </c>
      <c r="K91" s="494" t="s">
        <v>2038</v>
      </c>
      <c r="L91" s="442">
        <f>SUM(L57,L90)</f>
        <v>0</v>
      </c>
      <c r="M91" s="432">
        <f t="shared" si="23"/>
        <v>0</v>
      </c>
      <c r="N91" s="442">
        <f>SUM(N57,N90)</f>
        <v>0</v>
      </c>
      <c r="O91" s="432">
        <f t="shared" si="24"/>
        <v>0</v>
      </c>
      <c r="P91" s="442">
        <f>SUM(P57,P90)</f>
        <v>0</v>
      </c>
      <c r="Q91" s="432">
        <f t="shared" si="21"/>
        <v>0</v>
      </c>
      <c r="R91" s="434"/>
      <c r="S91" s="429"/>
      <c r="T91" s="429"/>
      <c r="U91" s="429"/>
      <c r="V91" s="429"/>
      <c r="W91" s="429"/>
      <c r="X91" s="429"/>
      <c r="Y91" s="429"/>
      <c r="Z91" s="429"/>
    </row>
    <row r="92" spans="1:26" ht="15" customHeight="1">
      <c r="A92" s="444"/>
      <c r="B92" s="495"/>
      <c r="C92" s="431">
        <f>C24-C42-C91</f>
        <v>0</v>
      </c>
      <c r="D92" s="432">
        <f t="shared" si="22"/>
        <v>0</v>
      </c>
      <c r="E92" s="431">
        <f>E24-E42-E91</f>
        <v>0</v>
      </c>
      <c r="F92" s="432">
        <f t="shared" si="16"/>
        <v>0</v>
      </c>
      <c r="G92" s="431">
        <f>G24-G42-G91</f>
        <v>0</v>
      </c>
      <c r="H92" s="432">
        <f t="shared" si="17"/>
        <v>0</v>
      </c>
      <c r="I92" s="431">
        <f>I24-I42-I91</f>
        <v>0</v>
      </c>
      <c r="J92" s="432">
        <f t="shared" si="18"/>
        <v>0</v>
      </c>
      <c r="K92" s="491" t="s">
        <v>1968</v>
      </c>
      <c r="L92" s="431">
        <f>L24-L42-L91</f>
        <v>0</v>
      </c>
      <c r="M92" s="432">
        <f t="shared" si="23"/>
        <v>0</v>
      </c>
      <c r="N92" s="431">
        <f>N24-N42-N91</f>
        <v>0</v>
      </c>
      <c r="O92" s="432">
        <f t="shared" si="24"/>
        <v>0</v>
      </c>
      <c r="P92" s="431">
        <f>P24-P42-P91</f>
        <v>0</v>
      </c>
      <c r="Q92" s="432">
        <f t="shared" si="21"/>
        <v>0</v>
      </c>
      <c r="R92" s="496"/>
      <c r="S92" s="444"/>
      <c r="T92" s="444"/>
      <c r="U92" s="444"/>
      <c r="V92" s="444"/>
      <c r="W92" s="444"/>
      <c r="X92" s="444"/>
      <c r="Y92" s="444"/>
      <c r="Z92" s="444"/>
    </row>
    <row r="93" spans="1:26" ht="15" customHeight="1">
      <c r="A93" s="343"/>
      <c r="B93" s="426"/>
      <c r="C93" s="343"/>
      <c r="D93" s="464"/>
      <c r="E93" s="343"/>
      <c r="F93" s="464"/>
      <c r="G93" s="343"/>
      <c r="H93" s="464"/>
      <c r="I93" s="343"/>
      <c r="J93" s="464"/>
      <c r="K93" s="497"/>
      <c r="L93" s="343"/>
      <c r="M93" s="464"/>
      <c r="N93" s="343"/>
      <c r="O93" s="464"/>
      <c r="P93" s="343"/>
      <c r="Q93" s="498"/>
      <c r="R93" s="427"/>
      <c r="S93" s="343"/>
      <c r="T93" s="343"/>
      <c r="U93" s="343"/>
      <c r="V93" s="343"/>
      <c r="W93" s="343"/>
      <c r="X93" s="343"/>
      <c r="Y93" s="343"/>
      <c r="Z93" s="343"/>
    </row>
    <row r="94" spans="1:26" ht="15" customHeight="1">
      <c r="A94" s="343"/>
      <c r="B94" s="426"/>
      <c r="C94" s="499"/>
      <c r="D94" s="432"/>
      <c r="E94" s="499"/>
      <c r="F94" s="432"/>
      <c r="G94" s="499"/>
      <c r="H94" s="432"/>
      <c r="I94" s="499"/>
      <c r="J94" s="432"/>
      <c r="K94" s="491" t="s">
        <v>2039</v>
      </c>
      <c r="L94" s="499"/>
      <c r="M94" s="432"/>
      <c r="N94" s="499"/>
      <c r="O94" s="432"/>
      <c r="P94" s="499"/>
      <c r="Q94" s="432"/>
      <c r="R94" s="427"/>
      <c r="S94" s="343"/>
      <c r="T94" s="343"/>
      <c r="U94" s="343"/>
      <c r="V94" s="343"/>
      <c r="W94" s="343"/>
      <c r="X94" s="343"/>
      <c r="Y94" s="343"/>
      <c r="Z94" s="343"/>
    </row>
    <row r="95" spans="1:26" ht="15.75" customHeight="1">
      <c r="A95" s="343"/>
      <c r="B95" s="426"/>
      <c r="C95" s="382">
        <f>SUM(MACRO!C947)</f>
        <v>0</v>
      </c>
      <c r="D95" s="500"/>
      <c r="E95" s="382">
        <f>SUM(MACRO!E947)</f>
        <v>0</v>
      </c>
      <c r="F95" s="500"/>
      <c r="G95" s="382">
        <f>SUM(MACRO!G947)</f>
        <v>0</v>
      </c>
      <c r="H95" s="500"/>
      <c r="I95" s="382">
        <f>SUM(MACRO!I947)</f>
        <v>0</v>
      </c>
      <c r="J95" s="500"/>
      <c r="K95" s="375" t="str">
        <f>MACRO!B947</f>
        <v>Food LA GAZETTE</v>
      </c>
      <c r="L95" s="382">
        <f>SUM(MACRO!L947)</f>
        <v>0</v>
      </c>
      <c r="M95" s="500"/>
      <c r="N95" s="382">
        <f>SUM(MACRO!N947)</f>
        <v>0</v>
      </c>
      <c r="O95" s="500"/>
      <c r="P95" s="382">
        <f>SUM(MACRO!P947)</f>
        <v>0</v>
      </c>
      <c r="Q95" s="500"/>
      <c r="R95" s="427"/>
      <c r="S95" s="343"/>
      <c r="T95" s="343"/>
      <c r="U95" s="343"/>
      <c r="V95" s="343"/>
      <c r="W95" s="343"/>
      <c r="X95" s="343"/>
      <c r="Y95" s="343"/>
      <c r="Z95" s="343"/>
    </row>
    <row r="96" spans="1:26" ht="15.75" customHeight="1">
      <c r="A96" s="343"/>
      <c r="B96" s="426"/>
      <c r="C96" s="382">
        <f>SUM(MACRO!C948)</f>
        <v>0</v>
      </c>
      <c r="D96" s="500"/>
      <c r="E96" s="382">
        <f>SUM(MACRO!E948)</f>
        <v>0</v>
      </c>
      <c r="F96" s="500"/>
      <c r="G96" s="382">
        <f>SUM(MACRO!G948)</f>
        <v>0</v>
      </c>
      <c r="H96" s="500"/>
      <c r="I96" s="382">
        <f>SUM(MACRO!I948)</f>
        <v>0</v>
      </c>
      <c r="J96" s="500"/>
      <c r="K96" s="375" t="str">
        <f>MACRO!B948</f>
        <v>Food BART</v>
      </c>
      <c r="L96" s="382">
        <f>SUM(MACRO!L948)</f>
        <v>0</v>
      </c>
      <c r="M96" s="500"/>
      <c r="N96" s="382">
        <f>SUM(MACRO!N948)</f>
        <v>0</v>
      </c>
      <c r="O96" s="500"/>
      <c r="P96" s="382">
        <f>SUM(MACRO!P948)</f>
        <v>0</v>
      </c>
      <c r="Q96" s="500"/>
      <c r="R96" s="427"/>
      <c r="S96" s="343"/>
      <c r="T96" s="343"/>
      <c r="U96" s="343"/>
      <c r="V96" s="343"/>
      <c r="W96" s="343"/>
      <c r="X96" s="343"/>
      <c r="Y96" s="343"/>
      <c r="Z96" s="343"/>
    </row>
    <row r="97" spans="1:26" ht="15.75" hidden="1" customHeight="1">
      <c r="A97" s="343"/>
      <c r="B97" s="426"/>
      <c r="C97" s="382">
        <f>SUM(MACRO!C949)</f>
        <v>0</v>
      </c>
      <c r="D97" s="500"/>
      <c r="E97" s="382">
        <f>SUM(MACRO!E949)</f>
        <v>0</v>
      </c>
      <c r="F97" s="500"/>
      <c r="G97" s="382">
        <f>SUM(MACRO!G949)</f>
        <v>0</v>
      </c>
      <c r="H97" s="500"/>
      <c r="I97" s="382">
        <f>SUM(MACRO!I949)</f>
        <v>0</v>
      </c>
      <c r="J97" s="500"/>
      <c r="K97" s="375" t="str">
        <f>MACRO!B949</f>
        <v>Food XXX Cover</v>
      </c>
      <c r="L97" s="382">
        <f>SUM(MACRO!L949)</f>
        <v>0</v>
      </c>
      <c r="M97" s="500"/>
      <c r="N97" s="382">
        <f>SUM(MACRO!N949)</f>
        <v>0</v>
      </c>
      <c r="O97" s="500"/>
      <c r="P97" s="382">
        <f>SUM(MACRO!P949)</f>
        <v>0</v>
      </c>
      <c r="Q97" s="500"/>
      <c r="R97" s="427"/>
      <c r="S97" s="343"/>
      <c r="T97" s="343"/>
      <c r="U97" s="343"/>
      <c r="V97" s="343"/>
      <c r="W97" s="343"/>
      <c r="X97" s="343"/>
      <c r="Y97" s="343"/>
      <c r="Z97" s="343"/>
    </row>
    <row r="98" spans="1:26" ht="15.75" hidden="1" customHeight="1">
      <c r="A98" s="343"/>
      <c r="B98" s="426"/>
      <c r="C98" s="382">
        <f>SUM(MACRO!C950)</f>
        <v>0</v>
      </c>
      <c r="D98" s="500"/>
      <c r="E98" s="382">
        <f>SUM(MACRO!E950)</f>
        <v>0</v>
      </c>
      <c r="F98" s="500"/>
      <c r="G98" s="382">
        <f>SUM(MACRO!G950)</f>
        <v>0</v>
      </c>
      <c r="H98" s="500"/>
      <c r="I98" s="382">
        <f>SUM(MACRO!I950)</f>
        <v>0</v>
      </c>
      <c r="J98" s="500"/>
      <c r="K98" s="375" t="str">
        <f>MACRO!B950</f>
        <v>Food XXX Cover</v>
      </c>
      <c r="L98" s="382">
        <f>SUM(MACRO!L950)</f>
        <v>0</v>
      </c>
      <c r="M98" s="500"/>
      <c r="N98" s="382">
        <f>SUM(MACRO!N950)</f>
        <v>0</v>
      </c>
      <c r="O98" s="500"/>
      <c r="P98" s="382">
        <f>SUM(MACRO!P950)</f>
        <v>0</v>
      </c>
      <c r="Q98" s="500"/>
      <c r="R98" s="427"/>
      <c r="S98" s="343"/>
      <c r="T98" s="343"/>
      <c r="U98" s="343"/>
      <c r="V98" s="343"/>
      <c r="W98" s="343"/>
      <c r="X98" s="343"/>
      <c r="Y98" s="343"/>
      <c r="Z98" s="343"/>
    </row>
    <row r="99" spans="1:26" ht="15.75" hidden="1" customHeight="1">
      <c r="A99" s="343"/>
      <c r="B99" s="426"/>
      <c r="C99" s="382">
        <f>SUM(MACRO!C951)</f>
        <v>0</v>
      </c>
      <c r="D99" s="500"/>
      <c r="E99" s="382">
        <f>SUM(MACRO!E951)</f>
        <v>0</v>
      </c>
      <c r="F99" s="500"/>
      <c r="G99" s="382">
        <f>SUM(MACRO!G951)</f>
        <v>0</v>
      </c>
      <c r="H99" s="500"/>
      <c r="I99" s="382">
        <f>SUM(MACRO!I951)</f>
        <v>0</v>
      </c>
      <c r="J99" s="500"/>
      <c r="K99" s="375" t="str">
        <f>MACRO!B951</f>
        <v>Food XXX Cover</v>
      </c>
      <c r="L99" s="382">
        <f>SUM(MACRO!L951)</f>
        <v>0</v>
      </c>
      <c r="M99" s="500"/>
      <c r="N99" s="382">
        <f>SUM(MACRO!N951)</f>
        <v>0</v>
      </c>
      <c r="O99" s="500"/>
      <c r="P99" s="382">
        <f>SUM(MACRO!P951)</f>
        <v>0</v>
      </c>
      <c r="Q99" s="500"/>
      <c r="R99" s="427"/>
      <c r="S99" s="343"/>
      <c r="T99" s="343"/>
      <c r="U99" s="343"/>
      <c r="V99" s="343"/>
      <c r="W99" s="343"/>
      <c r="X99" s="343"/>
      <c r="Y99" s="343"/>
      <c r="Z99" s="343"/>
    </row>
    <row r="100" spans="1:26" ht="15.75" hidden="1" customHeight="1">
      <c r="A100" s="343"/>
      <c r="B100" s="426"/>
      <c r="C100" s="382">
        <f>SUM(MACRO!C952)</f>
        <v>0</v>
      </c>
      <c r="D100" s="500"/>
      <c r="E100" s="382">
        <f>SUM(MACRO!E952)</f>
        <v>0</v>
      </c>
      <c r="F100" s="500"/>
      <c r="G100" s="382">
        <f>SUM(MACRO!G952)</f>
        <v>0</v>
      </c>
      <c r="H100" s="500"/>
      <c r="I100" s="382">
        <f>SUM(MACRO!I952)</f>
        <v>0</v>
      </c>
      <c r="J100" s="500"/>
      <c r="K100" s="375" t="str">
        <f>MACRO!B952</f>
        <v>Food XXX Cover</v>
      </c>
      <c r="L100" s="382">
        <f>SUM(MACRO!L952)</f>
        <v>0</v>
      </c>
      <c r="M100" s="500"/>
      <c r="N100" s="382">
        <f>SUM(MACRO!N952)</f>
        <v>0</v>
      </c>
      <c r="O100" s="500"/>
      <c r="P100" s="382">
        <f>SUM(MACRO!P952)</f>
        <v>0</v>
      </c>
      <c r="Q100" s="500"/>
      <c r="R100" s="427"/>
      <c r="S100" s="343"/>
      <c r="T100" s="343"/>
      <c r="U100" s="343"/>
      <c r="V100" s="343"/>
      <c r="W100" s="343"/>
      <c r="X100" s="343"/>
      <c r="Y100" s="343"/>
      <c r="Z100" s="343"/>
    </row>
    <row r="101" spans="1:26" ht="15.75" hidden="1" customHeight="1">
      <c r="A101" s="343"/>
      <c r="B101" s="426"/>
      <c r="C101" s="382">
        <f>SUM(MACRO!C953)</f>
        <v>0</v>
      </c>
      <c r="D101" s="500"/>
      <c r="E101" s="382">
        <f>SUM(MACRO!E953)</f>
        <v>0</v>
      </c>
      <c r="F101" s="500"/>
      <c r="G101" s="382">
        <f>SUM(MACRO!G953)</f>
        <v>0</v>
      </c>
      <c r="H101" s="500"/>
      <c r="I101" s="382">
        <f>SUM(MACRO!I953)</f>
        <v>0</v>
      </c>
      <c r="J101" s="500"/>
      <c r="K101" s="375" t="str">
        <f>MACRO!B953</f>
        <v>Food XXX Cover</v>
      </c>
      <c r="L101" s="382">
        <f>SUM(MACRO!L953)</f>
        <v>0</v>
      </c>
      <c r="M101" s="500"/>
      <c r="N101" s="382">
        <f>SUM(MACRO!N953)</f>
        <v>0</v>
      </c>
      <c r="O101" s="500"/>
      <c r="P101" s="382">
        <f>SUM(MACRO!P953)</f>
        <v>0</v>
      </c>
      <c r="Q101" s="500"/>
      <c r="R101" s="427"/>
      <c r="S101" s="343"/>
      <c r="T101" s="343"/>
      <c r="U101" s="343"/>
      <c r="V101" s="343"/>
      <c r="W101" s="343"/>
      <c r="X101" s="343"/>
      <c r="Y101" s="343"/>
      <c r="Z101" s="343"/>
    </row>
    <row r="102" spans="1:26" ht="15.75" hidden="1" customHeight="1">
      <c r="A102" s="343"/>
      <c r="B102" s="426"/>
      <c r="C102" s="382">
        <f>SUM(MACRO!C954)</f>
        <v>0</v>
      </c>
      <c r="D102" s="500"/>
      <c r="E102" s="382">
        <f>SUM(MACRO!E954)</f>
        <v>0</v>
      </c>
      <c r="F102" s="500"/>
      <c r="G102" s="382">
        <f>SUM(MACRO!G954)</f>
        <v>0</v>
      </c>
      <c r="H102" s="500"/>
      <c r="I102" s="382">
        <f>SUM(MACRO!I954)</f>
        <v>0</v>
      </c>
      <c r="J102" s="500"/>
      <c r="K102" s="375" t="str">
        <f>MACRO!B954</f>
        <v>Food XXX Cover</v>
      </c>
      <c r="L102" s="382">
        <f>SUM(MACRO!L954)</f>
        <v>0</v>
      </c>
      <c r="M102" s="500"/>
      <c r="N102" s="382">
        <f>SUM(MACRO!N954)</f>
        <v>0</v>
      </c>
      <c r="O102" s="500"/>
      <c r="P102" s="382">
        <f>SUM(MACRO!P954)</f>
        <v>0</v>
      </c>
      <c r="Q102" s="500"/>
      <c r="R102" s="427"/>
      <c r="S102" s="343"/>
      <c r="T102" s="343"/>
      <c r="U102" s="343"/>
      <c r="V102" s="343"/>
      <c r="W102" s="343"/>
      <c r="X102" s="343"/>
      <c r="Y102" s="343"/>
      <c r="Z102" s="343"/>
    </row>
    <row r="103" spans="1:26" ht="15.75" hidden="1" customHeight="1">
      <c r="A103" s="343"/>
      <c r="B103" s="426"/>
      <c r="C103" s="382">
        <f>SUM(MACRO!C955)</f>
        <v>0</v>
      </c>
      <c r="D103" s="500"/>
      <c r="E103" s="382">
        <f>SUM(MACRO!E955)</f>
        <v>0</v>
      </c>
      <c r="F103" s="500"/>
      <c r="G103" s="382">
        <f>SUM(MACRO!G955)</f>
        <v>0</v>
      </c>
      <c r="H103" s="500"/>
      <c r="I103" s="382">
        <f>SUM(MACRO!I955)</f>
        <v>0</v>
      </c>
      <c r="J103" s="500"/>
      <c r="K103" s="375" t="str">
        <f>MACRO!B955</f>
        <v>Food XXX Cover</v>
      </c>
      <c r="L103" s="382">
        <f>SUM(MACRO!L955)</f>
        <v>0</v>
      </c>
      <c r="M103" s="500"/>
      <c r="N103" s="382">
        <f>SUM(MACRO!N955)</f>
        <v>0</v>
      </c>
      <c r="O103" s="500"/>
      <c r="P103" s="382">
        <f>SUM(MACRO!P955)</f>
        <v>0</v>
      </c>
      <c r="Q103" s="500"/>
      <c r="R103" s="427"/>
      <c r="S103" s="343"/>
      <c r="T103" s="343"/>
      <c r="U103" s="343"/>
      <c r="V103" s="343"/>
      <c r="W103" s="343"/>
      <c r="X103" s="343"/>
      <c r="Y103" s="343"/>
      <c r="Z103" s="343"/>
    </row>
    <row r="104" spans="1:26" ht="15.75" hidden="1" customHeight="1">
      <c r="A104" s="343"/>
      <c r="B104" s="426"/>
      <c r="C104" s="382">
        <f>SUM(MACRO!C956)</f>
        <v>0</v>
      </c>
      <c r="D104" s="500"/>
      <c r="E104" s="382">
        <f>SUM(MACRO!E956)</f>
        <v>0</v>
      </c>
      <c r="F104" s="500"/>
      <c r="G104" s="382">
        <f>SUM(MACRO!G956)</f>
        <v>0</v>
      </c>
      <c r="H104" s="500"/>
      <c r="I104" s="382">
        <f>SUM(MACRO!I956)</f>
        <v>0</v>
      </c>
      <c r="J104" s="500"/>
      <c r="K104" s="375" t="str">
        <f>MACRO!B956</f>
        <v>Food XXX Cover</v>
      </c>
      <c r="L104" s="382">
        <f>SUM(MACRO!L956)</f>
        <v>0</v>
      </c>
      <c r="M104" s="500"/>
      <c r="N104" s="382">
        <f>SUM(MACRO!N956)</f>
        <v>0</v>
      </c>
      <c r="O104" s="500"/>
      <c r="P104" s="382">
        <f>SUM(MACRO!P956)</f>
        <v>0</v>
      </c>
      <c r="Q104" s="500"/>
      <c r="R104" s="427"/>
      <c r="S104" s="343"/>
      <c r="T104" s="343"/>
      <c r="U104" s="343"/>
      <c r="V104" s="343"/>
      <c r="W104" s="343"/>
      <c r="X104" s="343"/>
      <c r="Y104" s="343"/>
      <c r="Z104" s="343"/>
    </row>
    <row r="105" spans="1:26" ht="15.75" hidden="1" customHeight="1">
      <c r="A105" s="343"/>
      <c r="B105" s="426"/>
      <c r="C105" s="382">
        <f>SUM(MACRO!C957)</f>
        <v>0</v>
      </c>
      <c r="D105" s="500"/>
      <c r="E105" s="382">
        <f>SUM(MACRO!E957)</f>
        <v>0</v>
      </c>
      <c r="F105" s="500"/>
      <c r="G105" s="382">
        <f>SUM(MACRO!G957)</f>
        <v>0</v>
      </c>
      <c r="H105" s="500"/>
      <c r="I105" s="382">
        <f>SUM(MACRO!I957)</f>
        <v>0</v>
      </c>
      <c r="J105" s="500"/>
      <c r="K105" s="375" t="str">
        <f>MACRO!B957</f>
        <v>Food XXX Cover</v>
      </c>
      <c r="L105" s="382">
        <f>SUM(MACRO!L957)</f>
        <v>0</v>
      </c>
      <c r="M105" s="500"/>
      <c r="N105" s="382">
        <f>SUM(MACRO!N957)</f>
        <v>0</v>
      </c>
      <c r="O105" s="500"/>
      <c r="P105" s="382">
        <f>SUM(MACRO!P957)</f>
        <v>0</v>
      </c>
      <c r="Q105" s="500"/>
      <c r="R105" s="427"/>
      <c r="S105" s="343"/>
      <c r="T105" s="343"/>
      <c r="U105" s="343"/>
      <c r="V105" s="343"/>
      <c r="W105" s="343"/>
      <c r="X105" s="343"/>
      <c r="Y105" s="343"/>
      <c r="Z105" s="343"/>
    </row>
    <row r="106" spans="1:26" ht="15.75" customHeight="1">
      <c r="A106" s="343"/>
      <c r="B106" s="426"/>
      <c r="C106" s="382">
        <f>SUM(MACRO!C958)</f>
        <v>0</v>
      </c>
      <c r="D106" s="500"/>
      <c r="E106" s="382">
        <f>SUM(MACRO!E958)</f>
        <v>0</v>
      </c>
      <c r="F106" s="500"/>
      <c r="G106" s="382">
        <f>SUM(MACRO!G958)</f>
        <v>0</v>
      </c>
      <c r="H106" s="500"/>
      <c r="I106" s="382">
        <f>SUM(MACRO!I958)</f>
        <v>0</v>
      </c>
      <c r="J106" s="500"/>
      <c r="K106" s="375" t="str">
        <f>MACRO!B958</f>
        <v>Food Banquet Cover</v>
      </c>
      <c r="L106" s="382">
        <f>SUM(MACRO!L958)</f>
        <v>0</v>
      </c>
      <c r="M106" s="500"/>
      <c r="N106" s="382">
        <f>SUM(MACRO!N958)</f>
        <v>0</v>
      </c>
      <c r="O106" s="500"/>
      <c r="P106" s="382">
        <f>SUM(MACRO!P958)</f>
        <v>0</v>
      </c>
      <c r="Q106" s="500"/>
      <c r="R106" s="427"/>
      <c r="S106" s="343"/>
      <c r="T106" s="343"/>
      <c r="U106" s="343"/>
      <c r="V106" s="343"/>
      <c r="W106" s="343"/>
      <c r="X106" s="343"/>
      <c r="Y106" s="343"/>
      <c r="Z106" s="343"/>
    </row>
    <row r="107" spans="1:26" ht="15.75" customHeight="1">
      <c r="A107" s="343"/>
      <c r="B107" s="426"/>
      <c r="C107" s="382">
        <f>SUM(MACRO!C959)</f>
        <v>0</v>
      </c>
      <c r="D107" s="500"/>
      <c r="E107" s="382">
        <f>SUM(MACRO!E959)</f>
        <v>0</v>
      </c>
      <c r="F107" s="500"/>
      <c r="G107" s="382">
        <f>SUM(MACRO!G959)</f>
        <v>0</v>
      </c>
      <c r="H107" s="500"/>
      <c r="I107" s="382">
        <f>SUM(MACRO!I959)</f>
        <v>0</v>
      </c>
      <c r="J107" s="500"/>
      <c r="K107" s="375" t="str">
        <f>MACRO!B959</f>
        <v>Food Room Service Cover</v>
      </c>
      <c r="L107" s="382">
        <f>SUM(MACRO!L959)</f>
        <v>0</v>
      </c>
      <c r="M107" s="500"/>
      <c r="N107" s="382">
        <f>SUM(MACRO!N959)</f>
        <v>0</v>
      </c>
      <c r="O107" s="500"/>
      <c r="P107" s="382">
        <f>SUM(MACRO!P959)</f>
        <v>0</v>
      </c>
      <c r="Q107" s="500"/>
      <c r="R107" s="427"/>
      <c r="S107" s="343"/>
      <c r="T107" s="343"/>
      <c r="U107" s="343"/>
      <c r="V107" s="343"/>
      <c r="W107" s="343"/>
      <c r="X107" s="343"/>
      <c r="Y107" s="343"/>
      <c r="Z107" s="343"/>
    </row>
    <row r="108" spans="1:26" ht="15.75" customHeight="1">
      <c r="A108" s="343"/>
      <c r="B108" s="426"/>
      <c r="C108" s="382">
        <f>SUM(MACRO!C960)</f>
        <v>0</v>
      </c>
      <c r="D108" s="500"/>
      <c r="E108" s="382">
        <f>SUM(MACRO!E960)</f>
        <v>0</v>
      </c>
      <c r="F108" s="500"/>
      <c r="G108" s="382">
        <f>SUM(MACRO!G960)</f>
        <v>0</v>
      </c>
      <c r="H108" s="500"/>
      <c r="I108" s="382">
        <f>SUM(MACRO!I960)</f>
        <v>0</v>
      </c>
      <c r="J108" s="500"/>
      <c r="K108" s="375" t="str">
        <f>MACRO!B960</f>
        <v>Beverage LA GAZETTE</v>
      </c>
      <c r="L108" s="382">
        <f>SUM(MACRO!L960)</f>
        <v>0</v>
      </c>
      <c r="M108" s="500"/>
      <c r="N108" s="382">
        <f>SUM(MACRO!N960)</f>
        <v>0</v>
      </c>
      <c r="O108" s="500"/>
      <c r="P108" s="382">
        <f>SUM(MACRO!P960)</f>
        <v>0</v>
      </c>
      <c r="Q108" s="500"/>
      <c r="R108" s="427"/>
      <c r="S108" s="343"/>
      <c r="T108" s="343"/>
      <c r="U108" s="343"/>
      <c r="V108" s="343"/>
      <c r="W108" s="343"/>
      <c r="X108" s="343"/>
      <c r="Y108" s="343"/>
      <c r="Z108" s="343"/>
    </row>
    <row r="109" spans="1:26" ht="15.75" customHeight="1">
      <c r="A109" s="343"/>
      <c r="B109" s="426"/>
      <c r="C109" s="382">
        <f>SUM(MACRO!C961)</f>
        <v>0</v>
      </c>
      <c r="D109" s="500"/>
      <c r="E109" s="382">
        <f>SUM(MACRO!E961)</f>
        <v>0</v>
      </c>
      <c r="F109" s="500"/>
      <c r="G109" s="382">
        <f>SUM(MACRO!G961)</f>
        <v>0</v>
      </c>
      <c r="H109" s="500"/>
      <c r="I109" s="382">
        <f>SUM(MACRO!I961)</f>
        <v>0</v>
      </c>
      <c r="J109" s="500"/>
      <c r="K109" s="375" t="str">
        <f>MACRO!B961</f>
        <v>Beverage BART</v>
      </c>
      <c r="L109" s="382">
        <f>SUM(MACRO!L961)</f>
        <v>0</v>
      </c>
      <c r="M109" s="500"/>
      <c r="N109" s="382">
        <f>SUM(MACRO!N961)</f>
        <v>0</v>
      </c>
      <c r="O109" s="500"/>
      <c r="P109" s="382">
        <f>SUM(MACRO!P961)</f>
        <v>0</v>
      </c>
      <c r="Q109" s="500"/>
      <c r="R109" s="427"/>
      <c r="S109" s="343"/>
      <c r="T109" s="343"/>
      <c r="U109" s="343"/>
      <c r="V109" s="343"/>
      <c r="W109" s="343"/>
      <c r="X109" s="343"/>
      <c r="Y109" s="343"/>
      <c r="Z109" s="343"/>
    </row>
    <row r="110" spans="1:26" ht="15.75" hidden="1" customHeight="1">
      <c r="A110" s="343"/>
      <c r="B110" s="426"/>
      <c r="C110" s="382">
        <f>SUM(MACRO!C962)</f>
        <v>0</v>
      </c>
      <c r="D110" s="500"/>
      <c r="E110" s="382">
        <f>SUM(MACRO!E962)</f>
        <v>0</v>
      </c>
      <c r="F110" s="500"/>
      <c r="G110" s="382">
        <f>SUM(MACRO!G962)</f>
        <v>0</v>
      </c>
      <c r="H110" s="500"/>
      <c r="I110" s="382">
        <f>SUM(MACRO!I962)</f>
        <v>0</v>
      </c>
      <c r="J110" s="500"/>
      <c r="K110" s="375" t="str">
        <f>MACRO!B962</f>
        <v>Beverage XXX Cover</v>
      </c>
      <c r="L110" s="382">
        <f>SUM(MACRO!L962)</f>
        <v>0</v>
      </c>
      <c r="M110" s="500"/>
      <c r="N110" s="382">
        <f>SUM(MACRO!N962)</f>
        <v>0</v>
      </c>
      <c r="O110" s="500"/>
      <c r="P110" s="382">
        <f>SUM(MACRO!P962)</f>
        <v>0</v>
      </c>
      <c r="Q110" s="500"/>
      <c r="R110" s="427"/>
      <c r="S110" s="343"/>
      <c r="T110" s="343"/>
      <c r="U110" s="343"/>
      <c r="V110" s="343"/>
      <c r="W110" s="343"/>
      <c r="X110" s="343"/>
      <c r="Y110" s="343"/>
      <c r="Z110" s="343"/>
    </row>
    <row r="111" spans="1:26" ht="15.75" hidden="1" customHeight="1">
      <c r="A111" s="343"/>
      <c r="B111" s="426"/>
      <c r="C111" s="382">
        <f>SUM(MACRO!C963)</f>
        <v>0</v>
      </c>
      <c r="D111" s="500"/>
      <c r="E111" s="382">
        <f>SUM(MACRO!E963)</f>
        <v>0</v>
      </c>
      <c r="F111" s="500"/>
      <c r="G111" s="382">
        <f>SUM(MACRO!G963)</f>
        <v>0</v>
      </c>
      <c r="H111" s="500"/>
      <c r="I111" s="382">
        <f>SUM(MACRO!I963)</f>
        <v>0</v>
      </c>
      <c r="J111" s="500"/>
      <c r="K111" s="375" t="str">
        <f>MACRO!B963</f>
        <v>Beverage XXX Cover</v>
      </c>
      <c r="L111" s="382">
        <f>SUM(MACRO!L963)</f>
        <v>0</v>
      </c>
      <c r="M111" s="500"/>
      <c r="N111" s="382">
        <f>SUM(MACRO!N963)</f>
        <v>0</v>
      </c>
      <c r="O111" s="500"/>
      <c r="P111" s="382">
        <f>SUM(MACRO!P963)</f>
        <v>0</v>
      </c>
      <c r="Q111" s="500"/>
      <c r="R111" s="427"/>
      <c r="S111" s="343"/>
      <c r="T111" s="343"/>
      <c r="U111" s="343"/>
      <c r="V111" s="343"/>
      <c r="W111" s="343"/>
      <c r="X111" s="343"/>
      <c r="Y111" s="343"/>
      <c r="Z111" s="343"/>
    </row>
    <row r="112" spans="1:26" ht="15.75" hidden="1" customHeight="1">
      <c r="A112" s="343"/>
      <c r="B112" s="426"/>
      <c r="C112" s="382">
        <f>SUM(MACRO!C964)</f>
        <v>0</v>
      </c>
      <c r="D112" s="500"/>
      <c r="E112" s="382">
        <f>SUM(MACRO!E964)</f>
        <v>0</v>
      </c>
      <c r="F112" s="500"/>
      <c r="G112" s="382">
        <f>SUM(MACRO!G964)</f>
        <v>0</v>
      </c>
      <c r="H112" s="500"/>
      <c r="I112" s="382">
        <f>SUM(MACRO!I964)</f>
        <v>0</v>
      </c>
      <c r="J112" s="500"/>
      <c r="K112" s="375" t="str">
        <f>MACRO!B964</f>
        <v>Beverage XXX Cover</v>
      </c>
      <c r="L112" s="382">
        <f>SUM(MACRO!L964)</f>
        <v>0</v>
      </c>
      <c r="M112" s="500"/>
      <c r="N112" s="382">
        <f>SUM(MACRO!N964)</f>
        <v>0</v>
      </c>
      <c r="O112" s="500"/>
      <c r="P112" s="382">
        <f>SUM(MACRO!P964)</f>
        <v>0</v>
      </c>
      <c r="Q112" s="500"/>
      <c r="R112" s="427"/>
      <c r="S112" s="343"/>
      <c r="T112" s="343"/>
      <c r="U112" s="343"/>
      <c r="V112" s="343"/>
      <c r="W112" s="343"/>
      <c r="X112" s="343"/>
      <c r="Y112" s="343"/>
      <c r="Z112" s="343"/>
    </row>
    <row r="113" spans="1:26" ht="15.75" hidden="1" customHeight="1">
      <c r="A113" s="343"/>
      <c r="B113" s="426"/>
      <c r="C113" s="382">
        <f>SUM(MACRO!C965)</f>
        <v>0</v>
      </c>
      <c r="D113" s="500"/>
      <c r="E113" s="382">
        <f>SUM(MACRO!E965)</f>
        <v>0</v>
      </c>
      <c r="F113" s="500"/>
      <c r="G113" s="382">
        <f>SUM(MACRO!G965)</f>
        <v>0</v>
      </c>
      <c r="H113" s="500"/>
      <c r="I113" s="382">
        <f>SUM(MACRO!I965)</f>
        <v>0</v>
      </c>
      <c r="J113" s="500"/>
      <c r="K113" s="375" t="str">
        <f>MACRO!B965</f>
        <v>Beverage XXX Cover</v>
      </c>
      <c r="L113" s="382">
        <f>SUM(MACRO!L965)</f>
        <v>0</v>
      </c>
      <c r="M113" s="500"/>
      <c r="N113" s="382">
        <f>SUM(MACRO!N965)</f>
        <v>0</v>
      </c>
      <c r="O113" s="500"/>
      <c r="P113" s="382">
        <f>SUM(MACRO!P965)</f>
        <v>0</v>
      </c>
      <c r="Q113" s="500"/>
      <c r="R113" s="427"/>
      <c r="S113" s="343"/>
      <c r="T113" s="343"/>
      <c r="U113" s="343"/>
      <c r="V113" s="343"/>
      <c r="W113" s="343"/>
      <c r="X113" s="343"/>
      <c r="Y113" s="343"/>
      <c r="Z113" s="343"/>
    </row>
    <row r="114" spans="1:26" ht="15.75" hidden="1" customHeight="1">
      <c r="A114" s="343"/>
      <c r="B114" s="426"/>
      <c r="C114" s="382">
        <f>SUM(MACRO!C966)</f>
        <v>0</v>
      </c>
      <c r="D114" s="500"/>
      <c r="E114" s="382">
        <f>SUM(MACRO!E966)</f>
        <v>0</v>
      </c>
      <c r="F114" s="500"/>
      <c r="G114" s="382">
        <f>SUM(MACRO!G966)</f>
        <v>0</v>
      </c>
      <c r="H114" s="500"/>
      <c r="I114" s="382">
        <f>SUM(MACRO!I966)</f>
        <v>0</v>
      </c>
      <c r="J114" s="500"/>
      <c r="K114" s="375" t="str">
        <f>MACRO!B966</f>
        <v>Beverage XXX Cover</v>
      </c>
      <c r="L114" s="382">
        <f>SUM(MACRO!L966)</f>
        <v>0</v>
      </c>
      <c r="M114" s="500"/>
      <c r="N114" s="382">
        <f>SUM(MACRO!N966)</f>
        <v>0</v>
      </c>
      <c r="O114" s="500"/>
      <c r="P114" s="382">
        <f>SUM(MACRO!P966)</f>
        <v>0</v>
      </c>
      <c r="Q114" s="500"/>
      <c r="R114" s="427"/>
      <c r="S114" s="343"/>
      <c r="T114" s="343"/>
      <c r="U114" s="343"/>
      <c r="V114" s="343"/>
      <c r="W114" s="343"/>
      <c r="X114" s="343"/>
      <c r="Y114" s="343"/>
      <c r="Z114" s="343"/>
    </row>
    <row r="115" spans="1:26" ht="15.75" hidden="1" customHeight="1">
      <c r="A115" s="343"/>
      <c r="B115" s="426"/>
      <c r="C115" s="382">
        <f>SUM(MACRO!C967)</f>
        <v>0</v>
      </c>
      <c r="D115" s="500"/>
      <c r="E115" s="382">
        <f>SUM(MACRO!E967)</f>
        <v>0</v>
      </c>
      <c r="F115" s="500"/>
      <c r="G115" s="382">
        <f>SUM(MACRO!G967)</f>
        <v>0</v>
      </c>
      <c r="H115" s="500"/>
      <c r="I115" s="382">
        <f>SUM(MACRO!I967)</f>
        <v>0</v>
      </c>
      <c r="J115" s="500"/>
      <c r="K115" s="375" t="str">
        <f>MACRO!B967</f>
        <v>Beverage XXX Cover</v>
      </c>
      <c r="L115" s="382">
        <f>SUM(MACRO!L967)</f>
        <v>0</v>
      </c>
      <c r="M115" s="500"/>
      <c r="N115" s="382">
        <f>SUM(MACRO!N967)</f>
        <v>0</v>
      </c>
      <c r="O115" s="500"/>
      <c r="P115" s="382">
        <f>SUM(MACRO!P967)</f>
        <v>0</v>
      </c>
      <c r="Q115" s="500"/>
      <c r="R115" s="427"/>
      <c r="S115" s="343"/>
      <c r="T115" s="343"/>
      <c r="U115" s="343"/>
      <c r="V115" s="343"/>
      <c r="W115" s="343"/>
      <c r="X115" s="343"/>
      <c r="Y115" s="343"/>
      <c r="Z115" s="343"/>
    </row>
    <row r="116" spans="1:26" ht="15.75" hidden="1" customHeight="1">
      <c r="A116" s="343"/>
      <c r="B116" s="426"/>
      <c r="C116" s="382">
        <f>SUM(MACRO!C968)</f>
        <v>0</v>
      </c>
      <c r="D116" s="500"/>
      <c r="E116" s="382">
        <f>SUM(MACRO!E968)</f>
        <v>0</v>
      </c>
      <c r="F116" s="500"/>
      <c r="G116" s="382">
        <f>SUM(MACRO!G968)</f>
        <v>0</v>
      </c>
      <c r="H116" s="500"/>
      <c r="I116" s="382">
        <f>SUM(MACRO!I968)</f>
        <v>0</v>
      </c>
      <c r="J116" s="500"/>
      <c r="K116" s="375" t="str">
        <f>MACRO!B968</f>
        <v>Beverage XXX Cover</v>
      </c>
      <c r="L116" s="382">
        <f>SUM(MACRO!L968)</f>
        <v>0</v>
      </c>
      <c r="M116" s="500"/>
      <c r="N116" s="382">
        <f>SUM(MACRO!N968)</f>
        <v>0</v>
      </c>
      <c r="O116" s="500"/>
      <c r="P116" s="382">
        <f>SUM(MACRO!P968)</f>
        <v>0</v>
      </c>
      <c r="Q116" s="500"/>
      <c r="R116" s="427"/>
      <c r="S116" s="343"/>
      <c r="T116" s="343"/>
      <c r="U116" s="343"/>
      <c r="V116" s="343"/>
      <c r="W116" s="343"/>
      <c r="X116" s="343"/>
      <c r="Y116" s="343"/>
      <c r="Z116" s="343"/>
    </row>
    <row r="117" spans="1:26" ht="15.75" hidden="1" customHeight="1">
      <c r="A117" s="343"/>
      <c r="B117" s="426"/>
      <c r="C117" s="382">
        <f>SUM(MACRO!C969)</f>
        <v>0</v>
      </c>
      <c r="D117" s="500"/>
      <c r="E117" s="382">
        <f>SUM(MACRO!E969)</f>
        <v>0</v>
      </c>
      <c r="F117" s="500"/>
      <c r="G117" s="382">
        <f>SUM(MACRO!G969)</f>
        <v>0</v>
      </c>
      <c r="H117" s="500"/>
      <c r="I117" s="382">
        <f>SUM(MACRO!I969)</f>
        <v>0</v>
      </c>
      <c r="J117" s="500"/>
      <c r="K117" s="375" t="str">
        <f>MACRO!B969</f>
        <v>Beverage XXX Cover</v>
      </c>
      <c r="L117" s="382">
        <f>SUM(MACRO!L969)</f>
        <v>0</v>
      </c>
      <c r="M117" s="500"/>
      <c r="N117" s="382">
        <f>SUM(MACRO!N969)</f>
        <v>0</v>
      </c>
      <c r="O117" s="500"/>
      <c r="P117" s="382">
        <f>SUM(MACRO!P969)</f>
        <v>0</v>
      </c>
      <c r="Q117" s="500"/>
      <c r="R117" s="427"/>
      <c r="S117" s="343"/>
      <c r="T117" s="343"/>
      <c r="U117" s="343"/>
      <c r="V117" s="343"/>
      <c r="W117" s="343"/>
      <c r="X117" s="343"/>
      <c r="Y117" s="343"/>
      <c r="Z117" s="343"/>
    </row>
    <row r="118" spans="1:26" ht="15.75" hidden="1" customHeight="1">
      <c r="A118" s="343"/>
      <c r="B118" s="426"/>
      <c r="C118" s="382">
        <f>SUM(MACRO!C970)</f>
        <v>0</v>
      </c>
      <c r="D118" s="500"/>
      <c r="E118" s="382">
        <f>SUM(MACRO!E970)</f>
        <v>0</v>
      </c>
      <c r="F118" s="500"/>
      <c r="G118" s="382">
        <f>SUM(MACRO!G970)</f>
        <v>0</v>
      </c>
      <c r="H118" s="500"/>
      <c r="I118" s="382">
        <f>SUM(MACRO!I970)</f>
        <v>0</v>
      </c>
      <c r="J118" s="500"/>
      <c r="K118" s="375" t="str">
        <f>MACRO!B970</f>
        <v>Beverage XXX Cover</v>
      </c>
      <c r="L118" s="382">
        <f>SUM(MACRO!L970)</f>
        <v>0</v>
      </c>
      <c r="M118" s="500"/>
      <c r="N118" s="382">
        <f>SUM(MACRO!N970)</f>
        <v>0</v>
      </c>
      <c r="O118" s="500"/>
      <c r="P118" s="382">
        <f>SUM(MACRO!P970)</f>
        <v>0</v>
      </c>
      <c r="Q118" s="500"/>
      <c r="R118" s="427"/>
      <c r="S118" s="343"/>
      <c r="T118" s="343"/>
      <c r="U118" s="343"/>
      <c r="V118" s="343"/>
      <c r="W118" s="343"/>
      <c r="X118" s="343"/>
      <c r="Y118" s="343"/>
      <c r="Z118" s="343"/>
    </row>
    <row r="119" spans="1:26" ht="15.75" customHeight="1">
      <c r="A119" s="343"/>
      <c r="B119" s="426"/>
      <c r="C119" s="382">
        <f>SUM(MACRO!C971)</f>
        <v>0</v>
      </c>
      <c r="D119" s="500"/>
      <c r="E119" s="382">
        <f>SUM(MACRO!E971)</f>
        <v>0</v>
      </c>
      <c r="F119" s="500"/>
      <c r="G119" s="382">
        <f>SUM(MACRO!G971)</f>
        <v>0</v>
      </c>
      <c r="H119" s="500"/>
      <c r="I119" s="382">
        <f>SUM(MACRO!I971)</f>
        <v>0</v>
      </c>
      <c r="J119" s="500"/>
      <c r="K119" s="375" t="str">
        <f>MACRO!B971</f>
        <v>Beverage Banquet Cover</v>
      </c>
      <c r="L119" s="382">
        <f>SUM(MACRO!L971)</f>
        <v>0</v>
      </c>
      <c r="M119" s="500"/>
      <c r="N119" s="382">
        <f>SUM(MACRO!N971)</f>
        <v>0</v>
      </c>
      <c r="O119" s="500"/>
      <c r="P119" s="382">
        <f>SUM(MACRO!P971)</f>
        <v>0</v>
      </c>
      <c r="Q119" s="500"/>
      <c r="R119" s="427"/>
      <c r="S119" s="343"/>
      <c r="T119" s="343"/>
      <c r="U119" s="343"/>
      <c r="V119" s="343"/>
      <c r="W119" s="343"/>
      <c r="X119" s="343"/>
      <c r="Y119" s="343"/>
      <c r="Z119" s="343"/>
    </row>
    <row r="120" spans="1:26" ht="15.75" customHeight="1">
      <c r="A120" s="343"/>
      <c r="B120" s="426"/>
      <c r="C120" s="501">
        <f>SUM(MACRO!C972)</f>
        <v>0</v>
      </c>
      <c r="D120" s="502"/>
      <c r="E120" s="501">
        <f>SUM(MACRO!E972)</f>
        <v>0</v>
      </c>
      <c r="F120" s="502"/>
      <c r="G120" s="501">
        <f>SUM(MACRO!G972)</f>
        <v>0</v>
      </c>
      <c r="H120" s="502"/>
      <c r="I120" s="501">
        <f>SUM(MACRO!I972)</f>
        <v>0</v>
      </c>
      <c r="J120" s="502"/>
      <c r="K120" s="503" t="str">
        <f>MACRO!B972</f>
        <v>Beverage Room Service Cover</v>
      </c>
      <c r="L120" s="501">
        <f>SUM(MACRO!L972)</f>
        <v>0</v>
      </c>
      <c r="M120" s="502"/>
      <c r="N120" s="501">
        <f>SUM(MACRO!N972)</f>
        <v>0</v>
      </c>
      <c r="O120" s="502"/>
      <c r="P120" s="501">
        <f>SUM(MACRO!P972)</f>
        <v>0</v>
      </c>
      <c r="Q120" s="502"/>
      <c r="R120" s="427"/>
      <c r="S120" s="343"/>
      <c r="T120" s="343"/>
      <c r="U120" s="343"/>
      <c r="V120" s="343"/>
      <c r="W120" s="343"/>
      <c r="X120" s="343"/>
      <c r="Y120" s="343"/>
      <c r="Z120" s="343"/>
    </row>
    <row r="121" spans="1:26" ht="15.75" customHeight="1">
      <c r="A121" s="343"/>
      <c r="B121" s="481"/>
      <c r="C121" s="446"/>
      <c r="D121" s="447"/>
      <c r="E121" s="446"/>
      <c r="F121" s="447"/>
      <c r="G121" s="446"/>
      <c r="H121" s="447"/>
      <c r="I121" s="446"/>
      <c r="J121" s="447"/>
      <c r="K121" s="504"/>
      <c r="L121" s="446"/>
      <c r="M121" s="447"/>
      <c r="N121" s="446"/>
      <c r="O121" s="447"/>
      <c r="P121" s="446"/>
      <c r="Q121" s="447"/>
      <c r="R121" s="505"/>
      <c r="S121" s="343"/>
      <c r="T121" s="343"/>
      <c r="U121" s="343"/>
      <c r="V121" s="343"/>
      <c r="W121" s="343"/>
      <c r="X121" s="343"/>
      <c r="Y121" s="343"/>
      <c r="Z121" s="343"/>
    </row>
    <row r="122" spans="1:26" ht="15" customHeight="1">
      <c r="A122" s="343"/>
      <c r="B122" s="343"/>
      <c r="C122" s="343"/>
      <c r="D122" s="464"/>
      <c r="E122" s="343"/>
      <c r="F122" s="464"/>
      <c r="G122" s="343"/>
      <c r="H122" s="464"/>
      <c r="I122" s="343"/>
      <c r="J122" s="464"/>
      <c r="K122" s="497"/>
      <c r="L122" s="343"/>
      <c r="M122" s="464"/>
      <c r="N122" s="343"/>
      <c r="O122" s="464"/>
      <c r="P122" s="343"/>
      <c r="Q122" s="464"/>
      <c r="R122" s="343"/>
      <c r="S122" s="343"/>
      <c r="T122" s="343"/>
      <c r="U122" s="343"/>
      <c r="V122" s="343"/>
      <c r="W122" s="343"/>
      <c r="X122" s="343"/>
      <c r="Y122" s="343"/>
      <c r="Z122" s="343"/>
    </row>
    <row r="123" spans="1:26" ht="15" customHeight="1">
      <c r="A123" s="343"/>
      <c r="B123" s="343"/>
      <c r="C123" s="343"/>
      <c r="D123" s="464"/>
      <c r="E123" s="343"/>
      <c r="F123" s="464"/>
      <c r="G123" s="343"/>
      <c r="H123" s="464"/>
      <c r="I123" s="343"/>
      <c r="J123" s="464"/>
      <c r="K123" s="497"/>
      <c r="L123" s="343"/>
      <c r="M123" s="464"/>
      <c r="N123" s="343"/>
      <c r="O123" s="464"/>
      <c r="P123" s="343"/>
      <c r="Q123" s="464"/>
      <c r="R123" s="343"/>
      <c r="S123" s="343"/>
      <c r="T123" s="343"/>
      <c r="U123" s="343"/>
      <c r="V123" s="343"/>
      <c r="W123" s="343"/>
      <c r="X123" s="343"/>
      <c r="Y123" s="343"/>
      <c r="Z123" s="343"/>
    </row>
    <row r="124" spans="1:26" ht="15" customHeight="1">
      <c r="A124" s="343"/>
      <c r="B124" s="343"/>
      <c r="C124" s="343"/>
      <c r="D124" s="464"/>
      <c r="E124" s="343"/>
      <c r="F124" s="464"/>
      <c r="G124" s="343"/>
      <c r="H124" s="464"/>
      <c r="I124" s="343"/>
      <c r="J124" s="464"/>
      <c r="K124" s="497"/>
      <c r="L124" s="343"/>
      <c r="M124" s="464"/>
      <c r="N124" s="343"/>
      <c r="O124" s="464"/>
      <c r="P124" s="343"/>
      <c r="Q124" s="464"/>
      <c r="R124" s="343"/>
      <c r="S124" s="343"/>
      <c r="T124" s="343"/>
      <c r="U124" s="343"/>
      <c r="V124" s="343"/>
      <c r="W124" s="343"/>
      <c r="X124" s="343"/>
      <c r="Y124" s="343"/>
      <c r="Z124" s="343"/>
    </row>
    <row r="125" spans="1:26" ht="15" customHeight="1">
      <c r="A125" s="343"/>
      <c r="B125" s="343"/>
      <c r="C125" s="343"/>
      <c r="D125" s="464"/>
      <c r="E125" s="343"/>
      <c r="F125" s="464"/>
      <c r="G125" s="343"/>
      <c r="H125" s="464"/>
      <c r="I125" s="343"/>
      <c r="J125" s="464"/>
      <c r="K125" s="497"/>
      <c r="L125" s="343"/>
      <c r="M125" s="464"/>
      <c r="N125" s="343"/>
      <c r="O125" s="464"/>
      <c r="P125" s="343"/>
      <c r="Q125" s="464"/>
      <c r="R125" s="343"/>
      <c r="S125" s="343"/>
      <c r="T125" s="343"/>
      <c r="U125" s="343"/>
      <c r="V125" s="343"/>
      <c r="W125" s="343"/>
      <c r="X125" s="343"/>
      <c r="Y125" s="343"/>
      <c r="Z125" s="343"/>
    </row>
    <row r="126" spans="1:26" ht="15" customHeight="1">
      <c r="A126" s="343"/>
      <c r="B126" s="343"/>
      <c r="C126" s="343"/>
      <c r="D126" s="464"/>
      <c r="E126" s="343"/>
      <c r="F126" s="464"/>
      <c r="G126" s="343"/>
      <c r="H126" s="464"/>
      <c r="I126" s="343"/>
      <c r="J126" s="464"/>
      <c r="K126" s="497"/>
      <c r="L126" s="343"/>
      <c r="M126" s="464"/>
      <c r="N126" s="343"/>
      <c r="O126" s="464"/>
      <c r="P126" s="343"/>
      <c r="Q126" s="464"/>
      <c r="R126" s="343"/>
      <c r="S126" s="343"/>
      <c r="T126" s="343"/>
      <c r="U126" s="343"/>
      <c r="V126" s="343"/>
      <c r="W126" s="343"/>
      <c r="X126" s="343"/>
      <c r="Y126" s="343"/>
      <c r="Z126" s="343"/>
    </row>
    <row r="127" spans="1:26" ht="15" customHeight="1">
      <c r="A127" s="343"/>
      <c r="B127" s="343"/>
      <c r="C127" s="343"/>
      <c r="D127" s="464"/>
      <c r="E127" s="343"/>
      <c r="F127" s="464"/>
      <c r="G127" s="343"/>
      <c r="H127" s="464"/>
      <c r="I127" s="343"/>
      <c r="J127" s="464"/>
      <c r="K127" s="497"/>
      <c r="L127" s="343"/>
      <c r="M127" s="464"/>
      <c r="N127" s="343"/>
      <c r="O127" s="464"/>
      <c r="P127" s="343"/>
      <c r="Q127" s="464"/>
      <c r="R127" s="343"/>
      <c r="S127" s="343"/>
      <c r="T127" s="343"/>
      <c r="U127" s="343"/>
      <c r="V127" s="343"/>
      <c r="W127" s="343"/>
      <c r="X127" s="343"/>
      <c r="Y127" s="343"/>
      <c r="Z127" s="343"/>
    </row>
    <row r="128" spans="1:26" ht="15" customHeight="1">
      <c r="A128" s="343"/>
      <c r="B128" s="343"/>
      <c r="C128" s="343"/>
      <c r="D128" s="464"/>
      <c r="E128" s="343"/>
      <c r="F128" s="464"/>
      <c r="G128" s="343"/>
      <c r="H128" s="464"/>
      <c r="I128" s="343"/>
      <c r="J128" s="464"/>
      <c r="K128" s="497"/>
      <c r="L128" s="343"/>
      <c r="M128" s="464"/>
      <c r="N128" s="343"/>
      <c r="O128" s="464"/>
      <c r="P128" s="343"/>
      <c r="Q128" s="464"/>
      <c r="R128" s="343"/>
      <c r="S128" s="343"/>
      <c r="T128" s="343"/>
      <c r="U128" s="343"/>
      <c r="V128" s="343"/>
      <c r="W128" s="343"/>
      <c r="X128" s="343"/>
      <c r="Y128" s="343"/>
      <c r="Z128" s="343"/>
    </row>
    <row r="129" spans="1:26" ht="15" customHeight="1">
      <c r="A129" s="343"/>
      <c r="B129" s="343"/>
      <c r="C129" s="343"/>
      <c r="D129" s="464"/>
      <c r="E129" s="343"/>
      <c r="F129" s="464"/>
      <c r="G129" s="343"/>
      <c r="H129" s="464"/>
      <c r="I129" s="343"/>
      <c r="J129" s="464"/>
      <c r="K129" s="497"/>
      <c r="L129" s="343"/>
      <c r="M129" s="464"/>
      <c r="N129" s="343"/>
      <c r="O129" s="464"/>
      <c r="P129" s="343"/>
      <c r="Q129" s="464"/>
      <c r="R129" s="343"/>
      <c r="S129" s="343"/>
      <c r="T129" s="343"/>
      <c r="U129" s="343"/>
      <c r="V129" s="343"/>
      <c r="W129" s="343"/>
      <c r="X129" s="343"/>
      <c r="Y129" s="343"/>
      <c r="Z129" s="343"/>
    </row>
    <row r="130" spans="1:26" ht="15" customHeight="1">
      <c r="A130" s="343"/>
      <c r="B130" s="343"/>
      <c r="C130" s="343"/>
      <c r="D130" s="464"/>
      <c r="E130" s="343"/>
      <c r="F130" s="464"/>
      <c r="G130" s="343"/>
      <c r="H130" s="464"/>
      <c r="I130" s="343"/>
      <c r="J130" s="464"/>
      <c r="K130" s="497"/>
      <c r="L130" s="343"/>
      <c r="M130" s="464"/>
      <c r="N130" s="343"/>
      <c r="O130" s="464"/>
      <c r="P130" s="343"/>
      <c r="Q130" s="464"/>
      <c r="R130" s="343"/>
      <c r="S130" s="343"/>
      <c r="T130" s="343"/>
      <c r="U130" s="343"/>
      <c r="V130" s="343"/>
      <c r="W130" s="343"/>
      <c r="X130" s="343"/>
      <c r="Y130" s="343"/>
      <c r="Z130" s="343"/>
    </row>
    <row r="131" spans="1:26" ht="15" customHeight="1">
      <c r="A131" s="343"/>
      <c r="B131" s="343"/>
      <c r="C131" s="343"/>
      <c r="D131" s="464"/>
      <c r="E131" s="343"/>
      <c r="F131" s="464"/>
      <c r="G131" s="343"/>
      <c r="H131" s="464"/>
      <c r="I131" s="343"/>
      <c r="J131" s="464"/>
      <c r="K131" s="497"/>
      <c r="L131" s="343"/>
      <c r="M131" s="464"/>
      <c r="N131" s="343"/>
      <c r="O131" s="464"/>
      <c r="P131" s="343"/>
      <c r="Q131" s="464"/>
      <c r="R131" s="343"/>
      <c r="S131" s="343"/>
      <c r="T131" s="343"/>
      <c r="U131" s="343"/>
      <c r="V131" s="343"/>
      <c r="W131" s="343"/>
      <c r="X131" s="343"/>
      <c r="Y131" s="343"/>
      <c r="Z131" s="343"/>
    </row>
    <row r="132" spans="1:26" ht="15" customHeight="1">
      <c r="A132" s="343"/>
      <c r="B132" s="343"/>
      <c r="C132" s="343"/>
      <c r="D132" s="464"/>
      <c r="E132" s="343"/>
      <c r="F132" s="464"/>
      <c r="G132" s="343"/>
      <c r="H132" s="464"/>
      <c r="I132" s="343"/>
      <c r="J132" s="464"/>
      <c r="K132" s="497"/>
      <c r="L132" s="343"/>
      <c r="M132" s="464"/>
      <c r="N132" s="343"/>
      <c r="O132" s="464"/>
      <c r="P132" s="343"/>
      <c r="Q132" s="464"/>
      <c r="R132" s="343"/>
      <c r="S132" s="343"/>
      <c r="T132" s="343"/>
      <c r="U132" s="343"/>
      <c r="V132" s="343"/>
      <c r="W132" s="343"/>
      <c r="X132" s="343"/>
      <c r="Y132" s="343"/>
      <c r="Z132" s="343"/>
    </row>
    <row r="133" spans="1:26" ht="15" customHeight="1">
      <c r="A133" s="343"/>
      <c r="B133" s="343"/>
      <c r="C133" s="343"/>
      <c r="D133" s="464"/>
      <c r="E133" s="343"/>
      <c r="F133" s="464"/>
      <c r="G133" s="343"/>
      <c r="H133" s="464"/>
      <c r="I133" s="343"/>
      <c r="J133" s="464"/>
      <c r="K133" s="497"/>
      <c r="L133" s="343"/>
      <c r="M133" s="464"/>
      <c r="N133" s="343"/>
      <c r="O133" s="464"/>
      <c r="P133" s="343"/>
      <c r="Q133" s="464"/>
      <c r="R133" s="343"/>
      <c r="S133" s="343"/>
      <c r="T133" s="343"/>
      <c r="U133" s="343"/>
      <c r="V133" s="343"/>
      <c r="W133" s="343"/>
      <c r="X133" s="343"/>
      <c r="Y133" s="343"/>
      <c r="Z133" s="343"/>
    </row>
    <row r="134" spans="1:26" ht="15" customHeight="1">
      <c r="A134" s="343"/>
      <c r="B134" s="343"/>
      <c r="C134" s="343"/>
      <c r="D134" s="464"/>
      <c r="E134" s="343"/>
      <c r="F134" s="464"/>
      <c r="G134" s="343"/>
      <c r="H134" s="464"/>
      <c r="I134" s="343"/>
      <c r="J134" s="464"/>
      <c r="K134" s="497"/>
      <c r="L134" s="343"/>
      <c r="M134" s="464"/>
      <c r="N134" s="343"/>
      <c r="O134" s="464"/>
      <c r="P134" s="343"/>
      <c r="Q134" s="464"/>
      <c r="R134" s="343"/>
      <c r="S134" s="343"/>
      <c r="T134" s="343"/>
      <c r="U134" s="343"/>
      <c r="V134" s="343"/>
      <c r="W134" s="343"/>
      <c r="X134" s="343"/>
      <c r="Y134" s="343"/>
      <c r="Z134" s="343"/>
    </row>
    <row r="135" spans="1:26" ht="15" customHeight="1">
      <c r="A135" s="343"/>
      <c r="B135" s="343"/>
      <c r="C135" s="343"/>
      <c r="D135" s="464"/>
      <c r="E135" s="343"/>
      <c r="F135" s="464"/>
      <c r="G135" s="343"/>
      <c r="H135" s="464"/>
      <c r="I135" s="343"/>
      <c r="J135" s="464"/>
      <c r="K135" s="497"/>
      <c r="L135" s="343"/>
      <c r="M135" s="464"/>
      <c r="N135" s="343"/>
      <c r="O135" s="464"/>
      <c r="P135" s="343"/>
      <c r="Q135" s="464"/>
      <c r="R135" s="343"/>
      <c r="S135" s="343"/>
      <c r="T135" s="343"/>
      <c r="U135" s="343"/>
      <c r="V135" s="343"/>
      <c r="W135" s="343"/>
      <c r="X135" s="343"/>
      <c r="Y135" s="343"/>
      <c r="Z135" s="343"/>
    </row>
    <row r="136" spans="1:26" ht="15" customHeight="1">
      <c r="A136" s="343"/>
      <c r="B136" s="343"/>
      <c r="C136" s="343"/>
      <c r="D136" s="464"/>
      <c r="E136" s="343"/>
      <c r="F136" s="464"/>
      <c r="G136" s="343"/>
      <c r="H136" s="464"/>
      <c r="I136" s="343"/>
      <c r="J136" s="464"/>
      <c r="K136" s="497"/>
      <c r="L136" s="343"/>
      <c r="M136" s="464"/>
      <c r="N136" s="343"/>
      <c r="O136" s="464"/>
      <c r="P136" s="343"/>
      <c r="Q136" s="464"/>
      <c r="R136" s="343"/>
      <c r="S136" s="343"/>
      <c r="T136" s="343"/>
      <c r="U136" s="343"/>
      <c r="V136" s="343"/>
      <c r="W136" s="343"/>
      <c r="X136" s="343"/>
      <c r="Y136" s="343"/>
      <c r="Z136" s="343"/>
    </row>
    <row r="137" spans="1:26" ht="15" customHeight="1">
      <c r="A137" s="343"/>
      <c r="B137" s="343"/>
      <c r="C137" s="343"/>
      <c r="D137" s="464"/>
      <c r="E137" s="343"/>
      <c r="F137" s="464"/>
      <c r="G137" s="343"/>
      <c r="H137" s="464"/>
      <c r="I137" s="343"/>
      <c r="J137" s="464"/>
      <c r="K137" s="497"/>
      <c r="L137" s="343"/>
      <c r="M137" s="464"/>
      <c r="N137" s="343"/>
      <c r="O137" s="464"/>
      <c r="P137" s="343"/>
      <c r="Q137" s="464"/>
      <c r="R137" s="343"/>
      <c r="S137" s="343"/>
      <c r="T137" s="343"/>
      <c r="U137" s="343"/>
      <c r="V137" s="343"/>
      <c r="W137" s="343"/>
      <c r="X137" s="343"/>
      <c r="Y137" s="343"/>
      <c r="Z137" s="343"/>
    </row>
    <row r="138" spans="1:26" ht="15" customHeight="1">
      <c r="A138" s="343"/>
      <c r="B138" s="343"/>
      <c r="C138" s="343"/>
      <c r="D138" s="464"/>
      <c r="E138" s="343"/>
      <c r="F138" s="464"/>
      <c r="G138" s="343"/>
      <c r="H138" s="464"/>
      <c r="I138" s="343"/>
      <c r="J138" s="464"/>
      <c r="K138" s="497"/>
      <c r="L138" s="343"/>
      <c r="M138" s="464"/>
      <c r="N138" s="343"/>
      <c r="O138" s="464"/>
      <c r="P138" s="343"/>
      <c r="Q138" s="464"/>
      <c r="R138" s="343"/>
      <c r="S138" s="343"/>
      <c r="T138" s="343"/>
      <c r="U138" s="343"/>
      <c r="V138" s="343"/>
      <c r="W138" s="343"/>
      <c r="X138" s="343"/>
      <c r="Y138" s="343"/>
      <c r="Z138" s="343"/>
    </row>
    <row r="139" spans="1:26" ht="15.75" customHeight="1">
      <c r="A139" s="343"/>
      <c r="B139" s="343"/>
      <c r="C139" s="343"/>
      <c r="D139" s="464"/>
      <c r="E139" s="343"/>
      <c r="F139" s="464"/>
      <c r="G139" s="343"/>
      <c r="H139" s="464"/>
      <c r="I139" s="343"/>
      <c r="J139" s="464"/>
      <c r="K139" s="497"/>
      <c r="L139" s="343"/>
      <c r="M139" s="464"/>
      <c r="N139" s="343"/>
      <c r="O139" s="464"/>
      <c r="P139" s="343"/>
      <c r="Q139" s="464"/>
      <c r="R139" s="343"/>
      <c r="S139" s="343"/>
      <c r="T139" s="343"/>
      <c r="U139" s="343"/>
      <c r="V139" s="343"/>
      <c r="W139" s="343"/>
      <c r="X139" s="343"/>
      <c r="Y139" s="343"/>
      <c r="Z139" s="343"/>
    </row>
    <row r="140" spans="1:26" ht="15.75" customHeight="1">
      <c r="A140" s="343"/>
      <c r="B140" s="343"/>
      <c r="C140" s="343"/>
      <c r="D140" s="464"/>
      <c r="E140" s="343"/>
      <c r="F140" s="464"/>
      <c r="G140" s="343"/>
      <c r="H140" s="464"/>
      <c r="I140" s="343"/>
      <c r="J140" s="464"/>
      <c r="K140" s="497"/>
      <c r="L140" s="343"/>
      <c r="M140" s="464"/>
      <c r="N140" s="343"/>
      <c r="O140" s="464"/>
      <c r="P140" s="343"/>
      <c r="Q140" s="464"/>
      <c r="R140" s="343"/>
      <c r="S140" s="343"/>
      <c r="T140" s="343"/>
      <c r="U140" s="343"/>
      <c r="V140" s="343"/>
      <c r="W140" s="343"/>
      <c r="X140" s="343"/>
      <c r="Y140" s="343"/>
      <c r="Z140" s="343"/>
    </row>
    <row r="141" spans="1:26" ht="15.75" customHeight="1">
      <c r="A141" s="343"/>
      <c r="B141" s="343"/>
      <c r="C141" s="343"/>
      <c r="D141" s="464"/>
      <c r="E141" s="343"/>
      <c r="F141" s="464"/>
      <c r="G141" s="343"/>
      <c r="H141" s="464"/>
      <c r="I141" s="343"/>
      <c r="J141" s="464"/>
      <c r="K141" s="497"/>
      <c r="L141" s="343"/>
      <c r="M141" s="464"/>
      <c r="N141" s="343"/>
      <c r="O141" s="464"/>
      <c r="P141" s="343"/>
      <c r="Q141" s="464"/>
      <c r="R141" s="343"/>
      <c r="S141" s="343"/>
      <c r="T141" s="343"/>
      <c r="U141" s="343"/>
      <c r="V141" s="343"/>
      <c r="W141" s="343"/>
      <c r="X141" s="343"/>
      <c r="Y141" s="343"/>
      <c r="Z141" s="343"/>
    </row>
    <row r="142" spans="1:26" ht="15.75" customHeight="1">
      <c r="A142" s="343"/>
      <c r="B142" s="343"/>
      <c r="C142" s="343"/>
      <c r="D142" s="464"/>
      <c r="E142" s="343"/>
      <c r="F142" s="464"/>
      <c r="G142" s="343"/>
      <c r="H142" s="464"/>
      <c r="I142" s="343"/>
      <c r="J142" s="464"/>
      <c r="K142" s="497"/>
      <c r="L142" s="343"/>
      <c r="M142" s="464"/>
      <c r="N142" s="343"/>
      <c r="O142" s="464"/>
      <c r="P142" s="343"/>
      <c r="Q142" s="464"/>
      <c r="R142" s="343"/>
      <c r="S142" s="343"/>
      <c r="T142" s="343"/>
      <c r="U142" s="343"/>
      <c r="V142" s="343"/>
      <c r="W142" s="343"/>
      <c r="X142" s="343"/>
      <c r="Y142" s="343"/>
      <c r="Z142" s="343"/>
    </row>
    <row r="143" spans="1:26" ht="15.75" customHeight="1">
      <c r="A143" s="343"/>
      <c r="B143" s="343"/>
      <c r="C143" s="343"/>
      <c r="D143" s="464"/>
      <c r="E143" s="343"/>
      <c r="F143" s="464"/>
      <c r="G143" s="343"/>
      <c r="H143" s="464"/>
      <c r="I143" s="343"/>
      <c r="J143" s="464"/>
      <c r="K143" s="497"/>
      <c r="L143" s="343"/>
      <c r="M143" s="464"/>
      <c r="N143" s="343"/>
      <c r="O143" s="464"/>
      <c r="P143" s="343"/>
      <c r="Q143" s="464"/>
      <c r="R143" s="343"/>
      <c r="S143" s="343"/>
      <c r="T143" s="343"/>
      <c r="U143" s="343"/>
      <c r="V143" s="343"/>
      <c r="W143" s="343"/>
      <c r="X143" s="343"/>
      <c r="Y143" s="343"/>
      <c r="Z143" s="343"/>
    </row>
    <row r="144" spans="1:26" ht="15.75" customHeight="1">
      <c r="A144" s="343"/>
      <c r="B144" s="343"/>
      <c r="C144" s="343"/>
      <c r="D144" s="464"/>
      <c r="E144" s="343"/>
      <c r="F144" s="464"/>
      <c r="G144" s="343"/>
      <c r="H144" s="464"/>
      <c r="I144" s="343"/>
      <c r="J144" s="464"/>
      <c r="K144" s="497"/>
      <c r="L144" s="343"/>
      <c r="M144" s="464"/>
      <c r="N144" s="343"/>
      <c r="O144" s="464"/>
      <c r="P144" s="343"/>
      <c r="Q144" s="464"/>
      <c r="R144" s="343"/>
      <c r="S144" s="343"/>
      <c r="T144" s="343"/>
      <c r="U144" s="343"/>
      <c r="V144" s="343"/>
      <c r="W144" s="343"/>
      <c r="X144" s="343"/>
      <c r="Y144" s="343"/>
      <c r="Z144" s="343"/>
    </row>
    <row r="145" spans="1:26" ht="15.75" customHeight="1">
      <c r="A145" s="343"/>
      <c r="B145" s="343"/>
      <c r="C145" s="343"/>
      <c r="D145" s="464"/>
      <c r="E145" s="343"/>
      <c r="F145" s="464"/>
      <c r="G145" s="343"/>
      <c r="H145" s="464"/>
      <c r="I145" s="343"/>
      <c r="J145" s="464"/>
      <c r="K145" s="497"/>
      <c r="L145" s="343"/>
      <c r="M145" s="464"/>
      <c r="N145" s="343"/>
      <c r="O145" s="464"/>
      <c r="P145" s="343"/>
      <c r="Q145" s="464"/>
      <c r="R145" s="343"/>
      <c r="S145" s="343"/>
      <c r="T145" s="343"/>
      <c r="U145" s="343"/>
      <c r="V145" s="343"/>
      <c r="W145" s="343"/>
      <c r="X145" s="343"/>
      <c r="Y145" s="343"/>
      <c r="Z145" s="343"/>
    </row>
    <row r="146" spans="1:26" ht="15.75" customHeight="1">
      <c r="A146" s="343"/>
      <c r="B146" s="343"/>
      <c r="C146" s="343"/>
      <c r="D146" s="464"/>
      <c r="E146" s="343"/>
      <c r="F146" s="464"/>
      <c r="G146" s="343"/>
      <c r="H146" s="464"/>
      <c r="I146" s="343"/>
      <c r="J146" s="464"/>
      <c r="K146" s="497"/>
      <c r="L146" s="343"/>
      <c r="M146" s="464"/>
      <c r="N146" s="343"/>
      <c r="O146" s="464"/>
      <c r="P146" s="343"/>
      <c r="Q146" s="464"/>
      <c r="R146" s="343"/>
      <c r="S146" s="343"/>
      <c r="T146" s="343"/>
      <c r="U146" s="343"/>
      <c r="V146" s="343"/>
      <c r="W146" s="343"/>
      <c r="X146" s="343"/>
      <c r="Y146" s="343"/>
      <c r="Z146" s="343"/>
    </row>
    <row r="147" spans="1:26" ht="15.75" customHeight="1">
      <c r="A147" s="343"/>
      <c r="B147" s="343"/>
      <c r="C147" s="343"/>
      <c r="D147" s="464"/>
      <c r="E147" s="343"/>
      <c r="F147" s="464"/>
      <c r="G147" s="343"/>
      <c r="H147" s="464"/>
      <c r="I147" s="343"/>
      <c r="J147" s="464"/>
      <c r="K147" s="497"/>
      <c r="L147" s="343"/>
      <c r="M147" s="464"/>
      <c r="N147" s="343"/>
      <c r="O147" s="464"/>
      <c r="P147" s="343"/>
      <c r="Q147" s="464"/>
      <c r="R147" s="343"/>
      <c r="S147" s="343"/>
      <c r="T147" s="343"/>
      <c r="U147" s="343"/>
      <c r="V147" s="343"/>
      <c r="W147" s="343"/>
      <c r="X147" s="343"/>
      <c r="Y147" s="343"/>
      <c r="Z147" s="343"/>
    </row>
    <row r="148" spans="1:26" ht="15.75" customHeight="1">
      <c r="A148" s="343"/>
      <c r="B148" s="343"/>
      <c r="C148" s="343"/>
      <c r="D148" s="464"/>
      <c r="E148" s="343"/>
      <c r="F148" s="464"/>
      <c r="G148" s="343"/>
      <c r="H148" s="464"/>
      <c r="I148" s="343"/>
      <c r="J148" s="464"/>
      <c r="K148" s="497"/>
      <c r="L148" s="343"/>
      <c r="M148" s="464"/>
      <c r="N148" s="343"/>
      <c r="O148" s="464"/>
      <c r="P148" s="343"/>
      <c r="Q148" s="464"/>
      <c r="R148" s="343"/>
      <c r="S148" s="343"/>
      <c r="T148" s="343"/>
      <c r="U148" s="343"/>
      <c r="V148" s="343"/>
      <c r="W148" s="343"/>
      <c r="X148" s="343"/>
      <c r="Y148" s="343"/>
      <c r="Z148" s="343"/>
    </row>
    <row r="149" spans="1:26" ht="15.75" customHeight="1">
      <c r="A149" s="343"/>
      <c r="B149" s="343"/>
      <c r="C149" s="343"/>
      <c r="D149" s="464"/>
      <c r="E149" s="343"/>
      <c r="F149" s="464"/>
      <c r="G149" s="343"/>
      <c r="H149" s="464"/>
      <c r="I149" s="343"/>
      <c r="J149" s="464"/>
      <c r="K149" s="497"/>
      <c r="L149" s="343"/>
      <c r="M149" s="464"/>
      <c r="N149" s="343"/>
      <c r="O149" s="464"/>
      <c r="P149" s="343"/>
      <c r="Q149" s="464"/>
      <c r="R149" s="343"/>
      <c r="S149" s="343"/>
      <c r="T149" s="343"/>
      <c r="U149" s="343"/>
      <c r="V149" s="343"/>
      <c r="W149" s="343"/>
      <c r="X149" s="343"/>
      <c r="Y149" s="343"/>
      <c r="Z149" s="343"/>
    </row>
    <row r="150" spans="1:26" ht="15.75" customHeight="1">
      <c r="A150" s="343"/>
      <c r="B150" s="343"/>
      <c r="C150" s="343"/>
      <c r="D150" s="464"/>
      <c r="E150" s="343"/>
      <c r="F150" s="464"/>
      <c r="G150" s="343"/>
      <c r="H150" s="464"/>
      <c r="I150" s="343"/>
      <c r="J150" s="464"/>
      <c r="K150" s="497"/>
      <c r="L150" s="343"/>
      <c r="M150" s="464"/>
      <c r="N150" s="343"/>
      <c r="O150" s="464"/>
      <c r="P150" s="343"/>
      <c r="Q150" s="464"/>
      <c r="R150" s="343"/>
      <c r="S150" s="343"/>
      <c r="T150" s="343"/>
      <c r="U150" s="343"/>
      <c r="V150" s="343"/>
      <c r="W150" s="343"/>
      <c r="X150" s="343"/>
      <c r="Y150" s="343"/>
      <c r="Z150" s="343"/>
    </row>
    <row r="151" spans="1:26" ht="15.75" customHeight="1">
      <c r="A151" s="343"/>
      <c r="B151" s="343"/>
      <c r="C151" s="343"/>
      <c r="D151" s="464"/>
      <c r="E151" s="343"/>
      <c r="F151" s="464"/>
      <c r="G151" s="343"/>
      <c r="H151" s="464"/>
      <c r="I151" s="343"/>
      <c r="J151" s="464"/>
      <c r="K151" s="497"/>
      <c r="L151" s="343"/>
      <c r="M151" s="464"/>
      <c r="N151" s="343"/>
      <c r="O151" s="464"/>
      <c r="P151" s="343"/>
      <c r="Q151" s="464"/>
      <c r="R151" s="343"/>
      <c r="S151" s="343"/>
      <c r="T151" s="343"/>
      <c r="U151" s="343"/>
      <c r="V151" s="343"/>
      <c r="W151" s="343"/>
      <c r="X151" s="343"/>
      <c r="Y151" s="343"/>
      <c r="Z151" s="343"/>
    </row>
    <row r="152" spans="1:26" ht="15.75" customHeight="1">
      <c r="A152" s="343"/>
      <c r="B152" s="343"/>
      <c r="C152" s="343"/>
      <c r="D152" s="464"/>
      <c r="E152" s="343"/>
      <c r="F152" s="464"/>
      <c r="G152" s="343"/>
      <c r="H152" s="464"/>
      <c r="I152" s="343"/>
      <c r="J152" s="464"/>
      <c r="K152" s="497"/>
      <c r="L152" s="343"/>
      <c r="M152" s="464"/>
      <c r="N152" s="343"/>
      <c r="O152" s="464"/>
      <c r="P152" s="343"/>
      <c r="Q152" s="464"/>
      <c r="R152" s="343"/>
      <c r="S152" s="343"/>
      <c r="T152" s="343"/>
      <c r="U152" s="343"/>
      <c r="V152" s="343"/>
      <c r="W152" s="343"/>
      <c r="X152" s="343"/>
      <c r="Y152" s="343"/>
      <c r="Z152" s="343"/>
    </row>
    <row r="153" spans="1:26" ht="15.75" customHeight="1">
      <c r="A153" s="343"/>
      <c r="B153" s="343"/>
      <c r="C153" s="343"/>
      <c r="D153" s="464"/>
      <c r="E153" s="343"/>
      <c r="F153" s="464"/>
      <c r="G153" s="343"/>
      <c r="H153" s="464"/>
      <c r="I153" s="343"/>
      <c r="J153" s="464"/>
      <c r="K153" s="497"/>
      <c r="L153" s="343"/>
      <c r="M153" s="464"/>
      <c r="N153" s="343"/>
      <c r="O153" s="464"/>
      <c r="P153" s="343"/>
      <c r="Q153" s="464"/>
      <c r="R153" s="343"/>
      <c r="S153" s="343"/>
      <c r="T153" s="343"/>
      <c r="U153" s="343"/>
      <c r="V153" s="343"/>
      <c r="W153" s="343"/>
      <c r="X153" s="343"/>
      <c r="Y153" s="343"/>
      <c r="Z153" s="343"/>
    </row>
    <row r="154" spans="1:26" ht="15.75" customHeight="1">
      <c r="A154" s="343"/>
      <c r="B154" s="343"/>
      <c r="C154" s="343"/>
      <c r="D154" s="464"/>
      <c r="E154" s="343"/>
      <c r="F154" s="464"/>
      <c r="G154" s="343"/>
      <c r="H154" s="464"/>
      <c r="I154" s="343"/>
      <c r="J154" s="464"/>
      <c r="K154" s="497"/>
      <c r="L154" s="343"/>
      <c r="M154" s="464"/>
      <c r="N154" s="343"/>
      <c r="O154" s="464"/>
      <c r="P154" s="343"/>
      <c r="Q154" s="464"/>
      <c r="R154" s="343"/>
      <c r="S154" s="343"/>
      <c r="T154" s="343"/>
      <c r="U154" s="343"/>
      <c r="V154" s="343"/>
      <c r="W154" s="343"/>
      <c r="X154" s="343"/>
      <c r="Y154" s="343"/>
      <c r="Z154" s="343"/>
    </row>
    <row r="155" spans="1:26" ht="15.75" customHeight="1">
      <c r="A155" s="343"/>
      <c r="B155" s="343"/>
      <c r="C155" s="343"/>
      <c r="D155" s="464"/>
      <c r="E155" s="343"/>
      <c r="F155" s="464"/>
      <c r="G155" s="343"/>
      <c r="H155" s="464"/>
      <c r="I155" s="343"/>
      <c r="J155" s="464"/>
      <c r="K155" s="497"/>
      <c r="L155" s="343"/>
      <c r="M155" s="464"/>
      <c r="N155" s="343"/>
      <c r="O155" s="464"/>
      <c r="P155" s="343"/>
      <c r="Q155" s="464"/>
      <c r="R155" s="343"/>
      <c r="S155" s="343"/>
      <c r="T155" s="343"/>
      <c r="U155" s="343"/>
      <c r="V155" s="343"/>
      <c r="W155" s="343"/>
      <c r="X155" s="343"/>
      <c r="Y155" s="343"/>
      <c r="Z155" s="343"/>
    </row>
    <row r="156" spans="1:26" ht="15.75" customHeight="1">
      <c r="A156" s="343"/>
      <c r="B156" s="343"/>
      <c r="C156" s="343"/>
      <c r="D156" s="464"/>
      <c r="E156" s="343"/>
      <c r="F156" s="464"/>
      <c r="G156" s="343"/>
      <c r="H156" s="464"/>
      <c r="I156" s="343"/>
      <c r="J156" s="464"/>
      <c r="K156" s="497"/>
      <c r="L156" s="343"/>
      <c r="M156" s="464"/>
      <c r="N156" s="343"/>
      <c r="O156" s="464"/>
      <c r="P156" s="343"/>
      <c r="Q156" s="464"/>
      <c r="R156" s="343"/>
      <c r="S156" s="343"/>
      <c r="T156" s="343"/>
      <c r="U156" s="343"/>
      <c r="V156" s="343"/>
      <c r="W156" s="343"/>
      <c r="X156" s="343"/>
      <c r="Y156" s="343"/>
      <c r="Z156" s="343"/>
    </row>
    <row r="157" spans="1:26" ht="15.75" customHeight="1">
      <c r="A157" s="343"/>
      <c r="B157" s="343"/>
      <c r="C157" s="343"/>
      <c r="D157" s="464"/>
      <c r="E157" s="343"/>
      <c r="F157" s="464"/>
      <c r="G157" s="343"/>
      <c r="H157" s="464"/>
      <c r="I157" s="343"/>
      <c r="J157" s="464"/>
      <c r="K157" s="497"/>
      <c r="L157" s="343"/>
      <c r="M157" s="464"/>
      <c r="N157" s="343"/>
      <c r="O157" s="464"/>
      <c r="P157" s="343"/>
      <c r="Q157" s="464"/>
      <c r="R157" s="343"/>
      <c r="S157" s="343"/>
      <c r="T157" s="343"/>
      <c r="U157" s="343"/>
      <c r="V157" s="343"/>
      <c r="W157" s="343"/>
      <c r="X157" s="343"/>
      <c r="Y157" s="343"/>
      <c r="Z157" s="343"/>
    </row>
    <row r="158" spans="1:26" ht="15.75" customHeight="1">
      <c r="A158" s="343"/>
      <c r="B158" s="343"/>
      <c r="C158" s="343"/>
      <c r="D158" s="464"/>
      <c r="E158" s="343"/>
      <c r="F158" s="464"/>
      <c r="G158" s="343"/>
      <c r="H158" s="464"/>
      <c r="I158" s="343"/>
      <c r="J158" s="464"/>
      <c r="K158" s="497"/>
      <c r="L158" s="343"/>
      <c r="M158" s="464"/>
      <c r="N158" s="343"/>
      <c r="O158" s="464"/>
      <c r="P158" s="343"/>
      <c r="Q158" s="464"/>
      <c r="R158" s="343"/>
      <c r="S158" s="343"/>
      <c r="T158" s="343"/>
      <c r="U158" s="343"/>
      <c r="V158" s="343"/>
      <c r="W158" s="343"/>
      <c r="X158" s="343"/>
      <c r="Y158" s="343"/>
      <c r="Z158" s="343"/>
    </row>
    <row r="159" spans="1:26" ht="15.75" customHeight="1">
      <c r="A159" s="343"/>
      <c r="B159" s="343"/>
      <c r="C159" s="343"/>
      <c r="D159" s="464"/>
      <c r="E159" s="343"/>
      <c r="F159" s="464"/>
      <c r="G159" s="343"/>
      <c r="H159" s="464"/>
      <c r="I159" s="343"/>
      <c r="J159" s="464"/>
      <c r="K159" s="497"/>
      <c r="L159" s="343"/>
      <c r="M159" s="464"/>
      <c r="N159" s="343"/>
      <c r="O159" s="464"/>
      <c r="P159" s="343"/>
      <c r="Q159" s="464"/>
      <c r="R159" s="343"/>
      <c r="S159" s="343"/>
      <c r="T159" s="343"/>
      <c r="U159" s="343"/>
      <c r="V159" s="343"/>
      <c r="W159" s="343"/>
      <c r="X159" s="343"/>
      <c r="Y159" s="343"/>
      <c r="Z159" s="343"/>
    </row>
    <row r="160" spans="1:26" ht="15.75" customHeight="1">
      <c r="A160" s="343"/>
      <c r="B160" s="343"/>
      <c r="C160" s="343"/>
      <c r="D160" s="464"/>
      <c r="E160" s="343"/>
      <c r="F160" s="464"/>
      <c r="G160" s="343"/>
      <c r="H160" s="464"/>
      <c r="I160" s="343"/>
      <c r="J160" s="464"/>
      <c r="K160" s="497"/>
      <c r="L160" s="343"/>
      <c r="M160" s="464"/>
      <c r="N160" s="343"/>
      <c r="O160" s="464"/>
      <c r="P160" s="343"/>
      <c r="Q160" s="464"/>
      <c r="R160" s="343"/>
      <c r="S160" s="343"/>
      <c r="T160" s="343"/>
      <c r="U160" s="343"/>
      <c r="V160" s="343"/>
      <c r="W160" s="343"/>
      <c r="X160" s="343"/>
      <c r="Y160" s="343"/>
      <c r="Z160" s="343"/>
    </row>
    <row r="161" spans="1:26" ht="15.75" customHeight="1">
      <c r="A161" s="343"/>
      <c r="B161" s="343"/>
      <c r="C161" s="343"/>
      <c r="D161" s="464"/>
      <c r="E161" s="343"/>
      <c r="F161" s="464"/>
      <c r="G161" s="343"/>
      <c r="H161" s="464"/>
      <c r="I161" s="343"/>
      <c r="J161" s="464"/>
      <c r="K161" s="497"/>
      <c r="L161" s="343"/>
      <c r="M161" s="464"/>
      <c r="N161" s="343"/>
      <c r="O161" s="464"/>
      <c r="P161" s="343"/>
      <c r="Q161" s="464"/>
      <c r="R161" s="343"/>
      <c r="S161" s="343"/>
      <c r="T161" s="343"/>
      <c r="U161" s="343"/>
      <c r="V161" s="343"/>
      <c r="W161" s="343"/>
      <c r="X161" s="343"/>
      <c r="Y161" s="343"/>
      <c r="Z161" s="343"/>
    </row>
    <row r="162" spans="1:26" ht="15.75" customHeight="1">
      <c r="A162" s="343"/>
      <c r="B162" s="343"/>
      <c r="C162" s="343"/>
      <c r="D162" s="464"/>
      <c r="E162" s="343"/>
      <c r="F162" s="464"/>
      <c r="G162" s="343"/>
      <c r="H162" s="464"/>
      <c r="I162" s="343"/>
      <c r="J162" s="464"/>
      <c r="K162" s="497"/>
      <c r="L162" s="343"/>
      <c r="M162" s="464"/>
      <c r="N162" s="343"/>
      <c r="O162" s="464"/>
      <c r="P162" s="343"/>
      <c r="Q162" s="464"/>
      <c r="R162" s="343"/>
      <c r="S162" s="343"/>
      <c r="T162" s="343"/>
      <c r="U162" s="343"/>
      <c r="V162" s="343"/>
      <c r="W162" s="343"/>
      <c r="X162" s="343"/>
      <c r="Y162" s="343"/>
      <c r="Z162" s="343"/>
    </row>
    <row r="163" spans="1:26" ht="15.75" customHeight="1">
      <c r="A163" s="343"/>
      <c r="B163" s="343"/>
      <c r="C163" s="343"/>
      <c r="D163" s="464"/>
      <c r="E163" s="343"/>
      <c r="F163" s="464"/>
      <c r="G163" s="343"/>
      <c r="H163" s="464"/>
      <c r="I163" s="343"/>
      <c r="J163" s="464"/>
      <c r="K163" s="497"/>
      <c r="L163" s="343"/>
      <c r="M163" s="464"/>
      <c r="N163" s="343"/>
      <c r="O163" s="464"/>
      <c r="P163" s="343"/>
      <c r="Q163" s="464"/>
      <c r="R163" s="343"/>
      <c r="S163" s="343"/>
      <c r="T163" s="343"/>
      <c r="U163" s="343"/>
      <c r="V163" s="343"/>
      <c r="W163" s="343"/>
      <c r="X163" s="343"/>
      <c r="Y163" s="343"/>
      <c r="Z163" s="343"/>
    </row>
    <row r="164" spans="1:26" ht="15.75" customHeight="1">
      <c r="A164" s="343"/>
      <c r="B164" s="343"/>
      <c r="C164" s="343"/>
      <c r="D164" s="464"/>
      <c r="E164" s="343"/>
      <c r="F164" s="464"/>
      <c r="G164" s="343"/>
      <c r="H164" s="464"/>
      <c r="I164" s="343"/>
      <c r="J164" s="464"/>
      <c r="K164" s="497"/>
      <c r="L164" s="343"/>
      <c r="M164" s="464"/>
      <c r="N164" s="343"/>
      <c r="O164" s="464"/>
      <c r="P164" s="343"/>
      <c r="Q164" s="464"/>
      <c r="R164" s="343"/>
      <c r="S164" s="343"/>
      <c r="T164" s="343"/>
      <c r="U164" s="343"/>
      <c r="V164" s="343"/>
      <c r="W164" s="343"/>
      <c r="X164" s="343"/>
      <c r="Y164" s="343"/>
      <c r="Z164" s="343"/>
    </row>
    <row r="165" spans="1:26" ht="15.75" customHeight="1">
      <c r="A165" s="343"/>
      <c r="B165" s="343"/>
      <c r="C165" s="343"/>
      <c r="D165" s="464"/>
      <c r="E165" s="343"/>
      <c r="F165" s="464"/>
      <c r="G165" s="343"/>
      <c r="H165" s="464"/>
      <c r="I165" s="343"/>
      <c r="J165" s="464"/>
      <c r="K165" s="497"/>
      <c r="L165" s="343"/>
      <c r="M165" s="464"/>
      <c r="N165" s="343"/>
      <c r="O165" s="464"/>
      <c r="P165" s="343"/>
      <c r="Q165" s="464"/>
      <c r="R165" s="343"/>
      <c r="S165" s="343"/>
      <c r="T165" s="343"/>
      <c r="U165" s="343"/>
      <c r="V165" s="343"/>
      <c r="W165" s="343"/>
      <c r="X165" s="343"/>
      <c r="Y165" s="343"/>
      <c r="Z165" s="343"/>
    </row>
    <row r="166" spans="1:26" ht="15.75" customHeight="1">
      <c r="A166" s="343"/>
      <c r="B166" s="343"/>
      <c r="C166" s="343"/>
      <c r="D166" s="464"/>
      <c r="E166" s="343"/>
      <c r="F166" s="464"/>
      <c r="G166" s="343"/>
      <c r="H166" s="464"/>
      <c r="I166" s="343"/>
      <c r="J166" s="464"/>
      <c r="K166" s="497"/>
      <c r="L166" s="343"/>
      <c r="M166" s="464"/>
      <c r="N166" s="343"/>
      <c r="O166" s="464"/>
      <c r="P166" s="343"/>
      <c r="Q166" s="464"/>
      <c r="R166" s="343"/>
      <c r="S166" s="343"/>
      <c r="T166" s="343"/>
      <c r="U166" s="343"/>
      <c r="V166" s="343"/>
      <c r="W166" s="343"/>
      <c r="X166" s="343"/>
      <c r="Y166" s="343"/>
      <c r="Z166" s="343"/>
    </row>
    <row r="167" spans="1:26" ht="15.75" customHeight="1">
      <c r="A167" s="343"/>
      <c r="B167" s="343"/>
      <c r="C167" s="343"/>
      <c r="D167" s="464"/>
      <c r="E167" s="343"/>
      <c r="F167" s="464"/>
      <c r="G167" s="343"/>
      <c r="H167" s="464"/>
      <c r="I167" s="343"/>
      <c r="J167" s="464"/>
      <c r="K167" s="497"/>
      <c r="L167" s="343"/>
      <c r="M167" s="464"/>
      <c r="N167" s="343"/>
      <c r="O167" s="464"/>
      <c r="P167" s="343"/>
      <c r="Q167" s="464"/>
      <c r="R167" s="343"/>
      <c r="S167" s="343"/>
      <c r="T167" s="343"/>
      <c r="U167" s="343"/>
      <c r="V167" s="343"/>
      <c r="W167" s="343"/>
      <c r="X167" s="343"/>
      <c r="Y167" s="343"/>
      <c r="Z167" s="343"/>
    </row>
    <row r="168" spans="1:26" ht="15.75" customHeight="1">
      <c r="A168" s="343"/>
      <c r="B168" s="343"/>
      <c r="C168" s="343"/>
      <c r="D168" s="464"/>
      <c r="E168" s="343"/>
      <c r="F168" s="464"/>
      <c r="G168" s="343"/>
      <c r="H168" s="464"/>
      <c r="I168" s="343"/>
      <c r="J168" s="464"/>
      <c r="K168" s="497"/>
      <c r="L168" s="343"/>
      <c r="M168" s="464"/>
      <c r="N168" s="343"/>
      <c r="O168" s="464"/>
      <c r="P168" s="343"/>
      <c r="Q168" s="464"/>
      <c r="R168" s="343"/>
      <c r="S168" s="343"/>
      <c r="T168" s="343"/>
      <c r="U168" s="343"/>
      <c r="V168" s="343"/>
      <c r="W168" s="343"/>
      <c r="X168" s="343"/>
      <c r="Y168" s="343"/>
      <c r="Z168" s="343"/>
    </row>
    <row r="169" spans="1:26" ht="15.75" customHeight="1">
      <c r="A169" s="343"/>
      <c r="B169" s="343"/>
      <c r="C169" s="343"/>
      <c r="D169" s="464"/>
      <c r="E169" s="343"/>
      <c r="F169" s="464"/>
      <c r="G169" s="343"/>
      <c r="H169" s="464"/>
      <c r="I169" s="343"/>
      <c r="J169" s="464"/>
      <c r="K169" s="497"/>
      <c r="L169" s="343"/>
      <c r="M169" s="464"/>
      <c r="N169" s="343"/>
      <c r="O169" s="464"/>
      <c r="P169" s="343"/>
      <c r="Q169" s="464"/>
      <c r="R169" s="343"/>
      <c r="S169" s="343"/>
      <c r="T169" s="343"/>
      <c r="U169" s="343"/>
      <c r="V169" s="343"/>
      <c r="W169" s="343"/>
      <c r="X169" s="343"/>
      <c r="Y169" s="343"/>
      <c r="Z169" s="343"/>
    </row>
    <row r="170" spans="1:26" ht="15.75" customHeight="1">
      <c r="A170" s="343"/>
      <c r="B170" s="343"/>
      <c r="C170" s="343"/>
      <c r="D170" s="464"/>
      <c r="E170" s="343"/>
      <c r="F170" s="464"/>
      <c r="G170" s="343"/>
      <c r="H170" s="464"/>
      <c r="I170" s="343"/>
      <c r="J170" s="464"/>
      <c r="K170" s="497"/>
      <c r="L170" s="343"/>
      <c r="M170" s="464"/>
      <c r="N170" s="343"/>
      <c r="O170" s="464"/>
      <c r="P170" s="343"/>
      <c r="Q170" s="464"/>
      <c r="R170" s="343"/>
      <c r="S170" s="343"/>
      <c r="T170" s="343"/>
      <c r="U170" s="343"/>
      <c r="V170" s="343"/>
      <c r="W170" s="343"/>
      <c r="X170" s="343"/>
      <c r="Y170" s="343"/>
      <c r="Z170" s="343"/>
    </row>
    <row r="171" spans="1:26" ht="15.75" customHeight="1">
      <c r="A171" s="343"/>
      <c r="B171" s="343"/>
      <c r="C171" s="343"/>
      <c r="D171" s="464"/>
      <c r="E171" s="343"/>
      <c r="F171" s="464"/>
      <c r="G171" s="343"/>
      <c r="H171" s="464"/>
      <c r="I171" s="343"/>
      <c r="J171" s="464"/>
      <c r="K171" s="497"/>
      <c r="L171" s="343"/>
      <c r="M171" s="464"/>
      <c r="N171" s="343"/>
      <c r="O171" s="464"/>
      <c r="P171" s="343"/>
      <c r="Q171" s="464"/>
      <c r="R171" s="343"/>
      <c r="S171" s="343"/>
      <c r="T171" s="343"/>
      <c r="U171" s="343"/>
      <c r="V171" s="343"/>
      <c r="W171" s="343"/>
      <c r="X171" s="343"/>
      <c r="Y171" s="343"/>
      <c r="Z171" s="343"/>
    </row>
    <row r="172" spans="1:26" ht="15.75" customHeight="1">
      <c r="A172" s="343"/>
      <c r="B172" s="343"/>
      <c r="C172" s="343"/>
      <c r="D172" s="464"/>
      <c r="E172" s="343"/>
      <c r="F172" s="464"/>
      <c r="G172" s="343"/>
      <c r="H172" s="464"/>
      <c r="I172" s="343"/>
      <c r="J172" s="464"/>
      <c r="K172" s="497"/>
      <c r="L172" s="343"/>
      <c r="M172" s="464"/>
      <c r="N172" s="343"/>
      <c r="O172" s="464"/>
      <c r="P172" s="343"/>
      <c r="Q172" s="464"/>
      <c r="R172" s="343"/>
      <c r="S172" s="343"/>
      <c r="T172" s="343"/>
      <c r="U172" s="343"/>
      <c r="V172" s="343"/>
      <c r="W172" s="343"/>
      <c r="X172" s="343"/>
      <c r="Y172" s="343"/>
      <c r="Z172" s="343"/>
    </row>
    <row r="173" spans="1:26" ht="15.75" customHeight="1">
      <c r="A173" s="343"/>
      <c r="B173" s="343"/>
      <c r="C173" s="343"/>
      <c r="D173" s="464"/>
      <c r="E173" s="343"/>
      <c r="F173" s="464"/>
      <c r="G173" s="343"/>
      <c r="H173" s="464"/>
      <c r="I173" s="343"/>
      <c r="J173" s="464"/>
      <c r="K173" s="497"/>
      <c r="L173" s="343"/>
      <c r="M173" s="464"/>
      <c r="N173" s="343"/>
      <c r="O173" s="464"/>
      <c r="P173" s="343"/>
      <c r="Q173" s="464"/>
      <c r="R173" s="343"/>
      <c r="S173" s="343"/>
      <c r="T173" s="343"/>
      <c r="U173" s="343"/>
      <c r="V173" s="343"/>
      <c r="W173" s="343"/>
      <c r="X173" s="343"/>
      <c r="Y173" s="343"/>
      <c r="Z173" s="343"/>
    </row>
    <row r="174" spans="1:26" ht="15.75" customHeight="1">
      <c r="A174" s="343"/>
      <c r="B174" s="343"/>
      <c r="C174" s="343"/>
      <c r="D174" s="464"/>
      <c r="E174" s="343"/>
      <c r="F174" s="464"/>
      <c r="G174" s="343"/>
      <c r="H174" s="464"/>
      <c r="I174" s="343"/>
      <c r="J174" s="464"/>
      <c r="K174" s="497"/>
      <c r="L174" s="343"/>
      <c r="M174" s="464"/>
      <c r="N174" s="343"/>
      <c r="O174" s="464"/>
      <c r="P174" s="343"/>
      <c r="Q174" s="464"/>
      <c r="R174" s="343"/>
      <c r="S174" s="343"/>
      <c r="T174" s="343"/>
      <c r="U174" s="343"/>
      <c r="V174" s="343"/>
      <c r="W174" s="343"/>
      <c r="X174" s="343"/>
      <c r="Y174" s="343"/>
      <c r="Z174" s="343"/>
    </row>
    <row r="175" spans="1:26" ht="15.75" customHeight="1">
      <c r="A175" s="343"/>
      <c r="B175" s="343"/>
      <c r="C175" s="343"/>
      <c r="D175" s="464"/>
      <c r="E175" s="343"/>
      <c r="F175" s="464"/>
      <c r="G175" s="343"/>
      <c r="H175" s="464"/>
      <c r="I175" s="343"/>
      <c r="J175" s="464"/>
      <c r="K175" s="497"/>
      <c r="L175" s="343"/>
      <c r="M175" s="464"/>
      <c r="N175" s="343"/>
      <c r="O175" s="464"/>
      <c r="P175" s="343"/>
      <c r="Q175" s="464"/>
      <c r="R175" s="343"/>
      <c r="S175" s="343"/>
      <c r="T175" s="343"/>
      <c r="U175" s="343"/>
      <c r="V175" s="343"/>
      <c r="W175" s="343"/>
      <c r="X175" s="343"/>
      <c r="Y175" s="343"/>
      <c r="Z175" s="343"/>
    </row>
    <row r="176" spans="1:26" ht="15.75" customHeight="1">
      <c r="A176" s="343"/>
      <c r="B176" s="343"/>
      <c r="C176" s="343"/>
      <c r="D176" s="464"/>
      <c r="E176" s="343"/>
      <c r="F176" s="464"/>
      <c r="G176" s="343"/>
      <c r="H176" s="464"/>
      <c r="I176" s="343"/>
      <c r="J176" s="464"/>
      <c r="K176" s="497"/>
      <c r="L176" s="343"/>
      <c r="M176" s="464"/>
      <c r="N176" s="343"/>
      <c r="O176" s="464"/>
      <c r="P176" s="343"/>
      <c r="Q176" s="464"/>
      <c r="R176" s="343"/>
      <c r="S176" s="343"/>
      <c r="T176" s="343"/>
      <c r="U176" s="343"/>
      <c r="V176" s="343"/>
      <c r="W176" s="343"/>
      <c r="X176" s="343"/>
      <c r="Y176" s="343"/>
      <c r="Z176" s="343"/>
    </row>
    <row r="177" spans="1:26" ht="15.75" customHeight="1">
      <c r="A177" s="343"/>
      <c r="B177" s="343"/>
      <c r="C177" s="343"/>
      <c r="D177" s="464"/>
      <c r="E177" s="343"/>
      <c r="F177" s="464"/>
      <c r="G177" s="343"/>
      <c r="H177" s="464"/>
      <c r="I177" s="343"/>
      <c r="J177" s="464"/>
      <c r="K177" s="497"/>
      <c r="L177" s="343"/>
      <c r="M177" s="464"/>
      <c r="N177" s="343"/>
      <c r="O177" s="464"/>
      <c r="P177" s="343"/>
      <c r="Q177" s="464"/>
      <c r="R177" s="343"/>
      <c r="S177" s="343"/>
      <c r="T177" s="343"/>
      <c r="U177" s="343"/>
      <c r="V177" s="343"/>
      <c r="W177" s="343"/>
      <c r="X177" s="343"/>
      <c r="Y177" s="343"/>
      <c r="Z177" s="343"/>
    </row>
    <row r="178" spans="1:26" ht="15.75" customHeight="1">
      <c r="A178" s="343"/>
      <c r="B178" s="343"/>
      <c r="C178" s="343"/>
      <c r="D178" s="464"/>
      <c r="E178" s="343"/>
      <c r="F178" s="464"/>
      <c r="G178" s="343"/>
      <c r="H178" s="464"/>
      <c r="I178" s="343"/>
      <c r="J178" s="464"/>
      <c r="K178" s="497"/>
      <c r="L178" s="343"/>
      <c r="M178" s="464"/>
      <c r="N178" s="343"/>
      <c r="O178" s="464"/>
      <c r="P178" s="343"/>
      <c r="Q178" s="464"/>
      <c r="R178" s="343"/>
      <c r="S178" s="343"/>
      <c r="T178" s="343"/>
      <c r="U178" s="343"/>
      <c r="V178" s="343"/>
      <c r="W178" s="343"/>
      <c r="X178" s="343"/>
      <c r="Y178" s="343"/>
      <c r="Z178" s="343"/>
    </row>
    <row r="179" spans="1:26" ht="15.75" customHeight="1">
      <c r="A179" s="343"/>
      <c r="B179" s="343"/>
      <c r="C179" s="343"/>
      <c r="D179" s="464"/>
      <c r="E179" s="343"/>
      <c r="F179" s="464"/>
      <c r="G179" s="343"/>
      <c r="H179" s="464"/>
      <c r="I179" s="343"/>
      <c r="J179" s="464"/>
      <c r="K179" s="497"/>
      <c r="L179" s="343"/>
      <c r="M179" s="464"/>
      <c r="N179" s="343"/>
      <c r="O179" s="464"/>
      <c r="P179" s="343"/>
      <c r="Q179" s="464"/>
      <c r="R179" s="343"/>
      <c r="S179" s="343"/>
      <c r="T179" s="343"/>
      <c r="U179" s="343"/>
      <c r="V179" s="343"/>
      <c r="W179" s="343"/>
      <c r="X179" s="343"/>
      <c r="Y179" s="343"/>
      <c r="Z179" s="343"/>
    </row>
    <row r="180" spans="1:26" ht="15.75" customHeight="1">
      <c r="A180" s="343"/>
      <c r="B180" s="343"/>
      <c r="C180" s="343"/>
      <c r="D180" s="464"/>
      <c r="E180" s="343"/>
      <c r="F180" s="464"/>
      <c r="G180" s="343"/>
      <c r="H180" s="464"/>
      <c r="I180" s="343"/>
      <c r="J180" s="464"/>
      <c r="K180" s="497"/>
      <c r="L180" s="343"/>
      <c r="M180" s="464"/>
      <c r="N180" s="343"/>
      <c r="O180" s="464"/>
      <c r="P180" s="343"/>
      <c r="Q180" s="464"/>
      <c r="R180" s="343"/>
      <c r="S180" s="343"/>
      <c r="T180" s="343"/>
      <c r="U180" s="343"/>
      <c r="V180" s="343"/>
      <c r="W180" s="343"/>
      <c r="X180" s="343"/>
      <c r="Y180" s="343"/>
      <c r="Z180" s="343"/>
    </row>
    <row r="181" spans="1:26" ht="15.75" customHeight="1">
      <c r="A181" s="343"/>
      <c r="B181" s="343"/>
      <c r="C181" s="343"/>
      <c r="D181" s="464"/>
      <c r="E181" s="343"/>
      <c r="F181" s="464"/>
      <c r="G181" s="343"/>
      <c r="H181" s="464"/>
      <c r="I181" s="343"/>
      <c r="J181" s="464"/>
      <c r="K181" s="497"/>
      <c r="L181" s="343"/>
      <c r="M181" s="464"/>
      <c r="N181" s="343"/>
      <c r="O181" s="464"/>
      <c r="P181" s="343"/>
      <c r="Q181" s="464"/>
      <c r="R181" s="343"/>
      <c r="S181" s="343"/>
      <c r="T181" s="343"/>
      <c r="U181" s="343"/>
      <c r="V181" s="343"/>
      <c r="W181" s="343"/>
      <c r="X181" s="343"/>
      <c r="Y181" s="343"/>
      <c r="Z181" s="343"/>
    </row>
    <row r="182" spans="1:26" ht="15.75" customHeight="1">
      <c r="A182" s="343"/>
      <c r="B182" s="343"/>
      <c r="C182" s="343"/>
      <c r="D182" s="464"/>
      <c r="E182" s="343"/>
      <c r="F182" s="464"/>
      <c r="G182" s="343"/>
      <c r="H182" s="464"/>
      <c r="I182" s="343"/>
      <c r="J182" s="464"/>
      <c r="K182" s="497"/>
      <c r="L182" s="343"/>
      <c r="M182" s="464"/>
      <c r="N182" s="343"/>
      <c r="O182" s="464"/>
      <c r="P182" s="343"/>
      <c r="Q182" s="464"/>
      <c r="R182" s="343"/>
      <c r="S182" s="343"/>
      <c r="T182" s="343"/>
      <c r="U182" s="343"/>
      <c r="V182" s="343"/>
      <c r="W182" s="343"/>
      <c r="X182" s="343"/>
      <c r="Y182" s="343"/>
      <c r="Z182" s="343"/>
    </row>
    <row r="183" spans="1:26" ht="15.75" customHeight="1">
      <c r="A183" s="343"/>
      <c r="B183" s="343"/>
      <c r="C183" s="343"/>
      <c r="D183" s="464"/>
      <c r="E183" s="343"/>
      <c r="F183" s="464"/>
      <c r="G183" s="343"/>
      <c r="H183" s="464"/>
      <c r="I183" s="343"/>
      <c r="J183" s="464"/>
      <c r="K183" s="497"/>
      <c r="L183" s="343"/>
      <c r="M183" s="464"/>
      <c r="N183" s="343"/>
      <c r="O183" s="464"/>
      <c r="P183" s="343"/>
      <c r="Q183" s="464"/>
      <c r="R183" s="343"/>
      <c r="S183" s="343"/>
      <c r="T183" s="343"/>
      <c r="U183" s="343"/>
      <c r="V183" s="343"/>
      <c r="W183" s="343"/>
      <c r="X183" s="343"/>
      <c r="Y183" s="343"/>
      <c r="Z183" s="343"/>
    </row>
    <row r="184" spans="1:26" ht="15.75" customHeight="1">
      <c r="A184" s="343"/>
      <c r="B184" s="343"/>
      <c r="C184" s="343"/>
      <c r="D184" s="464"/>
      <c r="E184" s="343"/>
      <c r="F184" s="464"/>
      <c r="G184" s="343"/>
      <c r="H184" s="464"/>
      <c r="I184" s="343"/>
      <c r="J184" s="464"/>
      <c r="K184" s="497"/>
      <c r="L184" s="343"/>
      <c r="M184" s="464"/>
      <c r="N184" s="343"/>
      <c r="O184" s="464"/>
      <c r="P184" s="343"/>
      <c r="Q184" s="464"/>
      <c r="R184" s="343"/>
      <c r="S184" s="343"/>
      <c r="T184" s="343"/>
      <c r="U184" s="343"/>
      <c r="V184" s="343"/>
      <c r="W184" s="343"/>
      <c r="X184" s="343"/>
      <c r="Y184" s="343"/>
      <c r="Z184" s="343"/>
    </row>
    <row r="185" spans="1:26" ht="15.75" customHeight="1">
      <c r="A185" s="343"/>
      <c r="B185" s="343"/>
      <c r="C185" s="343"/>
      <c r="D185" s="464"/>
      <c r="E185" s="343"/>
      <c r="F185" s="464"/>
      <c r="G185" s="343"/>
      <c r="H185" s="464"/>
      <c r="I185" s="343"/>
      <c r="J185" s="464"/>
      <c r="K185" s="497"/>
      <c r="L185" s="343"/>
      <c r="M185" s="464"/>
      <c r="N185" s="343"/>
      <c r="O185" s="464"/>
      <c r="P185" s="343"/>
      <c r="Q185" s="464"/>
      <c r="R185" s="343"/>
      <c r="S185" s="343"/>
      <c r="T185" s="343"/>
      <c r="U185" s="343"/>
      <c r="V185" s="343"/>
      <c r="W185" s="343"/>
      <c r="X185" s="343"/>
      <c r="Y185" s="343"/>
      <c r="Z185" s="343"/>
    </row>
    <row r="186" spans="1:26" ht="15.75" customHeight="1">
      <c r="A186" s="343"/>
      <c r="B186" s="343"/>
      <c r="C186" s="343"/>
      <c r="D186" s="464"/>
      <c r="E186" s="343"/>
      <c r="F186" s="464"/>
      <c r="G186" s="343"/>
      <c r="H186" s="464"/>
      <c r="I186" s="343"/>
      <c r="J186" s="464"/>
      <c r="K186" s="497"/>
      <c r="L186" s="343"/>
      <c r="M186" s="464"/>
      <c r="N186" s="343"/>
      <c r="O186" s="464"/>
      <c r="P186" s="343"/>
      <c r="Q186" s="464"/>
      <c r="R186" s="343"/>
      <c r="S186" s="343"/>
      <c r="T186" s="343"/>
      <c r="U186" s="343"/>
      <c r="V186" s="343"/>
      <c r="W186" s="343"/>
      <c r="X186" s="343"/>
      <c r="Y186" s="343"/>
      <c r="Z186" s="343"/>
    </row>
    <row r="187" spans="1:26" ht="15.75" customHeight="1">
      <c r="A187" s="343"/>
      <c r="B187" s="343"/>
      <c r="C187" s="343"/>
      <c r="D187" s="464"/>
      <c r="E187" s="343"/>
      <c r="F187" s="464"/>
      <c r="G187" s="343"/>
      <c r="H187" s="464"/>
      <c r="I187" s="343"/>
      <c r="J187" s="464"/>
      <c r="K187" s="497"/>
      <c r="L187" s="343"/>
      <c r="M187" s="464"/>
      <c r="N187" s="343"/>
      <c r="O187" s="464"/>
      <c r="P187" s="343"/>
      <c r="Q187" s="464"/>
      <c r="R187" s="343"/>
      <c r="S187" s="343"/>
      <c r="T187" s="343"/>
      <c r="U187" s="343"/>
      <c r="V187" s="343"/>
      <c r="W187" s="343"/>
      <c r="X187" s="343"/>
      <c r="Y187" s="343"/>
      <c r="Z187" s="343"/>
    </row>
    <row r="188" spans="1:26" ht="15.75" customHeight="1">
      <c r="A188" s="343"/>
      <c r="B188" s="343"/>
      <c r="C188" s="343"/>
      <c r="D188" s="464"/>
      <c r="E188" s="343"/>
      <c r="F188" s="464"/>
      <c r="G188" s="343"/>
      <c r="H188" s="464"/>
      <c r="I188" s="343"/>
      <c r="J188" s="464"/>
      <c r="K188" s="497"/>
      <c r="L188" s="343"/>
      <c r="M188" s="464"/>
      <c r="N188" s="343"/>
      <c r="O188" s="464"/>
      <c r="P188" s="343"/>
      <c r="Q188" s="464"/>
      <c r="R188" s="343"/>
      <c r="S188" s="343"/>
      <c r="T188" s="343"/>
      <c r="U188" s="343"/>
      <c r="V188" s="343"/>
      <c r="W188" s="343"/>
      <c r="X188" s="343"/>
      <c r="Y188" s="343"/>
      <c r="Z188" s="343"/>
    </row>
    <row r="189" spans="1:26" ht="15.75" customHeight="1">
      <c r="A189" s="343"/>
      <c r="B189" s="343"/>
      <c r="C189" s="343"/>
      <c r="D189" s="464"/>
      <c r="E189" s="343"/>
      <c r="F189" s="464"/>
      <c r="G189" s="343"/>
      <c r="H189" s="464"/>
      <c r="I189" s="343"/>
      <c r="J189" s="464"/>
      <c r="K189" s="497"/>
      <c r="L189" s="343"/>
      <c r="M189" s="464"/>
      <c r="N189" s="343"/>
      <c r="O189" s="464"/>
      <c r="P189" s="343"/>
      <c r="Q189" s="464"/>
      <c r="R189" s="343"/>
      <c r="S189" s="343"/>
      <c r="T189" s="343"/>
      <c r="U189" s="343"/>
      <c r="V189" s="343"/>
      <c r="W189" s="343"/>
      <c r="X189" s="343"/>
      <c r="Y189" s="343"/>
      <c r="Z189" s="343"/>
    </row>
    <row r="190" spans="1:26" ht="15.75" customHeight="1">
      <c r="A190" s="343"/>
      <c r="B190" s="343"/>
      <c r="C190" s="343"/>
      <c r="D190" s="464"/>
      <c r="E190" s="343"/>
      <c r="F190" s="464"/>
      <c r="G190" s="343"/>
      <c r="H190" s="464"/>
      <c r="I190" s="343"/>
      <c r="J190" s="464"/>
      <c r="K190" s="497"/>
      <c r="L190" s="343"/>
      <c r="M190" s="464"/>
      <c r="N190" s="343"/>
      <c r="O190" s="464"/>
      <c r="P190" s="343"/>
      <c r="Q190" s="464"/>
      <c r="R190" s="343"/>
      <c r="S190" s="343"/>
      <c r="T190" s="343"/>
      <c r="U190" s="343"/>
      <c r="V190" s="343"/>
      <c r="W190" s="343"/>
      <c r="X190" s="343"/>
      <c r="Y190" s="343"/>
      <c r="Z190" s="343"/>
    </row>
    <row r="191" spans="1:26" ht="15.75" customHeight="1">
      <c r="A191" s="343"/>
      <c r="B191" s="343"/>
      <c r="C191" s="343"/>
      <c r="D191" s="464"/>
      <c r="E191" s="343"/>
      <c r="F191" s="464"/>
      <c r="G191" s="343"/>
      <c r="H191" s="464"/>
      <c r="I191" s="343"/>
      <c r="J191" s="464"/>
      <c r="K191" s="497"/>
      <c r="L191" s="343"/>
      <c r="M191" s="464"/>
      <c r="N191" s="343"/>
      <c r="O191" s="464"/>
      <c r="P191" s="343"/>
      <c r="Q191" s="464"/>
      <c r="R191" s="343"/>
      <c r="S191" s="343"/>
      <c r="T191" s="343"/>
      <c r="U191" s="343"/>
      <c r="V191" s="343"/>
      <c r="W191" s="343"/>
      <c r="X191" s="343"/>
      <c r="Y191" s="343"/>
      <c r="Z191" s="343"/>
    </row>
    <row r="192" spans="1:26" ht="15.75" customHeight="1">
      <c r="A192" s="343"/>
      <c r="B192" s="343"/>
      <c r="C192" s="343"/>
      <c r="D192" s="464"/>
      <c r="E192" s="343"/>
      <c r="F192" s="464"/>
      <c r="G192" s="343"/>
      <c r="H192" s="464"/>
      <c r="I192" s="343"/>
      <c r="J192" s="464"/>
      <c r="K192" s="497"/>
      <c r="L192" s="343"/>
      <c r="M192" s="464"/>
      <c r="N192" s="343"/>
      <c r="O192" s="464"/>
      <c r="P192" s="343"/>
      <c r="Q192" s="464"/>
      <c r="R192" s="343"/>
      <c r="S192" s="343"/>
      <c r="T192" s="343"/>
      <c r="U192" s="343"/>
      <c r="V192" s="343"/>
      <c r="W192" s="343"/>
      <c r="X192" s="343"/>
      <c r="Y192" s="343"/>
      <c r="Z192" s="343"/>
    </row>
    <row r="193" spans="1:26" ht="15.75" customHeight="1">
      <c r="A193" s="343"/>
      <c r="B193" s="343"/>
      <c r="C193" s="343"/>
      <c r="D193" s="464"/>
      <c r="E193" s="343"/>
      <c r="F193" s="464"/>
      <c r="G193" s="343"/>
      <c r="H193" s="464"/>
      <c r="I193" s="343"/>
      <c r="J193" s="464"/>
      <c r="K193" s="497"/>
      <c r="L193" s="343"/>
      <c r="M193" s="464"/>
      <c r="N193" s="343"/>
      <c r="O193" s="464"/>
      <c r="P193" s="343"/>
      <c r="Q193" s="464"/>
      <c r="R193" s="343"/>
      <c r="S193" s="343"/>
      <c r="T193" s="343"/>
      <c r="U193" s="343"/>
      <c r="V193" s="343"/>
      <c r="W193" s="343"/>
      <c r="X193" s="343"/>
      <c r="Y193" s="343"/>
      <c r="Z193" s="343"/>
    </row>
    <row r="194" spans="1:26" ht="15.75" customHeight="1">
      <c r="A194" s="343"/>
      <c r="B194" s="343"/>
      <c r="C194" s="343"/>
      <c r="D194" s="464"/>
      <c r="E194" s="343"/>
      <c r="F194" s="464"/>
      <c r="G194" s="343"/>
      <c r="H194" s="464"/>
      <c r="I194" s="343"/>
      <c r="J194" s="464"/>
      <c r="K194" s="497"/>
      <c r="L194" s="343"/>
      <c r="M194" s="464"/>
      <c r="N194" s="343"/>
      <c r="O194" s="464"/>
      <c r="P194" s="343"/>
      <c r="Q194" s="464"/>
      <c r="R194" s="343"/>
      <c r="S194" s="343"/>
      <c r="T194" s="343"/>
      <c r="U194" s="343"/>
      <c r="V194" s="343"/>
      <c r="W194" s="343"/>
      <c r="X194" s="343"/>
      <c r="Y194" s="343"/>
      <c r="Z194" s="343"/>
    </row>
    <row r="195" spans="1:26" ht="15.75" customHeight="1">
      <c r="A195" s="343"/>
      <c r="B195" s="343"/>
      <c r="C195" s="343"/>
      <c r="D195" s="464"/>
      <c r="E195" s="343"/>
      <c r="F195" s="464"/>
      <c r="G195" s="343"/>
      <c r="H195" s="464"/>
      <c r="I195" s="343"/>
      <c r="J195" s="464"/>
      <c r="K195" s="497"/>
      <c r="L195" s="343"/>
      <c r="M195" s="464"/>
      <c r="N195" s="343"/>
      <c r="O195" s="464"/>
      <c r="P195" s="343"/>
      <c r="Q195" s="464"/>
      <c r="R195" s="343"/>
      <c r="S195" s="343"/>
      <c r="T195" s="343"/>
      <c r="U195" s="343"/>
      <c r="V195" s="343"/>
      <c r="W195" s="343"/>
      <c r="X195" s="343"/>
      <c r="Y195" s="343"/>
      <c r="Z195" s="343"/>
    </row>
    <row r="196" spans="1:26" ht="15.75" customHeight="1">
      <c r="A196" s="343"/>
      <c r="B196" s="343"/>
      <c r="C196" s="343"/>
      <c r="D196" s="464"/>
      <c r="E196" s="343"/>
      <c r="F196" s="464"/>
      <c r="G196" s="343"/>
      <c r="H196" s="464"/>
      <c r="I196" s="343"/>
      <c r="J196" s="464"/>
      <c r="K196" s="497"/>
      <c r="L196" s="343"/>
      <c r="M196" s="464"/>
      <c r="N196" s="343"/>
      <c r="O196" s="464"/>
      <c r="P196" s="343"/>
      <c r="Q196" s="464"/>
      <c r="R196" s="343"/>
      <c r="S196" s="343"/>
      <c r="T196" s="343"/>
      <c r="U196" s="343"/>
      <c r="V196" s="343"/>
      <c r="W196" s="343"/>
      <c r="X196" s="343"/>
      <c r="Y196" s="343"/>
      <c r="Z196" s="343"/>
    </row>
    <row r="197" spans="1:26" ht="15.75" customHeight="1">
      <c r="A197" s="343"/>
      <c r="B197" s="343"/>
      <c r="C197" s="343"/>
      <c r="D197" s="464"/>
      <c r="E197" s="343"/>
      <c r="F197" s="464"/>
      <c r="G197" s="343"/>
      <c r="H197" s="464"/>
      <c r="I197" s="343"/>
      <c r="J197" s="464"/>
      <c r="K197" s="497"/>
      <c r="L197" s="343"/>
      <c r="M197" s="464"/>
      <c r="N197" s="343"/>
      <c r="O197" s="464"/>
      <c r="P197" s="343"/>
      <c r="Q197" s="464"/>
      <c r="R197" s="343"/>
      <c r="S197" s="343"/>
      <c r="T197" s="343"/>
      <c r="U197" s="343"/>
      <c r="V197" s="343"/>
      <c r="W197" s="343"/>
      <c r="X197" s="343"/>
      <c r="Y197" s="343"/>
      <c r="Z197" s="343"/>
    </row>
    <row r="198" spans="1:26" ht="15.75" customHeight="1">
      <c r="A198" s="343"/>
      <c r="B198" s="343"/>
      <c r="C198" s="343"/>
      <c r="D198" s="464"/>
      <c r="E198" s="343"/>
      <c r="F198" s="464"/>
      <c r="G198" s="343"/>
      <c r="H198" s="464"/>
      <c r="I198" s="343"/>
      <c r="J198" s="464"/>
      <c r="K198" s="497"/>
      <c r="L198" s="343"/>
      <c r="M198" s="464"/>
      <c r="N198" s="343"/>
      <c r="O198" s="464"/>
      <c r="P198" s="343"/>
      <c r="Q198" s="464"/>
      <c r="R198" s="343"/>
      <c r="S198" s="343"/>
      <c r="T198" s="343"/>
      <c r="U198" s="343"/>
      <c r="V198" s="343"/>
      <c r="W198" s="343"/>
      <c r="X198" s="343"/>
      <c r="Y198" s="343"/>
      <c r="Z198" s="343"/>
    </row>
    <row r="199" spans="1:26" ht="15.75" customHeight="1">
      <c r="A199" s="343"/>
      <c r="B199" s="343"/>
      <c r="C199" s="343"/>
      <c r="D199" s="464"/>
      <c r="E199" s="343"/>
      <c r="F199" s="464"/>
      <c r="G199" s="343"/>
      <c r="H199" s="464"/>
      <c r="I199" s="343"/>
      <c r="J199" s="464"/>
      <c r="K199" s="497"/>
      <c r="L199" s="343"/>
      <c r="M199" s="464"/>
      <c r="N199" s="343"/>
      <c r="O199" s="464"/>
      <c r="P199" s="343"/>
      <c r="Q199" s="464"/>
      <c r="R199" s="343"/>
      <c r="S199" s="343"/>
      <c r="T199" s="343"/>
      <c r="U199" s="343"/>
      <c r="V199" s="343"/>
      <c r="W199" s="343"/>
      <c r="X199" s="343"/>
      <c r="Y199" s="343"/>
      <c r="Z199" s="343"/>
    </row>
    <row r="200" spans="1:26" ht="15.75" customHeight="1">
      <c r="A200" s="343"/>
      <c r="B200" s="343"/>
      <c r="C200" s="343"/>
      <c r="D200" s="464"/>
      <c r="E200" s="343"/>
      <c r="F200" s="464"/>
      <c r="G200" s="343"/>
      <c r="H200" s="464"/>
      <c r="I200" s="343"/>
      <c r="J200" s="464"/>
      <c r="K200" s="497"/>
      <c r="L200" s="343"/>
      <c r="M200" s="464"/>
      <c r="N200" s="343"/>
      <c r="O200" s="464"/>
      <c r="P200" s="343"/>
      <c r="Q200" s="464"/>
      <c r="R200" s="343"/>
      <c r="S200" s="343"/>
      <c r="T200" s="343"/>
      <c r="U200" s="343"/>
      <c r="V200" s="343"/>
      <c r="W200" s="343"/>
      <c r="X200" s="343"/>
      <c r="Y200" s="343"/>
      <c r="Z200" s="343"/>
    </row>
    <row r="201" spans="1:26" ht="15.75" customHeight="1">
      <c r="A201" s="343"/>
      <c r="B201" s="343"/>
      <c r="C201" s="343"/>
      <c r="D201" s="464"/>
      <c r="E201" s="343"/>
      <c r="F201" s="464"/>
      <c r="G201" s="343"/>
      <c r="H201" s="464"/>
      <c r="I201" s="343"/>
      <c r="J201" s="464"/>
      <c r="K201" s="497"/>
      <c r="L201" s="343"/>
      <c r="M201" s="464"/>
      <c r="N201" s="343"/>
      <c r="O201" s="464"/>
      <c r="P201" s="343"/>
      <c r="Q201" s="464"/>
      <c r="R201" s="343"/>
      <c r="S201" s="343"/>
      <c r="T201" s="343"/>
      <c r="U201" s="343"/>
      <c r="V201" s="343"/>
      <c r="W201" s="343"/>
      <c r="X201" s="343"/>
      <c r="Y201" s="343"/>
      <c r="Z201" s="343"/>
    </row>
    <row r="202" spans="1:26" ht="15.75" customHeight="1">
      <c r="A202" s="343"/>
      <c r="B202" s="343"/>
      <c r="C202" s="343"/>
      <c r="D202" s="464"/>
      <c r="E202" s="343"/>
      <c r="F202" s="464"/>
      <c r="G202" s="343"/>
      <c r="H202" s="464"/>
      <c r="I202" s="343"/>
      <c r="J202" s="464"/>
      <c r="K202" s="497"/>
      <c r="L202" s="343"/>
      <c r="M202" s="464"/>
      <c r="N202" s="343"/>
      <c r="O202" s="464"/>
      <c r="P202" s="343"/>
      <c r="Q202" s="464"/>
      <c r="R202" s="343"/>
      <c r="S202" s="343"/>
      <c r="T202" s="343"/>
      <c r="U202" s="343"/>
      <c r="V202" s="343"/>
      <c r="W202" s="343"/>
      <c r="X202" s="343"/>
      <c r="Y202" s="343"/>
      <c r="Z202" s="343"/>
    </row>
    <row r="203" spans="1:26" ht="15.75" customHeight="1">
      <c r="A203" s="343"/>
      <c r="B203" s="343"/>
      <c r="C203" s="343"/>
      <c r="D203" s="464"/>
      <c r="E203" s="343"/>
      <c r="F203" s="464"/>
      <c r="G203" s="343"/>
      <c r="H203" s="464"/>
      <c r="I203" s="343"/>
      <c r="J203" s="464"/>
      <c r="K203" s="497"/>
      <c r="L203" s="343"/>
      <c r="M203" s="464"/>
      <c r="N203" s="343"/>
      <c r="O203" s="464"/>
      <c r="P203" s="343"/>
      <c r="Q203" s="464"/>
      <c r="R203" s="343"/>
      <c r="S203" s="343"/>
      <c r="T203" s="343"/>
      <c r="U203" s="343"/>
      <c r="V203" s="343"/>
      <c r="W203" s="343"/>
      <c r="X203" s="343"/>
      <c r="Y203" s="343"/>
      <c r="Z203" s="343"/>
    </row>
    <row r="204" spans="1:26" ht="15.75" customHeight="1">
      <c r="A204" s="343"/>
      <c r="B204" s="343"/>
      <c r="C204" s="343"/>
      <c r="D204" s="464"/>
      <c r="E204" s="343"/>
      <c r="F204" s="464"/>
      <c r="G204" s="343"/>
      <c r="H204" s="464"/>
      <c r="I204" s="343"/>
      <c r="J204" s="464"/>
      <c r="K204" s="497"/>
      <c r="L204" s="343"/>
      <c r="M204" s="464"/>
      <c r="N204" s="343"/>
      <c r="O204" s="464"/>
      <c r="P204" s="343"/>
      <c r="Q204" s="464"/>
      <c r="R204" s="343"/>
      <c r="S204" s="343"/>
      <c r="T204" s="343"/>
      <c r="U204" s="343"/>
      <c r="V204" s="343"/>
      <c r="W204" s="343"/>
      <c r="X204" s="343"/>
      <c r="Y204" s="343"/>
      <c r="Z204" s="343"/>
    </row>
    <row r="205" spans="1:26" ht="15.75" customHeight="1">
      <c r="A205" s="343"/>
      <c r="B205" s="343"/>
      <c r="C205" s="343"/>
      <c r="D205" s="464"/>
      <c r="E205" s="343"/>
      <c r="F205" s="464"/>
      <c r="G205" s="343"/>
      <c r="H205" s="464"/>
      <c r="I205" s="343"/>
      <c r="J205" s="464"/>
      <c r="K205" s="497"/>
      <c r="L205" s="343"/>
      <c r="M205" s="464"/>
      <c r="N205" s="343"/>
      <c r="O205" s="464"/>
      <c r="P205" s="343"/>
      <c r="Q205" s="464"/>
      <c r="R205" s="343"/>
      <c r="S205" s="343"/>
      <c r="T205" s="343"/>
      <c r="U205" s="343"/>
      <c r="V205" s="343"/>
      <c r="W205" s="343"/>
      <c r="X205" s="343"/>
      <c r="Y205" s="343"/>
      <c r="Z205" s="343"/>
    </row>
    <row r="206" spans="1:26" ht="15.75" customHeight="1">
      <c r="A206" s="343"/>
      <c r="B206" s="343"/>
      <c r="C206" s="343"/>
      <c r="D206" s="464"/>
      <c r="E206" s="343"/>
      <c r="F206" s="464"/>
      <c r="G206" s="343"/>
      <c r="H206" s="464"/>
      <c r="I206" s="343"/>
      <c r="J206" s="464"/>
      <c r="K206" s="497"/>
      <c r="L206" s="343"/>
      <c r="M206" s="464"/>
      <c r="N206" s="343"/>
      <c r="O206" s="464"/>
      <c r="P206" s="343"/>
      <c r="Q206" s="464"/>
      <c r="R206" s="343"/>
      <c r="S206" s="343"/>
      <c r="T206" s="343"/>
      <c r="U206" s="343"/>
      <c r="V206" s="343"/>
      <c r="W206" s="343"/>
      <c r="X206" s="343"/>
      <c r="Y206" s="343"/>
      <c r="Z206" s="343"/>
    </row>
    <row r="207" spans="1:26" ht="15.75" customHeight="1">
      <c r="A207" s="343"/>
      <c r="B207" s="343"/>
      <c r="C207" s="343"/>
      <c r="D207" s="464"/>
      <c r="E207" s="343"/>
      <c r="F207" s="464"/>
      <c r="G207" s="343"/>
      <c r="H207" s="464"/>
      <c r="I207" s="343"/>
      <c r="J207" s="464"/>
      <c r="K207" s="497"/>
      <c r="L207" s="343"/>
      <c r="M207" s="464"/>
      <c r="N207" s="343"/>
      <c r="O207" s="464"/>
      <c r="P207" s="343"/>
      <c r="Q207" s="464"/>
      <c r="R207" s="343"/>
      <c r="S207" s="343"/>
      <c r="T207" s="343"/>
      <c r="U207" s="343"/>
      <c r="V207" s="343"/>
      <c r="W207" s="343"/>
      <c r="X207" s="343"/>
      <c r="Y207" s="343"/>
      <c r="Z207" s="343"/>
    </row>
    <row r="208" spans="1:26" ht="15.75" customHeight="1">
      <c r="A208" s="343"/>
      <c r="B208" s="343"/>
      <c r="C208" s="343"/>
      <c r="D208" s="464"/>
      <c r="E208" s="343"/>
      <c r="F208" s="464"/>
      <c r="G208" s="343"/>
      <c r="H208" s="464"/>
      <c r="I208" s="343"/>
      <c r="J208" s="464"/>
      <c r="K208" s="497"/>
      <c r="L208" s="343"/>
      <c r="M208" s="464"/>
      <c r="N208" s="343"/>
      <c r="O208" s="464"/>
      <c r="P208" s="343"/>
      <c r="Q208" s="464"/>
      <c r="R208" s="343"/>
      <c r="S208" s="343"/>
      <c r="T208" s="343"/>
      <c r="U208" s="343"/>
      <c r="V208" s="343"/>
      <c r="W208" s="343"/>
      <c r="X208" s="343"/>
      <c r="Y208" s="343"/>
      <c r="Z208" s="343"/>
    </row>
    <row r="209" spans="1:26" ht="15.75" customHeight="1">
      <c r="A209" s="343"/>
      <c r="B209" s="343"/>
      <c r="C209" s="343"/>
      <c r="D209" s="464"/>
      <c r="E209" s="343"/>
      <c r="F209" s="464"/>
      <c r="G209" s="343"/>
      <c r="H209" s="464"/>
      <c r="I209" s="343"/>
      <c r="J209" s="464"/>
      <c r="K209" s="497"/>
      <c r="L209" s="343"/>
      <c r="M209" s="464"/>
      <c r="N209" s="343"/>
      <c r="O209" s="464"/>
      <c r="P209" s="343"/>
      <c r="Q209" s="464"/>
      <c r="R209" s="343"/>
      <c r="S209" s="343"/>
      <c r="T209" s="343"/>
      <c r="U209" s="343"/>
      <c r="V209" s="343"/>
      <c r="W209" s="343"/>
      <c r="X209" s="343"/>
      <c r="Y209" s="343"/>
      <c r="Z209" s="343"/>
    </row>
    <row r="210" spans="1:26" ht="15.75" customHeight="1">
      <c r="A210" s="343"/>
      <c r="B210" s="343"/>
      <c r="C210" s="343"/>
      <c r="D210" s="464"/>
      <c r="E210" s="343"/>
      <c r="F210" s="464"/>
      <c r="G210" s="343"/>
      <c r="H210" s="464"/>
      <c r="I210" s="343"/>
      <c r="J210" s="464"/>
      <c r="K210" s="497"/>
      <c r="L210" s="343"/>
      <c r="M210" s="464"/>
      <c r="N210" s="343"/>
      <c r="O210" s="464"/>
      <c r="P210" s="343"/>
      <c r="Q210" s="464"/>
      <c r="R210" s="343"/>
      <c r="S210" s="343"/>
      <c r="T210" s="343"/>
      <c r="U210" s="343"/>
      <c r="V210" s="343"/>
      <c r="W210" s="343"/>
      <c r="X210" s="343"/>
      <c r="Y210" s="343"/>
      <c r="Z210" s="343"/>
    </row>
    <row r="211" spans="1:26" ht="15.75" customHeight="1">
      <c r="A211" s="343"/>
      <c r="B211" s="343"/>
      <c r="C211" s="343"/>
      <c r="D211" s="464"/>
      <c r="E211" s="343"/>
      <c r="F211" s="464"/>
      <c r="G211" s="343"/>
      <c r="H211" s="464"/>
      <c r="I211" s="343"/>
      <c r="J211" s="464"/>
      <c r="K211" s="497"/>
      <c r="L211" s="343"/>
      <c r="M211" s="464"/>
      <c r="N211" s="343"/>
      <c r="O211" s="464"/>
      <c r="P211" s="343"/>
      <c r="Q211" s="464"/>
      <c r="R211" s="343"/>
      <c r="S211" s="343"/>
      <c r="T211" s="343"/>
      <c r="U211" s="343"/>
      <c r="V211" s="343"/>
      <c r="W211" s="343"/>
      <c r="X211" s="343"/>
      <c r="Y211" s="343"/>
      <c r="Z211" s="343"/>
    </row>
    <row r="212" spans="1:26" ht="15.75" customHeight="1">
      <c r="A212" s="343"/>
      <c r="B212" s="343"/>
      <c r="C212" s="343"/>
      <c r="D212" s="464"/>
      <c r="E212" s="343"/>
      <c r="F212" s="464"/>
      <c r="G212" s="343"/>
      <c r="H212" s="464"/>
      <c r="I212" s="343"/>
      <c r="J212" s="464"/>
      <c r="K212" s="497"/>
      <c r="L212" s="343"/>
      <c r="M212" s="464"/>
      <c r="N212" s="343"/>
      <c r="O212" s="464"/>
      <c r="P212" s="343"/>
      <c r="Q212" s="464"/>
      <c r="R212" s="343"/>
      <c r="S212" s="343"/>
      <c r="T212" s="343"/>
      <c r="U212" s="343"/>
      <c r="V212" s="343"/>
      <c r="W212" s="343"/>
      <c r="X212" s="343"/>
      <c r="Y212" s="343"/>
      <c r="Z212" s="343"/>
    </row>
    <row r="213" spans="1:26" ht="15.75" customHeight="1">
      <c r="A213" s="343"/>
      <c r="B213" s="343"/>
      <c r="C213" s="343"/>
      <c r="D213" s="464"/>
      <c r="E213" s="343"/>
      <c r="F213" s="464"/>
      <c r="G213" s="343"/>
      <c r="H213" s="464"/>
      <c r="I213" s="343"/>
      <c r="J213" s="464"/>
      <c r="K213" s="497"/>
      <c r="L213" s="343"/>
      <c r="M213" s="464"/>
      <c r="N213" s="343"/>
      <c r="O213" s="464"/>
      <c r="P213" s="343"/>
      <c r="Q213" s="464"/>
      <c r="R213" s="343"/>
      <c r="S213" s="343"/>
      <c r="T213" s="343"/>
      <c r="U213" s="343"/>
      <c r="V213" s="343"/>
      <c r="W213" s="343"/>
      <c r="X213" s="343"/>
      <c r="Y213" s="343"/>
      <c r="Z213" s="343"/>
    </row>
    <row r="214" spans="1:26" ht="15.75" customHeight="1">
      <c r="A214" s="343"/>
      <c r="B214" s="343"/>
      <c r="C214" s="343"/>
      <c r="D214" s="464"/>
      <c r="E214" s="343"/>
      <c r="F214" s="464"/>
      <c r="G214" s="343"/>
      <c r="H214" s="464"/>
      <c r="I214" s="343"/>
      <c r="J214" s="464"/>
      <c r="K214" s="497"/>
      <c r="L214" s="343"/>
      <c r="M214" s="464"/>
      <c r="N214" s="343"/>
      <c r="O214" s="464"/>
      <c r="P214" s="343"/>
      <c r="Q214" s="464"/>
      <c r="R214" s="343"/>
      <c r="S214" s="343"/>
      <c r="T214" s="343"/>
      <c r="U214" s="343"/>
      <c r="V214" s="343"/>
      <c r="W214" s="343"/>
      <c r="X214" s="343"/>
      <c r="Y214" s="343"/>
      <c r="Z214" s="343"/>
    </row>
    <row r="215" spans="1:26" ht="15.75" customHeight="1">
      <c r="A215" s="343"/>
      <c r="B215" s="343"/>
      <c r="C215" s="343"/>
      <c r="D215" s="464"/>
      <c r="E215" s="343"/>
      <c r="F215" s="464"/>
      <c r="G215" s="343"/>
      <c r="H215" s="464"/>
      <c r="I215" s="343"/>
      <c r="J215" s="464"/>
      <c r="K215" s="497"/>
      <c r="L215" s="343"/>
      <c r="M215" s="464"/>
      <c r="N215" s="343"/>
      <c r="O215" s="464"/>
      <c r="P215" s="343"/>
      <c r="Q215" s="464"/>
      <c r="R215" s="343"/>
      <c r="S215" s="343"/>
      <c r="T215" s="343"/>
      <c r="U215" s="343"/>
      <c r="V215" s="343"/>
      <c r="W215" s="343"/>
      <c r="X215" s="343"/>
      <c r="Y215" s="343"/>
      <c r="Z215" s="343"/>
    </row>
    <row r="216" spans="1:26" ht="15.75" customHeight="1">
      <c r="A216" s="343"/>
      <c r="B216" s="343"/>
      <c r="C216" s="343"/>
      <c r="D216" s="464"/>
      <c r="E216" s="343"/>
      <c r="F216" s="464"/>
      <c r="G216" s="343"/>
      <c r="H216" s="464"/>
      <c r="I216" s="343"/>
      <c r="J216" s="464"/>
      <c r="K216" s="497"/>
      <c r="L216" s="343"/>
      <c r="M216" s="464"/>
      <c r="N216" s="343"/>
      <c r="O216" s="464"/>
      <c r="P216" s="343"/>
      <c r="Q216" s="464"/>
      <c r="R216" s="343"/>
      <c r="S216" s="343"/>
      <c r="T216" s="343"/>
      <c r="U216" s="343"/>
      <c r="V216" s="343"/>
      <c r="W216" s="343"/>
      <c r="X216" s="343"/>
      <c r="Y216" s="343"/>
      <c r="Z216" s="343"/>
    </row>
    <row r="217" spans="1:26" ht="15.75" customHeight="1">
      <c r="A217" s="343"/>
      <c r="B217" s="343"/>
      <c r="C217" s="343"/>
      <c r="D217" s="464"/>
      <c r="E217" s="343"/>
      <c r="F217" s="464"/>
      <c r="G217" s="343"/>
      <c r="H217" s="464"/>
      <c r="I217" s="343"/>
      <c r="J217" s="464"/>
      <c r="K217" s="497"/>
      <c r="L217" s="343"/>
      <c r="M217" s="464"/>
      <c r="N217" s="343"/>
      <c r="O217" s="464"/>
      <c r="P217" s="343"/>
      <c r="Q217" s="464"/>
      <c r="R217" s="343"/>
      <c r="S217" s="343"/>
      <c r="T217" s="343"/>
      <c r="U217" s="343"/>
      <c r="V217" s="343"/>
      <c r="W217" s="343"/>
      <c r="X217" s="343"/>
      <c r="Y217" s="343"/>
      <c r="Z217" s="343"/>
    </row>
    <row r="218" spans="1:26" ht="15.75" customHeight="1">
      <c r="A218" s="343"/>
      <c r="B218" s="343"/>
      <c r="C218" s="343"/>
      <c r="D218" s="464"/>
      <c r="E218" s="343"/>
      <c r="F218" s="464"/>
      <c r="G218" s="343"/>
      <c r="H218" s="464"/>
      <c r="I218" s="343"/>
      <c r="J218" s="464"/>
      <c r="K218" s="497"/>
      <c r="L218" s="343"/>
      <c r="M218" s="464"/>
      <c r="N218" s="343"/>
      <c r="O218" s="464"/>
      <c r="P218" s="343"/>
      <c r="Q218" s="464"/>
      <c r="R218" s="343"/>
      <c r="S218" s="343"/>
      <c r="T218" s="343"/>
      <c r="U218" s="343"/>
      <c r="V218" s="343"/>
      <c r="W218" s="343"/>
      <c r="X218" s="343"/>
      <c r="Y218" s="343"/>
      <c r="Z218" s="343"/>
    </row>
    <row r="219" spans="1:26" ht="15.75" customHeight="1">
      <c r="A219" s="343"/>
      <c r="B219" s="343"/>
      <c r="C219" s="343"/>
      <c r="D219" s="464"/>
      <c r="E219" s="343"/>
      <c r="F219" s="464"/>
      <c r="G219" s="343"/>
      <c r="H219" s="464"/>
      <c r="I219" s="343"/>
      <c r="J219" s="464"/>
      <c r="K219" s="497"/>
      <c r="L219" s="343"/>
      <c r="M219" s="464"/>
      <c r="N219" s="343"/>
      <c r="O219" s="464"/>
      <c r="P219" s="343"/>
      <c r="Q219" s="464"/>
      <c r="R219" s="343"/>
      <c r="S219" s="343"/>
      <c r="T219" s="343"/>
      <c r="U219" s="343"/>
      <c r="V219" s="343"/>
      <c r="W219" s="343"/>
      <c r="X219" s="343"/>
      <c r="Y219" s="343"/>
      <c r="Z219" s="343"/>
    </row>
    <row r="220" spans="1:26" ht="15.75" customHeight="1">
      <c r="A220" s="343"/>
      <c r="B220" s="343"/>
      <c r="C220" s="343"/>
      <c r="D220" s="464"/>
      <c r="E220" s="343"/>
      <c r="F220" s="464"/>
      <c r="G220" s="343"/>
      <c r="H220" s="464"/>
      <c r="I220" s="343"/>
      <c r="J220" s="464"/>
      <c r="K220" s="497"/>
      <c r="L220" s="343"/>
      <c r="M220" s="464"/>
      <c r="N220" s="343"/>
      <c r="O220" s="464"/>
      <c r="P220" s="343"/>
      <c r="Q220" s="464"/>
      <c r="R220" s="343"/>
      <c r="S220" s="343"/>
      <c r="T220" s="343"/>
      <c r="U220" s="343"/>
      <c r="V220" s="343"/>
      <c r="W220" s="343"/>
      <c r="X220" s="343"/>
      <c r="Y220" s="343"/>
      <c r="Z220" s="343"/>
    </row>
    <row r="221" spans="1:26" ht="15.75" customHeight="1">
      <c r="A221" s="343"/>
      <c r="B221" s="343"/>
      <c r="C221" s="343"/>
      <c r="D221" s="464"/>
      <c r="E221" s="343"/>
      <c r="F221" s="464"/>
      <c r="G221" s="343"/>
      <c r="H221" s="464"/>
      <c r="I221" s="343"/>
      <c r="J221" s="464"/>
      <c r="K221" s="497"/>
      <c r="L221" s="343"/>
      <c r="M221" s="464"/>
      <c r="N221" s="343"/>
      <c r="O221" s="464"/>
      <c r="P221" s="343"/>
      <c r="Q221" s="464"/>
      <c r="R221" s="343"/>
      <c r="S221" s="343"/>
      <c r="T221" s="343"/>
      <c r="U221" s="343"/>
      <c r="V221" s="343"/>
      <c r="W221" s="343"/>
      <c r="X221" s="343"/>
      <c r="Y221" s="343"/>
      <c r="Z221" s="343"/>
    </row>
    <row r="222" spans="1:26" ht="15.75" customHeight="1">
      <c r="A222" s="343"/>
      <c r="B222" s="343"/>
      <c r="C222" s="343"/>
      <c r="D222" s="464"/>
      <c r="E222" s="343"/>
      <c r="F222" s="464"/>
      <c r="G222" s="343"/>
      <c r="H222" s="464"/>
      <c r="I222" s="343"/>
      <c r="J222" s="464"/>
      <c r="K222" s="497"/>
      <c r="L222" s="343"/>
      <c r="M222" s="464"/>
      <c r="N222" s="343"/>
      <c r="O222" s="464"/>
      <c r="P222" s="343"/>
      <c r="Q222" s="464"/>
      <c r="R222" s="343"/>
      <c r="S222" s="343"/>
      <c r="T222" s="343"/>
      <c r="U222" s="343"/>
      <c r="V222" s="343"/>
      <c r="W222" s="343"/>
      <c r="X222" s="343"/>
      <c r="Y222" s="343"/>
      <c r="Z222" s="343"/>
    </row>
    <row r="223" spans="1:26" ht="15.75" customHeight="1">
      <c r="A223" s="343"/>
      <c r="B223" s="343"/>
      <c r="C223" s="343"/>
      <c r="D223" s="464"/>
      <c r="E223" s="343"/>
      <c r="F223" s="464"/>
      <c r="G223" s="343"/>
      <c r="H223" s="464"/>
      <c r="I223" s="343"/>
      <c r="J223" s="464"/>
      <c r="K223" s="497"/>
      <c r="L223" s="343"/>
      <c r="M223" s="464"/>
      <c r="N223" s="343"/>
      <c r="O223" s="464"/>
      <c r="P223" s="343"/>
      <c r="Q223" s="464"/>
      <c r="R223" s="343"/>
      <c r="S223" s="343"/>
      <c r="T223" s="343"/>
      <c r="U223" s="343"/>
      <c r="V223" s="343"/>
      <c r="W223" s="343"/>
      <c r="X223" s="343"/>
      <c r="Y223" s="343"/>
      <c r="Z223" s="343"/>
    </row>
    <row r="224" spans="1:26" ht="15.75" customHeight="1">
      <c r="A224" s="343"/>
      <c r="B224" s="343"/>
      <c r="C224" s="343"/>
      <c r="D224" s="464"/>
      <c r="E224" s="343"/>
      <c r="F224" s="464"/>
      <c r="G224" s="343"/>
      <c r="H224" s="464"/>
      <c r="I224" s="343"/>
      <c r="J224" s="464"/>
      <c r="K224" s="497"/>
      <c r="L224" s="343"/>
      <c r="M224" s="464"/>
      <c r="N224" s="343"/>
      <c r="O224" s="464"/>
      <c r="P224" s="343"/>
      <c r="Q224" s="464"/>
      <c r="R224" s="343"/>
      <c r="S224" s="343"/>
      <c r="T224" s="343"/>
      <c r="U224" s="343"/>
      <c r="V224" s="343"/>
      <c r="W224" s="343"/>
      <c r="X224" s="343"/>
      <c r="Y224" s="343"/>
      <c r="Z224" s="343"/>
    </row>
    <row r="225" spans="1:26" ht="15.75" customHeight="1">
      <c r="A225" s="343"/>
      <c r="B225" s="343"/>
      <c r="C225" s="343"/>
      <c r="D225" s="464"/>
      <c r="E225" s="343"/>
      <c r="F225" s="464"/>
      <c r="G225" s="343"/>
      <c r="H225" s="464"/>
      <c r="I225" s="343"/>
      <c r="J225" s="464"/>
      <c r="K225" s="497"/>
      <c r="L225" s="343"/>
      <c r="M225" s="464"/>
      <c r="N225" s="343"/>
      <c r="O225" s="464"/>
      <c r="P225" s="343"/>
      <c r="Q225" s="464"/>
      <c r="R225" s="343"/>
      <c r="S225" s="343"/>
      <c r="T225" s="343"/>
      <c r="U225" s="343"/>
      <c r="V225" s="343"/>
      <c r="W225" s="343"/>
      <c r="X225" s="343"/>
      <c r="Y225" s="343"/>
      <c r="Z225" s="343"/>
    </row>
    <row r="226" spans="1:26" ht="15.75" customHeight="1">
      <c r="A226" s="343"/>
      <c r="B226" s="343"/>
      <c r="C226" s="343"/>
      <c r="D226" s="464"/>
      <c r="E226" s="343"/>
      <c r="F226" s="464"/>
      <c r="G226" s="343"/>
      <c r="H226" s="464"/>
      <c r="I226" s="343"/>
      <c r="J226" s="464"/>
      <c r="K226" s="497"/>
      <c r="L226" s="343"/>
      <c r="M226" s="464"/>
      <c r="N226" s="343"/>
      <c r="O226" s="464"/>
      <c r="P226" s="343"/>
      <c r="Q226" s="464"/>
      <c r="R226" s="343"/>
      <c r="S226" s="343"/>
      <c r="T226" s="343"/>
      <c r="U226" s="343"/>
      <c r="V226" s="343"/>
      <c r="W226" s="343"/>
      <c r="X226" s="343"/>
      <c r="Y226" s="343"/>
      <c r="Z226" s="343"/>
    </row>
    <row r="227" spans="1:26" ht="15.75" customHeight="1">
      <c r="A227" s="343"/>
      <c r="B227" s="343"/>
      <c r="C227" s="343"/>
      <c r="D227" s="464"/>
      <c r="E227" s="343"/>
      <c r="F227" s="464"/>
      <c r="G227" s="343"/>
      <c r="H227" s="464"/>
      <c r="I227" s="343"/>
      <c r="J227" s="464"/>
      <c r="K227" s="497"/>
      <c r="L227" s="343"/>
      <c r="M227" s="464"/>
      <c r="N227" s="343"/>
      <c r="O227" s="464"/>
      <c r="P227" s="343"/>
      <c r="Q227" s="464"/>
      <c r="R227" s="343"/>
      <c r="S227" s="343"/>
      <c r="T227" s="343"/>
      <c r="U227" s="343"/>
      <c r="V227" s="343"/>
      <c r="W227" s="343"/>
      <c r="X227" s="343"/>
      <c r="Y227" s="343"/>
      <c r="Z227" s="343"/>
    </row>
    <row r="228" spans="1:26" ht="15.75" customHeight="1">
      <c r="A228" s="343"/>
      <c r="B228" s="343"/>
      <c r="C228" s="343"/>
      <c r="D228" s="464"/>
      <c r="E228" s="343"/>
      <c r="F228" s="464"/>
      <c r="G228" s="343"/>
      <c r="H228" s="464"/>
      <c r="I228" s="343"/>
      <c r="J228" s="464"/>
      <c r="K228" s="497"/>
      <c r="L228" s="343"/>
      <c r="M228" s="464"/>
      <c r="N228" s="343"/>
      <c r="O228" s="464"/>
      <c r="P228" s="343"/>
      <c r="Q228" s="464"/>
      <c r="R228" s="343"/>
      <c r="S228" s="343"/>
      <c r="T228" s="343"/>
      <c r="U228" s="343"/>
      <c r="V228" s="343"/>
      <c r="W228" s="343"/>
      <c r="X228" s="343"/>
      <c r="Y228" s="343"/>
      <c r="Z228" s="343"/>
    </row>
    <row r="229" spans="1:26" ht="15.75" customHeight="1">
      <c r="A229" s="343"/>
      <c r="B229" s="343"/>
      <c r="C229" s="343"/>
      <c r="D229" s="464"/>
      <c r="E229" s="343"/>
      <c r="F229" s="464"/>
      <c r="G229" s="343"/>
      <c r="H229" s="464"/>
      <c r="I229" s="343"/>
      <c r="J229" s="464"/>
      <c r="K229" s="497"/>
      <c r="L229" s="343"/>
      <c r="M229" s="464"/>
      <c r="N229" s="343"/>
      <c r="O229" s="464"/>
      <c r="P229" s="343"/>
      <c r="Q229" s="464"/>
      <c r="R229" s="343"/>
      <c r="S229" s="343"/>
      <c r="T229" s="343"/>
      <c r="U229" s="343"/>
      <c r="V229" s="343"/>
      <c r="W229" s="343"/>
      <c r="X229" s="343"/>
      <c r="Y229" s="343"/>
      <c r="Z229" s="343"/>
    </row>
    <row r="230" spans="1:26" ht="15.75" customHeight="1">
      <c r="A230" s="343"/>
      <c r="B230" s="343"/>
      <c r="C230" s="343"/>
      <c r="D230" s="464"/>
      <c r="E230" s="343"/>
      <c r="F230" s="464"/>
      <c r="G230" s="343"/>
      <c r="H230" s="464"/>
      <c r="I230" s="343"/>
      <c r="J230" s="464"/>
      <c r="K230" s="497"/>
      <c r="L230" s="343"/>
      <c r="M230" s="464"/>
      <c r="N230" s="343"/>
      <c r="O230" s="464"/>
      <c r="P230" s="343"/>
      <c r="Q230" s="464"/>
      <c r="R230" s="343"/>
      <c r="S230" s="343"/>
      <c r="T230" s="343"/>
      <c r="U230" s="343"/>
      <c r="V230" s="343"/>
      <c r="W230" s="343"/>
      <c r="X230" s="343"/>
      <c r="Y230" s="343"/>
      <c r="Z230" s="343"/>
    </row>
    <row r="231" spans="1:26" ht="15.75" customHeight="1">
      <c r="A231" s="343"/>
      <c r="B231" s="343"/>
      <c r="C231" s="343"/>
      <c r="D231" s="464"/>
      <c r="E231" s="343"/>
      <c r="F231" s="464"/>
      <c r="G231" s="343"/>
      <c r="H231" s="464"/>
      <c r="I231" s="343"/>
      <c r="J231" s="464"/>
      <c r="K231" s="497"/>
      <c r="L231" s="343"/>
      <c r="M231" s="464"/>
      <c r="N231" s="343"/>
      <c r="O231" s="464"/>
      <c r="P231" s="343"/>
      <c r="Q231" s="464"/>
      <c r="R231" s="343"/>
      <c r="S231" s="343"/>
      <c r="T231" s="343"/>
      <c r="U231" s="343"/>
      <c r="V231" s="343"/>
      <c r="W231" s="343"/>
      <c r="X231" s="343"/>
      <c r="Y231" s="343"/>
      <c r="Z231" s="343"/>
    </row>
    <row r="232" spans="1:26" ht="15.75" customHeight="1">
      <c r="A232" s="343"/>
      <c r="B232" s="343"/>
      <c r="C232" s="343"/>
      <c r="D232" s="464"/>
      <c r="E232" s="343"/>
      <c r="F232" s="464"/>
      <c r="G232" s="343"/>
      <c r="H232" s="464"/>
      <c r="I232" s="343"/>
      <c r="J232" s="464"/>
      <c r="K232" s="497"/>
      <c r="L232" s="343"/>
      <c r="M232" s="464"/>
      <c r="N232" s="343"/>
      <c r="O232" s="464"/>
      <c r="P232" s="343"/>
      <c r="Q232" s="464"/>
      <c r="R232" s="343"/>
      <c r="S232" s="343"/>
      <c r="T232" s="343"/>
      <c r="U232" s="343"/>
      <c r="V232" s="343"/>
      <c r="W232" s="343"/>
      <c r="X232" s="343"/>
      <c r="Y232" s="343"/>
      <c r="Z232" s="343"/>
    </row>
    <row r="233" spans="1:26" ht="15.75" customHeight="1">
      <c r="A233" s="343"/>
      <c r="B233" s="343"/>
      <c r="C233" s="343"/>
      <c r="D233" s="464"/>
      <c r="E233" s="343"/>
      <c r="F233" s="464"/>
      <c r="G233" s="343"/>
      <c r="H233" s="464"/>
      <c r="I233" s="343"/>
      <c r="J233" s="464"/>
      <c r="K233" s="497"/>
      <c r="L233" s="343"/>
      <c r="M233" s="464"/>
      <c r="N233" s="343"/>
      <c r="O233" s="464"/>
      <c r="P233" s="343"/>
      <c r="Q233" s="464"/>
      <c r="R233" s="343"/>
      <c r="S233" s="343"/>
      <c r="T233" s="343"/>
      <c r="U233" s="343"/>
      <c r="V233" s="343"/>
      <c r="W233" s="343"/>
      <c r="X233" s="343"/>
      <c r="Y233" s="343"/>
      <c r="Z233" s="343"/>
    </row>
    <row r="234" spans="1:26" ht="15.75" customHeight="1">
      <c r="A234" s="343"/>
      <c r="B234" s="343"/>
      <c r="C234" s="343"/>
      <c r="D234" s="464"/>
      <c r="E234" s="343"/>
      <c r="F234" s="464"/>
      <c r="G234" s="343"/>
      <c r="H234" s="464"/>
      <c r="I234" s="343"/>
      <c r="J234" s="464"/>
      <c r="K234" s="497"/>
      <c r="L234" s="343"/>
      <c r="M234" s="464"/>
      <c r="N234" s="343"/>
      <c r="O234" s="464"/>
      <c r="P234" s="343"/>
      <c r="Q234" s="464"/>
      <c r="R234" s="343"/>
      <c r="S234" s="343"/>
      <c r="T234" s="343"/>
      <c r="U234" s="343"/>
      <c r="V234" s="343"/>
      <c r="W234" s="343"/>
      <c r="X234" s="343"/>
      <c r="Y234" s="343"/>
      <c r="Z234" s="343"/>
    </row>
    <row r="235" spans="1:26" ht="15.75" customHeight="1">
      <c r="A235" s="343"/>
      <c r="B235" s="343"/>
      <c r="C235" s="343"/>
      <c r="D235" s="464"/>
      <c r="E235" s="343"/>
      <c r="F235" s="464"/>
      <c r="G235" s="343"/>
      <c r="H235" s="464"/>
      <c r="I235" s="343"/>
      <c r="J235" s="464"/>
      <c r="K235" s="497"/>
      <c r="L235" s="343"/>
      <c r="M235" s="464"/>
      <c r="N235" s="343"/>
      <c r="O235" s="464"/>
      <c r="P235" s="343"/>
      <c r="Q235" s="464"/>
      <c r="R235" s="343"/>
      <c r="S235" s="343"/>
      <c r="T235" s="343"/>
      <c r="U235" s="343"/>
      <c r="V235" s="343"/>
      <c r="W235" s="343"/>
      <c r="X235" s="343"/>
      <c r="Y235" s="343"/>
      <c r="Z235" s="343"/>
    </row>
    <row r="236" spans="1:26" ht="15.75" customHeight="1">
      <c r="A236" s="343"/>
      <c r="B236" s="343"/>
      <c r="C236" s="343"/>
      <c r="D236" s="464"/>
      <c r="E236" s="343"/>
      <c r="F236" s="464"/>
      <c r="G236" s="343"/>
      <c r="H236" s="464"/>
      <c r="I236" s="343"/>
      <c r="J236" s="464"/>
      <c r="K236" s="497"/>
      <c r="L236" s="343"/>
      <c r="M236" s="464"/>
      <c r="N236" s="343"/>
      <c r="O236" s="464"/>
      <c r="P236" s="343"/>
      <c r="Q236" s="464"/>
      <c r="R236" s="343"/>
      <c r="S236" s="343"/>
      <c r="T236" s="343"/>
      <c r="U236" s="343"/>
      <c r="V236" s="343"/>
      <c r="W236" s="343"/>
      <c r="X236" s="343"/>
      <c r="Y236" s="343"/>
      <c r="Z236" s="343"/>
    </row>
    <row r="237" spans="1:26" ht="15.75" customHeight="1">
      <c r="A237" s="343"/>
      <c r="B237" s="343"/>
      <c r="C237" s="343"/>
      <c r="D237" s="464"/>
      <c r="E237" s="343"/>
      <c r="F237" s="464"/>
      <c r="G237" s="343"/>
      <c r="H237" s="464"/>
      <c r="I237" s="343"/>
      <c r="J237" s="464"/>
      <c r="K237" s="497"/>
      <c r="L237" s="343"/>
      <c r="M237" s="464"/>
      <c r="N237" s="343"/>
      <c r="O237" s="464"/>
      <c r="P237" s="343"/>
      <c r="Q237" s="464"/>
      <c r="R237" s="343"/>
      <c r="S237" s="343"/>
      <c r="T237" s="343"/>
      <c r="U237" s="343"/>
      <c r="V237" s="343"/>
      <c r="W237" s="343"/>
      <c r="X237" s="343"/>
      <c r="Y237" s="343"/>
      <c r="Z237" s="343"/>
    </row>
    <row r="238" spans="1:26" ht="15.75" customHeight="1">
      <c r="A238" s="343"/>
      <c r="B238" s="343"/>
      <c r="C238" s="343"/>
      <c r="D238" s="464"/>
      <c r="E238" s="343"/>
      <c r="F238" s="464"/>
      <c r="G238" s="343"/>
      <c r="H238" s="464"/>
      <c r="I238" s="343"/>
      <c r="J238" s="464"/>
      <c r="K238" s="497"/>
      <c r="L238" s="343"/>
      <c r="M238" s="464"/>
      <c r="N238" s="343"/>
      <c r="O238" s="464"/>
      <c r="P238" s="343"/>
      <c r="Q238" s="464"/>
      <c r="R238" s="343"/>
      <c r="S238" s="343"/>
      <c r="T238" s="343"/>
      <c r="U238" s="343"/>
      <c r="V238" s="343"/>
      <c r="W238" s="343"/>
      <c r="X238" s="343"/>
      <c r="Y238" s="343"/>
      <c r="Z238" s="343"/>
    </row>
    <row r="239" spans="1:26" ht="15.75" customHeight="1">
      <c r="A239" s="343"/>
      <c r="B239" s="343"/>
      <c r="C239" s="343"/>
      <c r="D239" s="464"/>
      <c r="E239" s="343"/>
      <c r="F239" s="464"/>
      <c r="G239" s="343"/>
      <c r="H239" s="464"/>
      <c r="I239" s="343"/>
      <c r="J239" s="464"/>
      <c r="K239" s="497"/>
      <c r="L239" s="343"/>
      <c r="M239" s="464"/>
      <c r="N239" s="343"/>
      <c r="O239" s="464"/>
      <c r="P239" s="343"/>
      <c r="Q239" s="464"/>
      <c r="R239" s="343"/>
      <c r="S239" s="343"/>
      <c r="T239" s="343"/>
      <c r="U239" s="343"/>
      <c r="V239" s="343"/>
      <c r="W239" s="343"/>
      <c r="X239" s="343"/>
      <c r="Y239" s="343"/>
      <c r="Z239" s="343"/>
    </row>
    <row r="240" spans="1:26" ht="15.75" customHeight="1">
      <c r="A240" s="343"/>
      <c r="B240" s="343"/>
      <c r="C240" s="343"/>
      <c r="D240" s="464"/>
      <c r="E240" s="343"/>
      <c r="F240" s="464"/>
      <c r="G240" s="343"/>
      <c r="H240" s="464"/>
      <c r="I240" s="343"/>
      <c r="J240" s="464"/>
      <c r="K240" s="497"/>
      <c r="L240" s="343"/>
      <c r="M240" s="464"/>
      <c r="N240" s="343"/>
      <c r="O240" s="464"/>
      <c r="P240" s="343"/>
      <c r="Q240" s="464"/>
      <c r="R240" s="343"/>
      <c r="S240" s="343"/>
      <c r="T240" s="343"/>
      <c r="U240" s="343"/>
      <c r="V240" s="343"/>
      <c r="W240" s="343"/>
      <c r="X240" s="343"/>
      <c r="Y240" s="343"/>
      <c r="Z240" s="343"/>
    </row>
    <row r="241" spans="1:26" ht="15.75" customHeight="1">
      <c r="A241" s="343"/>
      <c r="B241" s="343"/>
      <c r="C241" s="343"/>
      <c r="D241" s="464"/>
      <c r="E241" s="343"/>
      <c r="F241" s="464"/>
      <c r="G241" s="343"/>
      <c r="H241" s="464"/>
      <c r="I241" s="343"/>
      <c r="J241" s="464"/>
      <c r="K241" s="497"/>
      <c r="L241" s="343"/>
      <c r="M241" s="464"/>
      <c r="N241" s="343"/>
      <c r="O241" s="464"/>
      <c r="P241" s="343"/>
      <c r="Q241" s="464"/>
      <c r="R241" s="343"/>
      <c r="S241" s="343"/>
      <c r="T241" s="343"/>
      <c r="U241" s="343"/>
      <c r="V241" s="343"/>
      <c r="W241" s="343"/>
      <c r="X241" s="343"/>
      <c r="Y241" s="343"/>
      <c r="Z241" s="343"/>
    </row>
    <row r="242" spans="1:26" ht="15.75" customHeight="1">
      <c r="A242" s="343"/>
      <c r="B242" s="343"/>
      <c r="C242" s="343"/>
      <c r="D242" s="464"/>
      <c r="E242" s="343"/>
      <c r="F242" s="464"/>
      <c r="G242" s="343"/>
      <c r="H242" s="464"/>
      <c r="I242" s="343"/>
      <c r="J242" s="464"/>
      <c r="K242" s="497"/>
      <c r="L242" s="343"/>
      <c r="M242" s="464"/>
      <c r="N242" s="343"/>
      <c r="O242" s="464"/>
      <c r="P242" s="343"/>
      <c r="Q242" s="464"/>
      <c r="R242" s="343"/>
      <c r="S242" s="343"/>
      <c r="T242" s="343"/>
      <c r="U242" s="343"/>
      <c r="V242" s="343"/>
      <c r="W242" s="343"/>
      <c r="X242" s="343"/>
      <c r="Y242" s="343"/>
      <c r="Z242" s="343"/>
    </row>
    <row r="243" spans="1:26" ht="15.75" customHeight="1">
      <c r="A243" s="343"/>
      <c r="B243" s="343"/>
      <c r="C243" s="343"/>
      <c r="D243" s="464"/>
      <c r="E243" s="343"/>
      <c r="F243" s="464"/>
      <c r="G243" s="343"/>
      <c r="H243" s="464"/>
      <c r="I243" s="343"/>
      <c r="J243" s="464"/>
      <c r="K243" s="497"/>
      <c r="L243" s="343"/>
      <c r="M243" s="464"/>
      <c r="N243" s="343"/>
      <c r="O243" s="464"/>
      <c r="P243" s="343"/>
      <c r="Q243" s="464"/>
      <c r="R243" s="343"/>
      <c r="S243" s="343"/>
      <c r="T243" s="343"/>
      <c r="U243" s="343"/>
      <c r="V243" s="343"/>
      <c r="W243" s="343"/>
      <c r="X243" s="343"/>
      <c r="Y243" s="343"/>
      <c r="Z243" s="343"/>
    </row>
    <row r="244" spans="1:26" ht="15.75" customHeight="1">
      <c r="A244" s="343"/>
      <c r="B244" s="343"/>
      <c r="C244" s="343"/>
      <c r="D244" s="464"/>
      <c r="E244" s="343"/>
      <c r="F244" s="464"/>
      <c r="G244" s="343"/>
      <c r="H244" s="464"/>
      <c r="I244" s="343"/>
      <c r="J244" s="464"/>
      <c r="K244" s="497"/>
      <c r="L244" s="343"/>
      <c r="M244" s="464"/>
      <c r="N244" s="343"/>
      <c r="O244" s="464"/>
      <c r="P244" s="343"/>
      <c r="Q244" s="464"/>
      <c r="R244" s="343"/>
      <c r="S244" s="343"/>
      <c r="T244" s="343"/>
      <c r="U244" s="343"/>
      <c r="V244" s="343"/>
      <c r="W244" s="343"/>
      <c r="X244" s="343"/>
      <c r="Y244" s="343"/>
      <c r="Z244" s="343"/>
    </row>
    <row r="245" spans="1:26" ht="15.75" customHeight="1">
      <c r="A245" s="343"/>
      <c r="B245" s="343"/>
      <c r="C245" s="343"/>
      <c r="D245" s="464"/>
      <c r="E245" s="343"/>
      <c r="F245" s="464"/>
      <c r="G245" s="343"/>
      <c r="H245" s="464"/>
      <c r="I245" s="343"/>
      <c r="J245" s="464"/>
      <c r="K245" s="497"/>
      <c r="L245" s="343"/>
      <c r="M245" s="464"/>
      <c r="N245" s="343"/>
      <c r="O245" s="464"/>
      <c r="P245" s="343"/>
      <c r="Q245" s="464"/>
      <c r="R245" s="343"/>
      <c r="S245" s="343"/>
      <c r="T245" s="343"/>
      <c r="U245" s="343"/>
      <c r="V245" s="343"/>
      <c r="W245" s="343"/>
      <c r="X245" s="343"/>
      <c r="Y245" s="343"/>
      <c r="Z245" s="343"/>
    </row>
    <row r="246" spans="1:26" ht="15.75" customHeight="1">
      <c r="A246" s="343"/>
      <c r="B246" s="343"/>
      <c r="C246" s="343"/>
      <c r="D246" s="464"/>
      <c r="E246" s="343"/>
      <c r="F246" s="464"/>
      <c r="G246" s="343"/>
      <c r="H246" s="464"/>
      <c r="I246" s="343"/>
      <c r="J246" s="464"/>
      <c r="K246" s="497"/>
      <c r="L246" s="343"/>
      <c r="M246" s="464"/>
      <c r="N246" s="343"/>
      <c r="O246" s="464"/>
      <c r="P246" s="343"/>
      <c r="Q246" s="464"/>
      <c r="R246" s="343"/>
      <c r="S246" s="343"/>
      <c r="T246" s="343"/>
      <c r="U246" s="343"/>
      <c r="V246" s="343"/>
      <c r="W246" s="343"/>
      <c r="X246" s="343"/>
      <c r="Y246" s="343"/>
      <c r="Z246" s="343"/>
    </row>
    <row r="247" spans="1:26" ht="15.75" customHeight="1">
      <c r="A247" s="343"/>
      <c r="B247" s="343"/>
      <c r="C247" s="343"/>
      <c r="D247" s="464"/>
      <c r="E247" s="343"/>
      <c r="F247" s="464"/>
      <c r="G247" s="343"/>
      <c r="H247" s="464"/>
      <c r="I247" s="343"/>
      <c r="J247" s="464"/>
      <c r="K247" s="497"/>
      <c r="L247" s="343"/>
      <c r="M247" s="464"/>
      <c r="N247" s="343"/>
      <c r="O247" s="464"/>
      <c r="P247" s="343"/>
      <c r="Q247" s="464"/>
      <c r="R247" s="343"/>
      <c r="S247" s="343"/>
      <c r="T247" s="343"/>
      <c r="U247" s="343"/>
      <c r="V247" s="343"/>
      <c r="W247" s="343"/>
      <c r="X247" s="343"/>
      <c r="Y247" s="343"/>
      <c r="Z247" s="343"/>
    </row>
    <row r="248" spans="1:26" ht="15.75" customHeight="1">
      <c r="A248" s="343"/>
      <c r="B248" s="343"/>
      <c r="C248" s="343"/>
      <c r="D248" s="464"/>
      <c r="E248" s="343"/>
      <c r="F248" s="464"/>
      <c r="G248" s="343"/>
      <c r="H248" s="464"/>
      <c r="I248" s="343"/>
      <c r="J248" s="464"/>
      <c r="K248" s="497"/>
      <c r="L248" s="343"/>
      <c r="M248" s="464"/>
      <c r="N248" s="343"/>
      <c r="O248" s="464"/>
      <c r="P248" s="343"/>
      <c r="Q248" s="464"/>
      <c r="R248" s="343"/>
      <c r="S248" s="343"/>
      <c r="T248" s="343"/>
      <c r="U248" s="343"/>
      <c r="V248" s="343"/>
      <c r="W248" s="343"/>
      <c r="X248" s="343"/>
      <c r="Y248" s="343"/>
      <c r="Z248" s="343"/>
    </row>
    <row r="249" spans="1:26" ht="15.75" customHeight="1">
      <c r="A249" s="343"/>
      <c r="B249" s="343"/>
      <c r="C249" s="343"/>
      <c r="D249" s="464"/>
      <c r="E249" s="343"/>
      <c r="F249" s="464"/>
      <c r="G249" s="343"/>
      <c r="H249" s="464"/>
      <c r="I249" s="343"/>
      <c r="J249" s="464"/>
      <c r="K249" s="497"/>
      <c r="L249" s="343"/>
      <c r="M249" s="464"/>
      <c r="N249" s="343"/>
      <c r="O249" s="464"/>
      <c r="P249" s="343"/>
      <c r="Q249" s="464"/>
      <c r="R249" s="343"/>
      <c r="S249" s="343"/>
      <c r="T249" s="343"/>
      <c r="U249" s="343"/>
      <c r="V249" s="343"/>
      <c r="W249" s="343"/>
      <c r="X249" s="343"/>
      <c r="Y249" s="343"/>
      <c r="Z249" s="343"/>
    </row>
    <row r="250" spans="1:26" ht="15.75" customHeight="1">
      <c r="A250" s="343"/>
      <c r="B250" s="343"/>
      <c r="C250" s="343"/>
      <c r="D250" s="464"/>
      <c r="E250" s="343"/>
      <c r="F250" s="464"/>
      <c r="G250" s="343"/>
      <c r="H250" s="464"/>
      <c r="I250" s="343"/>
      <c r="J250" s="464"/>
      <c r="K250" s="497"/>
      <c r="L250" s="343"/>
      <c r="M250" s="464"/>
      <c r="N250" s="343"/>
      <c r="O250" s="464"/>
      <c r="P250" s="343"/>
      <c r="Q250" s="464"/>
      <c r="R250" s="343"/>
      <c r="S250" s="343"/>
      <c r="T250" s="343"/>
      <c r="U250" s="343"/>
      <c r="V250" s="343"/>
      <c r="W250" s="343"/>
      <c r="X250" s="343"/>
      <c r="Y250" s="343"/>
      <c r="Z250" s="343"/>
    </row>
    <row r="251" spans="1:26" ht="15.75" customHeight="1">
      <c r="A251" s="343"/>
      <c r="B251" s="343"/>
      <c r="C251" s="343"/>
      <c r="D251" s="464"/>
      <c r="E251" s="343"/>
      <c r="F251" s="464"/>
      <c r="G251" s="343"/>
      <c r="H251" s="464"/>
      <c r="I251" s="343"/>
      <c r="J251" s="464"/>
      <c r="K251" s="497"/>
      <c r="L251" s="343"/>
      <c r="M251" s="464"/>
      <c r="N251" s="343"/>
      <c r="O251" s="464"/>
      <c r="P251" s="343"/>
      <c r="Q251" s="464"/>
      <c r="R251" s="343"/>
      <c r="S251" s="343"/>
      <c r="T251" s="343"/>
      <c r="U251" s="343"/>
      <c r="V251" s="343"/>
      <c r="W251" s="343"/>
      <c r="X251" s="343"/>
      <c r="Y251" s="343"/>
      <c r="Z251" s="343"/>
    </row>
    <row r="252" spans="1:26" ht="15.75" customHeight="1">
      <c r="A252" s="343"/>
      <c r="B252" s="343"/>
      <c r="C252" s="343"/>
      <c r="D252" s="464"/>
      <c r="E252" s="343"/>
      <c r="F252" s="464"/>
      <c r="G252" s="343"/>
      <c r="H252" s="464"/>
      <c r="I252" s="343"/>
      <c r="J252" s="464"/>
      <c r="K252" s="497"/>
      <c r="L252" s="343"/>
      <c r="M252" s="464"/>
      <c r="N252" s="343"/>
      <c r="O252" s="464"/>
      <c r="P252" s="343"/>
      <c r="Q252" s="464"/>
      <c r="R252" s="343"/>
      <c r="S252" s="343"/>
      <c r="T252" s="343"/>
      <c r="U252" s="343"/>
      <c r="V252" s="343"/>
      <c r="W252" s="343"/>
      <c r="X252" s="343"/>
      <c r="Y252" s="343"/>
      <c r="Z252" s="343"/>
    </row>
    <row r="253" spans="1:26" ht="15.75" customHeight="1">
      <c r="A253" s="343"/>
      <c r="B253" s="343"/>
      <c r="C253" s="343"/>
      <c r="D253" s="464"/>
      <c r="E253" s="343"/>
      <c r="F253" s="464"/>
      <c r="G253" s="343"/>
      <c r="H253" s="464"/>
      <c r="I253" s="343"/>
      <c r="J253" s="464"/>
      <c r="K253" s="497"/>
      <c r="L253" s="343"/>
      <c r="M253" s="464"/>
      <c r="N253" s="343"/>
      <c r="O253" s="464"/>
      <c r="P253" s="343"/>
      <c r="Q253" s="464"/>
      <c r="R253" s="343"/>
      <c r="S253" s="343"/>
      <c r="T253" s="343"/>
      <c r="U253" s="343"/>
      <c r="V253" s="343"/>
      <c r="W253" s="343"/>
      <c r="X253" s="343"/>
      <c r="Y253" s="343"/>
      <c r="Z253" s="343"/>
    </row>
    <row r="254" spans="1:26" ht="15.75" customHeight="1">
      <c r="A254" s="343"/>
      <c r="B254" s="343"/>
      <c r="C254" s="343"/>
      <c r="D254" s="464"/>
      <c r="E254" s="343"/>
      <c r="F254" s="464"/>
      <c r="G254" s="343"/>
      <c r="H254" s="464"/>
      <c r="I254" s="343"/>
      <c r="J254" s="464"/>
      <c r="K254" s="497"/>
      <c r="L254" s="343"/>
      <c r="M254" s="464"/>
      <c r="N254" s="343"/>
      <c r="O254" s="464"/>
      <c r="P254" s="343"/>
      <c r="Q254" s="464"/>
      <c r="R254" s="343"/>
      <c r="S254" s="343"/>
      <c r="T254" s="343"/>
      <c r="U254" s="343"/>
      <c r="V254" s="343"/>
      <c r="W254" s="343"/>
      <c r="X254" s="343"/>
      <c r="Y254" s="343"/>
      <c r="Z254" s="343"/>
    </row>
    <row r="255" spans="1:26" ht="15.75" customHeight="1">
      <c r="A255" s="343"/>
      <c r="B255" s="343"/>
      <c r="C255" s="343"/>
      <c r="D255" s="464"/>
      <c r="E255" s="343"/>
      <c r="F255" s="464"/>
      <c r="G255" s="343"/>
      <c r="H255" s="464"/>
      <c r="I255" s="343"/>
      <c r="J255" s="464"/>
      <c r="K255" s="497"/>
      <c r="L255" s="343"/>
      <c r="M255" s="464"/>
      <c r="N255" s="343"/>
      <c r="O255" s="464"/>
      <c r="P255" s="343"/>
      <c r="Q255" s="464"/>
      <c r="R255" s="343"/>
      <c r="S255" s="343"/>
      <c r="T255" s="343"/>
      <c r="U255" s="343"/>
      <c r="V255" s="343"/>
      <c r="W255" s="343"/>
      <c r="X255" s="343"/>
      <c r="Y255" s="343"/>
      <c r="Z255" s="343"/>
    </row>
    <row r="256" spans="1:26" ht="15.75" customHeight="1">
      <c r="A256" s="343"/>
      <c r="B256" s="343"/>
      <c r="C256" s="343"/>
      <c r="D256" s="464"/>
      <c r="E256" s="343"/>
      <c r="F256" s="464"/>
      <c r="G256" s="343"/>
      <c r="H256" s="464"/>
      <c r="I256" s="343"/>
      <c r="J256" s="464"/>
      <c r="K256" s="497"/>
      <c r="L256" s="343"/>
      <c r="M256" s="464"/>
      <c r="N256" s="343"/>
      <c r="O256" s="464"/>
      <c r="P256" s="343"/>
      <c r="Q256" s="464"/>
      <c r="R256" s="343"/>
      <c r="S256" s="343"/>
      <c r="T256" s="343"/>
      <c r="U256" s="343"/>
      <c r="V256" s="343"/>
      <c r="W256" s="343"/>
      <c r="X256" s="343"/>
      <c r="Y256" s="343"/>
      <c r="Z256" s="343"/>
    </row>
    <row r="257" spans="1:26" ht="15.75" customHeight="1">
      <c r="A257" s="343"/>
      <c r="B257" s="343"/>
      <c r="C257" s="343"/>
      <c r="D257" s="464"/>
      <c r="E257" s="343"/>
      <c r="F257" s="464"/>
      <c r="G257" s="343"/>
      <c r="H257" s="464"/>
      <c r="I257" s="343"/>
      <c r="J257" s="464"/>
      <c r="K257" s="497"/>
      <c r="L257" s="343"/>
      <c r="M257" s="464"/>
      <c r="N257" s="343"/>
      <c r="O257" s="464"/>
      <c r="P257" s="343"/>
      <c r="Q257" s="464"/>
      <c r="R257" s="343"/>
      <c r="S257" s="343"/>
      <c r="T257" s="343"/>
      <c r="U257" s="343"/>
      <c r="V257" s="343"/>
      <c r="W257" s="343"/>
      <c r="X257" s="343"/>
      <c r="Y257" s="343"/>
      <c r="Z257" s="343"/>
    </row>
    <row r="258" spans="1:26" ht="15.75" customHeight="1">
      <c r="A258" s="343"/>
      <c r="B258" s="343"/>
      <c r="C258" s="343"/>
      <c r="D258" s="464"/>
      <c r="E258" s="343"/>
      <c r="F258" s="464"/>
      <c r="G258" s="343"/>
      <c r="H258" s="464"/>
      <c r="I258" s="343"/>
      <c r="J258" s="464"/>
      <c r="K258" s="497"/>
      <c r="L258" s="343"/>
      <c r="M258" s="464"/>
      <c r="N258" s="343"/>
      <c r="O258" s="464"/>
      <c r="P258" s="343"/>
      <c r="Q258" s="464"/>
      <c r="R258" s="343"/>
      <c r="S258" s="343"/>
      <c r="T258" s="343"/>
      <c r="U258" s="343"/>
      <c r="V258" s="343"/>
      <c r="W258" s="343"/>
      <c r="X258" s="343"/>
      <c r="Y258" s="343"/>
      <c r="Z258" s="343"/>
    </row>
    <row r="259" spans="1:26" ht="15.75" customHeight="1">
      <c r="A259" s="343"/>
      <c r="B259" s="343"/>
      <c r="C259" s="343"/>
      <c r="D259" s="464"/>
      <c r="E259" s="343"/>
      <c r="F259" s="464"/>
      <c r="G259" s="343"/>
      <c r="H259" s="464"/>
      <c r="I259" s="343"/>
      <c r="J259" s="464"/>
      <c r="K259" s="497"/>
      <c r="L259" s="343"/>
      <c r="M259" s="464"/>
      <c r="N259" s="343"/>
      <c r="O259" s="464"/>
      <c r="P259" s="343"/>
      <c r="Q259" s="464"/>
      <c r="R259" s="343"/>
      <c r="S259" s="343"/>
      <c r="T259" s="343"/>
      <c r="U259" s="343"/>
      <c r="V259" s="343"/>
      <c r="W259" s="343"/>
      <c r="X259" s="343"/>
      <c r="Y259" s="343"/>
      <c r="Z259" s="343"/>
    </row>
    <row r="260" spans="1:26" ht="15.75" customHeight="1">
      <c r="A260" s="343"/>
      <c r="B260" s="343"/>
      <c r="C260" s="343"/>
      <c r="D260" s="464"/>
      <c r="E260" s="343"/>
      <c r="F260" s="464"/>
      <c r="G260" s="343"/>
      <c r="H260" s="464"/>
      <c r="I260" s="343"/>
      <c r="J260" s="464"/>
      <c r="K260" s="497"/>
      <c r="L260" s="343"/>
      <c r="M260" s="464"/>
      <c r="N260" s="343"/>
      <c r="O260" s="464"/>
      <c r="P260" s="343"/>
      <c r="Q260" s="464"/>
      <c r="R260" s="343"/>
      <c r="S260" s="343"/>
      <c r="T260" s="343"/>
      <c r="U260" s="343"/>
      <c r="V260" s="343"/>
      <c r="W260" s="343"/>
      <c r="X260" s="343"/>
      <c r="Y260" s="343"/>
      <c r="Z260" s="343"/>
    </row>
    <row r="261" spans="1:26" ht="15.75" customHeight="1">
      <c r="A261" s="343"/>
      <c r="B261" s="343"/>
      <c r="C261" s="343"/>
      <c r="D261" s="464"/>
      <c r="E261" s="343"/>
      <c r="F261" s="464"/>
      <c r="G261" s="343"/>
      <c r="H261" s="464"/>
      <c r="I261" s="343"/>
      <c r="J261" s="464"/>
      <c r="K261" s="497"/>
      <c r="L261" s="343"/>
      <c r="M261" s="464"/>
      <c r="N261" s="343"/>
      <c r="O261" s="464"/>
      <c r="P261" s="343"/>
      <c r="Q261" s="464"/>
      <c r="R261" s="343"/>
      <c r="S261" s="343"/>
      <c r="T261" s="343"/>
      <c r="U261" s="343"/>
      <c r="V261" s="343"/>
      <c r="W261" s="343"/>
      <c r="X261" s="343"/>
      <c r="Y261" s="343"/>
      <c r="Z261" s="343"/>
    </row>
    <row r="262" spans="1:26" ht="15.75" customHeight="1">
      <c r="A262" s="343"/>
      <c r="B262" s="343"/>
      <c r="C262" s="343"/>
      <c r="D262" s="464"/>
      <c r="E262" s="343"/>
      <c r="F262" s="464"/>
      <c r="G262" s="343"/>
      <c r="H262" s="464"/>
      <c r="I262" s="343"/>
      <c r="J262" s="464"/>
      <c r="K262" s="497"/>
      <c r="L262" s="343"/>
      <c r="M262" s="464"/>
      <c r="N262" s="343"/>
      <c r="O262" s="464"/>
      <c r="P262" s="343"/>
      <c r="Q262" s="464"/>
      <c r="R262" s="343"/>
      <c r="S262" s="343"/>
      <c r="T262" s="343"/>
      <c r="U262" s="343"/>
      <c r="V262" s="343"/>
      <c r="W262" s="343"/>
      <c r="X262" s="343"/>
      <c r="Y262" s="343"/>
      <c r="Z262" s="343"/>
    </row>
    <row r="263" spans="1:26" ht="15.75" customHeight="1">
      <c r="A263" s="343"/>
      <c r="B263" s="343"/>
      <c r="C263" s="343"/>
      <c r="D263" s="464"/>
      <c r="E263" s="343"/>
      <c r="F263" s="464"/>
      <c r="G263" s="343"/>
      <c r="H263" s="464"/>
      <c r="I263" s="343"/>
      <c r="J263" s="464"/>
      <c r="K263" s="497"/>
      <c r="L263" s="343"/>
      <c r="M263" s="464"/>
      <c r="N263" s="343"/>
      <c r="O263" s="464"/>
      <c r="P263" s="343"/>
      <c r="Q263" s="464"/>
      <c r="R263" s="343"/>
      <c r="S263" s="343"/>
      <c r="T263" s="343"/>
      <c r="U263" s="343"/>
      <c r="V263" s="343"/>
      <c r="W263" s="343"/>
      <c r="X263" s="343"/>
      <c r="Y263" s="343"/>
      <c r="Z263" s="343"/>
    </row>
    <row r="264" spans="1:26" ht="15.75" customHeight="1">
      <c r="A264" s="343"/>
      <c r="B264" s="343"/>
      <c r="C264" s="343"/>
      <c r="D264" s="464"/>
      <c r="E264" s="343"/>
      <c r="F264" s="464"/>
      <c r="G264" s="343"/>
      <c r="H264" s="464"/>
      <c r="I264" s="343"/>
      <c r="J264" s="464"/>
      <c r="K264" s="497"/>
      <c r="L264" s="343"/>
      <c r="M264" s="464"/>
      <c r="N264" s="343"/>
      <c r="O264" s="464"/>
      <c r="P264" s="343"/>
      <c r="Q264" s="464"/>
      <c r="R264" s="343"/>
      <c r="S264" s="343"/>
      <c r="T264" s="343"/>
      <c r="U264" s="343"/>
      <c r="V264" s="343"/>
      <c r="W264" s="343"/>
      <c r="X264" s="343"/>
      <c r="Y264" s="343"/>
      <c r="Z264" s="343"/>
    </row>
    <row r="265" spans="1:26" ht="15.75" customHeight="1">
      <c r="A265" s="343"/>
      <c r="B265" s="343"/>
      <c r="C265" s="343"/>
      <c r="D265" s="464"/>
      <c r="E265" s="343"/>
      <c r="F265" s="464"/>
      <c r="G265" s="343"/>
      <c r="H265" s="464"/>
      <c r="I265" s="343"/>
      <c r="J265" s="464"/>
      <c r="K265" s="497"/>
      <c r="L265" s="343"/>
      <c r="M265" s="464"/>
      <c r="N265" s="343"/>
      <c r="O265" s="464"/>
      <c r="P265" s="343"/>
      <c r="Q265" s="464"/>
      <c r="R265" s="343"/>
      <c r="S265" s="343"/>
      <c r="T265" s="343"/>
      <c r="U265" s="343"/>
      <c r="V265" s="343"/>
      <c r="W265" s="343"/>
      <c r="X265" s="343"/>
      <c r="Y265" s="343"/>
      <c r="Z265" s="343"/>
    </row>
    <row r="266" spans="1:26" ht="15.75" customHeight="1">
      <c r="A266" s="343"/>
      <c r="B266" s="343"/>
      <c r="C266" s="343"/>
      <c r="D266" s="464"/>
      <c r="E266" s="343"/>
      <c r="F266" s="464"/>
      <c r="G266" s="343"/>
      <c r="H266" s="464"/>
      <c r="I266" s="343"/>
      <c r="J266" s="464"/>
      <c r="K266" s="497"/>
      <c r="L266" s="343"/>
      <c r="M266" s="464"/>
      <c r="N266" s="343"/>
      <c r="O266" s="464"/>
      <c r="P266" s="343"/>
      <c r="Q266" s="464"/>
      <c r="R266" s="343"/>
      <c r="S266" s="343"/>
      <c r="T266" s="343"/>
      <c r="U266" s="343"/>
      <c r="V266" s="343"/>
      <c r="W266" s="343"/>
      <c r="X266" s="343"/>
      <c r="Y266" s="343"/>
      <c r="Z266" s="343"/>
    </row>
    <row r="267" spans="1:26" ht="15.75" customHeight="1">
      <c r="A267" s="343"/>
      <c r="B267" s="343"/>
      <c r="C267" s="343"/>
      <c r="D267" s="464"/>
      <c r="E267" s="343"/>
      <c r="F267" s="464"/>
      <c r="G267" s="343"/>
      <c r="H267" s="464"/>
      <c r="I267" s="343"/>
      <c r="J267" s="464"/>
      <c r="K267" s="497"/>
      <c r="L267" s="343"/>
      <c r="M267" s="464"/>
      <c r="N267" s="343"/>
      <c r="O267" s="464"/>
      <c r="P267" s="343"/>
      <c r="Q267" s="464"/>
      <c r="R267" s="343"/>
      <c r="S267" s="343"/>
      <c r="T267" s="343"/>
      <c r="U267" s="343"/>
      <c r="V267" s="343"/>
      <c r="W267" s="343"/>
      <c r="X267" s="343"/>
      <c r="Y267" s="343"/>
      <c r="Z267" s="343"/>
    </row>
    <row r="268" spans="1:26" ht="15.75" customHeight="1">
      <c r="A268" s="343"/>
      <c r="B268" s="343"/>
      <c r="C268" s="343"/>
      <c r="D268" s="464"/>
      <c r="E268" s="343"/>
      <c r="F268" s="464"/>
      <c r="G268" s="343"/>
      <c r="H268" s="464"/>
      <c r="I268" s="343"/>
      <c r="J268" s="464"/>
      <c r="K268" s="497"/>
      <c r="L268" s="343"/>
      <c r="M268" s="464"/>
      <c r="N268" s="343"/>
      <c r="O268" s="464"/>
      <c r="P268" s="343"/>
      <c r="Q268" s="464"/>
      <c r="R268" s="343"/>
      <c r="S268" s="343"/>
      <c r="T268" s="343"/>
      <c r="U268" s="343"/>
      <c r="V268" s="343"/>
      <c r="W268" s="343"/>
      <c r="X268" s="343"/>
      <c r="Y268" s="343"/>
      <c r="Z268" s="343"/>
    </row>
    <row r="269" spans="1:26" ht="15.75" customHeight="1">
      <c r="A269" s="343"/>
      <c r="B269" s="343"/>
      <c r="C269" s="343"/>
      <c r="D269" s="464"/>
      <c r="E269" s="343"/>
      <c r="F269" s="464"/>
      <c r="G269" s="343"/>
      <c r="H269" s="464"/>
      <c r="I269" s="343"/>
      <c r="J269" s="464"/>
      <c r="K269" s="497"/>
      <c r="L269" s="343"/>
      <c r="M269" s="464"/>
      <c r="N269" s="343"/>
      <c r="O269" s="464"/>
      <c r="P269" s="343"/>
      <c r="Q269" s="464"/>
      <c r="R269" s="343"/>
      <c r="S269" s="343"/>
      <c r="T269" s="343"/>
      <c r="U269" s="343"/>
      <c r="V269" s="343"/>
      <c r="W269" s="343"/>
      <c r="X269" s="343"/>
      <c r="Y269" s="343"/>
      <c r="Z269" s="343"/>
    </row>
    <row r="270" spans="1:26" ht="15.75" customHeight="1">
      <c r="A270" s="343"/>
      <c r="B270" s="343"/>
      <c r="C270" s="343"/>
      <c r="D270" s="464"/>
      <c r="E270" s="343"/>
      <c r="F270" s="464"/>
      <c r="G270" s="343"/>
      <c r="H270" s="464"/>
      <c r="I270" s="343"/>
      <c r="J270" s="464"/>
      <c r="K270" s="497"/>
      <c r="L270" s="343"/>
      <c r="M270" s="464"/>
      <c r="N270" s="343"/>
      <c r="O270" s="464"/>
      <c r="P270" s="343"/>
      <c r="Q270" s="464"/>
      <c r="R270" s="343"/>
      <c r="S270" s="343"/>
      <c r="T270" s="343"/>
      <c r="U270" s="343"/>
      <c r="V270" s="343"/>
      <c r="W270" s="343"/>
      <c r="X270" s="343"/>
      <c r="Y270" s="343"/>
      <c r="Z270" s="343"/>
    </row>
    <row r="271" spans="1:26" ht="15.75" customHeight="1">
      <c r="A271" s="343"/>
      <c r="B271" s="343"/>
      <c r="C271" s="343"/>
      <c r="D271" s="464"/>
      <c r="E271" s="343"/>
      <c r="F271" s="464"/>
      <c r="G271" s="343"/>
      <c r="H271" s="464"/>
      <c r="I271" s="343"/>
      <c r="J271" s="464"/>
      <c r="K271" s="497"/>
      <c r="L271" s="343"/>
      <c r="M271" s="464"/>
      <c r="N271" s="343"/>
      <c r="O271" s="464"/>
      <c r="P271" s="343"/>
      <c r="Q271" s="464"/>
      <c r="R271" s="343"/>
      <c r="S271" s="343"/>
      <c r="T271" s="343"/>
      <c r="U271" s="343"/>
      <c r="V271" s="343"/>
      <c r="W271" s="343"/>
      <c r="X271" s="343"/>
      <c r="Y271" s="343"/>
      <c r="Z271" s="343"/>
    </row>
    <row r="272" spans="1:26" ht="15.75" customHeight="1">
      <c r="A272" s="343"/>
      <c r="B272" s="343"/>
      <c r="C272" s="343"/>
      <c r="D272" s="464"/>
      <c r="E272" s="343"/>
      <c r="F272" s="464"/>
      <c r="G272" s="343"/>
      <c r="H272" s="464"/>
      <c r="I272" s="343"/>
      <c r="J272" s="464"/>
      <c r="K272" s="497"/>
      <c r="L272" s="343"/>
      <c r="M272" s="464"/>
      <c r="N272" s="343"/>
      <c r="O272" s="464"/>
      <c r="P272" s="343"/>
      <c r="Q272" s="464"/>
      <c r="R272" s="343"/>
      <c r="S272" s="343"/>
      <c r="T272" s="343"/>
      <c r="U272" s="343"/>
      <c r="V272" s="343"/>
      <c r="W272" s="343"/>
      <c r="X272" s="343"/>
      <c r="Y272" s="343"/>
      <c r="Z272" s="343"/>
    </row>
    <row r="273" spans="1:26" ht="15.75" customHeight="1">
      <c r="A273" s="343"/>
      <c r="B273" s="343"/>
      <c r="C273" s="343"/>
      <c r="D273" s="464"/>
      <c r="E273" s="343"/>
      <c r="F273" s="464"/>
      <c r="G273" s="343"/>
      <c r="H273" s="464"/>
      <c r="I273" s="343"/>
      <c r="J273" s="464"/>
      <c r="K273" s="497"/>
      <c r="L273" s="343"/>
      <c r="M273" s="464"/>
      <c r="N273" s="343"/>
      <c r="O273" s="464"/>
      <c r="P273" s="343"/>
      <c r="Q273" s="464"/>
      <c r="R273" s="343"/>
      <c r="S273" s="343"/>
      <c r="T273" s="343"/>
      <c r="U273" s="343"/>
      <c r="V273" s="343"/>
      <c r="W273" s="343"/>
      <c r="X273" s="343"/>
      <c r="Y273" s="343"/>
      <c r="Z273" s="343"/>
    </row>
    <row r="274" spans="1:26" ht="15.75" customHeight="1">
      <c r="A274" s="343"/>
      <c r="B274" s="343"/>
      <c r="C274" s="343"/>
      <c r="D274" s="464"/>
      <c r="E274" s="343"/>
      <c r="F274" s="464"/>
      <c r="G274" s="343"/>
      <c r="H274" s="464"/>
      <c r="I274" s="343"/>
      <c r="J274" s="464"/>
      <c r="K274" s="497"/>
      <c r="L274" s="343"/>
      <c r="M274" s="464"/>
      <c r="N274" s="343"/>
      <c r="O274" s="464"/>
      <c r="P274" s="343"/>
      <c r="Q274" s="464"/>
      <c r="R274" s="343"/>
      <c r="S274" s="343"/>
      <c r="T274" s="343"/>
      <c r="U274" s="343"/>
      <c r="V274" s="343"/>
      <c r="W274" s="343"/>
      <c r="X274" s="343"/>
      <c r="Y274" s="343"/>
      <c r="Z274" s="343"/>
    </row>
    <row r="275" spans="1:26" ht="15.75" customHeight="1">
      <c r="A275" s="343"/>
      <c r="B275" s="343"/>
      <c r="C275" s="343"/>
      <c r="D275" s="464"/>
      <c r="E275" s="343"/>
      <c r="F275" s="464"/>
      <c r="G275" s="343"/>
      <c r="H275" s="464"/>
      <c r="I275" s="343"/>
      <c r="J275" s="464"/>
      <c r="K275" s="497"/>
      <c r="L275" s="343"/>
      <c r="M275" s="464"/>
      <c r="N275" s="343"/>
      <c r="O275" s="464"/>
      <c r="P275" s="343"/>
      <c r="Q275" s="464"/>
      <c r="R275" s="343"/>
      <c r="S275" s="343"/>
      <c r="T275" s="343"/>
      <c r="U275" s="343"/>
      <c r="V275" s="343"/>
      <c r="W275" s="343"/>
      <c r="X275" s="343"/>
      <c r="Y275" s="343"/>
      <c r="Z275" s="343"/>
    </row>
    <row r="276" spans="1:26" ht="15.75" customHeight="1">
      <c r="A276" s="343"/>
      <c r="B276" s="343"/>
      <c r="C276" s="343"/>
      <c r="D276" s="464"/>
      <c r="E276" s="343"/>
      <c r="F276" s="464"/>
      <c r="G276" s="343"/>
      <c r="H276" s="464"/>
      <c r="I276" s="343"/>
      <c r="J276" s="464"/>
      <c r="K276" s="497"/>
      <c r="L276" s="343"/>
      <c r="M276" s="464"/>
      <c r="N276" s="343"/>
      <c r="O276" s="464"/>
      <c r="P276" s="343"/>
      <c r="Q276" s="464"/>
      <c r="R276" s="343"/>
      <c r="S276" s="343"/>
      <c r="T276" s="343"/>
      <c r="U276" s="343"/>
      <c r="V276" s="343"/>
      <c r="W276" s="343"/>
      <c r="X276" s="343"/>
      <c r="Y276" s="343"/>
      <c r="Z276" s="343"/>
    </row>
    <row r="277" spans="1:26" ht="15.75" customHeight="1">
      <c r="A277" s="343"/>
      <c r="B277" s="343"/>
      <c r="C277" s="343"/>
      <c r="D277" s="464"/>
      <c r="E277" s="343"/>
      <c r="F277" s="464"/>
      <c r="G277" s="343"/>
      <c r="H277" s="464"/>
      <c r="I277" s="343"/>
      <c r="J277" s="464"/>
      <c r="K277" s="497"/>
      <c r="L277" s="343"/>
      <c r="M277" s="464"/>
      <c r="N277" s="343"/>
      <c r="O277" s="464"/>
      <c r="P277" s="343"/>
      <c r="Q277" s="464"/>
      <c r="R277" s="343"/>
      <c r="S277" s="343"/>
      <c r="T277" s="343"/>
      <c r="U277" s="343"/>
      <c r="V277" s="343"/>
      <c r="W277" s="343"/>
      <c r="X277" s="343"/>
      <c r="Y277" s="343"/>
      <c r="Z277" s="343"/>
    </row>
    <row r="278" spans="1:26" ht="15.75" customHeight="1">
      <c r="A278" s="343"/>
      <c r="B278" s="343"/>
      <c r="C278" s="343"/>
      <c r="D278" s="464"/>
      <c r="E278" s="343"/>
      <c r="F278" s="464"/>
      <c r="G278" s="343"/>
      <c r="H278" s="464"/>
      <c r="I278" s="343"/>
      <c r="J278" s="464"/>
      <c r="K278" s="497"/>
      <c r="L278" s="343"/>
      <c r="M278" s="464"/>
      <c r="N278" s="343"/>
      <c r="O278" s="464"/>
      <c r="P278" s="343"/>
      <c r="Q278" s="464"/>
      <c r="R278" s="343"/>
      <c r="S278" s="343"/>
      <c r="T278" s="343"/>
      <c r="U278" s="343"/>
      <c r="V278" s="343"/>
      <c r="W278" s="343"/>
      <c r="X278" s="343"/>
      <c r="Y278" s="343"/>
      <c r="Z278" s="343"/>
    </row>
    <row r="279" spans="1:26" ht="15.75" customHeight="1">
      <c r="A279" s="343"/>
      <c r="B279" s="343"/>
      <c r="C279" s="343"/>
      <c r="D279" s="464"/>
      <c r="E279" s="343"/>
      <c r="F279" s="464"/>
      <c r="G279" s="343"/>
      <c r="H279" s="464"/>
      <c r="I279" s="343"/>
      <c r="J279" s="464"/>
      <c r="K279" s="497"/>
      <c r="L279" s="343"/>
      <c r="M279" s="464"/>
      <c r="N279" s="343"/>
      <c r="O279" s="464"/>
      <c r="P279" s="343"/>
      <c r="Q279" s="464"/>
      <c r="R279" s="343"/>
      <c r="S279" s="343"/>
      <c r="T279" s="343"/>
      <c r="U279" s="343"/>
      <c r="V279" s="343"/>
      <c r="W279" s="343"/>
      <c r="X279" s="343"/>
      <c r="Y279" s="343"/>
      <c r="Z279" s="343"/>
    </row>
    <row r="280" spans="1:26" ht="15.75" customHeight="1">
      <c r="A280" s="343"/>
      <c r="B280" s="343"/>
      <c r="C280" s="343"/>
      <c r="D280" s="464"/>
      <c r="E280" s="343"/>
      <c r="F280" s="464"/>
      <c r="G280" s="343"/>
      <c r="H280" s="464"/>
      <c r="I280" s="343"/>
      <c r="J280" s="464"/>
      <c r="K280" s="497"/>
      <c r="L280" s="343"/>
      <c r="M280" s="464"/>
      <c r="N280" s="343"/>
      <c r="O280" s="464"/>
      <c r="P280" s="343"/>
      <c r="Q280" s="464"/>
      <c r="R280" s="343"/>
      <c r="S280" s="343"/>
      <c r="T280" s="343"/>
      <c r="U280" s="343"/>
      <c r="V280" s="343"/>
      <c r="W280" s="343"/>
      <c r="X280" s="343"/>
      <c r="Y280" s="343"/>
      <c r="Z280" s="343"/>
    </row>
    <row r="281" spans="1:26" ht="15.75" customHeight="1">
      <c r="A281" s="343"/>
      <c r="B281" s="343"/>
      <c r="C281" s="343"/>
      <c r="D281" s="464"/>
      <c r="E281" s="343"/>
      <c r="F281" s="464"/>
      <c r="G281" s="343"/>
      <c r="H281" s="464"/>
      <c r="I281" s="343"/>
      <c r="J281" s="464"/>
      <c r="K281" s="497"/>
      <c r="L281" s="343"/>
      <c r="M281" s="464"/>
      <c r="N281" s="343"/>
      <c r="O281" s="464"/>
      <c r="P281" s="343"/>
      <c r="Q281" s="464"/>
      <c r="R281" s="343"/>
      <c r="S281" s="343"/>
      <c r="T281" s="343"/>
      <c r="U281" s="343"/>
      <c r="V281" s="343"/>
      <c r="W281" s="343"/>
      <c r="X281" s="343"/>
      <c r="Y281" s="343"/>
      <c r="Z281" s="343"/>
    </row>
    <row r="282" spans="1:26" ht="15.75" customHeight="1">
      <c r="A282" s="343"/>
      <c r="B282" s="343"/>
      <c r="C282" s="343"/>
      <c r="D282" s="464"/>
      <c r="E282" s="343"/>
      <c r="F282" s="464"/>
      <c r="G282" s="343"/>
      <c r="H282" s="464"/>
      <c r="I282" s="343"/>
      <c r="J282" s="464"/>
      <c r="K282" s="497"/>
      <c r="L282" s="343"/>
      <c r="M282" s="464"/>
      <c r="N282" s="343"/>
      <c r="O282" s="464"/>
      <c r="P282" s="343"/>
      <c r="Q282" s="464"/>
      <c r="R282" s="343"/>
      <c r="S282" s="343"/>
      <c r="T282" s="343"/>
      <c r="U282" s="343"/>
      <c r="V282" s="343"/>
      <c r="W282" s="343"/>
      <c r="X282" s="343"/>
      <c r="Y282" s="343"/>
      <c r="Z282" s="343"/>
    </row>
    <row r="283" spans="1:26" ht="15.75" customHeight="1">
      <c r="A283" s="343"/>
      <c r="B283" s="343"/>
      <c r="C283" s="343"/>
      <c r="D283" s="464"/>
      <c r="E283" s="343"/>
      <c r="F283" s="464"/>
      <c r="G283" s="343"/>
      <c r="H283" s="464"/>
      <c r="I283" s="343"/>
      <c r="J283" s="464"/>
      <c r="K283" s="497"/>
      <c r="L283" s="343"/>
      <c r="M283" s="464"/>
      <c r="N283" s="343"/>
      <c r="O283" s="464"/>
      <c r="P283" s="343"/>
      <c r="Q283" s="464"/>
      <c r="R283" s="343"/>
      <c r="S283" s="343"/>
      <c r="T283" s="343"/>
      <c r="U283" s="343"/>
      <c r="V283" s="343"/>
      <c r="W283" s="343"/>
      <c r="X283" s="343"/>
      <c r="Y283" s="343"/>
      <c r="Z283" s="343"/>
    </row>
    <row r="284" spans="1:26" ht="15.75" customHeight="1">
      <c r="A284" s="343"/>
      <c r="B284" s="343"/>
      <c r="C284" s="343"/>
      <c r="D284" s="464"/>
      <c r="E284" s="343"/>
      <c r="F284" s="464"/>
      <c r="G284" s="343"/>
      <c r="H284" s="464"/>
      <c r="I284" s="343"/>
      <c r="J284" s="464"/>
      <c r="K284" s="497"/>
      <c r="L284" s="343"/>
      <c r="M284" s="464"/>
      <c r="N284" s="343"/>
      <c r="O284" s="464"/>
      <c r="P284" s="343"/>
      <c r="Q284" s="464"/>
      <c r="R284" s="343"/>
      <c r="S284" s="343"/>
      <c r="T284" s="343"/>
      <c r="U284" s="343"/>
      <c r="V284" s="343"/>
      <c r="W284" s="343"/>
      <c r="X284" s="343"/>
      <c r="Y284" s="343"/>
      <c r="Z284" s="343"/>
    </row>
    <row r="285" spans="1:26" ht="15.75" customHeight="1">
      <c r="A285" s="343"/>
      <c r="B285" s="343"/>
      <c r="C285" s="343"/>
      <c r="D285" s="464"/>
      <c r="E285" s="343"/>
      <c r="F285" s="464"/>
      <c r="G285" s="343"/>
      <c r="H285" s="464"/>
      <c r="I285" s="343"/>
      <c r="J285" s="464"/>
      <c r="K285" s="497"/>
      <c r="L285" s="343"/>
      <c r="M285" s="464"/>
      <c r="N285" s="343"/>
      <c r="O285" s="464"/>
      <c r="P285" s="343"/>
      <c r="Q285" s="464"/>
      <c r="R285" s="343"/>
      <c r="S285" s="343"/>
      <c r="T285" s="343"/>
      <c r="U285" s="343"/>
      <c r="V285" s="343"/>
      <c r="W285" s="343"/>
      <c r="X285" s="343"/>
      <c r="Y285" s="343"/>
      <c r="Z285" s="343"/>
    </row>
    <row r="286" spans="1:26" ht="15.75" customHeight="1">
      <c r="A286" s="343"/>
      <c r="B286" s="343"/>
      <c r="C286" s="343"/>
      <c r="D286" s="464"/>
      <c r="E286" s="343"/>
      <c r="F286" s="464"/>
      <c r="G286" s="343"/>
      <c r="H286" s="464"/>
      <c r="I286" s="343"/>
      <c r="J286" s="464"/>
      <c r="K286" s="497"/>
      <c r="L286" s="343"/>
      <c r="M286" s="464"/>
      <c r="N286" s="343"/>
      <c r="O286" s="464"/>
      <c r="P286" s="343"/>
      <c r="Q286" s="464"/>
      <c r="R286" s="343"/>
      <c r="S286" s="343"/>
      <c r="T286" s="343"/>
      <c r="U286" s="343"/>
      <c r="V286" s="343"/>
      <c r="W286" s="343"/>
      <c r="X286" s="343"/>
      <c r="Y286" s="343"/>
      <c r="Z286" s="343"/>
    </row>
    <row r="287" spans="1:26" ht="15.75" customHeight="1">
      <c r="A287" s="343"/>
      <c r="B287" s="343"/>
      <c r="C287" s="343"/>
      <c r="D287" s="464"/>
      <c r="E287" s="343"/>
      <c r="F287" s="464"/>
      <c r="G287" s="343"/>
      <c r="H287" s="464"/>
      <c r="I287" s="343"/>
      <c r="J287" s="464"/>
      <c r="K287" s="497"/>
      <c r="L287" s="343"/>
      <c r="M287" s="464"/>
      <c r="N287" s="343"/>
      <c r="O287" s="464"/>
      <c r="P287" s="343"/>
      <c r="Q287" s="464"/>
      <c r="R287" s="343"/>
      <c r="S287" s="343"/>
      <c r="T287" s="343"/>
      <c r="U287" s="343"/>
      <c r="V287" s="343"/>
      <c r="W287" s="343"/>
      <c r="X287" s="343"/>
      <c r="Y287" s="343"/>
      <c r="Z287" s="343"/>
    </row>
    <row r="288" spans="1:26" ht="15.75" customHeight="1">
      <c r="A288" s="343"/>
      <c r="B288" s="343"/>
      <c r="C288" s="343"/>
      <c r="D288" s="464"/>
      <c r="E288" s="343"/>
      <c r="F288" s="464"/>
      <c r="G288" s="343"/>
      <c r="H288" s="464"/>
      <c r="I288" s="343"/>
      <c r="J288" s="464"/>
      <c r="K288" s="497"/>
      <c r="L288" s="343"/>
      <c r="M288" s="464"/>
      <c r="N288" s="343"/>
      <c r="O288" s="464"/>
      <c r="P288" s="343"/>
      <c r="Q288" s="464"/>
      <c r="R288" s="343"/>
      <c r="S288" s="343"/>
      <c r="T288" s="343"/>
      <c r="U288" s="343"/>
      <c r="V288" s="343"/>
      <c r="W288" s="343"/>
      <c r="X288" s="343"/>
      <c r="Y288" s="343"/>
      <c r="Z288" s="343"/>
    </row>
    <row r="289" spans="1:26" ht="15.75" customHeight="1">
      <c r="A289" s="343"/>
      <c r="B289" s="343"/>
      <c r="C289" s="343"/>
      <c r="D289" s="464"/>
      <c r="E289" s="343"/>
      <c r="F289" s="464"/>
      <c r="G289" s="343"/>
      <c r="H289" s="464"/>
      <c r="I289" s="343"/>
      <c r="J289" s="464"/>
      <c r="K289" s="497"/>
      <c r="L289" s="343"/>
      <c r="M289" s="464"/>
      <c r="N289" s="343"/>
      <c r="O289" s="464"/>
      <c r="P289" s="343"/>
      <c r="Q289" s="464"/>
      <c r="R289" s="343"/>
      <c r="S289" s="343"/>
      <c r="T289" s="343"/>
      <c r="U289" s="343"/>
      <c r="V289" s="343"/>
      <c r="W289" s="343"/>
      <c r="X289" s="343"/>
      <c r="Y289" s="343"/>
      <c r="Z289" s="343"/>
    </row>
    <row r="290" spans="1:26" ht="15.75" customHeight="1">
      <c r="A290" s="343"/>
      <c r="B290" s="343"/>
      <c r="C290" s="343"/>
      <c r="D290" s="464"/>
      <c r="E290" s="343"/>
      <c r="F290" s="464"/>
      <c r="G290" s="343"/>
      <c r="H290" s="464"/>
      <c r="I290" s="343"/>
      <c r="J290" s="464"/>
      <c r="K290" s="497"/>
      <c r="L290" s="343"/>
      <c r="M290" s="464"/>
      <c r="N290" s="343"/>
      <c r="O290" s="464"/>
      <c r="P290" s="343"/>
      <c r="Q290" s="464"/>
      <c r="R290" s="343"/>
      <c r="S290" s="343"/>
      <c r="T290" s="343"/>
      <c r="U290" s="343"/>
      <c r="V290" s="343"/>
      <c r="W290" s="343"/>
      <c r="X290" s="343"/>
      <c r="Y290" s="343"/>
      <c r="Z290" s="343"/>
    </row>
    <row r="291" spans="1:26" ht="15.75" customHeight="1">
      <c r="A291" s="343"/>
      <c r="B291" s="343"/>
      <c r="C291" s="343"/>
      <c r="D291" s="464"/>
      <c r="E291" s="343"/>
      <c r="F291" s="464"/>
      <c r="G291" s="343"/>
      <c r="H291" s="464"/>
      <c r="I291" s="343"/>
      <c r="J291" s="464"/>
      <c r="K291" s="497"/>
      <c r="L291" s="343"/>
      <c r="M291" s="464"/>
      <c r="N291" s="343"/>
      <c r="O291" s="464"/>
      <c r="P291" s="343"/>
      <c r="Q291" s="464"/>
      <c r="R291" s="343"/>
      <c r="S291" s="343"/>
      <c r="T291" s="343"/>
      <c r="U291" s="343"/>
      <c r="V291" s="343"/>
      <c r="W291" s="343"/>
      <c r="X291" s="343"/>
      <c r="Y291" s="343"/>
      <c r="Z291" s="343"/>
    </row>
    <row r="292" spans="1:26" ht="15.75" customHeight="1">
      <c r="A292" s="343"/>
      <c r="B292" s="343"/>
      <c r="C292" s="343"/>
      <c r="D292" s="464"/>
      <c r="E292" s="343"/>
      <c r="F292" s="464"/>
      <c r="G292" s="343"/>
      <c r="H292" s="464"/>
      <c r="I292" s="343"/>
      <c r="J292" s="464"/>
      <c r="K292" s="497"/>
      <c r="L292" s="343"/>
      <c r="M292" s="464"/>
      <c r="N292" s="343"/>
      <c r="O292" s="464"/>
      <c r="P292" s="343"/>
      <c r="Q292" s="464"/>
      <c r="R292" s="343"/>
      <c r="S292" s="343"/>
      <c r="T292" s="343"/>
      <c r="U292" s="343"/>
      <c r="V292" s="343"/>
      <c r="W292" s="343"/>
      <c r="X292" s="343"/>
      <c r="Y292" s="343"/>
      <c r="Z292" s="343"/>
    </row>
    <row r="293" spans="1:26" ht="15.75" customHeight="1">
      <c r="A293" s="343"/>
      <c r="B293" s="343"/>
      <c r="C293" s="343"/>
      <c r="D293" s="464"/>
      <c r="E293" s="343"/>
      <c r="F293" s="464"/>
      <c r="G293" s="343"/>
      <c r="H293" s="464"/>
      <c r="I293" s="343"/>
      <c r="J293" s="464"/>
      <c r="K293" s="497"/>
      <c r="L293" s="343"/>
      <c r="M293" s="464"/>
      <c r="N293" s="343"/>
      <c r="O293" s="464"/>
      <c r="P293" s="343"/>
      <c r="Q293" s="464"/>
      <c r="R293" s="343"/>
      <c r="S293" s="343"/>
      <c r="T293" s="343"/>
      <c r="U293" s="343"/>
      <c r="V293" s="343"/>
      <c r="W293" s="343"/>
      <c r="X293" s="343"/>
      <c r="Y293" s="343"/>
      <c r="Z293" s="343"/>
    </row>
    <row r="294" spans="1:26" ht="15.75" customHeight="1">
      <c r="A294" s="343"/>
      <c r="B294" s="343"/>
      <c r="C294" s="343"/>
      <c r="D294" s="464"/>
      <c r="E294" s="343"/>
      <c r="F294" s="464"/>
      <c r="G294" s="343"/>
      <c r="H294" s="464"/>
      <c r="I294" s="343"/>
      <c r="J294" s="464"/>
      <c r="K294" s="497"/>
      <c r="L294" s="343"/>
      <c r="M294" s="464"/>
      <c r="N294" s="343"/>
      <c r="O294" s="464"/>
      <c r="P294" s="343"/>
      <c r="Q294" s="464"/>
      <c r="R294" s="343"/>
      <c r="S294" s="343"/>
      <c r="T294" s="343"/>
      <c r="U294" s="343"/>
      <c r="V294" s="343"/>
      <c r="W294" s="343"/>
      <c r="X294" s="343"/>
      <c r="Y294" s="343"/>
      <c r="Z294" s="343"/>
    </row>
    <row r="295" spans="1:26" ht="15.75" customHeight="1">
      <c r="A295" s="343"/>
      <c r="B295" s="343"/>
      <c r="C295" s="343"/>
      <c r="D295" s="464"/>
      <c r="E295" s="343"/>
      <c r="F295" s="464"/>
      <c r="G295" s="343"/>
      <c r="H295" s="464"/>
      <c r="I295" s="343"/>
      <c r="J295" s="464"/>
      <c r="K295" s="497"/>
      <c r="L295" s="343"/>
      <c r="M295" s="464"/>
      <c r="N295" s="343"/>
      <c r="O295" s="464"/>
      <c r="P295" s="343"/>
      <c r="Q295" s="464"/>
      <c r="R295" s="343"/>
      <c r="S295" s="343"/>
      <c r="T295" s="343"/>
      <c r="U295" s="343"/>
      <c r="V295" s="343"/>
      <c r="W295" s="343"/>
      <c r="X295" s="343"/>
      <c r="Y295" s="343"/>
      <c r="Z295" s="343"/>
    </row>
    <row r="296" spans="1:26" ht="15.75" customHeight="1">
      <c r="A296" s="343"/>
      <c r="B296" s="343"/>
      <c r="C296" s="343"/>
      <c r="D296" s="464"/>
      <c r="E296" s="343"/>
      <c r="F296" s="464"/>
      <c r="G296" s="343"/>
      <c r="H296" s="464"/>
      <c r="I296" s="343"/>
      <c r="J296" s="464"/>
      <c r="K296" s="497"/>
      <c r="L296" s="343"/>
      <c r="M296" s="464"/>
      <c r="N296" s="343"/>
      <c r="O296" s="464"/>
      <c r="P296" s="343"/>
      <c r="Q296" s="464"/>
      <c r="R296" s="343"/>
      <c r="S296" s="343"/>
      <c r="T296" s="343"/>
      <c r="U296" s="343"/>
      <c r="V296" s="343"/>
      <c r="W296" s="343"/>
      <c r="X296" s="343"/>
      <c r="Y296" s="343"/>
      <c r="Z296" s="343"/>
    </row>
    <row r="297" spans="1:26" ht="15.75" customHeight="1">
      <c r="A297" s="343"/>
      <c r="B297" s="343"/>
      <c r="C297" s="343"/>
      <c r="D297" s="464"/>
      <c r="E297" s="343"/>
      <c r="F297" s="464"/>
      <c r="G297" s="343"/>
      <c r="H297" s="464"/>
      <c r="I297" s="343"/>
      <c r="J297" s="464"/>
      <c r="K297" s="497"/>
      <c r="L297" s="343"/>
      <c r="M297" s="464"/>
      <c r="N297" s="343"/>
      <c r="O297" s="464"/>
      <c r="P297" s="343"/>
      <c r="Q297" s="464"/>
      <c r="R297" s="343"/>
      <c r="S297" s="343"/>
      <c r="T297" s="343"/>
      <c r="U297" s="343"/>
      <c r="V297" s="343"/>
      <c r="W297" s="343"/>
      <c r="X297" s="343"/>
      <c r="Y297" s="343"/>
      <c r="Z297" s="343"/>
    </row>
    <row r="298" spans="1:26" ht="15.75" customHeight="1">
      <c r="A298" s="343"/>
      <c r="B298" s="343"/>
      <c r="C298" s="343"/>
      <c r="D298" s="464"/>
      <c r="E298" s="343"/>
      <c r="F298" s="464"/>
      <c r="G298" s="343"/>
      <c r="H298" s="464"/>
      <c r="I298" s="343"/>
      <c r="J298" s="464"/>
      <c r="K298" s="497"/>
      <c r="L298" s="343"/>
      <c r="M298" s="464"/>
      <c r="N298" s="343"/>
      <c r="O298" s="464"/>
      <c r="P298" s="343"/>
      <c r="Q298" s="464"/>
      <c r="R298" s="343"/>
      <c r="S298" s="343"/>
      <c r="T298" s="343"/>
      <c r="U298" s="343"/>
      <c r="V298" s="343"/>
      <c r="W298" s="343"/>
      <c r="X298" s="343"/>
      <c r="Y298" s="343"/>
      <c r="Z298" s="343"/>
    </row>
    <row r="299" spans="1:26" ht="15.75" customHeight="1">
      <c r="A299" s="343"/>
      <c r="B299" s="343"/>
      <c r="C299" s="343"/>
      <c r="D299" s="464"/>
      <c r="E299" s="343"/>
      <c r="F299" s="464"/>
      <c r="G299" s="343"/>
      <c r="H299" s="464"/>
      <c r="I299" s="343"/>
      <c r="J299" s="464"/>
      <c r="K299" s="497"/>
      <c r="L299" s="343"/>
      <c r="M299" s="464"/>
      <c r="N299" s="343"/>
      <c r="O299" s="464"/>
      <c r="P299" s="343"/>
      <c r="Q299" s="464"/>
      <c r="R299" s="343"/>
      <c r="S299" s="343"/>
      <c r="T299" s="343"/>
      <c r="U299" s="343"/>
      <c r="V299" s="343"/>
      <c r="W299" s="343"/>
      <c r="X299" s="343"/>
      <c r="Y299" s="343"/>
      <c r="Z299" s="343"/>
    </row>
    <row r="300" spans="1:26" ht="15.75" customHeight="1">
      <c r="A300" s="343"/>
      <c r="B300" s="343"/>
      <c r="C300" s="343"/>
      <c r="D300" s="464"/>
      <c r="E300" s="343"/>
      <c r="F300" s="464"/>
      <c r="G300" s="343"/>
      <c r="H300" s="464"/>
      <c r="I300" s="343"/>
      <c r="J300" s="464"/>
      <c r="K300" s="497"/>
      <c r="L300" s="343"/>
      <c r="M300" s="464"/>
      <c r="N300" s="343"/>
      <c r="O300" s="464"/>
      <c r="P300" s="343"/>
      <c r="Q300" s="464"/>
      <c r="R300" s="343"/>
      <c r="S300" s="343"/>
      <c r="T300" s="343"/>
      <c r="U300" s="343"/>
      <c r="V300" s="343"/>
      <c r="W300" s="343"/>
      <c r="X300" s="343"/>
      <c r="Y300" s="343"/>
      <c r="Z300" s="343"/>
    </row>
    <row r="301" spans="1:26" ht="15.75" customHeight="1">
      <c r="A301" s="343"/>
      <c r="B301" s="343"/>
      <c r="C301" s="343"/>
      <c r="D301" s="464"/>
      <c r="E301" s="343"/>
      <c r="F301" s="464"/>
      <c r="G301" s="343"/>
      <c r="H301" s="464"/>
      <c r="I301" s="343"/>
      <c r="J301" s="464"/>
      <c r="K301" s="497"/>
      <c r="L301" s="343"/>
      <c r="M301" s="464"/>
      <c r="N301" s="343"/>
      <c r="O301" s="464"/>
      <c r="P301" s="343"/>
      <c r="Q301" s="464"/>
      <c r="R301" s="343"/>
      <c r="S301" s="343"/>
      <c r="T301" s="343"/>
      <c r="U301" s="343"/>
      <c r="V301" s="343"/>
      <c r="W301" s="343"/>
      <c r="X301" s="343"/>
      <c r="Y301" s="343"/>
      <c r="Z301" s="343"/>
    </row>
    <row r="302" spans="1:26" ht="15.75" customHeight="1">
      <c r="A302" s="343"/>
      <c r="B302" s="343"/>
      <c r="C302" s="343"/>
      <c r="D302" s="464"/>
      <c r="E302" s="343"/>
      <c r="F302" s="464"/>
      <c r="G302" s="343"/>
      <c r="H302" s="464"/>
      <c r="I302" s="343"/>
      <c r="J302" s="464"/>
      <c r="K302" s="497"/>
      <c r="L302" s="343"/>
      <c r="M302" s="464"/>
      <c r="N302" s="343"/>
      <c r="O302" s="464"/>
      <c r="P302" s="343"/>
      <c r="Q302" s="464"/>
      <c r="R302" s="343"/>
      <c r="S302" s="343"/>
      <c r="T302" s="343"/>
      <c r="U302" s="343"/>
      <c r="V302" s="343"/>
      <c r="W302" s="343"/>
      <c r="X302" s="343"/>
      <c r="Y302" s="343"/>
      <c r="Z302" s="343"/>
    </row>
    <row r="303" spans="1:26" ht="15.75" customHeight="1">
      <c r="A303" s="343"/>
      <c r="B303" s="343"/>
      <c r="C303" s="343"/>
      <c r="D303" s="464"/>
      <c r="E303" s="343"/>
      <c r="F303" s="464"/>
      <c r="G303" s="343"/>
      <c r="H303" s="464"/>
      <c r="I303" s="343"/>
      <c r="J303" s="464"/>
      <c r="K303" s="497"/>
      <c r="L303" s="343"/>
      <c r="M303" s="464"/>
      <c r="N303" s="343"/>
      <c r="O303" s="464"/>
      <c r="P303" s="343"/>
      <c r="Q303" s="464"/>
      <c r="R303" s="343"/>
      <c r="S303" s="343"/>
      <c r="T303" s="343"/>
      <c r="U303" s="343"/>
      <c r="V303" s="343"/>
      <c r="W303" s="343"/>
      <c r="X303" s="343"/>
      <c r="Y303" s="343"/>
      <c r="Z303" s="343"/>
    </row>
    <row r="304" spans="1:26" ht="15.75" customHeight="1">
      <c r="A304" s="343"/>
      <c r="B304" s="343"/>
      <c r="C304" s="343"/>
      <c r="D304" s="464"/>
      <c r="E304" s="343"/>
      <c r="F304" s="464"/>
      <c r="G304" s="343"/>
      <c r="H304" s="464"/>
      <c r="I304" s="343"/>
      <c r="J304" s="464"/>
      <c r="K304" s="497"/>
      <c r="L304" s="343"/>
      <c r="M304" s="464"/>
      <c r="N304" s="343"/>
      <c r="O304" s="464"/>
      <c r="P304" s="343"/>
      <c r="Q304" s="464"/>
      <c r="R304" s="343"/>
      <c r="S304" s="343"/>
      <c r="T304" s="343"/>
      <c r="U304" s="343"/>
      <c r="V304" s="343"/>
      <c r="W304" s="343"/>
      <c r="X304" s="343"/>
      <c r="Y304" s="343"/>
      <c r="Z304" s="343"/>
    </row>
    <row r="305" spans="1:26" ht="15.75" customHeight="1">
      <c r="A305" s="343"/>
      <c r="B305" s="343"/>
      <c r="C305" s="343"/>
      <c r="D305" s="464"/>
      <c r="E305" s="343"/>
      <c r="F305" s="464"/>
      <c r="G305" s="343"/>
      <c r="H305" s="464"/>
      <c r="I305" s="343"/>
      <c r="J305" s="464"/>
      <c r="K305" s="497"/>
      <c r="L305" s="343"/>
      <c r="M305" s="464"/>
      <c r="N305" s="343"/>
      <c r="O305" s="464"/>
      <c r="P305" s="343"/>
      <c r="Q305" s="464"/>
      <c r="R305" s="343"/>
      <c r="S305" s="343"/>
      <c r="T305" s="343"/>
      <c r="U305" s="343"/>
      <c r="V305" s="343"/>
      <c r="W305" s="343"/>
      <c r="X305" s="343"/>
      <c r="Y305" s="343"/>
      <c r="Z305" s="343"/>
    </row>
    <row r="306" spans="1:26" ht="15.75" customHeight="1">
      <c r="A306" s="343"/>
      <c r="B306" s="343"/>
      <c r="C306" s="343"/>
      <c r="D306" s="464"/>
      <c r="E306" s="343"/>
      <c r="F306" s="464"/>
      <c r="G306" s="343"/>
      <c r="H306" s="464"/>
      <c r="I306" s="343"/>
      <c r="J306" s="464"/>
      <c r="K306" s="497"/>
      <c r="L306" s="343"/>
      <c r="M306" s="464"/>
      <c r="N306" s="343"/>
      <c r="O306" s="464"/>
      <c r="P306" s="343"/>
      <c r="Q306" s="464"/>
      <c r="R306" s="343"/>
      <c r="S306" s="343"/>
      <c r="T306" s="343"/>
      <c r="U306" s="343"/>
      <c r="V306" s="343"/>
      <c r="W306" s="343"/>
      <c r="X306" s="343"/>
      <c r="Y306" s="343"/>
      <c r="Z306" s="343"/>
    </row>
    <row r="307" spans="1:26" ht="15.75" customHeight="1">
      <c r="A307" s="343"/>
      <c r="B307" s="343"/>
      <c r="C307" s="343"/>
      <c r="D307" s="464"/>
      <c r="E307" s="343"/>
      <c r="F307" s="464"/>
      <c r="G307" s="343"/>
      <c r="H307" s="464"/>
      <c r="I307" s="343"/>
      <c r="J307" s="464"/>
      <c r="K307" s="497"/>
      <c r="L307" s="343"/>
      <c r="M307" s="464"/>
      <c r="N307" s="343"/>
      <c r="O307" s="464"/>
      <c r="P307" s="343"/>
      <c r="Q307" s="464"/>
      <c r="R307" s="343"/>
      <c r="S307" s="343"/>
      <c r="T307" s="343"/>
      <c r="U307" s="343"/>
      <c r="V307" s="343"/>
      <c r="W307" s="343"/>
      <c r="X307" s="343"/>
      <c r="Y307" s="343"/>
      <c r="Z307" s="343"/>
    </row>
    <row r="308" spans="1:26" ht="15.75" customHeight="1">
      <c r="A308" s="343"/>
      <c r="B308" s="343"/>
      <c r="C308" s="343"/>
      <c r="D308" s="464"/>
      <c r="E308" s="343"/>
      <c r="F308" s="464"/>
      <c r="G308" s="343"/>
      <c r="H308" s="464"/>
      <c r="I308" s="343"/>
      <c r="J308" s="464"/>
      <c r="K308" s="497"/>
      <c r="L308" s="343"/>
      <c r="M308" s="464"/>
      <c r="N308" s="343"/>
      <c r="O308" s="464"/>
      <c r="P308" s="343"/>
      <c r="Q308" s="464"/>
      <c r="R308" s="343"/>
      <c r="S308" s="343"/>
      <c r="T308" s="343"/>
      <c r="U308" s="343"/>
      <c r="V308" s="343"/>
      <c r="W308" s="343"/>
      <c r="X308" s="343"/>
      <c r="Y308" s="343"/>
      <c r="Z308" s="343"/>
    </row>
    <row r="309" spans="1:26" ht="15.75" customHeight="1">
      <c r="A309" s="343"/>
      <c r="B309" s="343"/>
      <c r="C309" s="343"/>
      <c r="D309" s="464"/>
      <c r="E309" s="343"/>
      <c r="F309" s="464"/>
      <c r="G309" s="343"/>
      <c r="H309" s="464"/>
      <c r="I309" s="343"/>
      <c r="J309" s="464"/>
      <c r="K309" s="497"/>
      <c r="L309" s="343"/>
      <c r="M309" s="464"/>
      <c r="N309" s="343"/>
      <c r="O309" s="464"/>
      <c r="P309" s="343"/>
      <c r="Q309" s="464"/>
      <c r="R309" s="343"/>
      <c r="S309" s="343"/>
      <c r="T309" s="343"/>
      <c r="U309" s="343"/>
      <c r="V309" s="343"/>
      <c r="W309" s="343"/>
      <c r="X309" s="343"/>
      <c r="Y309" s="343"/>
      <c r="Z309" s="343"/>
    </row>
    <row r="310" spans="1:26" ht="15.75" customHeight="1">
      <c r="A310" s="343"/>
      <c r="B310" s="343"/>
      <c r="C310" s="343"/>
      <c r="D310" s="464"/>
      <c r="E310" s="343"/>
      <c r="F310" s="464"/>
      <c r="G310" s="343"/>
      <c r="H310" s="464"/>
      <c r="I310" s="343"/>
      <c r="J310" s="464"/>
      <c r="K310" s="497"/>
      <c r="L310" s="343"/>
      <c r="M310" s="464"/>
      <c r="N310" s="343"/>
      <c r="O310" s="464"/>
      <c r="P310" s="343"/>
      <c r="Q310" s="464"/>
      <c r="R310" s="343"/>
      <c r="S310" s="343"/>
      <c r="T310" s="343"/>
      <c r="U310" s="343"/>
      <c r="V310" s="343"/>
      <c r="W310" s="343"/>
      <c r="X310" s="343"/>
      <c r="Y310" s="343"/>
      <c r="Z310" s="343"/>
    </row>
    <row r="311" spans="1:26" ht="15.75" customHeight="1">
      <c r="A311" s="343"/>
      <c r="B311" s="343"/>
      <c r="C311" s="343"/>
      <c r="D311" s="464"/>
      <c r="E311" s="343"/>
      <c r="F311" s="464"/>
      <c r="G311" s="343"/>
      <c r="H311" s="464"/>
      <c r="I311" s="343"/>
      <c r="J311" s="464"/>
      <c r="K311" s="497"/>
      <c r="L311" s="343"/>
      <c r="M311" s="464"/>
      <c r="N311" s="343"/>
      <c r="O311" s="464"/>
      <c r="P311" s="343"/>
      <c r="Q311" s="464"/>
      <c r="R311" s="343"/>
      <c r="S311" s="343"/>
      <c r="T311" s="343"/>
      <c r="U311" s="343"/>
      <c r="V311" s="343"/>
      <c r="W311" s="343"/>
      <c r="X311" s="343"/>
      <c r="Y311" s="343"/>
      <c r="Z311" s="343"/>
    </row>
    <row r="312" spans="1:26" ht="15.75" customHeight="1">
      <c r="A312" s="343"/>
      <c r="B312" s="343"/>
      <c r="C312" s="343"/>
      <c r="D312" s="464"/>
      <c r="E312" s="343"/>
      <c r="F312" s="464"/>
      <c r="G312" s="343"/>
      <c r="H312" s="464"/>
      <c r="I312" s="343"/>
      <c r="J312" s="464"/>
      <c r="K312" s="497"/>
      <c r="L312" s="343"/>
      <c r="M312" s="464"/>
      <c r="N312" s="343"/>
      <c r="O312" s="464"/>
      <c r="P312" s="343"/>
      <c r="Q312" s="464"/>
      <c r="R312" s="343"/>
      <c r="S312" s="343"/>
      <c r="T312" s="343"/>
      <c r="U312" s="343"/>
      <c r="V312" s="343"/>
      <c r="W312" s="343"/>
      <c r="X312" s="343"/>
      <c r="Y312" s="343"/>
      <c r="Z312" s="343"/>
    </row>
    <row r="313" spans="1:26" ht="15.75" customHeight="1">
      <c r="A313" s="343"/>
      <c r="B313" s="343"/>
      <c r="C313" s="343"/>
      <c r="D313" s="464"/>
      <c r="E313" s="343"/>
      <c r="F313" s="464"/>
      <c r="G313" s="343"/>
      <c r="H313" s="464"/>
      <c r="I313" s="343"/>
      <c r="J313" s="464"/>
      <c r="K313" s="497"/>
      <c r="L313" s="343"/>
      <c r="M313" s="464"/>
      <c r="N313" s="343"/>
      <c r="O313" s="464"/>
      <c r="P313" s="343"/>
      <c r="Q313" s="464"/>
      <c r="R313" s="343"/>
      <c r="S313" s="343"/>
      <c r="T313" s="343"/>
      <c r="U313" s="343"/>
      <c r="V313" s="343"/>
      <c r="W313" s="343"/>
      <c r="X313" s="343"/>
      <c r="Y313" s="343"/>
      <c r="Z313" s="343"/>
    </row>
    <row r="314" spans="1:26" ht="15.75" customHeight="1">
      <c r="A314" s="343"/>
      <c r="B314" s="343"/>
      <c r="C314" s="343"/>
      <c r="D314" s="464"/>
      <c r="E314" s="343"/>
      <c r="F314" s="464"/>
      <c r="G314" s="343"/>
      <c r="H314" s="464"/>
      <c r="I314" s="343"/>
      <c r="J314" s="464"/>
      <c r="K314" s="497"/>
      <c r="L314" s="343"/>
      <c r="M314" s="464"/>
      <c r="N314" s="343"/>
      <c r="O314" s="464"/>
      <c r="P314" s="343"/>
      <c r="Q314" s="464"/>
      <c r="R314" s="343"/>
      <c r="S314" s="343"/>
      <c r="T314" s="343"/>
      <c r="U314" s="343"/>
      <c r="V314" s="343"/>
      <c r="W314" s="343"/>
      <c r="X314" s="343"/>
      <c r="Y314" s="343"/>
      <c r="Z314" s="343"/>
    </row>
    <row r="315" spans="1:26" ht="15.75" customHeight="1">
      <c r="A315" s="343"/>
      <c r="B315" s="343"/>
      <c r="C315" s="343"/>
      <c r="D315" s="464"/>
      <c r="E315" s="343"/>
      <c r="F315" s="464"/>
      <c r="G315" s="343"/>
      <c r="H315" s="464"/>
      <c r="I315" s="343"/>
      <c r="J315" s="464"/>
      <c r="K315" s="497"/>
      <c r="L315" s="343"/>
      <c r="M315" s="464"/>
      <c r="N315" s="343"/>
      <c r="O315" s="464"/>
      <c r="P315" s="343"/>
      <c r="Q315" s="464"/>
      <c r="R315" s="343"/>
      <c r="S315" s="343"/>
      <c r="T315" s="343"/>
      <c r="U315" s="343"/>
      <c r="V315" s="343"/>
      <c r="W315" s="343"/>
      <c r="X315" s="343"/>
      <c r="Y315" s="343"/>
      <c r="Z315" s="343"/>
    </row>
    <row r="316" spans="1:26" ht="15.75" customHeight="1">
      <c r="A316" s="343"/>
      <c r="B316" s="343"/>
      <c r="C316" s="343"/>
      <c r="D316" s="464"/>
      <c r="E316" s="343"/>
      <c r="F316" s="464"/>
      <c r="G316" s="343"/>
      <c r="H316" s="464"/>
      <c r="I316" s="343"/>
      <c r="J316" s="464"/>
      <c r="K316" s="497"/>
      <c r="L316" s="343"/>
      <c r="M316" s="464"/>
      <c r="N316" s="343"/>
      <c r="O316" s="464"/>
      <c r="P316" s="343"/>
      <c r="Q316" s="464"/>
      <c r="R316" s="343"/>
      <c r="S316" s="343"/>
      <c r="T316" s="343"/>
      <c r="U316" s="343"/>
      <c r="V316" s="343"/>
      <c r="W316" s="343"/>
      <c r="X316" s="343"/>
      <c r="Y316" s="343"/>
      <c r="Z316" s="343"/>
    </row>
    <row r="317" spans="1:26" ht="15.75" customHeight="1">
      <c r="A317" s="343"/>
      <c r="B317" s="343"/>
      <c r="C317" s="343"/>
      <c r="D317" s="464"/>
      <c r="E317" s="343"/>
      <c r="F317" s="464"/>
      <c r="G317" s="343"/>
      <c r="H317" s="464"/>
      <c r="I317" s="343"/>
      <c r="J317" s="464"/>
      <c r="K317" s="497"/>
      <c r="L317" s="343"/>
      <c r="M317" s="464"/>
      <c r="N317" s="343"/>
      <c r="O317" s="464"/>
      <c r="P317" s="343"/>
      <c r="Q317" s="464"/>
      <c r="R317" s="343"/>
      <c r="S317" s="343"/>
      <c r="T317" s="343"/>
      <c r="U317" s="343"/>
      <c r="V317" s="343"/>
      <c r="W317" s="343"/>
      <c r="X317" s="343"/>
      <c r="Y317" s="343"/>
      <c r="Z317" s="343"/>
    </row>
    <row r="318" spans="1:26" ht="15.75" customHeight="1">
      <c r="A318" s="343"/>
      <c r="B318" s="343"/>
      <c r="C318" s="343"/>
      <c r="D318" s="464"/>
      <c r="E318" s="343"/>
      <c r="F318" s="464"/>
      <c r="G318" s="343"/>
      <c r="H318" s="464"/>
      <c r="I318" s="343"/>
      <c r="J318" s="464"/>
      <c r="K318" s="497"/>
      <c r="L318" s="343"/>
      <c r="M318" s="464"/>
      <c r="N318" s="343"/>
      <c r="O318" s="464"/>
      <c r="P318" s="343"/>
      <c r="Q318" s="464"/>
      <c r="R318" s="343"/>
      <c r="S318" s="343"/>
      <c r="T318" s="343"/>
      <c r="U318" s="343"/>
      <c r="V318" s="343"/>
      <c r="W318" s="343"/>
      <c r="X318" s="343"/>
      <c r="Y318" s="343"/>
      <c r="Z318" s="343"/>
    </row>
    <row r="319" spans="1:26" ht="15.75" customHeight="1">
      <c r="A319" s="343"/>
      <c r="B319" s="343"/>
      <c r="C319" s="343"/>
      <c r="D319" s="464"/>
      <c r="E319" s="343"/>
      <c r="F319" s="464"/>
      <c r="G319" s="343"/>
      <c r="H319" s="464"/>
      <c r="I319" s="343"/>
      <c r="J319" s="464"/>
      <c r="K319" s="497"/>
      <c r="L319" s="343"/>
      <c r="M319" s="464"/>
      <c r="N319" s="343"/>
      <c r="O319" s="464"/>
      <c r="P319" s="343"/>
      <c r="Q319" s="464"/>
      <c r="R319" s="343"/>
      <c r="S319" s="343"/>
      <c r="T319" s="343"/>
      <c r="U319" s="343"/>
      <c r="V319" s="343"/>
      <c r="W319" s="343"/>
      <c r="X319" s="343"/>
      <c r="Y319" s="343"/>
      <c r="Z319" s="343"/>
    </row>
    <row r="320" spans="1:26" ht="15.75" customHeight="1">
      <c r="A320" s="343"/>
      <c r="B320" s="343"/>
      <c r="C320" s="343"/>
      <c r="D320" s="464"/>
      <c r="E320" s="343"/>
      <c r="F320" s="464"/>
      <c r="G320" s="343"/>
      <c r="H320" s="464"/>
      <c r="I320" s="343"/>
      <c r="J320" s="464"/>
      <c r="K320" s="497"/>
      <c r="L320" s="343"/>
      <c r="M320" s="464"/>
      <c r="N320" s="343"/>
      <c r="O320" s="464"/>
      <c r="P320" s="343"/>
      <c r="Q320" s="464"/>
      <c r="R320" s="343"/>
      <c r="S320" s="343"/>
      <c r="T320" s="343"/>
      <c r="U320" s="343"/>
      <c r="V320" s="343"/>
      <c r="W320" s="343"/>
      <c r="X320" s="343"/>
      <c r="Y320" s="343"/>
      <c r="Z320" s="343"/>
    </row>
    <row r="321" spans="1:26" ht="15.75" customHeight="1">
      <c r="A321" s="343"/>
      <c r="B321" s="343"/>
      <c r="C321" s="343"/>
      <c r="D321" s="464"/>
      <c r="E321" s="343"/>
      <c r="F321" s="464"/>
      <c r="G321" s="343"/>
      <c r="H321" s="464"/>
      <c r="I321" s="343"/>
      <c r="J321" s="464"/>
      <c r="K321" s="497"/>
      <c r="L321" s="343"/>
      <c r="M321" s="464"/>
      <c r="N321" s="343"/>
      <c r="O321" s="464"/>
      <c r="P321" s="343"/>
      <c r="Q321" s="464"/>
      <c r="R321" s="343"/>
      <c r="S321" s="343"/>
      <c r="T321" s="343"/>
      <c r="U321" s="343"/>
      <c r="V321" s="343"/>
      <c r="W321" s="343"/>
      <c r="X321" s="343"/>
      <c r="Y321" s="343"/>
      <c r="Z321" s="343"/>
    </row>
    <row r="322" spans="1:26" ht="15.75" customHeight="1">
      <c r="A322" s="343"/>
      <c r="B322" s="343"/>
      <c r="C322" s="343"/>
      <c r="D322" s="464"/>
      <c r="E322" s="343"/>
      <c r="F322" s="464"/>
      <c r="G322" s="343"/>
      <c r="H322" s="464"/>
      <c r="I322" s="343"/>
      <c r="J322" s="464"/>
      <c r="K322" s="497"/>
      <c r="L322" s="343"/>
      <c r="M322" s="464"/>
      <c r="N322" s="343"/>
      <c r="O322" s="464"/>
      <c r="P322" s="343"/>
      <c r="Q322" s="464"/>
      <c r="R322" s="343"/>
      <c r="S322" s="343"/>
      <c r="T322" s="343"/>
      <c r="U322" s="343"/>
      <c r="V322" s="343"/>
      <c r="W322" s="343"/>
      <c r="X322" s="343"/>
      <c r="Y322" s="343"/>
      <c r="Z322" s="343"/>
    </row>
    <row r="323" spans="1:26" ht="15.75" customHeight="1">
      <c r="A323" s="343"/>
      <c r="B323" s="343"/>
      <c r="C323" s="343"/>
      <c r="D323" s="464"/>
      <c r="E323" s="343"/>
      <c r="F323" s="464"/>
      <c r="G323" s="343"/>
      <c r="H323" s="464"/>
      <c r="I323" s="343"/>
      <c r="J323" s="464"/>
      <c r="K323" s="497"/>
      <c r="L323" s="343"/>
      <c r="M323" s="464"/>
      <c r="N323" s="343"/>
      <c r="O323" s="464"/>
      <c r="P323" s="343"/>
      <c r="Q323" s="464"/>
      <c r="R323" s="343"/>
      <c r="S323" s="343"/>
      <c r="T323" s="343"/>
      <c r="U323" s="343"/>
      <c r="V323" s="343"/>
      <c r="W323" s="343"/>
      <c r="X323" s="343"/>
      <c r="Y323" s="343"/>
      <c r="Z323" s="343"/>
    </row>
    <row r="324" spans="1:26" ht="15.75" customHeight="1">
      <c r="A324" s="343"/>
      <c r="B324" s="343"/>
      <c r="C324" s="343"/>
      <c r="D324" s="464"/>
      <c r="E324" s="343"/>
      <c r="F324" s="464"/>
      <c r="G324" s="343"/>
      <c r="H324" s="464"/>
      <c r="I324" s="343"/>
      <c r="J324" s="464"/>
      <c r="K324" s="497"/>
      <c r="L324" s="343"/>
      <c r="M324" s="464"/>
      <c r="N324" s="343"/>
      <c r="O324" s="464"/>
      <c r="P324" s="343"/>
      <c r="Q324" s="464"/>
      <c r="R324" s="343"/>
      <c r="S324" s="343"/>
      <c r="T324" s="343"/>
      <c r="U324" s="343"/>
      <c r="V324" s="343"/>
      <c r="W324" s="343"/>
      <c r="X324" s="343"/>
      <c r="Y324" s="343"/>
      <c r="Z324" s="343"/>
    </row>
    <row r="325" spans="1:26" ht="15.75" customHeight="1">
      <c r="A325" s="343"/>
      <c r="B325" s="343"/>
      <c r="C325" s="343"/>
      <c r="D325" s="464"/>
      <c r="E325" s="343"/>
      <c r="F325" s="464"/>
      <c r="G325" s="343"/>
      <c r="H325" s="464"/>
      <c r="I325" s="343"/>
      <c r="J325" s="464"/>
      <c r="K325" s="497"/>
      <c r="L325" s="343"/>
      <c r="M325" s="464"/>
      <c r="N325" s="343"/>
      <c r="O325" s="464"/>
      <c r="P325" s="343"/>
      <c r="Q325" s="464"/>
      <c r="R325" s="343"/>
      <c r="S325" s="343"/>
      <c r="T325" s="343"/>
      <c r="U325" s="343"/>
      <c r="V325" s="343"/>
      <c r="W325" s="343"/>
      <c r="X325" s="343"/>
      <c r="Y325" s="343"/>
      <c r="Z325" s="343"/>
    </row>
    <row r="326" spans="1:26" ht="15.75" customHeight="1">
      <c r="A326" s="343"/>
      <c r="B326" s="343"/>
      <c r="C326" s="343"/>
      <c r="D326" s="464"/>
      <c r="E326" s="343"/>
      <c r="F326" s="464"/>
      <c r="G326" s="343"/>
      <c r="H326" s="464"/>
      <c r="I326" s="343"/>
      <c r="J326" s="464"/>
      <c r="K326" s="497"/>
      <c r="L326" s="343"/>
      <c r="M326" s="464"/>
      <c r="N326" s="343"/>
      <c r="O326" s="464"/>
      <c r="P326" s="343"/>
      <c r="Q326" s="464"/>
      <c r="R326" s="343"/>
      <c r="S326" s="343"/>
      <c r="T326" s="343"/>
      <c r="U326" s="343"/>
      <c r="V326" s="343"/>
      <c r="W326" s="343"/>
      <c r="X326" s="343"/>
      <c r="Y326" s="343"/>
      <c r="Z326" s="343"/>
    </row>
    <row r="327" spans="1:26" ht="15.75" customHeight="1">
      <c r="A327" s="343"/>
      <c r="B327" s="343"/>
      <c r="C327" s="343"/>
      <c r="D327" s="464"/>
      <c r="E327" s="343"/>
      <c r="F327" s="464"/>
      <c r="G327" s="343"/>
      <c r="H327" s="464"/>
      <c r="I327" s="343"/>
      <c r="J327" s="464"/>
      <c r="K327" s="497"/>
      <c r="L327" s="343"/>
      <c r="M327" s="464"/>
      <c r="N327" s="343"/>
      <c r="O327" s="464"/>
      <c r="P327" s="343"/>
      <c r="Q327" s="464"/>
      <c r="R327" s="343"/>
      <c r="S327" s="343"/>
      <c r="T327" s="343"/>
      <c r="U327" s="343"/>
      <c r="V327" s="343"/>
      <c r="W327" s="343"/>
      <c r="X327" s="343"/>
      <c r="Y327" s="343"/>
      <c r="Z327" s="343"/>
    </row>
    <row r="328" spans="1:26" ht="15.75" customHeight="1">
      <c r="A328" s="343"/>
      <c r="B328" s="343"/>
      <c r="C328" s="343"/>
      <c r="D328" s="464"/>
      <c r="E328" s="343"/>
      <c r="F328" s="464"/>
      <c r="G328" s="343"/>
      <c r="H328" s="464"/>
      <c r="I328" s="343"/>
      <c r="J328" s="464"/>
      <c r="K328" s="497"/>
      <c r="L328" s="343"/>
      <c r="M328" s="464"/>
      <c r="N328" s="343"/>
      <c r="O328" s="464"/>
      <c r="P328" s="343"/>
      <c r="Q328" s="464"/>
      <c r="R328" s="343"/>
      <c r="S328" s="343"/>
      <c r="T328" s="343"/>
      <c r="U328" s="343"/>
      <c r="V328" s="343"/>
      <c r="W328" s="343"/>
      <c r="X328" s="343"/>
      <c r="Y328" s="343"/>
      <c r="Z328" s="343"/>
    </row>
    <row r="329" spans="1:26" ht="15.75" customHeight="1">
      <c r="A329" s="343"/>
      <c r="B329" s="343"/>
      <c r="C329" s="343"/>
      <c r="D329" s="464"/>
      <c r="E329" s="343"/>
      <c r="F329" s="464"/>
      <c r="G329" s="343"/>
      <c r="H329" s="464"/>
      <c r="I329" s="343"/>
      <c r="J329" s="464"/>
      <c r="K329" s="497"/>
      <c r="L329" s="343"/>
      <c r="M329" s="464"/>
      <c r="N329" s="343"/>
      <c r="O329" s="464"/>
      <c r="P329" s="343"/>
      <c r="Q329" s="464"/>
      <c r="R329" s="343"/>
      <c r="S329" s="343"/>
      <c r="T329" s="343"/>
      <c r="U329" s="343"/>
      <c r="V329" s="343"/>
      <c r="W329" s="343"/>
      <c r="X329" s="343"/>
      <c r="Y329" s="343"/>
      <c r="Z329" s="343"/>
    </row>
    <row r="330" spans="1:26" ht="15.75" customHeight="1">
      <c r="A330" s="343"/>
      <c r="B330" s="343"/>
      <c r="C330" s="343"/>
      <c r="D330" s="464"/>
      <c r="E330" s="343"/>
      <c r="F330" s="464"/>
      <c r="G330" s="343"/>
      <c r="H330" s="464"/>
      <c r="I330" s="343"/>
      <c r="J330" s="464"/>
      <c r="K330" s="497"/>
      <c r="L330" s="343"/>
      <c r="M330" s="464"/>
      <c r="N330" s="343"/>
      <c r="O330" s="464"/>
      <c r="P330" s="343"/>
      <c r="Q330" s="464"/>
      <c r="R330" s="343"/>
      <c r="S330" s="343"/>
      <c r="T330" s="343"/>
      <c r="U330" s="343"/>
      <c r="V330" s="343"/>
      <c r="W330" s="343"/>
      <c r="X330" s="343"/>
      <c r="Y330" s="343"/>
      <c r="Z330" s="343"/>
    </row>
    <row r="331" spans="1:26" ht="15.75" customHeight="1">
      <c r="A331" s="343"/>
      <c r="B331" s="343"/>
      <c r="C331" s="343"/>
      <c r="D331" s="464"/>
      <c r="E331" s="343"/>
      <c r="F331" s="464"/>
      <c r="G331" s="343"/>
      <c r="H331" s="464"/>
      <c r="I331" s="343"/>
      <c r="J331" s="464"/>
      <c r="K331" s="497"/>
      <c r="L331" s="343"/>
      <c r="M331" s="464"/>
      <c r="N331" s="343"/>
      <c r="O331" s="464"/>
      <c r="P331" s="343"/>
      <c r="Q331" s="464"/>
      <c r="R331" s="343"/>
      <c r="S331" s="343"/>
      <c r="T331" s="343"/>
      <c r="U331" s="343"/>
      <c r="V331" s="343"/>
      <c r="W331" s="343"/>
      <c r="X331" s="343"/>
      <c r="Y331" s="343"/>
      <c r="Z331" s="343"/>
    </row>
    <row r="332" spans="1:26" ht="15.75" customHeight="1">
      <c r="A332" s="343"/>
      <c r="B332" s="343"/>
      <c r="C332" s="343"/>
      <c r="D332" s="464"/>
      <c r="E332" s="343"/>
      <c r="F332" s="464"/>
      <c r="G332" s="343"/>
      <c r="H332" s="464"/>
      <c r="I332" s="343"/>
      <c r="J332" s="464"/>
      <c r="K332" s="497"/>
      <c r="L332" s="343"/>
      <c r="M332" s="464"/>
      <c r="N332" s="343"/>
      <c r="O332" s="464"/>
      <c r="P332" s="343"/>
      <c r="Q332" s="464"/>
      <c r="R332" s="343"/>
      <c r="S332" s="343"/>
      <c r="T332" s="343"/>
      <c r="U332" s="343"/>
      <c r="V332" s="343"/>
      <c r="W332" s="343"/>
      <c r="X332" s="343"/>
      <c r="Y332" s="343"/>
      <c r="Z332" s="343"/>
    </row>
    <row r="333" spans="1:26" ht="15.75" customHeight="1">
      <c r="A333" s="343"/>
      <c r="B333" s="343"/>
      <c r="C333" s="343"/>
      <c r="D333" s="464"/>
      <c r="E333" s="343"/>
      <c r="F333" s="464"/>
      <c r="G333" s="343"/>
      <c r="H333" s="464"/>
      <c r="I333" s="343"/>
      <c r="J333" s="464"/>
      <c r="K333" s="497"/>
      <c r="L333" s="343"/>
      <c r="M333" s="464"/>
      <c r="N333" s="343"/>
      <c r="O333" s="464"/>
      <c r="P333" s="343"/>
      <c r="Q333" s="464"/>
      <c r="R333" s="343"/>
      <c r="S333" s="343"/>
      <c r="T333" s="343"/>
      <c r="U333" s="343"/>
      <c r="V333" s="343"/>
      <c r="W333" s="343"/>
      <c r="X333" s="343"/>
      <c r="Y333" s="343"/>
      <c r="Z333" s="343"/>
    </row>
    <row r="334" spans="1:26" ht="15.75" customHeight="1">
      <c r="A334" s="343"/>
      <c r="B334" s="343"/>
      <c r="C334" s="343"/>
      <c r="D334" s="464"/>
      <c r="E334" s="343"/>
      <c r="F334" s="464"/>
      <c r="G334" s="343"/>
      <c r="H334" s="464"/>
      <c r="I334" s="343"/>
      <c r="J334" s="464"/>
      <c r="K334" s="497"/>
      <c r="L334" s="343"/>
      <c r="M334" s="464"/>
      <c r="N334" s="343"/>
      <c r="O334" s="464"/>
      <c r="P334" s="343"/>
      <c r="Q334" s="464"/>
      <c r="R334" s="343"/>
      <c r="S334" s="343"/>
      <c r="T334" s="343"/>
      <c r="U334" s="343"/>
      <c r="V334" s="343"/>
      <c r="W334" s="343"/>
      <c r="X334" s="343"/>
      <c r="Y334" s="343"/>
      <c r="Z334" s="343"/>
    </row>
    <row r="335" spans="1:26" ht="15.75" customHeight="1">
      <c r="A335" s="343"/>
      <c r="B335" s="343"/>
      <c r="C335" s="343"/>
      <c r="D335" s="464"/>
      <c r="E335" s="343"/>
      <c r="F335" s="464"/>
      <c r="G335" s="343"/>
      <c r="H335" s="464"/>
      <c r="I335" s="343"/>
      <c r="J335" s="464"/>
      <c r="K335" s="497"/>
      <c r="L335" s="343"/>
      <c r="M335" s="464"/>
      <c r="N335" s="343"/>
      <c r="O335" s="464"/>
      <c r="P335" s="343"/>
      <c r="Q335" s="464"/>
      <c r="R335" s="343"/>
      <c r="S335" s="343"/>
      <c r="T335" s="343"/>
      <c r="U335" s="343"/>
      <c r="V335" s="343"/>
      <c r="W335" s="343"/>
      <c r="X335" s="343"/>
      <c r="Y335" s="343"/>
      <c r="Z335" s="343"/>
    </row>
    <row r="336" spans="1:26" ht="15.75" customHeight="1">
      <c r="A336" s="343"/>
      <c r="B336" s="343"/>
      <c r="C336" s="343"/>
      <c r="D336" s="464"/>
      <c r="E336" s="343"/>
      <c r="F336" s="464"/>
      <c r="G336" s="343"/>
      <c r="H336" s="464"/>
      <c r="I336" s="343"/>
      <c r="J336" s="464"/>
      <c r="K336" s="497"/>
      <c r="L336" s="343"/>
      <c r="M336" s="464"/>
      <c r="N336" s="343"/>
      <c r="O336" s="464"/>
      <c r="P336" s="343"/>
      <c r="Q336" s="464"/>
      <c r="R336" s="343"/>
      <c r="S336" s="343"/>
      <c r="T336" s="343"/>
      <c r="U336" s="343"/>
      <c r="V336" s="343"/>
      <c r="W336" s="343"/>
      <c r="X336" s="343"/>
      <c r="Y336" s="343"/>
      <c r="Z336" s="343"/>
    </row>
    <row r="337" spans="1:26" ht="15.75" customHeight="1">
      <c r="A337" s="343"/>
      <c r="B337" s="343"/>
      <c r="C337" s="343"/>
      <c r="D337" s="464"/>
      <c r="E337" s="343"/>
      <c r="F337" s="464"/>
      <c r="G337" s="343"/>
      <c r="H337" s="464"/>
      <c r="I337" s="343"/>
      <c r="J337" s="464"/>
      <c r="K337" s="497"/>
      <c r="L337" s="343"/>
      <c r="M337" s="464"/>
      <c r="N337" s="343"/>
      <c r="O337" s="464"/>
      <c r="P337" s="343"/>
      <c r="Q337" s="464"/>
      <c r="R337" s="343"/>
      <c r="S337" s="343"/>
      <c r="T337" s="343"/>
      <c r="U337" s="343"/>
      <c r="V337" s="343"/>
      <c r="W337" s="343"/>
      <c r="X337" s="343"/>
      <c r="Y337" s="343"/>
      <c r="Z337" s="343"/>
    </row>
    <row r="338" spans="1:26" ht="15.75" customHeight="1">
      <c r="A338" s="343"/>
      <c r="B338" s="343"/>
      <c r="C338" s="343"/>
      <c r="D338" s="464"/>
      <c r="E338" s="343"/>
      <c r="F338" s="464"/>
      <c r="G338" s="343"/>
      <c r="H338" s="464"/>
      <c r="I338" s="343"/>
      <c r="J338" s="464"/>
      <c r="K338" s="497"/>
      <c r="L338" s="343"/>
      <c r="M338" s="464"/>
      <c r="N338" s="343"/>
      <c r="O338" s="464"/>
      <c r="P338" s="343"/>
      <c r="Q338" s="464"/>
      <c r="R338" s="343"/>
      <c r="S338" s="343"/>
      <c r="T338" s="343"/>
      <c r="U338" s="343"/>
      <c r="V338" s="343"/>
      <c r="W338" s="343"/>
      <c r="X338" s="343"/>
      <c r="Y338" s="343"/>
      <c r="Z338" s="343"/>
    </row>
    <row r="339" spans="1:26" ht="15.75" customHeight="1">
      <c r="A339" s="343"/>
      <c r="B339" s="343"/>
      <c r="C339" s="343"/>
      <c r="D339" s="464"/>
      <c r="E339" s="343"/>
      <c r="F339" s="464"/>
      <c r="G339" s="343"/>
      <c r="H339" s="464"/>
      <c r="I339" s="343"/>
      <c r="J339" s="464"/>
      <c r="K339" s="497"/>
      <c r="L339" s="343"/>
      <c r="M339" s="464"/>
      <c r="N339" s="343"/>
      <c r="O339" s="464"/>
      <c r="P339" s="343"/>
      <c r="Q339" s="464"/>
      <c r="R339" s="343"/>
      <c r="S339" s="343"/>
      <c r="T339" s="343"/>
      <c r="U339" s="343"/>
      <c r="V339" s="343"/>
      <c r="W339" s="343"/>
      <c r="X339" s="343"/>
      <c r="Y339" s="343"/>
      <c r="Z339" s="343"/>
    </row>
    <row r="340" spans="1:26" ht="15.75" customHeight="1">
      <c r="A340" s="343"/>
      <c r="B340" s="343"/>
      <c r="C340" s="343"/>
      <c r="D340" s="464"/>
      <c r="E340" s="343"/>
      <c r="F340" s="464"/>
      <c r="G340" s="343"/>
      <c r="H340" s="464"/>
      <c r="I340" s="343"/>
      <c r="J340" s="464"/>
      <c r="K340" s="497"/>
      <c r="L340" s="343"/>
      <c r="M340" s="464"/>
      <c r="N340" s="343"/>
      <c r="O340" s="464"/>
      <c r="P340" s="343"/>
      <c r="Q340" s="464"/>
      <c r="R340" s="343"/>
      <c r="S340" s="343"/>
      <c r="T340" s="343"/>
      <c r="U340" s="343"/>
      <c r="V340" s="343"/>
      <c r="W340" s="343"/>
      <c r="X340" s="343"/>
      <c r="Y340" s="343"/>
      <c r="Z340" s="343"/>
    </row>
    <row r="341" spans="1:26" ht="15.75" customHeight="1">
      <c r="A341" s="343"/>
      <c r="B341" s="343"/>
      <c r="C341" s="343"/>
      <c r="D341" s="464"/>
      <c r="E341" s="343"/>
      <c r="F341" s="464"/>
      <c r="G341" s="343"/>
      <c r="H341" s="464"/>
      <c r="I341" s="343"/>
      <c r="J341" s="464"/>
      <c r="K341" s="497"/>
      <c r="L341" s="343"/>
      <c r="M341" s="464"/>
      <c r="N341" s="343"/>
      <c r="O341" s="464"/>
      <c r="P341" s="343"/>
      <c r="Q341" s="464"/>
      <c r="R341" s="343"/>
      <c r="S341" s="343"/>
      <c r="T341" s="343"/>
      <c r="U341" s="343"/>
      <c r="V341" s="343"/>
      <c r="W341" s="343"/>
      <c r="X341" s="343"/>
      <c r="Y341" s="343"/>
      <c r="Z341" s="343"/>
    </row>
    <row r="342" spans="1:26" ht="15.75" customHeight="1">
      <c r="A342" s="343"/>
      <c r="B342" s="343"/>
      <c r="C342" s="343"/>
      <c r="D342" s="464"/>
      <c r="E342" s="343"/>
      <c r="F342" s="464"/>
      <c r="G342" s="343"/>
      <c r="H342" s="464"/>
      <c r="I342" s="343"/>
      <c r="J342" s="464"/>
      <c r="K342" s="497"/>
      <c r="L342" s="343"/>
      <c r="M342" s="464"/>
      <c r="N342" s="343"/>
      <c r="O342" s="464"/>
      <c r="P342" s="343"/>
      <c r="Q342" s="464"/>
      <c r="R342" s="343"/>
      <c r="S342" s="343"/>
      <c r="T342" s="343"/>
      <c r="U342" s="343"/>
      <c r="V342" s="343"/>
      <c r="W342" s="343"/>
      <c r="X342" s="343"/>
      <c r="Y342" s="343"/>
      <c r="Z342" s="343"/>
    </row>
    <row r="343" spans="1:26" ht="15.75" customHeight="1">
      <c r="A343" s="343"/>
      <c r="B343" s="343"/>
      <c r="C343" s="343"/>
      <c r="D343" s="464"/>
      <c r="E343" s="343"/>
      <c r="F343" s="464"/>
      <c r="G343" s="343"/>
      <c r="H343" s="464"/>
      <c r="I343" s="343"/>
      <c r="J343" s="464"/>
      <c r="K343" s="497"/>
      <c r="L343" s="343"/>
      <c r="M343" s="464"/>
      <c r="N343" s="343"/>
      <c r="O343" s="464"/>
      <c r="P343" s="343"/>
      <c r="Q343" s="464"/>
      <c r="R343" s="343"/>
      <c r="S343" s="343"/>
      <c r="T343" s="343"/>
      <c r="U343" s="343"/>
      <c r="V343" s="343"/>
      <c r="W343" s="343"/>
      <c r="X343" s="343"/>
      <c r="Y343" s="343"/>
      <c r="Z343" s="343"/>
    </row>
    <row r="344" spans="1:26" ht="15.75" customHeight="1">
      <c r="A344" s="343"/>
      <c r="B344" s="343"/>
      <c r="C344" s="343"/>
      <c r="D344" s="464"/>
      <c r="E344" s="343"/>
      <c r="F344" s="464"/>
      <c r="G344" s="343"/>
      <c r="H344" s="464"/>
      <c r="I344" s="343"/>
      <c r="J344" s="464"/>
      <c r="K344" s="497"/>
      <c r="L344" s="343"/>
      <c r="M344" s="464"/>
      <c r="N344" s="343"/>
      <c r="O344" s="464"/>
      <c r="P344" s="343"/>
      <c r="Q344" s="464"/>
      <c r="R344" s="343"/>
      <c r="S344" s="343"/>
      <c r="T344" s="343"/>
      <c r="U344" s="343"/>
      <c r="V344" s="343"/>
      <c r="W344" s="343"/>
      <c r="X344" s="343"/>
      <c r="Y344" s="343"/>
      <c r="Z344" s="343"/>
    </row>
    <row r="345" spans="1:26" ht="15.75" customHeight="1">
      <c r="A345" s="343"/>
      <c r="B345" s="343"/>
      <c r="C345" s="343"/>
      <c r="D345" s="464"/>
      <c r="E345" s="343"/>
      <c r="F345" s="464"/>
      <c r="G345" s="343"/>
      <c r="H345" s="464"/>
      <c r="I345" s="343"/>
      <c r="J345" s="464"/>
      <c r="K345" s="497"/>
      <c r="L345" s="343"/>
      <c r="M345" s="464"/>
      <c r="N345" s="343"/>
      <c r="O345" s="464"/>
      <c r="P345" s="343"/>
      <c r="Q345" s="464"/>
      <c r="R345" s="343"/>
      <c r="S345" s="343"/>
      <c r="T345" s="343"/>
      <c r="U345" s="343"/>
      <c r="V345" s="343"/>
      <c r="W345" s="343"/>
      <c r="X345" s="343"/>
      <c r="Y345" s="343"/>
      <c r="Z345" s="343"/>
    </row>
    <row r="346" spans="1:26" ht="15.75" customHeight="1">
      <c r="A346" s="343"/>
      <c r="B346" s="343"/>
      <c r="C346" s="343"/>
      <c r="D346" s="464"/>
      <c r="E346" s="343"/>
      <c r="F346" s="464"/>
      <c r="G346" s="343"/>
      <c r="H346" s="464"/>
      <c r="I346" s="343"/>
      <c r="J346" s="464"/>
      <c r="K346" s="497"/>
      <c r="L346" s="343"/>
      <c r="M346" s="464"/>
      <c r="N346" s="343"/>
      <c r="O346" s="464"/>
      <c r="P346" s="343"/>
      <c r="Q346" s="464"/>
      <c r="R346" s="343"/>
      <c r="S346" s="343"/>
      <c r="T346" s="343"/>
      <c r="U346" s="343"/>
      <c r="V346" s="343"/>
      <c r="W346" s="343"/>
      <c r="X346" s="343"/>
      <c r="Y346" s="343"/>
      <c r="Z346" s="343"/>
    </row>
    <row r="347" spans="1:26" ht="15.75" customHeight="1">
      <c r="A347" s="343"/>
      <c r="B347" s="343"/>
      <c r="C347" s="343"/>
      <c r="D347" s="464"/>
      <c r="E347" s="343"/>
      <c r="F347" s="464"/>
      <c r="G347" s="343"/>
      <c r="H347" s="464"/>
      <c r="I347" s="343"/>
      <c r="J347" s="464"/>
      <c r="K347" s="497"/>
      <c r="L347" s="343"/>
      <c r="M347" s="464"/>
      <c r="N347" s="343"/>
      <c r="O347" s="464"/>
      <c r="P347" s="343"/>
      <c r="Q347" s="464"/>
      <c r="R347" s="343"/>
      <c r="S347" s="343"/>
      <c r="T347" s="343"/>
      <c r="U347" s="343"/>
      <c r="V347" s="343"/>
      <c r="W347" s="343"/>
      <c r="X347" s="343"/>
      <c r="Y347" s="343"/>
      <c r="Z347" s="343"/>
    </row>
    <row r="348" spans="1:26" ht="15.75" customHeight="1">
      <c r="A348" s="343"/>
      <c r="B348" s="343"/>
      <c r="C348" s="343"/>
      <c r="D348" s="464"/>
      <c r="E348" s="343"/>
      <c r="F348" s="464"/>
      <c r="G348" s="343"/>
      <c r="H348" s="464"/>
      <c r="I348" s="343"/>
      <c r="J348" s="464"/>
      <c r="K348" s="497"/>
      <c r="L348" s="343"/>
      <c r="M348" s="464"/>
      <c r="N348" s="343"/>
      <c r="O348" s="464"/>
      <c r="P348" s="343"/>
      <c r="Q348" s="464"/>
      <c r="R348" s="343"/>
      <c r="S348" s="343"/>
      <c r="T348" s="343"/>
      <c r="U348" s="343"/>
      <c r="V348" s="343"/>
      <c r="W348" s="343"/>
      <c r="X348" s="343"/>
      <c r="Y348" s="343"/>
      <c r="Z348" s="343"/>
    </row>
    <row r="349" spans="1:26" ht="15.75" customHeight="1">
      <c r="A349" s="343"/>
      <c r="B349" s="343"/>
      <c r="C349" s="343"/>
      <c r="D349" s="464"/>
      <c r="E349" s="343"/>
      <c r="F349" s="464"/>
      <c r="G349" s="343"/>
      <c r="H349" s="464"/>
      <c r="I349" s="343"/>
      <c r="J349" s="464"/>
      <c r="K349" s="497"/>
      <c r="L349" s="343"/>
      <c r="M349" s="464"/>
      <c r="N349" s="343"/>
      <c r="O349" s="464"/>
      <c r="P349" s="343"/>
      <c r="Q349" s="464"/>
      <c r="R349" s="343"/>
      <c r="S349" s="343"/>
      <c r="T349" s="343"/>
      <c r="U349" s="343"/>
      <c r="V349" s="343"/>
      <c r="W349" s="343"/>
      <c r="X349" s="343"/>
      <c r="Y349" s="343"/>
      <c r="Z349" s="343"/>
    </row>
    <row r="350" spans="1:26" ht="15.75" customHeight="1">
      <c r="A350" s="343"/>
      <c r="B350" s="343"/>
      <c r="C350" s="343"/>
      <c r="D350" s="464"/>
      <c r="E350" s="343"/>
      <c r="F350" s="464"/>
      <c r="G350" s="343"/>
      <c r="H350" s="464"/>
      <c r="I350" s="343"/>
      <c r="J350" s="464"/>
      <c r="K350" s="497"/>
      <c r="L350" s="343"/>
      <c r="M350" s="464"/>
      <c r="N350" s="343"/>
      <c r="O350" s="464"/>
      <c r="P350" s="343"/>
      <c r="Q350" s="464"/>
      <c r="R350" s="343"/>
      <c r="S350" s="343"/>
      <c r="T350" s="343"/>
      <c r="U350" s="343"/>
      <c r="V350" s="343"/>
      <c r="W350" s="343"/>
      <c r="X350" s="343"/>
      <c r="Y350" s="343"/>
      <c r="Z350" s="343"/>
    </row>
    <row r="351" spans="1:26" ht="15.75" customHeight="1">
      <c r="A351" s="343"/>
      <c r="B351" s="343"/>
      <c r="C351" s="343"/>
      <c r="D351" s="464"/>
      <c r="E351" s="343"/>
      <c r="F351" s="464"/>
      <c r="G351" s="343"/>
      <c r="H351" s="464"/>
      <c r="I351" s="343"/>
      <c r="J351" s="464"/>
      <c r="K351" s="497"/>
      <c r="L351" s="343"/>
      <c r="M351" s="464"/>
      <c r="N351" s="343"/>
      <c r="O351" s="464"/>
      <c r="P351" s="343"/>
      <c r="Q351" s="464"/>
      <c r="R351" s="343"/>
      <c r="S351" s="343"/>
      <c r="T351" s="343"/>
      <c r="U351" s="343"/>
      <c r="V351" s="343"/>
      <c r="W351" s="343"/>
      <c r="X351" s="343"/>
      <c r="Y351" s="343"/>
      <c r="Z351" s="343"/>
    </row>
    <row r="352" spans="1:26" ht="15.75" customHeight="1">
      <c r="A352" s="343"/>
      <c r="B352" s="343"/>
      <c r="C352" s="343"/>
      <c r="D352" s="464"/>
      <c r="E352" s="343"/>
      <c r="F352" s="464"/>
      <c r="G352" s="343"/>
      <c r="H352" s="464"/>
      <c r="I352" s="343"/>
      <c r="J352" s="464"/>
      <c r="K352" s="497"/>
      <c r="L352" s="343"/>
      <c r="M352" s="464"/>
      <c r="N352" s="343"/>
      <c r="O352" s="464"/>
      <c r="P352" s="343"/>
      <c r="Q352" s="464"/>
      <c r="R352" s="343"/>
      <c r="S352" s="343"/>
      <c r="T352" s="343"/>
      <c r="U352" s="343"/>
      <c r="V352" s="343"/>
      <c r="W352" s="343"/>
      <c r="X352" s="343"/>
      <c r="Y352" s="343"/>
      <c r="Z352" s="343"/>
    </row>
    <row r="353" spans="1:26" ht="15.75" customHeight="1">
      <c r="A353" s="343"/>
      <c r="B353" s="343"/>
      <c r="C353" s="343"/>
      <c r="D353" s="464"/>
      <c r="E353" s="343"/>
      <c r="F353" s="464"/>
      <c r="G353" s="343"/>
      <c r="H353" s="464"/>
      <c r="I353" s="343"/>
      <c r="J353" s="464"/>
      <c r="K353" s="497"/>
      <c r="L353" s="343"/>
      <c r="M353" s="464"/>
      <c r="N353" s="343"/>
      <c r="O353" s="464"/>
      <c r="P353" s="343"/>
      <c r="Q353" s="464"/>
      <c r="R353" s="343"/>
      <c r="S353" s="343"/>
      <c r="T353" s="343"/>
      <c r="U353" s="343"/>
      <c r="V353" s="343"/>
      <c r="W353" s="343"/>
      <c r="X353" s="343"/>
      <c r="Y353" s="343"/>
      <c r="Z353" s="343"/>
    </row>
    <row r="354" spans="1:26" ht="15.75" customHeight="1">
      <c r="A354" s="343"/>
      <c r="B354" s="343"/>
      <c r="C354" s="343"/>
      <c r="D354" s="464"/>
      <c r="E354" s="343"/>
      <c r="F354" s="464"/>
      <c r="G354" s="343"/>
      <c r="H354" s="464"/>
      <c r="I354" s="343"/>
      <c r="J354" s="464"/>
      <c r="K354" s="497"/>
      <c r="L354" s="343"/>
      <c r="M354" s="464"/>
      <c r="N354" s="343"/>
      <c r="O354" s="464"/>
      <c r="P354" s="343"/>
      <c r="Q354" s="464"/>
      <c r="R354" s="343"/>
      <c r="S354" s="343"/>
      <c r="T354" s="343"/>
      <c r="U354" s="343"/>
      <c r="V354" s="343"/>
      <c r="W354" s="343"/>
      <c r="X354" s="343"/>
      <c r="Y354" s="343"/>
      <c r="Z354" s="343"/>
    </row>
    <row r="355" spans="1:26" ht="15.75" customHeight="1">
      <c r="A355" s="343"/>
      <c r="B355" s="343"/>
      <c r="C355" s="343"/>
      <c r="D355" s="464"/>
      <c r="E355" s="343"/>
      <c r="F355" s="464"/>
      <c r="G355" s="343"/>
      <c r="H355" s="464"/>
      <c r="I355" s="343"/>
      <c r="J355" s="464"/>
      <c r="K355" s="497"/>
      <c r="L355" s="343"/>
      <c r="M355" s="464"/>
      <c r="N355" s="343"/>
      <c r="O355" s="464"/>
      <c r="P355" s="343"/>
      <c r="Q355" s="464"/>
      <c r="R355" s="343"/>
      <c r="S355" s="343"/>
      <c r="T355" s="343"/>
      <c r="U355" s="343"/>
      <c r="V355" s="343"/>
      <c r="W355" s="343"/>
      <c r="X355" s="343"/>
      <c r="Y355" s="343"/>
      <c r="Z355" s="343"/>
    </row>
    <row r="356" spans="1:26" ht="15.75" customHeight="1">
      <c r="A356" s="343"/>
      <c r="B356" s="343"/>
      <c r="C356" s="343"/>
      <c r="D356" s="464"/>
      <c r="E356" s="343"/>
      <c r="F356" s="464"/>
      <c r="G356" s="343"/>
      <c r="H356" s="464"/>
      <c r="I356" s="343"/>
      <c r="J356" s="464"/>
      <c r="K356" s="497"/>
      <c r="L356" s="343"/>
      <c r="M356" s="464"/>
      <c r="N356" s="343"/>
      <c r="O356" s="464"/>
      <c r="P356" s="343"/>
      <c r="Q356" s="464"/>
      <c r="R356" s="343"/>
      <c r="S356" s="343"/>
      <c r="T356" s="343"/>
      <c r="U356" s="343"/>
      <c r="V356" s="343"/>
      <c r="W356" s="343"/>
      <c r="X356" s="343"/>
      <c r="Y356" s="343"/>
      <c r="Z356" s="343"/>
    </row>
    <row r="357" spans="1:26" ht="15.75" customHeight="1">
      <c r="A357" s="343"/>
      <c r="B357" s="343"/>
      <c r="C357" s="343"/>
      <c r="D357" s="464"/>
      <c r="E357" s="343"/>
      <c r="F357" s="464"/>
      <c r="G357" s="343"/>
      <c r="H357" s="464"/>
      <c r="I357" s="343"/>
      <c r="J357" s="464"/>
      <c r="K357" s="497"/>
      <c r="L357" s="343"/>
      <c r="M357" s="464"/>
      <c r="N357" s="343"/>
      <c r="O357" s="464"/>
      <c r="P357" s="343"/>
      <c r="Q357" s="464"/>
      <c r="R357" s="343"/>
      <c r="S357" s="343"/>
      <c r="T357" s="343"/>
      <c r="U357" s="343"/>
      <c r="V357" s="343"/>
      <c r="W357" s="343"/>
      <c r="X357" s="343"/>
      <c r="Y357" s="343"/>
      <c r="Z357" s="343"/>
    </row>
    <row r="358" spans="1:26" ht="15.75" customHeight="1">
      <c r="A358" s="343"/>
      <c r="B358" s="343"/>
      <c r="C358" s="343"/>
      <c r="D358" s="464"/>
      <c r="E358" s="343"/>
      <c r="F358" s="464"/>
      <c r="G358" s="343"/>
      <c r="H358" s="464"/>
      <c r="I358" s="343"/>
      <c r="J358" s="464"/>
      <c r="K358" s="497"/>
      <c r="L358" s="343"/>
      <c r="M358" s="464"/>
      <c r="N358" s="343"/>
      <c r="O358" s="464"/>
      <c r="P358" s="343"/>
      <c r="Q358" s="464"/>
      <c r="R358" s="343"/>
      <c r="S358" s="343"/>
      <c r="T358" s="343"/>
      <c r="U358" s="343"/>
      <c r="V358" s="343"/>
      <c r="W358" s="343"/>
      <c r="X358" s="343"/>
      <c r="Y358" s="343"/>
      <c r="Z358" s="343"/>
    </row>
    <row r="359" spans="1:26" ht="15.75" customHeight="1">
      <c r="A359" s="343"/>
      <c r="B359" s="343"/>
      <c r="C359" s="343"/>
      <c r="D359" s="464"/>
      <c r="E359" s="343"/>
      <c r="F359" s="464"/>
      <c r="G359" s="343"/>
      <c r="H359" s="464"/>
      <c r="I359" s="343"/>
      <c r="J359" s="464"/>
      <c r="K359" s="497"/>
      <c r="L359" s="343"/>
      <c r="M359" s="464"/>
      <c r="N359" s="343"/>
      <c r="O359" s="464"/>
      <c r="P359" s="343"/>
      <c r="Q359" s="464"/>
      <c r="R359" s="343"/>
      <c r="S359" s="343"/>
      <c r="T359" s="343"/>
      <c r="U359" s="343"/>
      <c r="V359" s="343"/>
      <c r="W359" s="343"/>
      <c r="X359" s="343"/>
      <c r="Y359" s="343"/>
      <c r="Z359" s="343"/>
    </row>
    <row r="360" spans="1:26" ht="15.75" customHeight="1">
      <c r="A360" s="343"/>
      <c r="B360" s="343"/>
      <c r="C360" s="343"/>
      <c r="D360" s="464"/>
      <c r="E360" s="343"/>
      <c r="F360" s="464"/>
      <c r="G360" s="343"/>
      <c r="H360" s="464"/>
      <c r="I360" s="343"/>
      <c r="J360" s="464"/>
      <c r="K360" s="497"/>
      <c r="L360" s="343"/>
      <c r="M360" s="464"/>
      <c r="N360" s="343"/>
      <c r="O360" s="464"/>
      <c r="P360" s="343"/>
      <c r="Q360" s="464"/>
      <c r="R360" s="343"/>
      <c r="S360" s="343"/>
      <c r="T360" s="343"/>
      <c r="U360" s="343"/>
      <c r="V360" s="343"/>
      <c r="W360" s="343"/>
      <c r="X360" s="343"/>
      <c r="Y360" s="343"/>
      <c r="Z360" s="343"/>
    </row>
    <row r="361" spans="1:26" ht="15.75" customHeight="1">
      <c r="A361" s="343"/>
      <c r="B361" s="343"/>
      <c r="C361" s="343"/>
      <c r="D361" s="464"/>
      <c r="E361" s="343"/>
      <c r="F361" s="464"/>
      <c r="G361" s="343"/>
      <c r="H361" s="464"/>
      <c r="I361" s="343"/>
      <c r="J361" s="464"/>
      <c r="K361" s="497"/>
      <c r="L361" s="343"/>
      <c r="M361" s="464"/>
      <c r="N361" s="343"/>
      <c r="O361" s="464"/>
      <c r="P361" s="343"/>
      <c r="Q361" s="464"/>
      <c r="R361" s="343"/>
      <c r="S361" s="343"/>
      <c r="T361" s="343"/>
      <c r="U361" s="343"/>
      <c r="V361" s="343"/>
      <c r="W361" s="343"/>
      <c r="X361" s="343"/>
      <c r="Y361" s="343"/>
      <c r="Z361" s="343"/>
    </row>
    <row r="362" spans="1:26" ht="15.75" customHeight="1">
      <c r="A362" s="343"/>
      <c r="B362" s="343"/>
      <c r="C362" s="343"/>
      <c r="D362" s="464"/>
      <c r="E362" s="343"/>
      <c r="F362" s="464"/>
      <c r="G362" s="343"/>
      <c r="H362" s="464"/>
      <c r="I362" s="343"/>
      <c r="J362" s="464"/>
      <c r="K362" s="497"/>
      <c r="L362" s="343"/>
      <c r="M362" s="464"/>
      <c r="N362" s="343"/>
      <c r="O362" s="464"/>
      <c r="P362" s="343"/>
      <c r="Q362" s="464"/>
      <c r="R362" s="343"/>
      <c r="S362" s="343"/>
      <c r="T362" s="343"/>
      <c r="U362" s="343"/>
      <c r="V362" s="343"/>
      <c r="W362" s="343"/>
      <c r="X362" s="343"/>
      <c r="Y362" s="343"/>
      <c r="Z362" s="343"/>
    </row>
    <row r="363" spans="1:26" ht="15.75" customHeight="1">
      <c r="A363" s="343"/>
      <c r="B363" s="343"/>
      <c r="C363" s="343"/>
      <c r="D363" s="464"/>
      <c r="E363" s="343"/>
      <c r="F363" s="464"/>
      <c r="G363" s="343"/>
      <c r="H363" s="464"/>
      <c r="I363" s="343"/>
      <c r="J363" s="464"/>
      <c r="K363" s="497"/>
      <c r="L363" s="343"/>
      <c r="M363" s="464"/>
      <c r="N363" s="343"/>
      <c r="O363" s="464"/>
      <c r="P363" s="343"/>
      <c r="Q363" s="464"/>
      <c r="R363" s="343"/>
      <c r="S363" s="343"/>
      <c r="T363" s="343"/>
      <c r="U363" s="343"/>
      <c r="V363" s="343"/>
      <c r="W363" s="343"/>
      <c r="X363" s="343"/>
      <c r="Y363" s="343"/>
      <c r="Z363" s="343"/>
    </row>
    <row r="364" spans="1:26" ht="15.75" customHeight="1">
      <c r="A364" s="343"/>
      <c r="B364" s="343"/>
      <c r="C364" s="343"/>
      <c r="D364" s="464"/>
      <c r="E364" s="343"/>
      <c r="F364" s="464"/>
      <c r="G364" s="343"/>
      <c r="H364" s="464"/>
      <c r="I364" s="343"/>
      <c r="J364" s="464"/>
      <c r="K364" s="497"/>
      <c r="L364" s="343"/>
      <c r="M364" s="464"/>
      <c r="N364" s="343"/>
      <c r="O364" s="464"/>
      <c r="P364" s="343"/>
      <c r="Q364" s="464"/>
      <c r="R364" s="343"/>
      <c r="S364" s="343"/>
      <c r="T364" s="343"/>
      <c r="U364" s="343"/>
      <c r="V364" s="343"/>
      <c r="W364" s="343"/>
      <c r="X364" s="343"/>
      <c r="Y364" s="343"/>
      <c r="Z364" s="343"/>
    </row>
    <row r="365" spans="1:26" ht="15.75" customHeight="1">
      <c r="A365" s="343"/>
      <c r="B365" s="343"/>
      <c r="C365" s="343"/>
      <c r="D365" s="464"/>
      <c r="E365" s="343"/>
      <c r="F365" s="464"/>
      <c r="G365" s="343"/>
      <c r="H365" s="464"/>
      <c r="I365" s="343"/>
      <c r="J365" s="464"/>
      <c r="K365" s="497"/>
      <c r="L365" s="343"/>
      <c r="M365" s="464"/>
      <c r="N365" s="343"/>
      <c r="O365" s="464"/>
      <c r="P365" s="343"/>
      <c r="Q365" s="464"/>
      <c r="R365" s="343"/>
      <c r="S365" s="343"/>
      <c r="T365" s="343"/>
      <c r="U365" s="343"/>
      <c r="V365" s="343"/>
      <c r="W365" s="343"/>
      <c r="X365" s="343"/>
      <c r="Y365" s="343"/>
      <c r="Z365" s="343"/>
    </row>
    <row r="366" spans="1:26" ht="15.75" customHeight="1">
      <c r="A366" s="343"/>
      <c r="B366" s="343"/>
      <c r="C366" s="343"/>
      <c r="D366" s="464"/>
      <c r="E366" s="343"/>
      <c r="F366" s="464"/>
      <c r="G366" s="343"/>
      <c r="H366" s="464"/>
      <c r="I366" s="343"/>
      <c r="J366" s="464"/>
      <c r="K366" s="497"/>
      <c r="L366" s="343"/>
      <c r="M366" s="464"/>
      <c r="N366" s="343"/>
      <c r="O366" s="464"/>
      <c r="P366" s="343"/>
      <c r="Q366" s="464"/>
      <c r="R366" s="343"/>
      <c r="S366" s="343"/>
      <c r="T366" s="343"/>
      <c r="U366" s="343"/>
      <c r="V366" s="343"/>
      <c r="W366" s="343"/>
      <c r="X366" s="343"/>
      <c r="Y366" s="343"/>
      <c r="Z366" s="343"/>
    </row>
    <row r="367" spans="1:26" ht="15.75" customHeight="1">
      <c r="A367" s="343"/>
      <c r="B367" s="343"/>
      <c r="C367" s="343"/>
      <c r="D367" s="464"/>
      <c r="E367" s="343"/>
      <c r="F367" s="464"/>
      <c r="G367" s="343"/>
      <c r="H367" s="464"/>
      <c r="I367" s="343"/>
      <c r="J367" s="464"/>
      <c r="K367" s="497"/>
      <c r="L367" s="343"/>
      <c r="M367" s="464"/>
      <c r="N367" s="343"/>
      <c r="O367" s="464"/>
      <c r="P367" s="343"/>
      <c r="Q367" s="464"/>
      <c r="R367" s="343"/>
      <c r="S367" s="343"/>
      <c r="T367" s="343"/>
      <c r="U367" s="343"/>
      <c r="V367" s="343"/>
      <c r="W367" s="343"/>
      <c r="X367" s="343"/>
      <c r="Y367" s="343"/>
      <c r="Z367" s="343"/>
    </row>
    <row r="368" spans="1:26" ht="15.75" customHeight="1">
      <c r="A368" s="343"/>
      <c r="B368" s="343"/>
      <c r="C368" s="343"/>
      <c r="D368" s="464"/>
      <c r="E368" s="343"/>
      <c r="F368" s="464"/>
      <c r="G368" s="343"/>
      <c r="H368" s="464"/>
      <c r="I368" s="343"/>
      <c r="J368" s="464"/>
      <c r="K368" s="497"/>
      <c r="L368" s="343"/>
      <c r="M368" s="464"/>
      <c r="N368" s="343"/>
      <c r="O368" s="464"/>
      <c r="P368" s="343"/>
      <c r="Q368" s="464"/>
      <c r="R368" s="343"/>
      <c r="S368" s="343"/>
      <c r="T368" s="343"/>
      <c r="U368" s="343"/>
      <c r="V368" s="343"/>
      <c r="W368" s="343"/>
      <c r="X368" s="343"/>
      <c r="Y368" s="343"/>
      <c r="Z368" s="343"/>
    </row>
    <row r="369" spans="1:26" ht="15.75" customHeight="1">
      <c r="A369" s="343"/>
      <c r="B369" s="343"/>
      <c r="C369" s="343"/>
      <c r="D369" s="464"/>
      <c r="E369" s="343"/>
      <c r="F369" s="464"/>
      <c r="G369" s="343"/>
      <c r="H369" s="464"/>
      <c r="I369" s="343"/>
      <c r="J369" s="464"/>
      <c r="K369" s="497"/>
      <c r="L369" s="343"/>
      <c r="M369" s="464"/>
      <c r="N369" s="343"/>
      <c r="O369" s="464"/>
      <c r="P369" s="343"/>
      <c r="Q369" s="464"/>
      <c r="R369" s="343"/>
      <c r="S369" s="343"/>
      <c r="T369" s="343"/>
      <c r="U369" s="343"/>
      <c r="V369" s="343"/>
      <c r="W369" s="343"/>
      <c r="X369" s="343"/>
      <c r="Y369" s="343"/>
      <c r="Z369" s="343"/>
    </row>
    <row r="370" spans="1:26" ht="15.75" customHeight="1">
      <c r="A370" s="343"/>
      <c r="B370" s="343"/>
      <c r="C370" s="343"/>
      <c r="D370" s="464"/>
      <c r="E370" s="343"/>
      <c r="F370" s="464"/>
      <c r="G370" s="343"/>
      <c r="H370" s="464"/>
      <c r="I370" s="343"/>
      <c r="J370" s="464"/>
      <c r="K370" s="497"/>
      <c r="L370" s="343"/>
      <c r="M370" s="464"/>
      <c r="N370" s="343"/>
      <c r="O370" s="464"/>
      <c r="P370" s="343"/>
      <c r="Q370" s="464"/>
      <c r="R370" s="343"/>
      <c r="S370" s="343"/>
      <c r="T370" s="343"/>
      <c r="U370" s="343"/>
      <c r="V370" s="343"/>
      <c r="W370" s="343"/>
      <c r="X370" s="343"/>
      <c r="Y370" s="343"/>
      <c r="Z370" s="343"/>
    </row>
    <row r="371" spans="1:26" ht="15.75" customHeight="1">
      <c r="A371" s="343"/>
      <c r="B371" s="343"/>
      <c r="C371" s="343"/>
      <c r="D371" s="464"/>
      <c r="E371" s="343"/>
      <c r="F371" s="464"/>
      <c r="G371" s="343"/>
      <c r="H371" s="464"/>
      <c r="I371" s="343"/>
      <c r="J371" s="464"/>
      <c r="K371" s="497"/>
      <c r="L371" s="343"/>
      <c r="M371" s="464"/>
      <c r="N371" s="343"/>
      <c r="O371" s="464"/>
      <c r="P371" s="343"/>
      <c r="Q371" s="464"/>
      <c r="R371" s="343"/>
      <c r="S371" s="343"/>
      <c r="T371" s="343"/>
      <c r="U371" s="343"/>
      <c r="V371" s="343"/>
      <c r="W371" s="343"/>
      <c r="X371" s="343"/>
      <c r="Y371" s="343"/>
      <c r="Z371" s="343"/>
    </row>
    <row r="372" spans="1:26" ht="15.75" customHeight="1">
      <c r="A372" s="343"/>
      <c r="B372" s="343"/>
      <c r="C372" s="343"/>
      <c r="D372" s="464"/>
      <c r="E372" s="343"/>
      <c r="F372" s="464"/>
      <c r="G372" s="343"/>
      <c r="H372" s="464"/>
      <c r="I372" s="343"/>
      <c r="J372" s="464"/>
      <c r="K372" s="497"/>
      <c r="L372" s="343"/>
      <c r="M372" s="464"/>
      <c r="N372" s="343"/>
      <c r="O372" s="464"/>
      <c r="P372" s="343"/>
      <c r="Q372" s="464"/>
      <c r="R372" s="343"/>
      <c r="S372" s="343"/>
      <c r="T372" s="343"/>
      <c r="U372" s="343"/>
      <c r="V372" s="343"/>
      <c r="W372" s="343"/>
      <c r="X372" s="343"/>
      <c r="Y372" s="343"/>
      <c r="Z372" s="343"/>
    </row>
    <row r="373" spans="1:26" ht="15.75" customHeight="1">
      <c r="A373" s="343"/>
      <c r="B373" s="343"/>
      <c r="C373" s="343"/>
      <c r="D373" s="464"/>
      <c r="E373" s="343"/>
      <c r="F373" s="464"/>
      <c r="G373" s="343"/>
      <c r="H373" s="464"/>
      <c r="I373" s="343"/>
      <c r="J373" s="464"/>
      <c r="K373" s="497"/>
      <c r="L373" s="343"/>
      <c r="M373" s="464"/>
      <c r="N373" s="343"/>
      <c r="O373" s="464"/>
      <c r="P373" s="343"/>
      <c r="Q373" s="464"/>
      <c r="R373" s="343"/>
      <c r="S373" s="343"/>
      <c r="T373" s="343"/>
      <c r="U373" s="343"/>
      <c r="V373" s="343"/>
      <c r="W373" s="343"/>
      <c r="X373" s="343"/>
      <c r="Y373" s="343"/>
      <c r="Z373" s="343"/>
    </row>
    <row r="374" spans="1:26" ht="15.75" customHeight="1">
      <c r="A374" s="343"/>
      <c r="B374" s="343"/>
      <c r="C374" s="343"/>
      <c r="D374" s="464"/>
      <c r="E374" s="343"/>
      <c r="F374" s="464"/>
      <c r="G374" s="343"/>
      <c r="H374" s="464"/>
      <c r="I374" s="343"/>
      <c r="J374" s="464"/>
      <c r="K374" s="497"/>
      <c r="L374" s="343"/>
      <c r="M374" s="464"/>
      <c r="N374" s="343"/>
      <c r="O374" s="464"/>
      <c r="P374" s="343"/>
      <c r="Q374" s="464"/>
      <c r="R374" s="343"/>
      <c r="S374" s="343"/>
      <c r="T374" s="343"/>
      <c r="U374" s="343"/>
      <c r="V374" s="343"/>
      <c r="W374" s="343"/>
      <c r="X374" s="343"/>
      <c r="Y374" s="343"/>
      <c r="Z374" s="343"/>
    </row>
    <row r="375" spans="1:26" ht="15.75" customHeight="1">
      <c r="A375" s="343"/>
      <c r="B375" s="343"/>
      <c r="C375" s="343"/>
      <c r="D375" s="464"/>
      <c r="E375" s="343"/>
      <c r="F375" s="464"/>
      <c r="G375" s="343"/>
      <c r="H375" s="464"/>
      <c r="I375" s="343"/>
      <c r="J375" s="464"/>
      <c r="K375" s="497"/>
      <c r="L375" s="343"/>
      <c r="M375" s="464"/>
      <c r="N375" s="343"/>
      <c r="O375" s="464"/>
      <c r="P375" s="343"/>
      <c r="Q375" s="464"/>
      <c r="R375" s="343"/>
      <c r="S375" s="343"/>
      <c r="T375" s="343"/>
      <c r="U375" s="343"/>
      <c r="V375" s="343"/>
      <c r="W375" s="343"/>
      <c r="X375" s="343"/>
      <c r="Y375" s="343"/>
      <c r="Z375" s="343"/>
    </row>
    <row r="376" spans="1:26" ht="15.75" customHeight="1">
      <c r="A376" s="343"/>
      <c r="B376" s="343"/>
      <c r="C376" s="343"/>
      <c r="D376" s="464"/>
      <c r="E376" s="343"/>
      <c r="F376" s="464"/>
      <c r="G376" s="343"/>
      <c r="H376" s="464"/>
      <c r="I376" s="343"/>
      <c r="J376" s="464"/>
      <c r="K376" s="497"/>
      <c r="L376" s="343"/>
      <c r="M376" s="464"/>
      <c r="N376" s="343"/>
      <c r="O376" s="464"/>
      <c r="P376" s="343"/>
      <c r="Q376" s="464"/>
      <c r="R376" s="343"/>
      <c r="S376" s="343"/>
      <c r="T376" s="343"/>
      <c r="U376" s="343"/>
      <c r="V376" s="343"/>
      <c r="W376" s="343"/>
      <c r="X376" s="343"/>
      <c r="Y376" s="343"/>
      <c r="Z376" s="343"/>
    </row>
    <row r="377" spans="1:26" ht="15.75" customHeight="1">
      <c r="A377" s="343"/>
      <c r="B377" s="343"/>
      <c r="C377" s="343"/>
      <c r="D377" s="464"/>
      <c r="E377" s="343"/>
      <c r="F377" s="464"/>
      <c r="G377" s="343"/>
      <c r="H377" s="464"/>
      <c r="I377" s="343"/>
      <c r="J377" s="464"/>
      <c r="K377" s="497"/>
      <c r="L377" s="343"/>
      <c r="M377" s="464"/>
      <c r="N377" s="343"/>
      <c r="O377" s="464"/>
      <c r="P377" s="343"/>
      <c r="Q377" s="464"/>
      <c r="R377" s="343"/>
      <c r="S377" s="343"/>
      <c r="T377" s="343"/>
      <c r="U377" s="343"/>
      <c r="V377" s="343"/>
      <c r="W377" s="343"/>
      <c r="X377" s="343"/>
      <c r="Y377" s="343"/>
      <c r="Z377" s="343"/>
    </row>
    <row r="378" spans="1:26" ht="15.75" customHeight="1">
      <c r="A378" s="343"/>
      <c r="B378" s="343"/>
      <c r="C378" s="343"/>
      <c r="D378" s="464"/>
      <c r="E378" s="343"/>
      <c r="F378" s="464"/>
      <c r="G378" s="343"/>
      <c r="H378" s="464"/>
      <c r="I378" s="343"/>
      <c r="J378" s="464"/>
      <c r="K378" s="497"/>
      <c r="L378" s="343"/>
      <c r="M378" s="464"/>
      <c r="N378" s="343"/>
      <c r="O378" s="464"/>
      <c r="P378" s="343"/>
      <c r="Q378" s="464"/>
      <c r="R378" s="343"/>
      <c r="S378" s="343"/>
      <c r="T378" s="343"/>
      <c r="U378" s="343"/>
      <c r="V378" s="343"/>
      <c r="W378" s="343"/>
      <c r="X378" s="343"/>
      <c r="Y378" s="343"/>
      <c r="Z378" s="343"/>
    </row>
    <row r="379" spans="1:26" ht="15.75" customHeight="1">
      <c r="A379" s="343"/>
      <c r="B379" s="343"/>
      <c r="C379" s="343"/>
      <c r="D379" s="464"/>
      <c r="E379" s="343"/>
      <c r="F379" s="464"/>
      <c r="G379" s="343"/>
      <c r="H379" s="464"/>
      <c r="I379" s="343"/>
      <c r="J379" s="464"/>
      <c r="K379" s="497"/>
      <c r="L379" s="343"/>
      <c r="M379" s="464"/>
      <c r="N379" s="343"/>
      <c r="O379" s="464"/>
      <c r="P379" s="343"/>
      <c r="Q379" s="464"/>
      <c r="R379" s="343"/>
      <c r="S379" s="343"/>
      <c r="T379" s="343"/>
      <c r="U379" s="343"/>
      <c r="V379" s="343"/>
      <c r="W379" s="343"/>
      <c r="X379" s="343"/>
      <c r="Y379" s="343"/>
      <c r="Z379" s="343"/>
    </row>
    <row r="380" spans="1:26" ht="15.75" customHeight="1">
      <c r="A380" s="343"/>
      <c r="B380" s="343"/>
      <c r="C380" s="343"/>
      <c r="D380" s="464"/>
      <c r="E380" s="343"/>
      <c r="F380" s="464"/>
      <c r="G380" s="343"/>
      <c r="H380" s="464"/>
      <c r="I380" s="343"/>
      <c r="J380" s="464"/>
      <c r="K380" s="497"/>
      <c r="L380" s="343"/>
      <c r="M380" s="464"/>
      <c r="N380" s="343"/>
      <c r="O380" s="464"/>
      <c r="P380" s="343"/>
      <c r="Q380" s="464"/>
      <c r="R380" s="343"/>
      <c r="S380" s="343"/>
      <c r="T380" s="343"/>
      <c r="U380" s="343"/>
      <c r="V380" s="343"/>
      <c r="W380" s="343"/>
      <c r="X380" s="343"/>
      <c r="Y380" s="343"/>
      <c r="Z380" s="343"/>
    </row>
    <row r="381" spans="1:26" ht="15.75" customHeight="1">
      <c r="A381" s="343"/>
      <c r="B381" s="343"/>
      <c r="C381" s="343"/>
      <c r="D381" s="464"/>
      <c r="E381" s="343"/>
      <c r="F381" s="464"/>
      <c r="G381" s="343"/>
      <c r="H381" s="464"/>
      <c r="I381" s="343"/>
      <c r="J381" s="464"/>
      <c r="K381" s="497"/>
      <c r="L381" s="343"/>
      <c r="M381" s="464"/>
      <c r="N381" s="343"/>
      <c r="O381" s="464"/>
      <c r="P381" s="343"/>
      <c r="Q381" s="464"/>
      <c r="R381" s="343"/>
      <c r="S381" s="343"/>
      <c r="T381" s="343"/>
      <c r="U381" s="343"/>
      <c r="V381" s="343"/>
      <c r="W381" s="343"/>
      <c r="X381" s="343"/>
      <c r="Y381" s="343"/>
      <c r="Z381" s="343"/>
    </row>
    <row r="382" spans="1:26" ht="15.75" customHeight="1">
      <c r="A382" s="343"/>
      <c r="B382" s="343"/>
      <c r="C382" s="343"/>
      <c r="D382" s="464"/>
      <c r="E382" s="343"/>
      <c r="F382" s="464"/>
      <c r="G382" s="343"/>
      <c r="H382" s="464"/>
      <c r="I382" s="343"/>
      <c r="J382" s="464"/>
      <c r="K382" s="497"/>
      <c r="L382" s="343"/>
      <c r="M382" s="464"/>
      <c r="N382" s="343"/>
      <c r="O382" s="464"/>
      <c r="P382" s="343"/>
      <c r="Q382" s="464"/>
      <c r="R382" s="343"/>
      <c r="S382" s="343"/>
      <c r="T382" s="343"/>
      <c r="U382" s="343"/>
      <c r="V382" s="343"/>
      <c r="W382" s="343"/>
      <c r="X382" s="343"/>
      <c r="Y382" s="343"/>
      <c r="Z382" s="343"/>
    </row>
    <row r="383" spans="1:26" ht="15.75" customHeight="1">
      <c r="A383" s="343"/>
      <c r="B383" s="343"/>
      <c r="C383" s="343"/>
      <c r="D383" s="464"/>
      <c r="E383" s="343"/>
      <c r="F383" s="464"/>
      <c r="G383" s="343"/>
      <c r="H383" s="464"/>
      <c r="I383" s="343"/>
      <c r="J383" s="464"/>
      <c r="K383" s="497"/>
      <c r="L383" s="343"/>
      <c r="M383" s="464"/>
      <c r="N383" s="343"/>
      <c r="O383" s="464"/>
      <c r="P383" s="343"/>
      <c r="Q383" s="464"/>
      <c r="R383" s="343"/>
      <c r="S383" s="343"/>
      <c r="T383" s="343"/>
      <c r="U383" s="343"/>
      <c r="V383" s="343"/>
      <c r="W383" s="343"/>
      <c r="X383" s="343"/>
      <c r="Y383" s="343"/>
      <c r="Z383" s="343"/>
    </row>
    <row r="384" spans="1:26" ht="15.75" customHeight="1">
      <c r="A384" s="343"/>
      <c r="B384" s="343"/>
      <c r="C384" s="343"/>
      <c r="D384" s="464"/>
      <c r="E384" s="343"/>
      <c r="F384" s="464"/>
      <c r="G384" s="343"/>
      <c r="H384" s="464"/>
      <c r="I384" s="343"/>
      <c r="J384" s="464"/>
      <c r="K384" s="497"/>
      <c r="L384" s="343"/>
      <c r="M384" s="464"/>
      <c r="N384" s="343"/>
      <c r="O384" s="464"/>
      <c r="P384" s="343"/>
      <c r="Q384" s="464"/>
      <c r="R384" s="343"/>
      <c r="S384" s="343"/>
      <c r="T384" s="343"/>
      <c r="U384" s="343"/>
      <c r="V384" s="343"/>
      <c r="W384" s="343"/>
      <c r="X384" s="343"/>
      <c r="Y384" s="343"/>
      <c r="Z384" s="343"/>
    </row>
    <row r="385" spans="1:26" ht="15.75" customHeight="1">
      <c r="A385" s="343"/>
      <c r="B385" s="343"/>
      <c r="C385" s="343"/>
      <c r="D385" s="464"/>
      <c r="E385" s="343"/>
      <c r="F385" s="464"/>
      <c r="G385" s="343"/>
      <c r="H385" s="464"/>
      <c r="I385" s="343"/>
      <c r="J385" s="464"/>
      <c r="K385" s="497"/>
      <c r="L385" s="343"/>
      <c r="M385" s="464"/>
      <c r="N385" s="343"/>
      <c r="O385" s="464"/>
      <c r="P385" s="343"/>
      <c r="Q385" s="464"/>
      <c r="R385" s="343"/>
      <c r="S385" s="343"/>
      <c r="T385" s="343"/>
      <c r="U385" s="343"/>
      <c r="V385" s="343"/>
      <c r="W385" s="343"/>
      <c r="X385" s="343"/>
      <c r="Y385" s="343"/>
      <c r="Z385" s="343"/>
    </row>
    <row r="386" spans="1:26" ht="15.75" customHeight="1">
      <c r="A386" s="343"/>
      <c r="B386" s="343"/>
      <c r="C386" s="343"/>
      <c r="D386" s="464"/>
      <c r="E386" s="343"/>
      <c r="F386" s="464"/>
      <c r="G386" s="343"/>
      <c r="H386" s="464"/>
      <c r="I386" s="343"/>
      <c r="J386" s="464"/>
      <c r="K386" s="497"/>
      <c r="L386" s="343"/>
      <c r="M386" s="464"/>
      <c r="N386" s="343"/>
      <c r="O386" s="464"/>
      <c r="P386" s="343"/>
      <c r="Q386" s="464"/>
      <c r="R386" s="343"/>
      <c r="S386" s="343"/>
      <c r="T386" s="343"/>
      <c r="U386" s="343"/>
      <c r="V386" s="343"/>
      <c r="W386" s="343"/>
      <c r="X386" s="343"/>
      <c r="Y386" s="343"/>
      <c r="Z386" s="343"/>
    </row>
    <row r="387" spans="1:26" ht="15.75" customHeight="1">
      <c r="A387" s="343"/>
      <c r="B387" s="343"/>
      <c r="C387" s="343"/>
      <c r="D387" s="464"/>
      <c r="E387" s="343"/>
      <c r="F387" s="464"/>
      <c r="G387" s="343"/>
      <c r="H387" s="464"/>
      <c r="I387" s="343"/>
      <c r="J387" s="464"/>
      <c r="K387" s="497"/>
      <c r="L387" s="343"/>
      <c r="M387" s="464"/>
      <c r="N387" s="343"/>
      <c r="O387" s="464"/>
      <c r="P387" s="343"/>
      <c r="Q387" s="464"/>
      <c r="R387" s="343"/>
      <c r="S387" s="343"/>
      <c r="T387" s="343"/>
      <c r="U387" s="343"/>
      <c r="V387" s="343"/>
      <c r="W387" s="343"/>
      <c r="X387" s="343"/>
      <c r="Y387" s="343"/>
      <c r="Z387" s="343"/>
    </row>
    <row r="388" spans="1:26" ht="15.75" customHeight="1">
      <c r="A388" s="343"/>
      <c r="B388" s="343"/>
      <c r="C388" s="343"/>
      <c r="D388" s="464"/>
      <c r="E388" s="343"/>
      <c r="F388" s="464"/>
      <c r="G388" s="343"/>
      <c r="H388" s="464"/>
      <c r="I388" s="343"/>
      <c r="J388" s="464"/>
      <c r="K388" s="497"/>
      <c r="L388" s="343"/>
      <c r="M388" s="464"/>
      <c r="N388" s="343"/>
      <c r="O388" s="464"/>
      <c r="P388" s="343"/>
      <c r="Q388" s="464"/>
      <c r="R388" s="343"/>
      <c r="S388" s="343"/>
      <c r="T388" s="343"/>
      <c r="U388" s="343"/>
      <c r="V388" s="343"/>
      <c r="W388" s="343"/>
      <c r="X388" s="343"/>
      <c r="Y388" s="343"/>
      <c r="Z388" s="343"/>
    </row>
    <row r="389" spans="1:26" ht="15.75" customHeight="1">
      <c r="A389" s="343"/>
      <c r="B389" s="343"/>
      <c r="C389" s="343"/>
      <c r="D389" s="464"/>
      <c r="E389" s="343"/>
      <c r="F389" s="464"/>
      <c r="G389" s="343"/>
      <c r="H389" s="464"/>
      <c r="I389" s="343"/>
      <c r="J389" s="464"/>
      <c r="K389" s="497"/>
      <c r="L389" s="343"/>
      <c r="M389" s="464"/>
      <c r="N389" s="343"/>
      <c r="O389" s="464"/>
      <c r="P389" s="343"/>
      <c r="Q389" s="464"/>
      <c r="R389" s="343"/>
      <c r="S389" s="343"/>
      <c r="T389" s="343"/>
      <c r="U389" s="343"/>
      <c r="V389" s="343"/>
      <c r="W389" s="343"/>
      <c r="X389" s="343"/>
      <c r="Y389" s="343"/>
      <c r="Z389" s="343"/>
    </row>
    <row r="390" spans="1:26" ht="15.75" customHeight="1">
      <c r="A390" s="343"/>
      <c r="B390" s="343"/>
      <c r="C390" s="343"/>
      <c r="D390" s="464"/>
      <c r="E390" s="343"/>
      <c r="F390" s="464"/>
      <c r="G390" s="343"/>
      <c r="H390" s="464"/>
      <c r="I390" s="343"/>
      <c r="J390" s="464"/>
      <c r="K390" s="497"/>
      <c r="L390" s="343"/>
      <c r="M390" s="464"/>
      <c r="N390" s="343"/>
      <c r="O390" s="464"/>
      <c r="P390" s="343"/>
      <c r="Q390" s="464"/>
      <c r="R390" s="343"/>
      <c r="S390" s="343"/>
      <c r="T390" s="343"/>
      <c r="U390" s="343"/>
      <c r="V390" s="343"/>
      <c r="W390" s="343"/>
      <c r="X390" s="343"/>
      <c r="Y390" s="343"/>
      <c r="Z390" s="343"/>
    </row>
    <row r="391" spans="1:26" ht="15.75" customHeight="1">
      <c r="A391" s="343"/>
      <c r="B391" s="343"/>
      <c r="C391" s="343"/>
      <c r="D391" s="464"/>
      <c r="E391" s="343"/>
      <c r="F391" s="464"/>
      <c r="G391" s="343"/>
      <c r="H391" s="464"/>
      <c r="I391" s="343"/>
      <c r="J391" s="464"/>
      <c r="K391" s="497"/>
      <c r="L391" s="343"/>
      <c r="M391" s="464"/>
      <c r="N391" s="343"/>
      <c r="O391" s="464"/>
      <c r="P391" s="343"/>
      <c r="Q391" s="464"/>
      <c r="R391" s="343"/>
      <c r="S391" s="343"/>
      <c r="T391" s="343"/>
      <c r="U391" s="343"/>
      <c r="V391" s="343"/>
      <c r="W391" s="343"/>
      <c r="X391" s="343"/>
      <c r="Y391" s="343"/>
      <c r="Z391" s="343"/>
    </row>
    <row r="392" spans="1:26" ht="15.75" customHeight="1">
      <c r="A392" s="343"/>
      <c r="B392" s="343"/>
      <c r="C392" s="343"/>
      <c r="D392" s="464"/>
      <c r="E392" s="343"/>
      <c r="F392" s="464"/>
      <c r="G392" s="343"/>
      <c r="H392" s="464"/>
      <c r="I392" s="343"/>
      <c r="J392" s="464"/>
      <c r="K392" s="497"/>
      <c r="L392" s="343"/>
      <c r="M392" s="464"/>
      <c r="N392" s="343"/>
      <c r="O392" s="464"/>
      <c r="P392" s="343"/>
      <c r="Q392" s="464"/>
      <c r="R392" s="343"/>
      <c r="S392" s="343"/>
      <c r="T392" s="343"/>
      <c r="U392" s="343"/>
      <c r="V392" s="343"/>
      <c r="W392" s="343"/>
      <c r="X392" s="343"/>
      <c r="Y392" s="343"/>
      <c r="Z392" s="343"/>
    </row>
    <row r="393" spans="1:26" ht="15.75" customHeight="1">
      <c r="A393" s="343"/>
      <c r="B393" s="343"/>
      <c r="C393" s="343"/>
      <c r="D393" s="464"/>
      <c r="E393" s="343"/>
      <c r="F393" s="464"/>
      <c r="G393" s="343"/>
      <c r="H393" s="464"/>
      <c r="I393" s="343"/>
      <c r="J393" s="464"/>
      <c r="K393" s="497"/>
      <c r="L393" s="343"/>
      <c r="M393" s="464"/>
      <c r="N393" s="343"/>
      <c r="O393" s="464"/>
      <c r="P393" s="343"/>
      <c r="Q393" s="464"/>
      <c r="R393" s="343"/>
      <c r="S393" s="343"/>
      <c r="T393" s="343"/>
      <c r="U393" s="343"/>
      <c r="V393" s="343"/>
      <c r="W393" s="343"/>
      <c r="X393" s="343"/>
      <c r="Y393" s="343"/>
      <c r="Z393" s="343"/>
    </row>
    <row r="394" spans="1:26" ht="15.75" customHeight="1">
      <c r="A394" s="343"/>
      <c r="B394" s="343"/>
      <c r="C394" s="343"/>
      <c r="D394" s="464"/>
      <c r="E394" s="343"/>
      <c r="F394" s="464"/>
      <c r="G394" s="343"/>
      <c r="H394" s="464"/>
      <c r="I394" s="343"/>
      <c r="J394" s="464"/>
      <c r="K394" s="497"/>
      <c r="L394" s="343"/>
      <c r="M394" s="464"/>
      <c r="N394" s="343"/>
      <c r="O394" s="464"/>
      <c r="P394" s="343"/>
      <c r="Q394" s="464"/>
      <c r="R394" s="343"/>
      <c r="S394" s="343"/>
      <c r="T394" s="343"/>
      <c r="U394" s="343"/>
      <c r="V394" s="343"/>
      <c r="W394" s="343"/>
      <c r="X394" s="343"/>
      <c r="Y394" s="343"/>
      <c r="Z394" s="343"/>
    </row>
    <row r="395" spans="1:26" ht="15.75" customHeight="1">
      <c r="A395" s="343"/>
      <c r="B395" s="343"/>
      <c r="C395" s="343"/>
      <c r="D395" s="464"/>
      <c r="E395" s="343"/>
      <c r="F395" s="464"/>
      <c r="G395" s="343"/>
      <c r="H395" s="464"/>
      <c r="I395" s="343"/>
      <c r="J395" s="464"/>
      <c r="K395" s="497"/>
      <c r="L395" s="343"/>
      <c r="M395" s="464"/>
      <c r="N395" s="343"/>
      <c r="O395" s="464"/>
      <c r="P395" s="343"/>
      <c r="Q395" s="464"/>
      <c r="R395" s="343"/>
      <c r="S395" s="343"/>
      <c r="T395" s="343"/>
      <c r="U395" s="343"/>
      <c r="V395" s="343"/>
      <c r="W395" s="343"/>
      <c r="X395" s="343"/>
      <c r="Y395" s="343"/>
      <c r="Z395" s="343"/>
    </row>
    <row r="396" spans="1:26" ht="15.75" customHeight="1">
      <c r="A396" s="343"/>
      <c r="B396" s="343"/>
      <c r="C396" s="343"/>
      <c r="D396" s="464"/>
      <c r="E396" s="343"/>
      <c r="F396" s="464"/>
      <c r="G396" s="343"/>
      <c r="H396" s="464"/>
      <c r="I396" s="343"/>
      <c r="J396" s="464"/>
      <c r="K396" s="497"/>
      <c r="L396" s="343"/>
      <c r="M396" s="464"/>
      <c r="N396" s="343"/>
      <c r="O396" s="464"/>
      <c r="P396" s="343"/>
      <c r="Q396" s="464"/>
      <c r="R396" s="343"/>
      <c r="S396" s="343"/>
      <c r="T396" s="343"/>
      <c r="U396" s="343"/>
      <c r="V396" s="343"/>
      <c r="W396" s="343"/>
      <c r="X396" s="343"/>
      <c r="Y396" s="343"/>
      <c r="Z396" s="343"/>
    </row>
    <row r="397" spans="1:26" ht="15.75" customHeight="1">
      <c r="A397" s="343"/>
      <c r="B397" s="343"/>
      <c r="C397" s="343"/>
      <c r="D397" s="464"/>
      <c r="E397" s="343"/>
      <c r="F397" s="464"/>
      <c r="G397" s="343"/>
      <c r="H397" s="464"/>
      <c r="I397" s="343"/>
      <c r="J397" s="464"/>
      <c r="K397" s="497"/>
      <c r="L397" s="343"/>
      <c r="M397" s="464"/>
      <c r="N397" s="343"/>
      <c r="O397" s="464"/>
      <c r="P397" s="343"/>
      <c r="Q397" s="464"/>
      <c r="R397" s="343"/>
      <c r="S397" s="343"/>
      <c r="T397" s="343"/>
      <c r="U397" s="343"/>
      <c r="V397" s="343"/>
      <c r="W397" s="343"/>
      <c r="X397" s="343"/>
      <c r="Y397" s="343"/>
      <c r="Z397" s="343"/>
    </row>
    <row r="398" spans="1:26" ht="15.75" customHeight="1">
      <c r="A398" s="343"/>
      <c r="B398" s="343"/>
      <c r="C398" s="343"/>
      <c r="D398" s="464"/>
      <c r="E398" s="343"/>
      <c r="F398" s="464"/>
      <c r="G398" s="343"/>
      <c r="H398" s="464"/>
      <c r="I398" s="343"/>
      <c r="J398" s="464"/>
      <c r="K398" s="497"/>
      <c r="L398" s="343"/>
      <c r="M398" s="464"/>
      <c r="N398" s="343"/>
      <c r="O398" s="464"/>
      <c r="P398" s="343"/>
      <c r="Q398" s="464"/>
      <c r="R398" s="343"/>
      <c r="S398" s="343"/>
      <c r="T398" s="343"/>
      <c r="U398" s="343"/>
      <c r="V398" s="343"/>
      <c r="W398" s="343"/>
      <c r="X398" s="343"/>
      <c r="Y398" s="343"/>
      <c r="Z398" s="343"/>
    </row>
    <row r="399" spans="1:26" ht="15.75" customHeight="1">
      <c r="A399" s="343"/>
      <c r="B399" s="343"/>
      <c r="C399" s="343"/>
      <c r="D399" s="464"/>
      <c r="E399" s="343"/>
      <c r="F399" s="464"/>
      <c r="G399" s="343"/>
      <c r="H399" s="464"/>
      <c r="I399" s="343"/>
      <c r="J399" s="464"/>
      <c r="K399" s="497"/>
      <c r="L399" s="343"/>
      <c r="M399" s="464"/>
      <c r="N399" s="343"/>
      <c r="O399" s="464"/>
      <c r="P399" s="343"/>
      <c r="Q399" s="464"/>
      <c r="R399" s="343"/>
      <c r="S399" s="343"/>
      <c r="T399" s="343"/>
      <c r="U399" s="343"/>
      <c r="V399" s="343"/>
      <c r="W399" s="343"/>
      <c r="X399" s="343"/>
      <c r="Y399" s="343"/>
      <c r="Z399" s="343"/>
    </row>
    <row r="400" spans="1:26" ht="15.75" customHeight="1">
      <c r="A400" s="343"/>
      <c r="B400" s="343"/>
      <c r="C400" s="343"/>
      <c r="D400" s="464"/>
      <c r="E400" s="343"/>
      <c r="F400" s="464"/>
      <c r="G400" s="343"/>
      <c r="H400" s="464"/>
      <c r="I400" s="343"/>
      <c r="J400" s="464"/>
      <c r="K400" s="497"/>
      <c r="L400" s="343"/>
      <c r="M400" s="464"/>
      <c r="N400" s="343"/>
      <c r="O400" s="464"/>
      <c r="P400" s="343"/>
      <c r="Q400" s="464"/>
      <c r="R400" s="343"/>
      <c r="S400" s="343"/>
      <c r="T400" s="343"/>
      <c r="U400" s="343"/>
      <c r="V400" s="343"/>
      <c r="W400" s="343"/>
      <c r="X400" s="343"/>
      <c r="Y400" s="343"/>
      <c r="Z400" s="343"/>
    </row>
    <row r="401" spans="1:26" ht="15.75" customHeight="1">
      <c r="A401" s="343"/>
      <c r="B401" s="343"/>
      <c r="C401" s="343"/>
      <c r="D401" s="464"/>
      <c r="E401" s="343"/>
      <c r="F401" s="464"/>
      <c r="G401" s="343"/>
      <c r="H401" s="464"/>
      <c r="I401" s="343"/>
      <c r="J401" s="464"/>
      <c r="K401" s="497"/>
      <c r="L401" s="343"/>
      <c r="M401" s="464"/>
      <c r="N401" s="343"/>
      <c r="O401" s="464"/>
      <c r="P401" s="343"/>
      <c r="Q401" s="464"/>
      <c r="R401" s="343"/>
      <c r="S401" s="343"/>
      <c r="T401" s="343"/>
      <c r="U401" s="343"/>
      <c r="V401" s="343"/>
      <c r="W401" s="343"/>
      <c r="X401" s="343"/>
      <c r="Y401" s="343"/>
      <c r="Z401" s="343"/>
    </row>
    <row r="402" spans="1:26" ht="15.75" customHeight="1">
      <c r="A402" s="343"/>
      <c r="B402" s="343"/>
      <c r="C402" s="343"/>
      <c r="D402" s="464"/>
      <c r="E402" s="343"/>
      <c r="F402" s="464"/>
      <c r="G402" s="343"/>
      <c r="H402" s="464"/>
      <c r="I402" s="343"/>
      <c r="J402" s="464"/>
      <c r="K402" s="497"/>
      <c r="L402" s="343"/>
      <c r="M402" s="464"/>
      <c r="N402" s="343"/>
      <c r="O402" s="464"/>
      <c r="P402" s="343"/>
      <c r="Q402" s="464"/>
      <c r="R402" s="343"/>
      <c r="S402" s="343"/>
      <c r="T402" s="343"/>
      <c r="U402" s="343"/>
      <c r="V402" s="343"/>
      <c r="W402" s="343"/>
      <c r="X402" s="343"/>
      <c r="Y402" s="343"/>
      <c r="Z402" s="343"/>
    </row>
    <row r="403" spans="1:26" ht="15.75" customHeight="1">
      <c r="A403" s="343"/>
      <c r="B403" s="343"/>
      <c r="C403" s="343"/>
      <c r="D403" s="464"/>
      <c r="E403" s="343"/>
      <c r="F403" s="464"/>
      <c r="G403" s="343"/>
      <c r="H403" s="464"/>
      <c r="I403" s="343"/>
      <c r="J403" s="464"/>
      <c r="K403" s="497"/>
      <c r="L403" s="343"/>
      <c r="M403" s="464"/>
      <c r="N403" s="343"/>
      <c r="O403" s="464"/>
      <c r="P403" s="343"/>
      <c r="Q403" s="464"/>
      <c r="R403" s="343"/>
      <c r="S403" s="343"/>
      <c r="T403" s="343"/>
      <c r="U403" s="343"/>
      <c r="V403" s="343"/>
      <c r="W403" s="343"/>
      <c r="X403" s="343"/>
      <c r="Y403" s="343"/>
      <c r="Z403" s="343"/>
    </row>
    <row r="404" spans="1:26" ht="15.75" customHeight="1">
      <c r="A404" s="343"/>
      <c r="B404" s="343"/>
      <c r="C404" s="343"/>
      <c r="D404" s="464"/>
      <c r="E404" s="343"/>
      <c r="F404" s="464"/>
      <c r="G404" s="343"/>
      <c r="H404" s="464"/>
      <c r="I404" s="343"/>
      <c r="J404" s="464"/>
      <c r="K404" s="497"/>
      <c r="L404" s="343"/>
      <c r="M404" s="464"/>
      <c r="N404" s="343"/>
      <c r="O404" s="464"/>
      <c r="P404" s="343"/>
      <c r="Q404" s="464"/>
      <c r="R404" s="343"/>
      <c r="S404" s="343"/>
      <c r="T404" s="343"/>
      <c r="U404" s="343"/>
      <c r="V404" s="343"/>
      <c r="W404" s="343"/>
      <c r="X404" s="343"/>
      <c r="Y404" s="343"/>
      <c r="Z404" s="343"/>
    </row>
    <row r="405" spans="1:26" ht="15.75" customHeight="1">
      <c r="A405" s="343"/>
      <c r="B405" s="343"/>
      <c r="C405" s="343"/>
      <c r="D405" s="464"/>
      <c r="E405" s="343"/>
      <c r="F405" s="464"/>
      <c r="G405" s="343"/>
      <c r="H405" s="464"/>
      <c r="I405" s="343"/>
      <c r="J405" s="464"/>
      <c r="K405" s="497"/>
      <c r="L405" s="343"/>
      <c r="M405" s="464"/>
      <c r="N405" s="343"/>
      <c r="O405" s="464"/>
      <c r="P405" s="343"/>
      <c r="Q405" s="464"/>
      <c r="R405" s="343"/>
      <c r="S405" s="343"/>
      <c r="T405" s="343"/>
      <c r="U405" s="343"/>
      <c r="V405" s="343"/>
      <c r="W405" s="343"/>
      <c r="X405" s="343"/>
      <c r="Y405" s="343"/>
      <c r="Z405" s="343"/>
    </row>
    <row r="406" spans="1:26" ht="15.75" customHeight="1">
      <c r="A406" s="343"/>
      <c r="B406" s="343"/>
      <c r="C406" s="343"/>
      <c r="D406" s="464"/>
      <c r="E406" s="343"/>
      <c r="F406" s="464"/>
      <c r="G406" s="343"/>
      <c r="H406" s="464"/>
      <c r="I406" s="343"/>
      <c r="J406" s="464"/>
      <c r="K406" s="497"/>
      <c r="L406" s="343"/>
      <c r="M406" s="464"/>
      <c r="N406" s="343"/>
      <c r="O406" s="464"/>
      <c r="P406" s="343"/>
      <c r="Q406" s="464"/>
      <c r="R406" s="343"/>
      <c r="S406" s="343"/>
      <c r="T406" s="343"/>
      <c r="U406" s="343"/>
      <c r="V406" s="343"/>
      <c r="W406" s="343"/>
      <c r="X406" s="343"/>
      <c r="Y406" s="343"/>
      <c r="Z406" s="343"/>
    </row>
    <row r="407" spans="1:26" ht="15.75" customHeight="1">
      <c r="A407" s="343"/>
      <c r="B407" s="343"/>
      <c r="C407" s="343"/>
      <c r="D407" s="464"/>
      <c r="E407" s="343"/>
      <c r="F407" s="464"/>
      <c r="G407" s="343"/>
      <c r="H407" s="464"/>
      <c r="I407" s="343"/>
      <c r="J407" s="464"/>
      <c r="K407" s="497"/>
      <c r="L407" s="343"/>
      <c r="M407" s="464"/>
      <c r="N407" s="343"/>
      <c r="O407" s="464"/>
      <c r="P407" s="343"/>
      <c r="Q407" s="464"/>
      <c r="R407" s="343"/>
      <c r="S407" s="343"/>
      <c r="T407" s="343"/>
      <c r="U407" s="343"/>
      <c r="V407" s="343"/>
      <c r="W407" s="343"/>
      <c r="X407" s="343"/>
      <c r="Y407" s="343"/>
      <c r="Z407" s="343"/>
    </row>
    <row r="408" spans="1:26" ht="15.75" customHeight="1">
      <c r="A408" s="343"/>
      <c r="B408" s="343"/>
      <c r="C408" s="343"/>
      <c r="D408" s="464"/>
      <c r="E408" s="343"/>
      <c r="F408" s="464"/>
      <c r="G408" s="343"/>
      <c r="H408" s="464"/>
      <c r="I408" s="343"/>
      <c r="J408" s="464"/>
      <c r="K408" s="497"/>
      <c r="L408" s="343"/>
      <c r="M408" s="464"/>
      <c r="N408" s="343"/>
      <c r="O408" s="464"/>
      <c r="P408" s="343"/>
      <c r="Q408" s="464"/>
      <c r="R408" s="343"/>
      <c r="S408" s="343"/>
      <c r="T408" s="343"/>
      <c r="U408" s="343"/>
      <c r="V408" s="343"/>
      <c r="W408" s="343"/>
      <c r="X408" s="343"/>
      <c r="Y408" s="343"/>
      <c r="Z408" s="343"/>
    </row>
    <row r="409" spans="1:26" ht="15.75" customHeight="1">
      <c r="A409" s="343"/>
      <c r="B409" s="343"/>
      <c r="C409" s="343"/>
      <c r="D409" s="464"/>
      <c r="E409" s="343"/>
      <c r="F409" s="464"/>
      <c r="G409" s="343"/>
      <c r="H409" s="464"/>
      <c r="I409" s="343"/>
      <c r="J409" s="464"/>
      <c r="K409" s="497"/>
      <c r="L409" s="343"/>
      <c r="M409" s="464"/>
      <c r="N409" s="343"/>
      <c r="O409" s="464"/>
      <c r="P409" s="343"/>
      <c r="Q409" s="464"/>
      <c r="R409" s="343"/>
      <c r="S409" s="343"/>
      <c r="T409" s="343"/>
      <c r="U409" s="343"/>
      <c r="V409" s="343"/>
      <c r="W409" s="343"/>
      <c r="X409" s="343"/>
      <c r="Y409" s="343"/>
      <c r="Z409" s="343"/>
    </row>
    <row r="410" spans="1:26" ht="15.75" customHeight="1">
      <c r="A410" s="343"/>
      <c r="B410" s="343"/>
      <c r="C410" s="343"/>
      <c r="D410" s="464"/>
      <c r="E410" s="343"/>
      <c r="F410" s="464"/>
      <c r="G410" s="343"/>
      <c r="H410" s="464"/>
      <c r="I410" s="343"/>
      <c r="J410" s="464"/>
      <c r="K410" s="497"/>
      <c r="L410" s="343"/>
      <c r="M410" s="464"/>
      <c r="N410" s="343"/>
      <c r="O410" s="464"/>
      <c r="P410" s="343"/>
      <c r="Q410" s="464"/>
      <c r="R410" s="343"/>
      <c r="S410" s="343"/>
      <c r="T410" s="343"/>
      <c r="U410" s="343"/>
      <c r="V410" s="343"/>
      <c r="W410" s="343"/>
      <c r="X410" s="343"/>
      <c r="Y410" s="343"/>
      <c r="Z410" s="343"/>
    </row>
    <row r="411" spans="1:26" ht="15.75" customHeight="1">
      <c r="A411" s="343"/>
      <c r="B411" s="343"/>
      <c r="C411" s="343"/>
      <c r="D411" s="464"/>
      <c r="E411" s="343"/>
      <c r="F411" s="464"/>
      <c r="G411" s="343"/>
      <c r="H411" s="464"/>
      <c r="I411" s="343"/>
      <c r="J411" s="464"/>
      <c r="K411" s="497"/>
      <c r="L411" s="343"/>
      <c r="M411" s="464"/>
      <c r="N411" s="343"/>
      <c r="O411" s="464"/>
      <c r="P411" s="343"/>
      <c r="Q411" s="464"/>
      <c r="R411" s="343"/>
      <c r="S411" s="343"/>
      <c r="T411" s="343"/>
      <c r="U411" s="343"/>
      <c r="V411" s="343"/>
      <c r="W411" s="343"/>
      <c r="X411" s="343"/>
      <c r="Y411" s="343"/>
      <c r="Z411" s="343"/>
    </row>
    <row r="412" spans="1:26" ht="15.75" customHeight="1">
      <c r="A412" s="343"/>
      <c r="B412" s="343"/>
      <c r="C412" s="343"/>
      <c r="D412" s="464"/>
      <c r="E412" s="343"/>
      <c r="F412" s="464"/>
      <c r="G412" s="343"/>
      <c r="H412" s="464"/>
      <c r="I412" s="343"/>
      <c r="J412" s="464"/>
      <c r="K412" s="497"/>
      <c r="L412" s="343"/>
      <c r="M412" s="464"/>
      <c r="N412" s="343"/>
      <c r="O412" s="464"/>
      <c r="P412" s="343"/>
      <c r="Q412" s="464"/>
      <c r="R412" s="343"/>
      <c r="S412" s="343"/>
      <c r="T412" s="343"/>
      <c r="U412" s="343"/>
      <c r="V412" s="343"/>
      <c r="W412" s="343"/>
      <c r="X412" s="343"/>
      <c r="Y412" s="343"/>
      <c r="Z412" s="343"/>
    </row>
    <row r="413" spans="1:26" ht="15.75" customHeight="1">
      <c r="A413" s="343"/>
      <c r="B413" s="343"/>
      <c r="C413" s="343"/>
      <c r="D413" s="464"/>
      <c r="E413" s="343"/>
      <c r="F413" s="464"/>
      <c r="G413" s="343"/>
      <c r="H413" s="464"/>
      <c r="I413" s="343"/>
      <c r="J413" s="464"/>
      <c r="K413" s="497"/>
      <c r="L413" s="343"/>
      <c r="M413" s="464"/>
      <c r="N413" s="343"/>
      <c r="O413" s="464"/>
      <c r="P413" s="343"/>
      <c r="Q413" s="464"/>
      <c r="R413" s="343"/>
      <c r="S413" s="343"/>
      <c r="T413" s="343"/>
      <c r="U413" s="343"/>
      <c r="V413" s="343"/>
      <c r="W413" s="343"/>
      <c r="X413" s="343"/>
      <c r="Y413" s="343"/>
      <c r="Z413" s="343"/>
    </row>
    <row r="414" spans="1:26" ht="15.75" customHeight="1">
      <c r="A414" s="343"/>
      <c r="B414" s="343"/>
      <c r="C414" s="343"/>
      <c r="D414" s="464"/>
      <c r="E414" s="343"/>
      <c r="F414" s="464"/>
      <c r="G414" s="343"/>
      <c r="H414" s="464"/>
      <c r="I414" s="343"/>
      <c r="J414" s="464"/>
      <c r="K414" s="497"/>
      <c r="L414" s="343"/>
      <c r="M414" s="464"/>
      <c r="N414" s="343"/>
      <c r="O414" s="464"/>
      <c r="P414" s="343"/>
      <c r="Q414" s="464"/>
      <c r="R414" s="343"/>
      <c r="S414" s="343"/>
      <c r="T414" s="343"/>
      <c r="U414" s="343"/>
      <c r="V414" s="343"/>
      <c r="W414" s="343"/>
      <c r="X414" s="343"/>
      <c r="Y414" s="343"/>
      <c r="Z414" s="343"/>
    </row>
    <row r="415" spans="1:26" ht="15.75" customHeight="1">
      <c r="A415" s="343"/>
      <c r="B415" s="343"/>
      <c r="C415" s="343"/>
      <c r="D415" s="464"/>
      <c r="E415" s="343"/>
      <c r="F415" s="464"/>
      <c r="G415" s="343"/>
      <c r="H415" s="464"/>
      <c r="I415" s="343"/>
      <c r="J415" s="464"/>
      <c r="K415" s="497"/>
      <c r="L415" s="343"/>
      <c r="M415" s="464"/>
      <c r="N415" s="343"/>
      <c r="O415" s="464"/>
      <c r="P415" s="343"/>
      <c r="Q415" s="464"/>
      <c r="R415" s="343"/>
      <c r="S415" s="343"/>
      <c r="T415" s="343"/>
      <c r="U415" s="343"/>
      <c r="V415" s="343"/>
      <c r="W415" s="343"/>
      <c r="X415" s="343"/>
      <c r="Y415" s="343"/>
      <c r="Z415" s="343"/>
    </row>
    <row r="416" spans="1:26" ht="15.75" customHeight="1">
      <c r="A416" s="343"/>
      <c r="B416" s="343"/>
      <c r="C416" s="343"/>
      <c r="D416" s="464"/>
      <c r="E416" s="343"/>
      <c r="F416" s="464"/>
      <c r="G416" s="343"/>
      <c r="H416" s="464"/>
      <c r="I416" s="343"/>
      <c r="J416" s="464"/>
      <c r="K416" s="497"/>
      <c r="L416" s="343"/>
      <c r="M416" s="464"/>
      <c r="N416" s="343"/>
      <c r="O416" s="464"/>
      <c r="P416" s="343"/>
      <c r="Q416" s="464"/>
      <c r="R416" s="343"/>
      <c r="S416" s="343"/>
      <c r="T416" s="343"/>
      <c r="U416" s="343"/>
      <c r="V416" s="343"/>
      <c r="W416" s="343"/>
      <c r="X416" s="343"/>
      <c r="Y416" s="343"/>
      <c r="Z416" s="343"/>
    </row>
    <row r="417" spans="1:26" ht="15.75" customHeight="1">
      <c r="A417" s="343"/>
      <c r="B417" s="343"/>
      <c r="C417" s="343"/>
      <c r="D417" s="464"/>
      <c r="E417" s="343"/>
      <c r="F417" s="464"/>
      <c r="G417" s="343"/>
      <c r="H417" s="464"/>
      <c r="I417" s="343"/>
      <c r="J417" s="464"/>
      <c r="K417" s="497"/>
      <c r="L417" s="343"/>
      <c r="M417" s="464"/>
      <c r="N417" s="343"/>
      <c r="O417" s="464"/>
      <c r="P417" s="343"/>
      <c r="Q417" s="464"/>
      <c r="R417" s="343"/>
      <c r="S417" s="343"/>
      <c r="T417" s="343"/>
      <c r="U417" s="343"/>
      <c r="V417" s="343"/>
      <c r="W417" s="343"/>
      <c r="X417" s="343"/>
      <c r="Y417" s="343"/>
      <c r="Z417" s="343"/>
    </row>
    <row r="418" spans="1:26" ht="15.75" customHeight="1">
      <c r="A418" s="343"/>
      <c r="B418" s="343"/>
      <c r="C418" s="343"/>
      <c r="D418" s="464"/>
      <c r="E418" s="343"/>
      <c r="F418" s="464"/>
      <c r="G418" s="343"/>
      <c r="H418" s="464"/>
      <c r="I418" s="343"/>
      <c r="J418" s="464"/>
      <c r="K418" s="497"/>
      <c r="L418" s="343"/>
      <c r="M418" s="464"/>
      <c r="N418" s="343"/>
      <c r="O418" s="464"/>
      <c r="P418" s="343"/>
      <c r="Q418" s="464"/>
      <c r="R418" s="343"/>
      <c r="S418" s="343"/>
      <c r="T418" s="343"/>
      <c r="U418" s="343"/>
      <c r="V418" s="343"/>
      <c r="W418" s="343"/>
      <c r="X418" s="343"/>
      <c r="Y418" s="343"/>
      <c r="Z418" s="343"/>
    </row>
    <row r="419" spans="1:26" ht="15.75" customHeight="1">
      <c r="A419" s="343"/>
      <c r="B419" s="343"/>
      <c r="C419" s="343"/>
      <c r="D419" s="464"/>
      <c r="E419" s="343"/>
      <c r="F419" s="464"/>
      <c r="G419" s="343"/>
      <c r="H419" s="464"/>
      <c r="I419" s="343"/>
      <c r="J419" s="464"/>
      <c r="K419" s="497"/>
      <c r="L419" s="343"/>
      <c r="M419" s="464"/>
      <c r="N419" s="343"/>
      <c r="O419" s="464"/>
      <c r="P419" s="343"/>
      <c r="Q419" s="464"/>
      <c r="R419" s="343"/>
      <c r="S419" s="343"/>
      <c r="T419" s="343"/>
      <c r="U419" s="343"/>
      <c r="V419" s="343"/>
      <c r="W419" s="343"/>
      <c r="X419" s="343"/>
      <c r="Y419" s="343"/>
      <c r="Z419" s="343"/>
    </row>
    <row r="420" spans="1:26" ht="15.75" customHeight="1">
      <c r="A420" s="343"/>
      <c r="B420" s="343"/>
      <c r="C420" s="343"/>
      <c r="D420" s="464"/>
      <c r="E420" s="343"/>
      <c r="F420" s="464"/>
      <c r="G420" s="343"/>
      <c r="H420" s="464"/>
      <c r="I420" s="343"/>
      <c r="J420" s="464"/>
      <c r="K420" s="497"/>
      <c r="L420" s="343"/>
      <c r="M420" s="464"/>
      <c r="N420" s="343"/>
      <c r="O420" s="464"/>
      <c r="P420" s="343"/>
      <c r="Q420" s="464"/>
      <c r="R420" s="343"/>
      <c r="S420" s="343"/>
      <c r="T420" s="343"/>
      <c r="U420" s="343"/>
      <c r="V420" s="343"/>
      <c r="W420" s="343"/>
      <c r="X420" s="343"/>
      <c r="Y420" s="343"/>
      <c r="Z420" s="343"/>
    </row>
    <row r="421" spans="1:26" ht="15.75" customHeight="1">
      <c r="A421" s="343"/>
      <c r="B421" s="343"/>
      <c r="C421" s="343"/>
      <c r="D421" s="464"/>
      <c r="E421" s="343"/>
      <c r="F421" s="464"/>
      <c r="G421" s="343"/>
      <c r="H421" s="464"/>
      <c r="I421" s="343"/>
      <c r="J421" s="464"/>
      <c r="K421" s="497"/>
      <c r="L421" s="343"/>
      <c r="M421" s="464"/>
      <c r="N421" s="343"/>
      <c r="O421" s="464"/>
      <c r="P421" s="343"/>
      <c r="Q421" s="464"/>
      <c r="R421" s="343"/>
      <c r="S421" s="343"/>
      <c r="T421" s="343"/>
      <c r="U421" s="343"/>
      <c r="V421" s="343"/>
      <c r="W421" s="343"/>
      <c r="X421" s="343"/>
      <c r="Y421" s="343"/>
      <c r="Z421" s="343"/>
    </row>
    <row r="422" spans="1:26" ht="15.75" customHeight="1">
      <c r="A422" s="343"/>
      <c r="B422" s="343"/>
      <c r="C422" s="343"/>
      <c r="D422" s="464"/>
      <c r="E422" s="343"/>
      <c r="F422" s="464"/>
      <c r="G422" s="343"/>
      <c r="H422" s="464"/>
      <c r="I422" s="343"/>
      <c r="J422" s="464"/>
      <c r="K422" s="497"/>
      <c r="L422" s="343"/>
      <c r="M422" s="464"/>
      <c r="N422" s="343"/>
      <c r="O422" s="464"/>
      <c r="P422" s="343"/>
      <c r="Q422" s="464"/>
      <c r="R422" s="343"/>
      <c r="S422" s="343"/>
      <c r="T422" s="343"/>
      <c r="U422" s="343"/>
      <c r="V422" s="343"/>
      <c r="W422" s="343"/>
      <c r="X422" s="343"/>
      <c r="Y422" s="343"/>
      <c r="Z422" s="343"/>
    </row>
    <row r="423" spans="1:26" ht="15.75" customHeight="1">
      <c r="A423" s="343"/>
      <c r="B423" s="343"/>
      <c r="C423" s="343"/>
      <c r="D423" s="464"/>
      <c r="E423" s="343"/>
      <c r="F423" s="464"/>
      <c r="G423" s="343"/>
      <c r="H423" s="464"/>
      <c r="I423" s="343"/>
      <c r="J423" s="464"/>
      <c r="K423" s="497"/>
      <c r="L423" s="343"/>
      <c r="M423" s="464"/>
      <c r="N423" s="343"/>
      <c r="O423" s="464"/>
      <c r="P423" s="343"/>
      <c r="Q423" s="464"/>
      <c r="R423" s="343"/>
      <c r="S423" s="343"/>
      <c r="T423" s="343"/>
      <c r="U423" s="343"/>
      <c r="V423" s="343"/>
      <c r="W423" s="343"/>
      <c r="X423" s="343"/>
      <c r="Y423" s="343"/>
      <c r="Z423" s="343"/>
    </row>
    <row r="424" spans="1:26" ht="15.75" customHeight="1">
      <c r="A424" s="343"/>
      <c r="B424" s="343"/>
      <c r="C424" s="343"/>
      <c r="D424" s="464"/>
      <c r="E424" s="343"/>
      <c r="F424" s="464"/>
      <c r="G424" s="343"/>
      <c r="H424" s="464"/>
      <c r="I424" s="343"/>
      <c r="J424" s="464"/>
      <c r="K424" s="497"/>
      <c r="L424" s="343"/>
      <c r="M424" s="464"/>
      <c r="N424" s="343"/>
      <c r="O424" s="464"/>
      <c r="P424" s="343"/>
      <c r="Q424" s="464"/>
      <c r="R424" s="343"/>
      <c r="S424" s="343"/>
      <c r="T424" s="343"/>
      <c r="U424" s="343"/>
      <c r="V424" s="343"/>
      <c r="W424" s="343"/>
      <c r="X424" s="343"/>
      <c r="Y424" s="343"/>
      <c r="Z424" s="343"/>
    </row>
    <row r="425" spans="1:26" ht="15.75" customHeight="1">
      <c r="A425" s="343"/>
      <c r="B425" s="343"/>
      <c r="C425" s="343"/>
      <c r="D425" s="464"/>
      <c r="E425" s="343"/>
      <c r="F425" s="464"/>
      <c r="G425" s="343"/>
      <c r="H425" s="464"/>
      <c r="I425" s="343"/>
      <c r="J425" s="464"/>
      <c r="K425" s="497"/>
      <c r="L425" s="343"/>
      <c r="M425" s="464"/>
      <c r="N425" s="343"/>
      <c r="O425" s="464"/>
      <c r="P425" s="343"/>
      <c r="Q425" s="464"/>
      <c r="R425" s="343"/>
      <c r="S425" s="343"/>
      <c r="T425" s="343"/>
      <c r="U425" s="343"/>
      <c r="V425" s="343"/>
      <c r="W425" s="343"/>
      <c r="X425" s="343"/>
      <c r="Y425" s="343"/>
      <c r="Z425" s="343"/>
    </row>
    <row r="426" spans="1:26" ht="15.75" customHeight="1">
      <c r="A426" s="343"/>
      <c r="B426" s="343"/>
      <c r="C426" s="343"/>
      <c r="D426" s="464"/>
      <c r="E426" s="343"/>
      <c r="F426" s="464"/>
      <c r="G426" s="343"/>
      <c r="H426" s="464"/>
      <c r="I426" s="343"/>
      <c r="J426" s="464"/>
      <c r="K426" s="497"/>
      <c r="L426" s="343"/>
      <c r="M426" s="464"/>
      <c r="N426" s="343"/>
      <c r="O426" s="464"/>
      <c r="P426" s="343"/>
      <c r="Q426" s="464"/>
      <c r="R426" s="343"/>
      <c r="S426" s="343"/>
      <c r="T426" s="343"/>
      <c r="U426" s="343"/>
      <c r="V426" s="343"/>
      <c r="W426" s="343"/>
      <c r="X426" s="343"/>
      <c r="Y426" s="343"/>
      <c r="Z426" s="343"/>
    </row>
    <row r="427" spans="1:26" ht="15.75" customHeight="1">
      <c r="A427" s="343"/>
      <c r="B427" s="343"/>
      <c r="C427" s="343"/>
      <c r="D427" s="464"/>
      <c r="E427" s="343"/>
      <c r="F427" s="464"/>
      <c r="G427" s="343"/>
      <c r="H427" s="464"/>
      <c r="I427" s="343"/>
      <c r="J427" s="464"/>
      <c r="K427" s="497"/>
      <c r="L427" s="343"/>
      <c r="M427" s="464"/>
      <c r="N427" s="343"/>
      <c r="O427" s="464"/>
      <c r="P427" s="343"/>
      <c r="Q427" s="464"/>
      <c r="R427" s="343"/>
      <c r="S427" s="343"/>
      <c r="T427" s="343"/>
      <c r="U427" s="343"/>
      <c r="V427" s="343"/>
      <c r="W427" s="343"/>
      <c r="X427" s="343"/>
      <c r="Y427" s="343"/>
      <c r="Z427" s="343"/>
    </row>
    <row r="428" spans="1:26" ht="15.75" customHeight="1">
      <c r="A428" s="343"/>
      <c r="B428" s="343"/>
      <c r="C428" s="343"/>
      <c r="D428" s="464"/>
      <c r="E428" s="343"/>
      <c r="F428" s="464"/>
      <c r="G428" s="343"/>
      <c r="H428" s="464"/>
      <c r="I428" s="343"/>
      <c r="J428" s="464"/>
      <c r="K428" s="497"/>
      <c r="L428" s="343"/>
      <c r="M428" s="464"/>
      <c r="N428" s="343"/>
      <c r="O428" s="464"/>
      <c r="P428" s="343"/>
      <c r="Q428" s="464"/>
      <c r="R428" s="343"/>
      <c r="S428" s="343"/>
      <c r="T428" s="343"/>
      <c r="U428" s="343"/>
      <c r="V428" s="343"/>
      <c r="W428" s="343"/>
      <c r="X428" s="343"/>
      <c r="Y428" s="343"/>
      <c r="Z428" s="343"/>
    </row>
    <row r="429" spans="1:26" ht="15.75" customHeight="1">
      <c r="A429" s="343"/>
      <c r="B429" s="343"/>
      <c r="C429" s="343"/>
      <c r="D429" s="464"/>
      <c r="E429" s="343"/>
      <c r="F429" s="464"/>
      <c r="G429" s="343"/>
      <c r="H429" s="464"/>
      <c r="I429" s="343"/>
      <c r="J429" s="464"/>
      <c r="K429" s="497"/>
      <c r="L429" s="343"/>
      <c r="M429" s="464"/>
      <c r="N429" s="343"/>
      <c r="O429" s="464"/>
      <c r="P429" s="343"/>
      <c r="Q429" s="464"/>
      <c r="R429" s="343"/>
      <c r="S429" s="343"/>
      <c r="T429" s="343"/>
      <c r="U429" s="343"/>
      <c r="V429" s="343"/>
      <c r="W429" s="343"/>
      <c r="X429" s="343"/>
      <c r="Y429" s="343"/>
      <c r="Z429" s="343"/>
    </row>
    <row r="430" spans="1:26" ht="15.75" customHeight="1">
      <c r="A430" s="343"/>
      <c r="B430" s="343"/>
      <c r="C430" s="343"/>
      <c r="D430" s="464"/>
      <c r="E430" s="343"/>
      <c r="F430" s="464"/>
      <c r="G430" s="343"/>
      <c r="H430" s="464"/>
      <c r="I430" s="343"/>
      <c r="J430" s="464"/>
      <c r="K430" s="497"/>
      <c r="L430" s="343"/>
      <c r="M430" s="464"/>
      <c r="N430" s="343"/>
      <c r="O430" s="464"/>
      <c r="P430" s="343"/>
      <c r="Q430" s="464"/>
      <c r="R430" s="343"/>
      <c r="S430" s="343"/>
      <c r="T430" s="343"/>
      <c r="U430" s="343"/>
      <c r="V430" s="343"/>
      <c r="W430" s="343"/>
      <c r="X430" s="343"/>
      <c r="Y430" s="343"/>
      <c r="Z430" s="343"/>
    </row>
    <row r="431" spans="1:26" ht="15.75" customHeight="1">
      <c r="A431" s="343"/>
      <c r="B431" s="343"/>
      <c r="C431" s="343"/>
      <c r="D431" s="464"/>
      <c r="E431" s="343"/>
      <c r="F431" s="464"/>
      <c r="G431" s="343"/>
      <c r="H431" s="464"/>
      <c r="I431" s="343"/>
      <c r="J431" s="464"/>
      <c r="K431" s="497"/>
      <c r="L431" s="343"/>
      <c r="M431" s="464"/>
      <c r="N431" s="343"/>
      <c r="O431" s="464"/>
      <c r="P431" s="343"/>
      <c r="Q431" s="464"/>
      <c r="R431" s="343"/>
      <c r="S431" s="343"/>
      <c r="T431" s="343"/>
      <c r="U431" s="343"/>
      <c r="V431" s="343"/>
      <c r="W431" s="343"/>
      <c r="X431" s="343"/>
      <c r="Y431" s="343"/>
      <c r="Z431" s="343"/>
    </row>
    <row r="432" spans="1:26" ht="15.75" customHeight="1">
      <c r="A432" s="343"/>
      <c r="B432" s="343"/>
      <c r="C432" s="343"/>
      <c r="D432" s="464"/>
      <c r="E432" s="343"/>
      <c r="F432" s="464"/>
      <c r="G432" s="343"/>
      <c r="H432" s="464"/>
      <c r="I432" s="343"/>
      <c r="J432" s="464"/>
      <c r="K432" s="497"/>
      <c r="L432" s="343"/>
      <c r="M432" s="464"/>
      <c r="N432" s="343"/>
      <c r="O432" s="464"/>
      <c r="P432" s="343"/>
      <c r="Q432" s="464"/>
      <c r="R432" s="343"/>
      <c r="S432" s="343"/>
      <c r="T432" s="343"/>
      <c r="U432" s="343"/>
      <c r="V432" s="343"/>
      <c r="W432" s="343"/>
      <c r="X432" s="343"/>
      <c r="Y432" s="343"/>
      <c r="Z432" s="343"/>
    </row>
    <row r="433" spans="1:26" ht="15.75" customHeight="1">
      <c r="A433" s="343"/>
      <c r="B433" s="343"/>
      <c r="C433" s="343"/>
      <c r="D433" s="464"/>
      <c r="E433" s="343"/>
      <c r="F433" s="464"/>
      <c r="G433" s="343"/>
      <c r="H433" s="464"/>
      <c r="I433" s="343"/>
      <c r="J433" s="464"/>
      <c r="K433" s="497"/>
      <c r="L433" s="343"/>
      <c r="M433" s="464"/>
      <c r="N433" s="343"/>
      <c r="O433" s="464"/>
      <c r="P433" s="343"/>
      <c r="Q433" s="464"/>
      <c r="R433" s="343"/>
      <c r="S433" s="343"/>
      <c r="T433" s="343"/>
      <c r="U433" s="343"/>
      <c r="V433" s="343"/>
      <c r="W433" s="343"/>
      <c r="X433" s="343"/>
      <c r="Y433" s="343"/>
      <c r="Z433" s="343"/>
    </row>
    <row r="434" spans="1:26" ht="15.75" customHeight="1">
      <c r="A434" s="343"/>
      <c r="B434" s="343"/>
      <c r="C434" s="343"/>
      <c r="D434" s="464"/>
      <c r="E434" s="343"/>
      <c r="F434" s="464"/>
      <c r="G434" s="343"/>
      <c r="H434" s="464"/>
      <c r="I434" s="343"/>
      <c r="J434" s="464"/>
      <c r="K434" s="497"/>
      <c r="L434" s="343"/>
      <c r="M434" s="464"/>
      <c r="N434" s="343"/>
      <c r="O434" s="464"/>
      <c r="P434" s="343"/>
      <c r="Q434" s="464"/>
      <c r="R434" s="343"/>
      <c r="S434" s="343"/>
      <c r="T434" s="343"/>
      <c r="U434" s="343"/>
      <c r="V434" s="343"/>
      <c r="W434" s="343"/>
      <c r="X434" s="343"/>
      <c r="Y434" s="343"/>
      <c r="Z434" s="343"/>
    </row>
    <row r="435" spans="1:26" ht="15.75" customHeight="1">
      <c r="A435" s="343"/>
      <c r="B435" s="343"/>
      <c r="C435" s="343"/>
      <c r="D435" s="464"/>
      <c r="E435" s="343"/>
      <c r="F435" s="464"/>
      <c r="G435" s="343"/>
      <c r="H435" s="464"/>
      <c r="I435" s="343"/>
      <c r="J435" s="464"/>
      <c r="K435" s="497"/>
      <c r="L435" s="343"/>
      <c r="M435" s="464"/>
      <c r="N435" s="343"/>
      <c r="O435" s="464"/>
      <c r="P435" s="343"/>
      <c r="Q435" s="464"/>
      <c r="R435" s="343"/>
      <c r="S435" s="343"/>
      <c r="T435" s="343"/>
      <c r="U435" s="343"/>
      <c r="V435" s="343"/>
      <c r="W435" s="343"/>
      <c r="X435" s="343"/>
      <c r="Y435" s="343"/>
      <c r="Z435" s="343"/>
    </row>
    <row r="436" spans="1:26" ht="15.75" customHeight="1">
      <c r="A436" s="343"/>
      <c r="B436" s="343"/>
      <c r="C436" s="343"/>
      <c r="D436" s="464"/>
      <c r="E436" s="343"/>
      <c r="F436" s="464"/>
      <c r="G436" s="343"/>
      <c r="H436" s="464"/>
      <c r="I436" s="343"/>
      <c r="J436" s="464"/>
      <c r="K436" s="497"/>
      <c r="L436" s="343"/>
      <c r="M436" s="464"/>
      <c r="N436" s="343"/>
      <c r="O436" s="464"/>
      <c r="P436" s="343"/>
      <c r="Q436" s="464"/>
      <c r="R436" s="343"/>
      <c r="S436" s="343"/>
      <c r="T436" s="343"/>
      <c r="U436" s="343"/>
      <c r="V436" s="343"/>
      <c r="W436" s="343"/>
      <c r="X436" s="343"/>
      <c r="Y436" s="343"/>
      <c r="Z436" s="343"/>
    </row>
    <row r="437" spans="1:26" ht="15.75" customHeight="1">
      <c r="A437" s="343"/>
      <c r="B437" s="343"/>
      <c r="C437" s="343"/>
      <c r="D437" s="464"/>
      <c r="E437" s="343"/>
      <c r="F437" s="464"/>
      <c r="G437" s="343"/>
      <c r="H437" s="464"/>
      <c r="I437" s="343"/>
      <c r="J437" s="464"/>
      <c r="K437" s="497"/>
      <c r="L437" s="343"/>
      <c r="M437" s="464"/>
      <c r="N437" s="343"/>
      <c r="O437" s="464"/>
      <c r="P437" s="343"/>
      <c r="Q437" s="464"/>
      <c r="R437" s="343"/>
      <c r="S437" s="343"/>
      <c r="T437" s="343"/>
      <c r="U437" s="343"/>
      <c r="V437" s="343"/>
      <c r="W437" s="343"/>
      <c r="X437" s="343"/>
      <c r="Y437" s="343"/>
      <c r="Z437" s="343"/>
    </row>
    <row r="438" spans="1:26" ht="15.75" customHeight="1">
      <c r="A438" s="343"/>
      <c r="B438" s="343"/>
      <c r="C438" s="343"/>
      <c r="D438" s="464"/>
      <c r="E438" s="343"/>
      <c r="F438" s="464"/>
      <c r="G438" s="343"/>
      <c r="H438" s="464"/>
      <c r="I438" s="343"/>
      <c r="J438" s="464"/>
      <c r="K438" s="497"/>
      <c r="L438" s="343"/>
      <c r="M438" s="464"/>
      <c r="N438" s="343"/>
      <c r="O438" s="464"/>
      <c r="P438" s="343"/>
      <c r="Q438" s="464"/>
      <c r="R438" s="343"/>
      <c r="S438" s="343"/>
      <c r="T438" s="343"/>
      <c r="U438" s="343"/>
      <c r="V438" s="343"/>
      <c r="W438" s="343"/>
      <c r="X438" s="343"/>
      <c r="Y438" s="343"/>
      <c r="Z438" s="343"/>
    </row>
    <row r="439" spans="1:26" ht="15.75" customHeight="1">
      <c r="A439" s="343"/>
      <c r="B439" s="343"/>
      <c r="C439" s="343"/>
      <c r="D439" s="464"/>
      <c r="E439" s="343"/>
      <c r="F439" s="464"/>
      <c r="G439" s="343"/>
      <c r="H439" s="464"/>
      <c r="I439" s="343"/>
      <c r="J439" s="464"/>
      <c r="K439" s="497"/>
      <c r="L439" s="343"/>
      <c r="M439" s="464"/>
      <c r="N439" s="343"/>
      <c r="O439" s="464"/>
      <c r="P439" s="343"/>
      <c r="Q439" s="464"/>
      <c r="R439" s="343"/>
      <c r="S439" s="343"/>
      <c r="T439" s="343"/>
      <c r="U439" s="343"/>
      <c r="V439" s="343"/>
      <c r="W439" s="343"/>
      <c r="X439" s="343"/>
      <c r="Y439" s="343"/>
      <c r="Z439" s="343"/>
    </row>
    <row r="440" spans="1:26" ht="15.75" customHeight="1">
      <c r="A440" s="343"/>
      <c r="B440" s="343"/>
      <c r="C440" s="343"/>
      <c r="D440" s="464"/>
      <c r="E440" s="343"/>
      <c r="F440" s="464"/>
      <c r="G440" s="343"/>
      <c r="H440" s="464"/>
      <c r="I440" s="343"/>
      <c r="J440" s="464"/>
      <c r="K440" s="497"/>
      <c r="L440" s="343"/>
      <c r="M440" s="464"/>
      <c r="N440" s="343"/>
      <c r="O440" s="464"/>
      <c r="P440" s="343"/>
      <c r="Q440" s="464"/>
      <c r="R440" s="343"/>
      <c r="S440" s="343"/>
      <c r="T440" s="343"/>
      <c r="U440" s="343"/>
      <c r="V440" s="343"/>
      <c r="W440" s="343"/>
      <c r="X440" s="343"/>
      <c r="Y440" s="343"/>
      <c r="Z440" s="343"/>
    </row>
    <row r="441" spans="1:26" ht="15.75" customHeight="1">
      <c r="A441" s="343"/>
      <c r="B441" s="343"/>
      <c r="C441" s="343"/>
      <c r="D441" s="464"/>
      <c r="E441" s="343"/>
      <c r="F441" s="464"/>
      <c r="G441" s="343"/>
      <c r="H441" s="464"/>
      <c r="I441" s="343"/>
      <c r="J441" s="464"/>
      <c r="K441" s="497"/>
      <c r="L441" s="343"/>
      <c r="M441" s="464"/>
      <c r="N441" s="343"/>
      <c r="O441" s="464"/>
      <c r="P441" s="343"/>
      <c r="Q441" s="464"/>
      <c r="R441" s="343"/>
      <c r="S441" s="343"/>
      <c r="T441" s="343"/>
      <c r="U441" s="343"/>
      <c r="V441" s="343"/>
      <c r="W441" s="343"/>
      <c r="X441" s="343"/>
      <c r="Y441" s="343"/>
      <c r="Z441" s="343"/>
    </row>
    <row r="442" spans="1:26" ht="15.75" customHeight="1">
      <c r="A442" s="343"/>
      <c r="B442" s="343"/>
      <c r="C442" s="343"/>
      <c r="D442" s="464"/>
      <c r="E442" s="343"/>
      <c r="F442" s="464"/>
      <c r="G442" s="343"/>
      <c r="H442" s="464"/>
      <c r="I442" s="343"/>
      <c r="J442" s="464"/>
      <c r="K442" s="497"/>
      <c r="L442" s="343"/>
      <c r="M442" s="464"/>
      <c r="N442" s="343"/>
      <c r="O442" s="464"/>
      <c r="P442" s="343"/>
      <c r="Q442" s="464"/>
      <c r="R442" s="343"/>
      <c r="S442" s="343"/>
      <c r="T442" s="343"/>
      <c r="U442" s="343"/>
      <c r="V442" s="343"/>
      <c r="W442" s="343"/>
      <c r="X442" s="343"/>
      <c r="Y442" s="343"/>
      <c r="Z442" s="343"/>
    </row>
    <row r="443" spans="1:26" ht="15.75" customHeight="1">
      <c r="A443" s="343"/>
      <c r="B443" s="343"/>
      <c r="C443" s="343"/>
      <c r="D443" s="464"/>
      <c r="E443" s="343"/>
      <c r="F443" s="464"/>
      <c r="G443" s="343"/>
      <c r="H443" s="464"/>
      <c r="I443" s="343"/>
      <c r="J443" s="464"/>
      <c r="K443" s="497"/>
      <c r="L443" s="343"/>
      <c r="M443" s="464"/>
      <c r="N443" s="343"/>
      <c r="O443" s="464"/>
      <c r="P443" s="343"/>
      <c r="Q443" s="464"/>
      <c r="R443" s="343"/>
      <c r="S443" s="343"/>
      <c r="T443" s="343"/>
      <c r="U443" s="343"/>
      <c r="V443" s="343"/>
      <c r="W443" s="343"/>
      <c r="X443" s="343"/>
      <c r="Y443" s="343"/>
      <c r="Z443" s="343"/>
    </row>
    <row r="444" spans="1:26" ht="15.75" customHeight="1">
      <c r="A444" s="343"/>
      <c r="B444" s="343"/>
      <c r="C444" s="343"/>
      <c r="D444" s="464"/>
      <c r="E444" s="343"/>
      <c r="F444" s="464"/>
      <c r="G444" s="343"/>
      <c r="H444" s="464"/>
      <c r="I444" s="343"/>
      <c r="J444" s="464"/>
      <c r="K444" s="497"/>
      <c r="L444" s="343"/>
      <c r="M444" s="464"/>
      <c r="N444" s="343"/>
      <c r="O444" s="464"/>
      <c r="P444" s="343"/>
      <c r="Q444" s="464"/>
      <c r="R444" s="343"/>
      <c r="S444" s="343"/>
      <c r="T444" s="343"/>
      <c r="U444" s="343"/>
      <c r="V444" s="343"/>
      <c r="W444" s="343"/>
      <c r="X444" s="343"/>
      <c r="Y444" s="343"/>
      <c r="Z444" s="343"/>
    </row>
    <row r="445" spans="1:26" ht="15.75" customHeight="1">
      <c r="A445" s="343"/>
      <c r="B445" s="343"/>
      <c r="C445" s="343"/>
      <c r="D445" s="464"/>
      <c r="E445" s="343"/>
      <c r="F445" s="464"/>
      <c r="G445" s="343"/>
      <c r="H445" s="464"/>
      <c r="I445" s="343"/>
      <c r="J445" s="464"/>
      <c r="K445" s="497"/>
      <c r="L445" s="343"/>
      <c r="M445" s="464"/>
      <c r="N445" s="343"/>
      <c r="O445" s="464"/>
      <c r="P445" s="343"/>
      <c r="Q445" s="464"/>
      <c r="R445" s="343"/>
      <c r="S445" s="343"/>
      <c r="T445" s="343"/>
      <c r="U445" s="343"/>
      <c r="V445" s="343"/>
      <c r="W445" s="343"/>
      <c r="X445" s="343"/>
      <c r="Y445" s="343"/>
      <c r="Z445" s="343"/>
    </row>
    <row r="446" spans="1:26" ht="15.75" customHeight="1">
      <c r="A446" s="343"/>
      <c r="B446" s="343"/>
      <c r="C446" s="343"/>
      <c r="D446" s="464"/>
      <c r="E446" s="343"/>
      <c r="F446" s="464"/>
      <c r="G446" s="343"/>
      <c r="H446" s="464"/>
      <c r="I446" s="343"/>
      <c r="J446" s="464"/>
      <c r="K446" s="497"/>
      <c r="L446" s="343"/>
      <c r="M446" s="464"/>
      <c r="N446" s="343"/>
      <c r="O446" s="464"/>
      <c r="P446" s="343"/>
      <c r="Q446" s="464"/>
      <c r="R446" s="343"/>
      <c r="S446" s="343"/>
      <c r="T446" s="343"/>
      <c r="U446" s="343"/>
      <c r="V446" s="343"/>
      <c r="W446" s="343"/>
      <c r="X446" s="343"/>
      <c r="Y446" s="343"/>
      <c r="Z446" s="343"/>
    </row>
    <row r="447" spans="1:26" ht="15.75" customHeight="1">
      <c r="A447" s="343"/>
      <c r="B447" s="343"/>
      <c r="C447" s="343"/>
      <c r="D447" s="464"/>
      <c r="E447" s="343"/>
      <c r="F447" s="464"/>
      <c r="G447" s="343"/>
      <c r="H447" s="464"/>
      <c r="I447" s="343"/>
      <c r="J447" s="464"/>
      <c r="K447" s="497"/>
      <c r="L447" s="343"/>
      <c r="M447" s="464"/>
      <c r="N447" s="343"/>
      <c r="O447" s="464"/>
      <c r="P447" s="343"/>
      <c r="Q447" s="464"/>
      <c r="R447" s="343"/>
      <c r="S447" s="343"/>
      <c r="T447" s="343"/>
      <c r="U447" s="343"/>
      <c r="V447" s="343"/>
      <c r="W447" s="343"/>
      <c r="X447" s="343"/>
      <c r="Y447" s="343"/>
      <c r="Z447" s="343"/>
    </row>
    <row r="448" spans="1:26" ht="15.75" customHeight="1">
      <c r="A448" s="343"/>
      <c r="B448" s="343"/>
      <c r="C448" s="343"/>
      <c r="D448" s="464"/>
      <c r="E448" s="343"/>
      <c r="F448" s="464"/>
      <c r="G448" s="343"/>
      <c r="H448" s="464"/>
      <c r="I448" s="343"/>
      <c r="J448" s="464"/>
      <c r="K448" s="497"/>
      <c r="L448" s="343"/>
      <c r="M448" s="464"/>
      <c r="N448" s="343"/>
      <c r="O448" s="464"/>
      <c r="P448" s="343"/>
      <c r="Q448" s="464"/>
      <c r="R448" s="343"/>
      <c r="S448" s="343"/>
      <c r="T448" s="343"/>
      <c r="U448" s="343"/>
      <c r="V448" s="343"/>
      <c r="W448" s="343"/>
      <c r="X448" s="343"/>
      <c r="Y448" s="343"/>
      <c r="Z448" s="343"/>
    </row>
    <row r="449" spans="1:26" ht="15.75" customHeight="1">
      <c r="A449" s="343"/>
      <c r="B449" s="343"/>
      <c r="C449" s="343"/>
      <c r="D449" s="464"/>
      <c r="E449" s="343"/>
      <c r="F449" s="464"/>
      <c r="G449" s="343"/>
      <c r="H449" s="464"/>
      <c r="I449" s="343"/>
      <c r="J449" s="464"/>
      <c r="K449" s="497"/>
      <c r="L449" s="343"/>
      <c r="M449" s="464"/>
      <c r="N449" s="343"/>
      <c r="O449" s="464"/>
      <c r="P449" s="343"/>
      <c r="Q449" s="464"/>
      <c r="R449" s="343"/>
      <c r="S449" s="343"/>
      <c r="T449" s="343"/>
      <c r="U449" s="343"/>
      <c r="V449" s="343"/>
      <c r="W449" s="343"/>
      <c r="X449" s="343"/>
      <c r="Y449" s="343"/>
      <c r="Z449" s="343"/>
    </row>
    <row r="450" spans="1:26" ht="15.75" customHeight="1">
      <c r="A450" s="343"/>
      <c r="B450" s="343"/>
      <c r="C450" s="343"/>
      <c r="D450" s="464"/>
      <c r="E450" s="343"/>
      <c r="F450" s="464"/>
      <c r="G450" s="343"/>
      <c r="H450" s="464"/>
      <c r="I450" s="343"/>
      <c r="J450" s="464"/>
      <c r="K450" s="497"/>
      <c r="L450" s="343"/>
      <c r="M450" s="464"/>
      <c r="N450" s="343"/>
      <c r="O450" s="464"/>
      <c r="P450" s="343"/>
      <c r="Q450" s="464"/>
      <c r="R450" s="343"/>
      <c r="S450" s="343"/>
      <c r="T450" s="343"/>
      <c r="U450" s="343"/>
      <c r="V450" s="343"/>
      <c r="W450" s="343"/>
      <c r="X450" s="343"/>
      <c r="Y450" s="343"/>
      <c r="Z450" s="343"/>
    </row>
    <row r="451" spans="1:26" ht="15.75" customHeight="1">
      <c r="A451" s="343"/>
      <c r="B451" s="343"/>
      <c r="C451" s="343"/>
      <c r="D451" s="464"/>
      <c r="E451" s="343"/>
      <c r="F451" s="464"/>
      <c r="G451" s="343"/>
      <c r="H451" s="464"/>
      <c r="I451" s="343"/>
      <c r="J451" s="464"/>
      <c r="K451" s="497"/>
      <c r="L451" s="343"/>
      <c r="M451" s="464"/>
      <c r="N451" s="343"/>
      <c r="O451" s="464"/>
      <c r="P451" s="343"/>
      <c r="Q451" s="464"/>
      <c r="R451" s="343"/>
      <c r="S451" s="343"/>
      <c r="T451" s="343"/>
      <c r="U451" s="343"/>
      <c r="V451" s="343"/>
      <c r="W451" s="343"/>
      <c r="X451" s="343"/>
      <c r="Y451" s="343"/>
      <c r="Z451" s="343"/>
    </row>
    <row r="452" spans="1:26" ht="15.75" customHeight="1">
      <c r="A452" s="343"/>
      <c r="B452" s="343"/>
      <c r="C452" s="343"/>
      <c r="D452" s="464"/>
      <c r="E452" s="343"/>
      <c r="F452" s="464"/>
      <c r="G452" s="343"/>
      <c r="H452" s="464"/>
      <c r="I452" s="343"/>
      <c r="J452" s="464"/>
      <c r="K452" s="497"/>
      <c r="L452" s="343"/>
      <c r="M452" s="464"/>
      <c r="N452" s="343"/>
      <c r="O452" s="464"/>
      <c r="P452" s="343"/>
      <c r="Q452" s="464"/>
      <c r="R452" s="343"/>
      <c r="S452" s="343"/>
      <c r="T452" s="343"/>
      <c r="U452" s="343"/>
      <c r="V452" s="343"/>
      <c r="W452" s="343"/>
      <c r="X452" s="343"/>
      <c r="Y452" s="343"/>
      <c r="Z452" s="343"/>
    </row>
    <row r="453" spans="1:26" ht="15.75" customHeight="1">
      <c r="A453" s="343"/>
      <c r="B453" s="343"/>
      <c r="C453" s="343"/>
      <c r="D453" s="464"/>
      <c r="E453" s="343"/>
      <c r="F453" s="464"/>
      <c r="G453" s="343"/>
      <c r="H453" s="464"/>
      <c r="I453" s="343"/>
      <c r="J453" s="464"/>
      <c r="K453" s="497"/>
      <c r="L453" s="343"/>
      <c r="M453" s="464"/>
      <c r="N453" s="343"/>
      <c r="O453" s="464"/>
      <c r="P453" s="343"/>
      <c r="Q453" s="464"/>
      <c r="R453" s="343"/>
      <c r="S453" s="343"/>
      <c r="T453" s="343"/>
      <c r="U453" s="343"/>
      <c r="V453" s="343"/>
      <c r="W453" s="343"/>
      <c r="X453" s="343"/>
      <c r="Y453" s="343"/>
      <c r="Z453" s="343"/>
    </row>
    <row r="454" spans="1:26" ht="15.75" customHeight="1">
      <c r="A454" s="343"/>
      <c r="B454" s="343"/>
      <c r="C454" s="343"/>
      <c r="D454" s="464"/>
      <c r="E454" s="343"/>
      <c r="F454" s="464"/>
      <c r="G454" s="343"/>
      <c r="H454" s="464"/>
      <c r="I454" s="343"/>
      <c r="J454" s="464"/>
      <c r="K454" s="497"/>
      <c r="L454" s="343"/>
      <c r="M454" s="464"/>
      <c r="N454" s="343"/>
      <c r="O454" s="464"/>
      <c r="P454" s="343"/>
      <c r="Q454" s="464"/>
      <c r="R454" s="343"/>
      <c r="S454" s="343"/>
      <c r="T454" s="343"/>
      <c r="U454" s="343"/>
      <c r="V454" s="343"/>
      <c r="W454" s="343"/>
      <c r="X454" s="343"/>
      <c r="Y454" s="343"/>
      <c r="Z454" s="343"/>
    </row>
    <row r="455" spans="1:26" ht="15.75" customHeight="1">
      <c r="A455" s="343"/>
      <c r="B455" s="343"/>
      <c r="C455" s="343"/>
      <c r="D455" s="464"/>
      <c r="E455" s="343"/>
      <c r="F455" s="464"/>
      <c r="G455" s="343"/>
      <c r="H455" s="464"/>
      <c r="I455" s="343"/>
      <c r="J455" s="464"/>
      <c r="K455" s="497"/>
      <c r="L455" s="343"/>
      <c r="M455" s="464"/>
      <c r="N455" s="343"/>
      <c r="O455" s="464"/>
      <c r="P455" s="343"/>
      <c r="Q455" s="464"/>
      <c r="R455" s="343"/>
      <c r="S455" s="343"/>
      <c r="T455" s="343"/>
      <c r="U455" s="343"/>
      <c r="V455" s="343"/>
      <c r="W455" s="343"/>
      <c r="X455" s="343"/>
      <c r="Y455" s="343"/>
      <c r="Z455" s="343"/>
    </row>
    <row r="456" spans="1:26" ht="15.75" customHeight="1">
      <c r="A456" s="343"/>
      <c r="B456" s="343"/>
      <c r="C456" s="343"/>
      <c r="D456" s="464"/>
      <c r="E456" s="343"/>
      <c r="F456" s="464"/>
      <c r="G456" s="343"/>
      <c r="H456" s="464"/>
      <c r="I456" s="343"/>
      <c r="J456" s="464"/>
      <c r="K456" s="497"/>
      <c r="L456" s="343"/>
      <c r="M456" s="464"/>
      <c r="N456" s="343"/>
      <c r="O456" s="464"/>
      <c r="P456" s="343"/>
      <c r="Q456" s="464"/>
      <c r="R456" s="343"/>
      <c r="S456" s="343"/>
      <c r="T456" s="343"/>
      <c r="U456" s="343"/>
      <c r="V456" s="343"/>
      <c r="W456" s="343"/>
      <c r="X456" s="343"/>
      <c r="Y456" s="343"/>
      <c r="Z456" s="343"/>
    </row>
    <row r="457" spans="1:26" ht="15.75" customHeight="1">
      <c r="A457" s="343"/>
      <c r="B457" s="343"/>
      <c r="C457" s="343"/>
      <c r="D457" s="464"/>
      <c r="E457" s="343"/>
      <c r="F457" s="464"/>
      <c r="G457" s="343"/>
      <c r="H457" s="464"/>
      <c r="I457" s="343"/>
      <c r="J457" s="464"/>
      <c r="K457" s="497"/>
      <c r="L457" s="343"/>
      <c r="M457" s="464"/>
      <c r="N457" s="343"/>
      <c r="O457" s="464"/>
      <c r="P457" s="343"/>
      <c r="Q457" s="464"/>
      <c r="R457" s="343"/>
      <c r="S457" s="343"/>
      <c r="T457" s="343"/>
      <c r="U457" s="343"/>
      <c r="V457" s="343"/>
      <c r="W457" s="343"/>
      <c r="X457" s="343"/>
      <c r="Y457" s="343"/>
      <c r="Z457" s="343"/>
    </row>
    <row r="458" spans="1:26" ht="15.75" customHeight="1">
      <c r="A458" s="343"/>
      <c r="B458" s="343"/>
      <c r="C458" s="343"/>
      <c r="D458" s="464"/>
      <c r="E458" s="343"/>
      <c r="F458" s="464"/>
      <c r="G458" s="343"/>
      <c r="H458" s="464"/>
      <c r="I458" s="343"/>
      <c r="J458" s="464"/>
      <c r="K458" s="497"/>
      <c r="L458" s="343"/>
      <c r="M458" s="464"/>
      <c r="N458" s="343"/>
      <c r="O458" s="464"/>
      <c r="P458" s="343"/>
      <c r="Q458" s="464"/>
      <c r="R458" s="343"/>
      <c r="S458" s="343"/>
      <c r="T458" s="343"/>
      <c r="U458" s="343"/>
      <c r="V458" s="343"/>
      <c r="W458" s="343"/>
      <c r="X458" s="343"/>
      <c r="Y458" s="343"/>
      <c r="Z458" s="343"/>
    </row>
    <row r="459" spans="1:26" ht="15.75" customHeight="1">
      <c r="A459" s="343"/>
      <c r="B459" s="343"/>
      <c r="C459" s="343"/>
      <c r="D459" s="464"/>
      <c r="E459" s="343"/>
      <c r="F459" s="464"/>
      <c r="G459" s="343"/>
      <c r="H459" s="464"/>
      <c r="I459" s="343"/>
      <c r="J459" s="464"/>
      <c r="K459" s="497"/>
      <c r="L459" s="343"/>
      <c r="M459" s="464"/>
      <c r="N459" s="343"/>
      <c r="O459" s="464"/>
      <c r="P459" s="343"/>
      <c r="Q459" s="464"/>
      <c r="R459" s="343"/>
      <c r="S459" s="343"/>
      <c r="T459" s="343"/>
      <c r="U459" s="343"/>
      <c r="V459" s="343"/>
      <c r="W459" s="343"/>
      <c r="X459" s="343"/>
      <c r="Y459" s="343"/>
      <c r="Z459" s="343"/>
    </row>
    <row r="460" spans="1:26" ht="15.75" customHeight="1">
      <c r="A460" s="343"/>
      <c r="B460" s="343"/>
      <c r="C460" s="343"/>
      <c r="D460" s="464"/>
      <c r="E460" s="343"/>
      <c r="F460" s="464"/>
      <c r="G460" s="343"/>
      <c r="H460" s="464"/>
      <c r="I460" s="343"/>
      <c r="J460" s="464"/>
      <c r="K460" s="497"/>
      <c r="L460" s="343"/>
      <c r="M460" s="464"/>
      <c r="N460" s="343"/>
      <c r="O460" s="464"/>
      <c r="P460" s="343"/>
      <c r="Q460" s="464"/>
      <c r="R460" s="343"/>
      <c r="S460" s="343"/>
      <c r="T460" s="343"/>
      <c r="U460" s="343"/>
      <c r="V460" s="343"/>
      <c r="W460" s="343"/>
      <c r="X460" s="343"/>
      <c r="Y460" s="343"/>
      <c r="Z460" s="343"/>
    </row>
    <row r="461" spans="1:26" ht="15.75" customHeight="1">
      <c r="A461" s="343"/>
      <c r="B461" s="343"/>
      <c r="C461" s="343"/>
      <c r="D461" s="464"/>
      <c r="E461" s="343"/>
      <c r="F461" s="464"/>
      <c r="G461" s="343"/>
      <c r="H461" s="464"/>
      <c r="I461" s="343"/>
      <c r="J461" s="464"/>
      <c r="K461" s="497"/>
      <c r="L461" s="343"/>
      <c r="M461" s="464"/>
      <c r="N461" s="343"/>
      <c r="O461" s="464"/>
      <c r="P461" s="343"/>
      <c r="Q461" s="464"/>
      <c r="R461" s="343"/>
      <c r="S461" s="343"/>
      <c r="T461" s="343"/>
      <c r="U461" s="343"/>
      <c r="V461" s="343"/>
      <c r="W461" s="343"/>
      <c r="X461" s="343"/>
      <c r="Y461" s="343"/>
      <c r="Z461" s="343"/>
    </row>
    <row r="462" spans="1:26" ht="15.75" customHeight="1">
      <c r="A462" s="343"/>
      <c r="B462" s="343"/>
      <c r="C462" s="343"/>
      <c r="D462" s="464"/>
      <c r="E462" s="343"/>
      <c r="F462" s="464"/>
      <c r="G462" s="343"/>
      <c r="H462" s="464"/>
      <c r="I462" s="343"/>
      <c r="J462" s="464"/>
      <c r="K462" s="497"/>
      <c r="L462" s="343"/>
      <c r="M462" s="464"/>
      <c r="N462" s="343"/>
      <c r="O462" s="464"/>
      <c r="P462" s="343"/>
      <c r="Q462" s="464"/>
      <c r="R462" s="343"/>
      <c r="S462" s="343"/>
      <c r="T462" s="343"/>
      <c r="U462" s="343"/>
      <c r="V462" s="343"/>
      <c r="W462" s="343"/>
      <c r="X462" s="343"/>
      <c r="Y462" s="343"/>
      <c r="Z462" s="343"/>
    </row>
    <row r="463" spans="1:26" ht="15.75" customHeight="1">
      <c r="A463" s="343"/>
      <c r="B463" s="343"/>
      <c r="C463" s="343"/>
      <c r="D463" s="464"/>
      <c r="E463" s="343"/>
      <c r="F463" s="464"/>
      <c r="G463" s="343"/>
      <c r="H463" s="464"/>
      <c r="I463" s="343"/>
      <c r="J463" s="464"/>
      <c r="K463" s="497"/>
      <c r="L463" s="343"/>
      <c r="M463" s="464"/>
      <c r="N463" s="343"/>
      <c r="O463" s="464"/>
      <c r="P463" s="343"/>
      <c r="Q463" s="464"/>
      <c r="R463" s="343"/>
      <c r="S463" s="343"/>
      <c r="T463" s="343"/>
      <c r="U463" s="343"/>
      <c r="V463" s="343"/>
      <c r="W463" s="343"/>
      <c r="X463" s="343"/>
      <c r="Y463" s="343"/>
      <c r="Z463" s="343"/>
    </row>
    <row r="464" spans="1:26" ht="15.75" customHeight="1">
      <c r="A464" s="343"/>
      <c r="B464" s="343"/>
      <c r="C464" s="343"/>
      <c r="D464" s="464"/>
      <c r="E464" s="343"/>
      <c r="F464" s="464"/>
      <c r="G464" s="343"/>
      <c r="H464" s="464"/>
      <c r="I464" s="343"/>
      <c r="J464" s="464"/>
      <c r="K464" s="497"/>
      <c r="L464" s="343"/>
      <c r="M464" s="464"/>
      <c r="N464" s="343"/>
      <c r="O464" s="464"/>
      <c r="P464" s="343"/>
      <c r="Q464" s="464"/>
      <c r="R464" s="343"/>
      <c r="S464" s="343"/>
      <c r="T464" s="343"/>
      <c r="U464" s="343"/>
      <c r="V464" s="343"/>
      <c r="W464" s="343"/>
      <c r="X464" s="343"/>
      <c r="Y464" s="343"/>
      <c r="Z464" s="343"/>
    </row>
    <row r="465" spans="1:26" ht="15.75" customHeight="1">
      <c r="A465" s="343"/>
      <c r="B465" s="343"/>
      <c r="C465" s="343"/>
      <c r="D465" s="464"/>
      <c r="E465" s="343"/>
      <c r="F465" s="464"/>
      <c r="G465" s="343"/>
      <c r="H465" s="464"/>
      <c r="I465" s="343"/>
      <c r="J465" s="464"/>
      <c r="K465" s="497"/>
      <c r="L465" s="343"/>
      <c r="M465" s="464"/>
      <c r="N465" s="343"/>
      <c r="O465" s="464"/>
      <c r="P465" s="343"/>
      <c r="Q465" s="464"/>
      <c r="R465" s="343"/>
      <c r="S465" s="343"/>
      <c r="T465" s="343"/>
      <c r="U465" s="343"/>
      <c r="V465" s="343"/>
      <c r="W465" s="343"/>
      <c r="X465" s="343"/>
      <c r="Y465" s="343"/>
      <c r="Z465" s="343"/>
    </row>
    <row r="466" spans="1:26" ht="15.75" customHeight="1">
      <c r="A466" s="343"/>
      <c r="B466" s="343"/>
      <c r="C466" s="343"/>
      <c r="D466" s="464"/>
      <c r="E466" s="343"/>
      <c r="F466" s="464"/>
      <c r="G466" s="343"/>
      <c r="H466" s="464"/>
      <c r="I466" s="343"/>
      <c r="J466" s="464"/>
      <c r="K466" s="497"/>
      <c r="L466" s="343"/>
      <c r="M466" s="464"/>
      <c r="N466" s="343"/>
      <c r="O466" s="464"/>
      <c r="P466" s="343"/>
      <c r="Q466" s="464"/>
      <c r="R466" s="343"/>
      <c r="S466" s="343"/>
      <c r="T466" s="343"/>
      <c r="U466" s="343"/>
      <c r="V466" s="343"/>
      <c r="W466" s="343"/>
      <c r="X466" s="343"/>
      <c r="Y466" s="343"/>
      <c r="Z466" s="343"/>
    </row>
    <row r="467" spans="1:26" ht="15.75" customHeight="1">
      <c r="A467" s="343"/>
      <c r="B467" s="343"/>
      <c r="C467" s="343"/>
      <c r="D467" s="464"/>
      <c r="E467" s="343"/>
      <c r="F467" s="464"/>
      <c r="G467" s="343"/>
      <c r="H467" s="464"/>
      <c r="I467" s="343"/>
      <c r="J467" s="464"/>
      <c r="K467" s="497"/>
      <c r="L467" s="343"/>
      <c r="M467" s="464"/>
      <c r="N467" s="343"/>
      <c r="O467" s="464"/>
      <c r="P467" s="343"/>
      <c r="Q467" s="464"/>
      <c r="R467" s="343"/>
      <c r="S467" s="343"/>
      <c r="T467" s="343"/>
      <c r="U467" s="343"/>
      <c r="V467" s="343"/>
      <c r="W467" s="343"/>
      <c r="X467" s="343"/>
      <c r="Y467" s="343"/>
      <c r="Z467" s="343"/>
    </row>
    <row r="468" spans="1:26" ht="15.75" customHeight="1">
      <c r="A468" s="343"/>
      <c r="B468" s="343"/>
      <c r="C468" s="343"/>
      <c r="D468" s="464"/>
      <c r="E468" s="343"/>
      <c r="F468" s="464"/>
      <c r="G468" s="343"/>
      <c r="H468" s="464"/>
      <c r="I468" s="343"/>
      <c r="J468" s="464"/>
      <c r="K468" s="497"/>
      <c r="L468" s="343"/>
      <c r="M468" s="464"/>
      <c r="N468" s="343"/>
      <c r="O468" s="464"/>
      <c r="P468" s="343"/>
      <c r="Q468" s="464"/>
      <c r="R468" s="343"/>
      <c r="S468" s="343"/>
      <c r="T468" s="343"/>
      <c r="U468" s="343"/>
      <c r="V468" s="343"/>
      <c r="W468" s="343"/>
      <c r="X468" s="343"/>
      <c r="Y468" s="343"/>
      <c r="Z468" s="343"/>
    </row>
    <row r="469" spans="1:26" ht="15.75" customHeight="1">
      <c r="A469" s="343"/>
      <c r="B469" s="343"/>
      <c r="C469" s="343"/>
      <c r="D469" s="464"/>
      <c r="E469" s="343"/>
      <c r="F469" s="464"/>
      <c r="G469" s="343"/>
      <c r="H469" s="464"/>
      <c r="I469" s="343"/>
      <c r="J469" s="464"/>
      <c r="K469" s="497"/>
      <c r="L469" s="343"/>
      <c r="M469" s="464"/>
      <c r="N469" s="343"/>
      <c r="O469" s="464"/>
      <c r="P469" s="343"/>
      <c r="Q469" s="464"/>
      <c r="R469" s="343"/>
      <c r="S469" s="343"/>
      <c r="T469" s="343"/>
      <c r="U469" s="343"/>
      <c r="V469" s="343"/>
      <c r="W469" s="343"/>
      <c r="X469" s="343"/>
      <c r="Y469" s="343"/>
      <c r="Z469" s="343"/>
    </row>
    <row r="470" spans="1:26" ht="15.75" customHeight="1">
      <c r="A470" s="343"/>
      <c r="B470" s="343"/>
      <c r="C470" s="343"/>
      <c r="D470" s="464"/>
      <c r="E470" s="343"/>
      <c r="F470" s="464"/>
      <c r="G470" s="343"/>
      <c r="H470" s="464"/>
      <c r="I470" s="343"/>
      <c r="J470" s="464"/>
      <c r="K470" s="497"/>
      <c r="L470" s="343"/>
      <c r="M470" s="464"/>
      <c r="N470" s="343"/>
      <c r="O470" s="464"/>
      <c r="P470" s="343"/>
      <c r="Q470" s="464"/>
      <c r="R470" s="343"/>
      <c r="S470" s="343"/>
      <c r="T470" s="343"/>
      <c r="U470" s="343"/>
      <c r="V470" s="343"/>
      <c r="W470" s="343"/>
      <c r="X470" s="343"/>
      <c r="Y470" s="343"/>
      <c r="Z470" s="343"/>
    </row>
    <row r="471" spans="1:26" ht="15.75" customHeight="1">
      <c r="A471" s="343"/>
      <c r="B471" s="343"/>
      <c r="C471" s="343"/>
      <c r="D471" s="464"/>
      <c r="E471" s="343"/>
      <c r="F471" s="464"/>
      <c r="G471" s="343"/>
      <c r="H471" s="464"/>
      <c r="I471" s="343"/>
      <c r="J471" s="464"/>
      <c r="K471" s="497"/>
      <c r="L471" s="343"/>
      <c r="M471" s="464"/>
      <c r="N471" s="343"/>
      <c r="O471" s="464"/>
      <c r="P471" s="343"/>
      <c r="Q471" s="464"/>
      <c r="R471" s="343"/>
      <c r="S471" s="343"/>
      <c r="T471" s="343"/>
      <c r="U471" s="343"/>
      <c r="V471" s="343"/>
      <c r="W471" s="343"/>
      <c r="X471" s="343"/>
      <c r="Y471" s="343"/>
      <c r="Z471" s="343"/>
    </row>
    <row r="472" spans="1:26" ht="15.75" customHeight="1">
      <c r="A472" s="343"/>
      <c r="B472" s="343"/>
      <c r="C472" s="343"/>
      <c r="D472" s="464"/>
      <c r="E472" s="343"/>
      <c r="F472" s="464"/>
      <c r="G472" s="343"/>
      <c r="H472" s="464"/>
      <c r="I472" s="343"/>
      <c r="J472" s="464"/>
      <c r="K472" s="497"/>
      <c r="L472" s="343"/>
      <c r="M472" s="464"/>
      <c r="N472" s="343"/>
      <c r="O472" s="464"/>
      <c r="P472" s="343"/>
      <c r="Q472" s="464"/>
      <c r="R472" s="343"/>
      <c r="S472" s="343"/>
      <c r="T472" s="343"/>
      <c r="U472" s="343"/>
      <c r="V472" s="343"/>
      <c r="W472" s="343"/>
      <c r="X472" s="343"/>
      <c r="Y472" s="343"/>
      <c r="Z472" s="343"/>
    </row>
    <row r="473" spans="1:26" ht="15.75" customHeight="1">
      <c r="A473" s="343"/>
      <c r="B473" s="343"/>
      <c r="C473" s="343"/>
      <c r="D473" s="464"/>
      <c r="E473" s="343"/>
      <c r="F473" s="464"/>
      <c r="G473" s="343"/>
      <c r="H473" s="464"/>
      <c r="I473" s="343"/>
      <c r="J473" s="464"/>
      <c r="K473" s="497"/>
      <c r="L473" s="343"/>
      <c r="M473" s="464"/>
      <c r="N473" s="343"/>
      <c r="O473" s="464"/>
      <c r="P473" s="343"/>
      <c r="Q473" s="464"/>
      <c r="R473" s="343"/>
      <c r="S473" s="343"/>
      <c r="T473" s="343"/>
      <c r="U473" s="343"/>
      <c r="V473" s="343"/>
      <c r="W473" s="343"/>
      <c r="X473" s="343"/>
      <c r="Y473" s="343"/>
      <c r="Z473" s="343"/>
    </row>
    <row r="474" spans="1:26" ht="15.75" customHeight="1">
      <c r="A474" s="343"/>
      <c r="B474" s="343"/>
      <c r="C474" s="343"/>
      <c r="D474" s="464"/>
      <c r="E474" s="343"/>
      <c r="F474" s="464"/>
      <c r="G474" s="343"/>
      <c r="H474" s="464"/>
      <c r="I474" s="343"/>
      <c r="J474" s="464"/>
      <c r="K474" s="497"/>
      <c r="L474" s="343"/>
      <c r="M474" s="464"/>
      <c r="N474" s="343"/>
      <c r="O474" s="464"/>
      <c r="P474" s="343"/>
      <c r="Q474" s="464"/>
      <c r="R474" s="343"/>
      <c r="S474" s="343"/>
      <c r="T474" s="343"/>
      <c r="U474" s="343"/>
      <c r="V474" s="343"/>
      <c r="W474" s="343"/>
      <c r="X474" s="343"/>
      <c r="Y474" s="343"/>
      <c r="Z474" s="343"/>
    </row>
    <row r="475" spans="1:26" ht="15.75" customHeight="1">
      <c r="A475" s="343"/>
      <c r="B475" s="343"/>
      <c r="C475" s="343"/>
      <c r="D475" s="464"/>
      <c r="E475" s="343"/>
      <c r="F475" s="464"/>
      <c r="G475" s="343"/>
      <c r="H475" s="464"/>
      <c r="I475" s="343"/>
      <c r="J475" s="464"/>
      <c r="K475" s="497"/>
      <c r="L475" s="343"/>
      <c r="M475" s="464"/>
      <c r="N475" s="343"/>
      <c r="O475" s="464"/>
      <c r="P475" s="343"/>
      <c r="Q475" s="464"/>
      <c r="R475" s="343"/>
      <c r="S475" s="343"/>
      <c r="T475" s="343"/>
      <c r="U475" s="343"/>
      <c r="V475" s="343"/>
      <c r="W475" s="343"/>
      <c r="X475" s="343"/>
      <c r="Y475" s="343"/>
      <c r="Z475" s="343"/>
    </row>
    <row r="476" spans="1:26" ht="15.75" customHeight="1">
      <c r="A476" s="343"/>
      <c r="B476" s="343"/>
      <c r="C476" s="343"/>
      <c r="D476" s="464"/>
      <c r="E476" s="343"/>
      <c r="F476" s="464"/>
      <c r="G476" s="343"/>
      <c r="H476" s="464"/>
      <c r="I476" s="343"/>
      <c r="J476" s="464"/>
      <c r="K476" s="497"/>
      <c r="L476" s="343"/>
      <c r="M476" s="464"/>
      <c r="N476" s="343"/>
      <c r="O476" s="464"/>
      <c r="P476" s="343"/>
      <c r="Q476" s="464"/>
      <c r="R476" s="343"/>
      <c r="S476" s="343"/>
      <c r="T476" s="343"/>
      <c r="U476" s="343"/>
      <c r="V476" s="343"/>
      <c r="W476" s="343"/>
      <c r="X476" s="343"/>
      <c r="Y476" s="343"/>
      <c r="Z476" s="343"/>
    </row>
    <row r="477" spans="1:26" ht="15.75" customHeight="1">
      <c r="A477" s="343"/>
      <c r="B477" s="343"/>
      <c r="C477" s="343"/>
      <c r="D477" s="464"/>
      <c r="E477" s="343"/>
      <c r="F477" s="464"/>
      <c r="G477" s="343"/>
      <c r="H477" s="464"/>
      <c r="I477" s="343"/>
      <c r="J477" s="464"/>
      <c r="K477" s="497"/>
      <c r="L477" s="343"/>
      <c r="M477" s="464"/>
      <c r="N477" s="343"/>
      <c r="O477" s="464"/>
      <c r="P477" s="343"/>
      <c r="Q477" s="464"/>
      <c r="R477" s="343"/>
      <c r="S477" s="343"/>
      <c r="T477" s="343"/>
      <c r="U477" s="343"/>
      <c r="V477" s="343"/>
      <c r="W477" s="343"/>
      <c r="X477" s="343"/>
      <c r="Y477" s="343"/>
      <c r="Z477" s="343"/>
    </row>
    <row r="478" spans="1:26" ht="15.75" customHeight="1">
      <c r="A478" s="343"/>
      <c r="B478" s="343"/>
      <c r="C478" s="343"/>
      <c r="D478" s="464"/>
      <c r="E478" s="343"/>
      <c r="F478" s="464"/>
      <c r="G478" s="343"/>
      <c r="H478" s="464"/>
      <c r="I478" s="343"/>
      <c r="J478" s="464"/>
      <c r="K478" s="497"/>
      <c r="L478" s="343"/>
      <c r="M478" s="464"/>
      <c r="N478" s="343"/>
      <c r="O478" s="464"/>
      <c r="P478" s="343"/>
      <c r="Q478" s="464"/>
      <c r="R478" s="343"/>
      <c r="S478" s="343"/>
      <c r="T478" s="343"/>
      <c r="U478" s="343"/>
      <c r="V478" s="343"/>
      <c r="W478" s="343"/>
      <c r="X478" s="343"/>
      <c r="Y478" s="343"/>
      <c r="Z478" s="343"/>
    </row>
    <row r="479" spans="1:26" ht="15.75" customHeight="1">
      <c r="A479" s="343"/>
      <c r="B479" s="343"/>
      <c r="C479" s="343"/>
      <c r="D479" s="464"/>
      <c r="E479" s="343"/>
      <c r="F479" s="464"/>
      <c r="G479" s="343"/>
      <c r="H479" s="464"/>
      <c r="I479" s="343"/>
      <c r="J479" s="464"/>
      <c r="K479" s="497"/>
      <c r="L479" s="343"/>
      <c r="M479" s="464"/>
      <c r="N479" s="343"/>
      <c r="O479" s="464"/>
      <c r="P479" s="343"/>
      <c r="Q479" s="464"/>
      <c r="R479" s="343"/>
      <c r="S479" s="343"/>
      <c r="T479" s="343"/>
      <c r="U479" s="343"/>
      <c r="V479" s="343"/>
      <c r="W479" s="343"/>
      <c r="X479" s="343"/>
      <c r="Y479" s="343"/>
      <c r="Z479" s="343"/>
    </row>
    <row r="480" spans="1:26" ht="15.75" customHeight="1">
      <c r="A480" s="343"/>
      <c r="B480" s="343"/>
      <c r="C480" s="343"/>
      <c r="D480" s="464"/>
      <c r="E480" s="343"/>
      <c r="F480" s="464"/>
      <c r="G480" s="343"/>
      <c r="H480" s="464"/>
      <c r="I480" s="343"/>
      <c r="J480" s="464"/>
      <c r="K480" s="497"/>
      <c r="L480" s="343"/>
      <c r="M480" s="464"/>
      <c r="N480" s="343"/>
      <c r="O480" s="464"/>
      <c r="P480" s="343"/>
      <c r="Q480" s="464"/>
      <c r="R480" s="343"/>
      <c r="S480" s="343"/>
      <c r="T480" s="343"/>
      <c r="U480" s="343"/>
      <c r="V480" s="343"/>
      <c r="W480" s="343"/>
      <c r="X480" s="343"/>
      <c r="Y480" s="343"/>
      <c r="Z480" s="343"/>
    </row>
    <row r="481" spans="1:26" ht="15.75" customHeight="1">
      <c r="A481" s="343"/>
      <c r="B481" s="343"/>
      <c r="C481" s="343"/>
      <c r="D481" s="464"/>
      <c r="E481" s="343"/>
      <c r="F481" s="464"/>
      <c r="G481" s="343"/>
      <c r="H481" s="464"/>
      <c r="I481" s="343"/>
      <c r="J481" s="464"/>
      <c r="K481" s="497"/>
      <c r="L481" s="343"/>
      <c r="M481" s="464"/>
      <c r="N481" s="343"/>
      <c r="O481" s="464"/>
      <c r="P481" s="343"/>
      <c r="Q481" s="464"/>
      <c r="R481" s="343"/>
      <c r="S481" s="343"/>
      <c r="T481" s="343"/>
      <c r="U481" s="343"/>
      <c r="V481" s="343"/>
      <c r="W481" s="343"/>
      <c r="X481" s="343"/>
      <c r="Y481" s="343"/>
      <c r="Z481" s="343"/>
    </row>
    <row r="482" spans="1:26" ht="15.75" customHeight="1">
      <c r="A482" s="343"/>
      <c r="B482" s="343"/>
      <c r="C482" s="343"/>
      <c r="D482" s="464"/>
      <c r="E482" s="343"/>
      <c r="F482" s="464"/>
      <c r="G482" s="343"/>
      <c r="H482" s="464"/>
      <c r="I482" s="343"/>
      <c r="J482" s="464"/>
      <c r="K482" s="497"/>
      <c r="L482" s="343"/>
      <c r="M482" s="464"/>
      <c r="N482" s="343"/>
      <c r="O482" s="464"/>
      <c r="P482" s="343"/>
      <c r="Q482" s="464"/>
      <c r="R482" s="343"/>
      <c r="S482" s="343"/>
      <c r="T482" s="343"/>
      <c r="U482" s="343"/>
      <c r="V482" s="343"/>
      <c r="W482" s="343"/>
      <c r="X482" s="343"/>
      <c r="Y482" s="343"/>
      <c r="Z482" s="343"/>
    </row>
    <row r="483" spans="1:26" ht="15.75" customHeight="1">
      <c r="A483" s="343"/>
      <c r="B483" s="343"/>
      <c r="C483" s="343"/>
      <c r="D483" s="464"/>
      <c r="E483" s="343"/>
      <c r="F483" s="464"/>
      <c r="G483" s="343"/>
      <c r="H483" s="464"/>
      <c r="I483" s="343"/>
      <c r="J483" s="464"/>
      <c r="K483" s="497"/>
      <c r="L483" s="343"/>
      <c r="M483" s="464"/>
      <c r="N483" s="343"/>
      <c r="O483" s="464"/>
      <c r="P483" s="343"/>
      <c r="Q483" s="464"/>
      <c r="R483" s="343"/>
      <c r="S483" s="343"/>
      <c r="T483" s="343"/>
      <c r="U483" s="343"/>
      <c r="V483" s="343"/>
      <c r="W483" s="343"/>
      <c r="X483" s="343"/>
      <c r="Y483" s="343"/>
      <c r="Z483" s="343"/>
    </row>
    <row r="484" spans="1:26" ht="15.75" customHeight="1">
      <c r="A484" s="343"/>
      <c r="B484" s="343"/>
      <c r="C484" s="343"/>
      <c r="D484" s="464"/>
      <c r="E484" s="343"/>
      <c r="F484" s="464"/>
      <c r="G484" s="343"/>
      <c r="H484" s="464"/>
      <c r="I484" s="343"/>
      <c r="J484" s="464"/>
      <c r="K484" s="497"/>
      <c r="L484" s="343"/>
      <c r="M484" s="464"/>
      <c r="N484" s="343"/>
      <c r="O484" s="464"/>
      <c r="P484" s="343"/>
      <c r="Q484" s="464"/>
      <c r="R484" s="343"/>
      <c r="S484" s="343"/>
      <c r="T484" s="343"/>
      <c r="U484" s="343"/>
      <c r="V484" s="343"/>
      <c r="W484" s="343"/>
      <c r="X484" s="343"/>
      <c r="Y484" s="343"/>
      <c r="Z484" s="343"/>
    </row>
    <row r="485" spans="1:26" ht="15.75" customHeight="1">
      <c r="A485" s="343"/>
      <c r="B485" s="343"/>
      <c r="C485" s="343"/>
      <c r="D485" s="464"/>
      <c r="E485" s="343"/>
      <c r="F485" s="464"/>
      <c r="G485" s="343"/>
      <c r="H485" s="464"/>
      <c r="I485" s="343"/>
      <c r="J485" s="464"/>
      <c r="K485" s="497"/>
      <c r="L485" s="343"/>
      <c r="M485" s="464"/>
      <c r="N485" s="343"/>
      <c r="O485" s="464"/>
      <c r="P485" s="343"/>
      <c r="Q485" s="464"/>
      <c r="R485" s="343"/>
      <c r="S485" s="343"/>
      <c r="T485" s="343"/>
      <c r="U485" s="343"/>
      <c r="V485" s="343"/>
      <c r="W485" s="343"/>
      <c r="X485" s="343"/>
      <c r="Y485" s="343"/>
      <c r="Z485" s="343"/>
    </row>
    <row r="486" spans="1:26" ht="15.75" customHeight="1">
      <c r="A486" s="343"/>
      <c r="B486" s="343"/>
      <c r="C486" s="343"/>
      <c r="D486" s="464"/>
      <c r="E486" s="343"/>
      <c r="F486" s="464"/>
      <c r="G486" s="343"/>
      <c r="H486" s="464"/>
      <c r="I486" s="343"/>
      <c r="J486" s="464"/>
      <c r="K486" s="497"/>
      <c r="L486" s="343"/>
      <c r="M486" s="464"/>
      <c r="N486" s="343"/>
      <c r="O486" s="464"/>
      <c r="P486" s="343"/>
      <c r="Q486" s="464"/>
      <c r="R486" s="343"/>
      <c r="S486" s="343"/>
      <c r="T486" s="343"/>
      <c r="U486" s="343"/>
      <c r="V486" s="343"/>
      <c r="W486" s="343"/>
      <c r="X486" s="343"/>
      <c r="Y486" s="343"/>
      <c r="Z486" s="343"/>
    </row>
    <row r="487" spans="1:26" ht="15.75" customHeight="1">
      <c r="A487" s="343"/>
      <c r="B487" s="343"/>
      <c r="C487" s="343"/>
      <c r="D487" s="464"/>
      <c r="E487" s="343"/>
      <c r="F487" s="464"/>
      <c r="G487" s="343"/>
      <c r="H487" s="464"/>
      <c r="I487" s="343"/>
      <c r="J487" s="464"/>
      <c r="K487" s="497"/>
      <c r="L487" s="343"/>
      <c r="M487" s="464"/>
      <c r="N487" s="343"/>
      <c r="O487" s="464"/>
      <c r="P487" s="343"/>
      <c r="Q487" s="464"/>
      <c r="R487" s="343"/>
      <c r="S487" s="343"/>
      <c r="T487" s="343"/>
      <c r="U487" s="343"/>
      <c r="V487" s="343"/>
      <c r="W487" s="343"/>
      <c r="X487" s="343"/>
      <c r="Y487" s="343"/>
      <c r="Z487" s="343"/>
    </row>
    <row r="488" spans="1:26" ht="15.75" customHeight="1">
      <c r="A488" s="343"/>
      <c r="B488" s="343"/>
      <c r="C488" s="343"/>
      <c r="D488" s="464"/>
      <c r="E488" s="343"/>
      <c r="F488" s="464"/>
      <c r="G488" s="343"/>
      <c r="H488" s="464"/>
      <c r="I488" s="343"/>
      <c r="J488" s="464"/>
      <c r="K488" s="497"/>
      <c r="L488" s="343"/>
      <c r="M488" s="464"/>
      <c r="N488" s="343"/>
      <c r="O488" s="464"/>
      <c r="P488" s="343"/>
      <c r="Q488" s="464"/>
      <c r="R488" s="343"/>
      <c r="S488" s="343"/>
      <c r="T488" s="343"/>
      <c r="U488" s="343"/>
      <c r="V488" s="343"/>
      <c r="W488" s="343"/>
      <c r="X488" s="343"/>
      <c r="Y488" s="343"/>
      <c r="Z488" s="343"/>
    </row>
    <row r="489" spans="1:26" ht="15.75" customHeight="1">
      <c r="A489" s="343"/>
      <c r="B489" s="343"/>
      <c r="C489" s="343"/>
      <c r="D489" s="464"/>
      <c r="E489" s="343"/>
      <c r="F489" s="464"/>
      <c r="G489" s="343"/>
      <c r="H489" s="464"/>
      <c r="I489" s="343"/>
      <c r="J489" s="464"/>
      <c r="K489" s="497"/>
      <c r="L489" s="343"/>
      <c r="M489" s="464"/>
      <c r="N489" s="343"/>
      <c r="O489" s="464"/>
      <c r="P489" s="343"/>
      <c r="Q489" s="464"/>
      <c r="R489" s="343"/>
      <c r="S489" s="343"/>
      <c r="T489" s="343"/>
      <c r="U489" s="343"/>
      <c r="V489" s="343"/>
      <c r="W489" s="343"/>
      <c r="X489" s="343"/>
      <c r="Y489" s="343"/>
      <c r="Z489" s="343"/>
    </row>
    <row r="490" spans="1:26" ht="15.75" customHeight="1">
      <c r="A490" s="343"/>
      <c r="B490" s="343"/>
      <c r="C490" s="343"/>
      <c r="D490" s="464"/>
      <c r="E490" s="343"/>
      <c r="F490" s="464"/>
      <c r="G490" s="343"/>
      <c r="H490" s="464"/>
      <c r="I490" s="343"/>
      <c r="J490" s="464"/>
      <c r="K490" s="497"/>
      <c r="L490" s="343"/>
      <c r="M490" s="464"/>
      <c r="N490" s="343"/>
      <c r="O490" s="464"/>
      <c r="P490" s="343"/>
      <c r="Q490" s="464"/>
      <c r="R490" s="343"/>
      <c r="S490" s="343"/>
      <c r="T490" s="343"/>
      <c r="U490" s="343"/>
      <c r="V490" s="343"/>
      <c r="W490" s="343"/>
      <c r="X490" s="343"/>
      <c r="Y490" s="343"/>
      <c r="Z490" s="343"/>
    </row>
    <row r="491" spans="1:26" ht="15.75" customHeight="1">
      <c r="A491" s="343"/>
      <c r="B491" s="343"/>
      <c r="C491" s="343"/>
      <c r="D491" s="464"/>
      <c r="E491" s="343"/>
      <c r="F491" s="464"/>
      <c r="G491" s="343"/>
      <c r="H491" s="464"/>
      <c r="I491" s="343"/>
      <c r="J491" s="464"/>
      <c r="K491" s="497"/>
      <c r="L491" s="343"/>
      <c r="M491" s="464"/>
      <c r="N491" s="343"/>
      <c r="O491" s="464"/>
      <c r="P491" s="343"/>
      <c r="Q491" s="464"/>
      <c r="R491" s="343"/>
      <c r="S491" s="343"/>
      <c r="T491" s="343"/>
      <c r="U491" s="343"/>
      <c r="V491" s="343"/>
      <c r="W491" s="343"/>
      <c r="X491" s="343"/>
      <c r="Y491" s="343"/>
      <c r="Z491" s="343"/>
    </row>
    <row r="492" spans="1:26" ht="15.75" customHeight="1">
      <c r="A492" s="343"/>
      <c r="B492" s="343"/>
      <c r="C492" s="343"/>
      <c r="D492" s="464"/>
      <c r="E492" s="343"/>
      <c r="F492" s="464"/>
      <c r="G492" s="343"/>
      <c r="H492" s="464"/>
      <c r="I492" s="343"/>
      <c r="J492" s="464"/>
      <c r="K492" s="497"/>
      <c r="L492" s="343"/>
      <c r="M492" s="464"/>
      <c r="N492" s="343"/>
      <c r="O492" s="464"/>
      <c r="P492" s="343"/>
      <c r="Q492" s="464"/>
      <c r="R492" s="343"/>
      <c r="S492" s="343"/>
      <c r="T492" s="343"/>
      <c r="U492" s="343"/>
      <c r="V492" s="343"/>
      <c r="W492" s="343"/>
      <c r="X492" s="343"/>
      <c r="Y492" s="343"/>
      <c r="Z492" s="343"/>
    </row>
    <row r="493" spans="1:26" ht="15.75" customHeight="1">
      <c r="A493" s="343"/>
      <c r="B493" s="343"/>
      <c r="C493" s="343"/>
      <c r="D493" s="464"/>
      <c r="E493" s="343"/>
      <c r="F493" s="464"/>
      <c r="G493" s="343"/>
      <c r="H493" s="464"/>
      <c r="I493" s="343"/>
      <c r="J493" s="464"/>
      <c r="K493" s="497"/>
      <c r="L493" s="343"/>
      <c r="M493" s="464"/>
      <c r="N493" s="343"/>
      <c r="O493" s="464"/>
      <c r="P493" s="343"/>
      <c r="Q493" s="464"/>
      <c r="R493" s="343"/>
      <c r="S493" s="343"/>
      <c r="T493" s="343"/>
      <c r="U493" s="343"/>
      <c r="V493" s="343"/>
      <c r="W493" s="343"/>
      <c r="X493" s="343"/>
      <c r="Y493" s="343"/>
      <c r="Z493" s="343"/>
    </row>
    <row r="494" spans="1:26" ht="15.75" customHeight="1">
      <c r="A494" s="343"/>
      <c r="B494" s="343"/>
      <c r="C494" s="343"/>
      <c r="D494" s="464"/>
      <c r="E494" s="343"/>
      <c r="F494" s="464"/>
      <c r="G494" s="343"/>
      <c r="H494" s="464"/>
      <c r="I494" s="343"/>
      <c r="J494" s="464"/>
      <c r="K494" s="497"/>
      <c r="L494" s="343"/>
      <c r="M494" s="464"/>
      <c r="N494" s="343"/>
      <c r="O494" s="464"/>
      <c r="P494" s="343"/>
      <c r="Q494" s="464"/>
      <c r="R494" s="343"/>
      <c r="S494" s="343"/>
      <c r="T494" s="343"/>
      <c r="U494" s="343"/>
      <c r="V494" s="343"/>
      <c r="W494" s="343"/>
      <c r="X494" s="343"/>
      <c r="Y494" s="343"/>
      <c r="Z494" s="343"/>
    </row>
    <row r="495" spans="1:26" ht="15.75" customHeight="1">
      <c r="A495" s="343"/>
      <c r="B495" s="343"/>
      <c r="C495" s="343"/>
      <c r="D495" s="464"/>
      <c r="E495" s="343"/>
      <c r="F495" s="464"/>
      <c r="G495" s="343"/>
      <c r="H495" s="464"/>
      <c r="I495" s="343"/>
      <c r="J495" s="464"/>
      <c r="K495" s="497"/>
      <c r="L495" s="343"/>
      <c r="M495" s="464"/>
      <c r="N495" s="343"/>
      <c r="O495" s="464"/>
      <c r="P495" s="343"/>
      <c r="Q495" s="464"/>
      <c r="R495" s="343"/>
      <c r="S495" s="343"/>
      <c r="T495" s="343"/>
      <c r="U495" s="343"/>
      <c r="V495" s="343"/>
      <c r="W495" s="343"/>
      <c r="X495" s="343"/>
      <c r="Y495" s="343"/>
      <c r="Z495" s="343"/>
    </row>
    <row r="496" spans="1:26" ht="15.75" customHeight="1">
      <c r="A496" s="343"/>
      <c r="B496" s="343"/>
      <c r="C496" s="343"/>
      <c r="D496" s="464"/>
      <c r="E496" s="343"/>
      <c r="F496" s="464"/>
      <c r="G496" s="343"/>
      <c r="H496" s="464"/>
      <c r="I496" s="343"/>
      <c r="J496" s="464"/>
      <c r="K496" s="497"/>
      <c r="L496" s="343"/>
      <c r="M496" s="464"/>
      <c r="N496" s="343"/>
      <c r="O496" s="464"/>
      <c r="P496" s="343"/>
      <c r="Q496" s="464"/>
      <c r="R496" s="343"/>
      <c r="S496" s="343"/>
      <c r="T496" s="343"/>
      <c r="U496" s="343"/>
      <c r="V496" s="343"/>
      <c r="W496" s="343"/>
      <c r="X496" s="343"/>
      <c r="Y496" s="343"/>
      <c r="Z496" s="343"/>
    </row>
    <row r="497" spans="1:26" ht="15.75" customHeight="1">
      <c r="A497" s="343"/>
      <c r="B497" s="343"/>
      <c r="C497" s="343"/>
      <c r="D497" s="464"/>
      <c r="E497" s="343"/>
      <c r="F497" s="464"/>
      <c r="G497" s="343"/>
      <c r="H497" s="464"/>
      <c r="I497" s="343"/>
      <c r="J497" s="464"/>
      <c r="K497" s="497"/>
      <c r="L497" s="343"/>
      <c r="M497" s="464"/>
      <c r="N497" s="343"/>
      <c r="O497" s="464"/>
      <c r="P497" s="343"/>
      <c r="Q497" s="464"/>
      <c r="R497" s="343"/>
      <c r="S497" s="343"/>
      <c r="T497" s="343"/>
      <c r="U497" s="343"/>
      <c r="V497" s="343"/>
      <c r="W497" s="343"/>
      <c r="X497" s="343"/>
      <c r="Y497" s="343"/>
      <c r="Z497" s="343"/>
    </row>
    <row r="498" spans="1:26" ht="15.75" customHeight="1">
      <c r="A498" s="343"/>
      <c r="B498" s="343"/>
      <c r="C498" s="343"/>
      <c r="D498" s="464"/>
      <c r="E498" s="343"/>
      <c r="F498" s="464"/>
      <c r="G498" s="343"/>
      <c r="H498" s="464"/>
      <c r="I498" s="343"/>
      <c r="J498" s="464"/>
      <c r="K498" s="497"/>
      <c r="L498" s="343"/>
      <c r="M498" s="464"/>
      <c r="N498" s="343"/>
      <c r="O498" s="464"/>
      <c r="P498" s="343"/>
      <c r="Q498" s="464"/>
      <c r="R498" s="343"/>
      <c r="S498" s="343"/>
      <c r="T498" s="343"/>
      <c r="U498" s="343"/>
      <c r="V498" s="343"/>
      <c r="W498" s="343"/>
      <c r="X498" s="343"/>
      <c r="Y498" s="343"/>
      <c r="Z498" s="343"/>
    </row>
    <row r="499" spans="1:26" ht="15.75" customHeight="1">
      <c r="A499" s="343"/>
      <c r="B499" s="343"/>
      <c r="C499" s="343"/>
      <c r="D499" s="464"/>
      <c r="E499" s="343"/>
      <c r="F499" s="464"/>
      <c r="G499" s="343"/>
      <c r="H499" s="464"/>
      <c r="I499" s="343"/>
      <c r="J499" s="464"/>
      <c r="K499" s="497"/>
      <c r="L499" s="343"/>
      <c r="M499" s="464"/>
      <c r="N499" s="343"/>
      <c r="O499" s="464"/>
      <c r="P499" s="343"/>
      <c r="Q499" s="464"/>
      <c r="R499" s="343"/>
      <c r="S499" s="343"/>
      <c r="T499" s="343"/>
      <c r="U499" s="343"/>
      <c r="V499" s="343"/>
      <c r="W499" s="343"/>
      <c r="X499" s="343"/>
      <c r="Y499" s="343"/>
      <c r="Z499" s="343"/>
    </row>
    <row r="500" spans="1:26" ht="15.75" customHeight="1">
      <c r="A500" s="343"/>
      <c r="B500" s="343"/>
      <c r="C500" s="343"/>
      <c r="D500" s="464"/>
      <c r="E500" s="343"/>
      <c r="F500" s="464"/>
      <c r="G500" s="343"/>
      <c r="H500" s="464"/>
      <c r="I500" s="343"/>
      <c r="J500" s="464"/>
      <c r="K500" s="497"/>
      <c r="L500" s="343"/>
      <c r="M500" s="464"/>
      <c r="N500" s="343"/>
      <c r="O500" s="464"/>
      <c r="P500" s="343"/>
      <c r="Q500" s="464"/>
      <c r="R500" s="343"/>
      <c r="S500" s="343"/>
      <c r="T500" s="343"/>
      <c r="U500" s="343"/>
      <c r="V500" s="343"/>
      <c r="W500" s="343"/>
      <c r="X500" s="343"/>
      <c r="Y500" s="343"/>
      <c r="Z500" s="343"/>
    </row>
    <row r="501" spans="1:26" ht="15.75" customHeight="1">
      <c r="A501" s="343"/>
      <c r="B501" s="343"/>
      <c r="C501" s="343"/>
      <c r="D501" s="464"/>
      <c r="E501" s="343"/>
      <c r="F501" s="464"/>
      <c r="G501" s="343"/>
      <c r="H501" s="464"/>
      <c r="I501" s="343"/>
      <c r="J501" s="464"/>
      <c r="K501" s="497"/>
      <c r="L501" s="343"/>
      <c r="M501" s="464"/>
      <c r="N501" s="343"/>
      <c r="O501" s="464"/>
      <c r="P501" s="343"/>
      <c r="Q501" s="464"/>
      <c r="R501" s="343"/>
      <c r="S501" s="343"/>
      <c r="T501" s="343"/>
      <c r="U501" s="343"/>
      <c r="V501" s="343"/>
      <c r="W501" s="343"/>
      <c r="X501" s="343"/>
      <c r="Y501" s="343"/>
      <c r="Z501" s="343"/>
    </row>
    <row r="502" spans="1:26" ht="15.75" customHeight="1">
      <c r="A502" s="343"/>
      <c r="B502" s="343"/>
      <c r="C502" s="343"/>
      <c r="D502" s="464"/>
      <c r="E502" s="343"/>
      <c r="F502" s="464"/>
      <c r="G502" s="343"/>
      <c r="H502" s="464"/>
      <c r="I502" s="343"/>
      <c r="J502" s="464"/>
      <c r="K502" s="497"/>
      <c r="L502" s="343"/>
      <c r="M502" s="464"/>
      <c r="N502" s="343"/>
      <c r="O502" s="464"/>
      <c r="P502" s="343"/>
      <c r="Q502" s="464"/>
      <c r="R502" s="343"/>
      <c r="S502" s="343"/>
      <c r="T502" s="343"/>
      <c r="U502" s="343"/>
      <c r="V502" s="343"/>
      <c r="W502" s="343"/>
      <c r="X502" s="343"/>
      <c r="Y502" s="343"/>
      <c r="Z502" s="343"/>
    </row>
    <row r="503" spans="1:26" ht="15.75" customHeight="1">
      <c r="A503" s="343"/>
      <c r="B503" s="343"/>
      <c r="C503" s="343"/>
      <c r="D503" s="464"/>
      <c r="E503" s="343"/>
      <c r="F503" s="464"/>
      <c r="G503" s="343"/>
      <c r="H503" s="464"/>
      <c r="I503" s="343"/>
      <c r="J503" s="464"/>
      <c r="K503" s="497"/>
      <c r="L503" s="343"/>
      <c r="M503" s="464"/>
      <c r="N503" s="343"/>
      <c r="O503" s="464"/>
      <c r="P503" s="343"/>
      <c r="Q503" s="464"/>
      <c r="R503" s="343"/>
      <c r="S503" s="343"/>
      <c r="T503" s="343"/>
      <c r="U503" s="343"/>
      <c r="V503" s="343"/>
      <c r="W503" s="343"/>
      <c r="X503" s="343"/>
      <c r="Y503" s="343"/>
      <c r="Z503" s="343"/>
    </row>
    <row r="504" spans="1:26" ht="15.75" customHeight="1">
      <c r="A504" s="343"/>
      <c r="B504" s="343"/>
      <c r="C504" s="343"/>
      <c r="D504" s="464"/>
      <c r="E504" s="343"/>
      <c r="F504" s="464"/>
      <c r="G504" s="343"/>
      <c r="H504" s="464"/>
      <c r="I504" s="343"/>
      <c r="J504" s="464"/>
      <c r="K504" s="497"/>
      <c r="L504" s="343"/>
      <c r="M504" s="464"/>
      <c r="N504" s="343"/>
      <c r="O504" s="464"/>
      <c r="P504" s="343"/>
      <c r="Q504" s="464"/>
      <c r="R504" s="343"/>
      <c r="S504" s="343"/>
      <c r="T504" s="343"/>
      <c r="U504" s="343"/>
      <c r="V504" s="343"/>
      <c r="W504" s="343"/>
      <c r="X504" s="343"/>
      <c r="Y504" s="343"/>
      <c r="Z504" s="343"/>
    </row>
    <row r="505" spans="1:26" ht="15.75" customHeight="1">
      <c r="A505" s="343"/>
      <c r="B505" s="343"/>
      <c r="C505" s="343"/>
      <c r="D505" s="464"/>
      <c r="E505" s="343"/>
      <c r="F505" s="464"/>
      <c r="G505" s="343"/>
      <c r="H505" s="464"/>
      <c r="I505" s="343"/>
      <c r="J505" s="464"/>
      <c r="K505" s="497"/>
      <c r="L505" s="343"/>
      <c r="M505" s="464"/>
      <c r="N505" s="343"/>
      <c r="O505" s="464"/>
      <c r="P505" s="343"/>
      <c r="Q505" s="464"/>
      <c r="R505" s="343"/>
      <c r="S505" s="343"/>
      <c r="T505" s="343"/>
      <c r="U505" s="343"/>
      <c r="V505" s="343"/>
      <c r="W505" s="343"/>
      <c r="X505" s="343"/>
      <c r="Y505" s="343"/>
      <c r="Z505" s="343"/>
    </row>
    <row r="506" spans="1:26" ht="15.75" customHeight="1">
      <c r="A506" s="343"/>
      <c r="B506" s="343"/>
      <c r="C506" s="343"/>
      <c r="D506" s="464"/>
      <c r="E506" s="343"/>
      <c r="F506" s="464"/>
      <c r="G506" s="343"/>
      <c r="H506" s="464"/>
      <c r="I506" s="343"/>
      <c r="J506" s="464"/>
      <c r="K506" s="497"/>
      <c r="L506" s="343"/>
      <c r="M506" s="464"/>
      <c r="N506" s="343"/>
      <c r="O506" s="464"/>
      <c r="P506" s="343"/>
      <c r="Q506" s="464"/>
      <c r="R506" s="343"/>
      <c r="S506" s="343"/>
      <c r="T506" s="343"/>
      <c r="U506" s="343"/>
      <c r="V506" s="343"/>
      <c r="W506" s="343"/>
      <c r="X506" s="343"/>
      <c r="Y506" s="343"/>
      <c r="Z506" s="343"/>
    </row>
    <row r="507" spans="1:26" ht="15.75" customHeight="1">
      <c r="A507" s="343"/>
      <c r="B507" s="343"/>
      <c r="C507" s="343"/>
      <c r="D507" s="464"/>
      <c r="E507" s="343"/>
      <c r="F507" s="464"/>
      <c r="G507" s="343"/>
      <c r="H507" s="464"/>
      <c r="I507" s="343"/>
      <c r="J507" s="464"/>
      <c r="K507" s="497"/>
      <c r="L507" s="343"/>
      <c r="M507" s="464"/>
      <c r="N507" s="343"/>
      <c r="O507" s="464"/>
      <c r="P507" s="343"/>
      <c r="Q507" s="464"/>
      <c r="R507" s="343"/>
      <c r="S507" s="343"/>
      <c r="T507" s="343"/>
      <c r="U507" s="343"/>
      <c r="V507" s="343"/>
      <c r="W507" s="343"/>
      <c r="X507" s="343"/>
      <c r="Y507" s="343"/>
      <c r="Z507" s="343"/>
    </row>
    <row r="508" spans="1:26" ht="15.75" customHeight="1">
      <c r="A508" s="343"/>
      <c r="B508" s="343"/>
      <c r="C508" s="343"/>
      <c r="D508" s="464"/>
      <c r="E508" s="343"/>
      <c r="F508" s="464"/>
      <c r="G508" s="343"/>
      <c r="H508" s="464"/>
      <c r="I508" s="343"/>
      <c r="J508" s="464"/>
      <c r="K508" s="497"/>
      <c r="L508" s="343"/>
      <c r="M508" s="464"/>
      <c r="N508" s="343"/>
      <c r="O508" s="464"/>
      <c r="P508" s="343"/>
      <c r="Q508" s="464"/>
      <c r="R508" s="343"/>
      <c r="S508" s="343"/>
      <c r="T508" s="343"/>
      <c r="U508" s="343"/>
      <c r="V508" s="343"/>
      <c r="W508" s="343"/>
      <c r="X508" s="343"/>
      <c r="Y508" s="343"/>
      <c r="Z508" s="343"/>
    </row>
    <row r="509" spans="1:26" ht="15.75" customHeight="1">
      <c r="A509" s="343"/>
      <c r="B509" s="343"/>
      <c r="C509" s="343"/>
      <c r="D509" s="464"/>
      <c r="E509" s="343"/>
      <c r="F509" s="464"/>
      <c r="G509" s="343"/>
      <c r="H509" s="464"/>
      <c r="I509" s="343"/>
      <c r="J509" s="464"/>
      <c r="K509" s="497"/>
      <c r="L509" s="343"/>
      <c r="M509" s="464"/>
      <c r="N509" s="343"/>
      <c r="O509" s="464"/>
      <c r="P509" s="343"/>
      <c r="Q509" s="464"/>
      <c r="R509" s="343"/>
      <c r="S509" s="343"/>
      <c r="T509" s="343"/>
      <c r="U509" s="343"/>
      <c r="V509" s="343"/>
      <c r="W509" s="343"/>
      <c r="X509" s="343"/>
      <c r="Y509" s="343"/>
      <c r="Z509" s="343"/>
    </row>
    <row r="510" spans="1:26" ht="15.75" customHeight="1">
      <c r="A510" s="343"/>
      <c r="B510" s="343"/>
      <c r="C510" s="343"/>
      <c r="D510" s="464"/>
      <c r="E510" s="343"/>
      <c r="F510" s="464"/>
      <c r="G510" s="343"/>
      <c r="H510" s="464"/>
      <c r="I510" s="343"/>
      <c r="J510" s="464"/>
      <c r="K510" s="497"/>
      <c r="L510" s="343"/>
      <c r="M510" s="464"/>
      <c r="N510" s="343"/>
      <c r="O510" s="464"/>
      <c r="P510" s="343"/>
      <c r="Q510" s="464"/>
      <c r="R510" s="343"/>
      <c r="S510" s="343"/>
      <c r="T510" s="343"/>
      <c r="U510" s="343"/>
      <c r="V510" s="343"/>
      <c r="W510" s="343"/>
      <c r="X510" s="343"/>
      <c r="Y510" s="343"/>
      <c r="Z510" s="343"/>
    </row>
    <row r="511" spans="1:26" ht="15.75" customHeight="1">
      <c r="A511" s="343"/>
      <c r="B511" s="343"/>
      <c r="C511" s="343"/>
      <c r="D511" s="464"/>
      <c r="E511" s="343"/>
      <c r="F511" s="464"/>
      <c r="G511" s="343"/>
      <c r="H511" s="464"/>
      <c r="I511" s="343"/>
      <c r="J511" s="464"/>
      <c r="K511" s="497"/>
      <c r="L511" s="343"/>
      <c r="M511" s="464"/>
      <c r="N511" s="343"/>
      <c r="O511" s="464"/>
      <c r="P511" s="343"/>
      <c r="Q511" s="464"/>
      <c r="R511" s="343"/>
      <c r="S511" s="343"/>
      <c r="T511" s="343"/>
      <c r="U511" s="343"/>
      <c r="V511" s="343"/>
      <c r="W511" s="343"/>
      <c r="X511" s="343"/>
      <c r="Y511" s="343"/>
      <c r="Z511" s="343"/>
    </row>
    <row r="512" spans="1:26" ht="15.75" customHeight="1">
      <c r="A512" s="343"/>
      <c r="B512" s="343"/>
      <c r="C512" s="343"/>
      <c r="D512" s="464"/>
      <c r="E512" s="343"/>
      <c r="F512" s="464"/>
      <c r="G512" s="343"/>
      <c r="H512" s="464"/>
      <c r="I512" s="343"/>
      <c r="J512" s="464"/>
      <c r="K512" s="497"/>
      <c r="L512" s="343"/>
      <c r="M512" s="464"/>
      <c r="N512" s="343"/>
      <c r="O512" s="464"/>
      <c r="P512" s="343"/>
      <c r="Q512" s="464"/>
      <c r="R512" s="343"/>
      <c r="S512" s="343"/>
      <c r="T512" s="343"/>
      <c r="U512" s="343"/>
      <c r="V512" s="343"/>
      <c r="W512" s="343"/>
      <c r="X512" s="343"/>
      <c r="Y512" s="343"/>
      <c r="Z512" s="343"/>
    </row>
    <row r="513" spans="1:26" ht="15.75" customHeight="1">
      <c r="A513" s="343"/>
      <c r="B513" s="343"/>
      <c r="C513" s="343"/>
      <c r="D513" s="464"/>
      <c r="E513" s="343"/>
      <c r="F513" s="464"/>
      <c r="G513" s="343"/>
      <c r="H513" s="464"/>
      <c r="I513" s="343"/>
      <c r="J513" s="464"/>
      <c r="K513" s="497"/>
      <c r="L513" s="343"/>
      <c r="M513" s="464"/>
      <c r="N513" s="343"/>
      <c r="O513" s="464"/>
      <c r="P513" s="343"/>
      <c r="Q513" s="464"/>
      <c r="R513" s="343"/>
      <c r="S513" s="343"/>
      <c r="T513" s="343"/>
      <c r="U513" s="343"/>
      <c r="V513" s="343"/>
      <c r="W513" s="343"/>
      <c r="X513" s="343"/>
      <c r="Y513" s="343"/>
      <c r="Z513" s="343"/>
    </row>
    <row r="514" spans="1:26" ht="15.75" customHeight="1">
      <c r="A514" s="343"/>
      <c r="B514" s="343"/>
      <c r="C514" s="343"/>
      <c r="D514" s="464"/>
      <c r="E514" s="343"/>
      <c r="F514" s="464"/>
      <c r="G514" s="343"/>
      <c r="H514" s="464"/>
      <c r="I514" s="343"/>
      <c r="J514" s="464"/>
      <c r="K514" s="497"/>
      <c r="L514" s="343"/>
      <c r="M514" s="464"/>
      <c r="N514" s="343"/>
      <c r="O514" s="464"/>
      <c r="P514" s="343"/>
      <c r="Q514" s="464"/>
      <c r="R514" s="343"/>
      <c r="S514" s="343"/>
      <c r="T514" s="343"/>
      <c r="U514" s="343"/>
      <c r="V514" s="343"/>
      <c r="W514" s="343"/>
      <c r="X514" s="343"/>
      <c r="Y514" s="343"/>
      <c r="Z514" s="343"/>
    </row>
    <row r="515" spans="1:26" ht="15.75" customHeight="1">
      <c r="A515" s="343"/>
      <c r="B515" s="343"/>
      <c r="C515" s="343"/>
      <c r="D515" s="464"/>
      <c r="E515" s="343"/>
      <c r="F515" s="464"/>
      <c r="G515" s="343"/>
      <c r="H515" s="464"/>
      <c r="I515" s="343"/>
      <c r="J515" s="464"/>
      <c r="K515" s="497"/>
      <c r="L515" s="343"/>
      <c r="M515" s="464"/>
      <c r="N515" s="343"/>
      <c r="O515" s="464"/>
      <c r="P515" s="343"/>
      <c r="Q515" s="464"/>
      <c r="R515" s="343"/>
      <c r="S515" s="343"/>
      <c r="T515" s="343"/>
      <c r="U515" s="343"/>
      <c r="V515" s="343"/>
      <c r="W515" s="343"/>
      <c r="X515" s="343"/>
      <c r="Y515" s="343"/>
      <c r="Z515" s="343"/>
    </row>
    <row r="516" spans="1:26" ht="15.75" customHeight="1">
      <c r="A516" s="343"/>
      <c r="B516" s="343"/>
      <c r="C516" s="343"/>
      <c r="D516" s="464"/>
      <c r="E516" s="343"/>
      <c r="F516" s="464"/>
      <c r="G516" s="343"/>
      <c r="H516" s="464"/>
      <c r="I516" s="343"/>
      <c r="J516" s="464"/>
      <c r="K516" s="497"/>
      <c r="L516" s="343"/>
      <c r="M516" s="464"/>
      <c r="N516" s="343"/>
      <c r="O516" s="464"/>
      <c r="P516" s="343"/>
      <c r="Q516" s="464"/>
      <c r="R516" s="343"/>
      <c r="S516" s="343"/>
      <c r="T516" s="343"/>
      <c r="U516" s="343"/>
      <c r="V516" s="343"/>
      <c r="W516" s="343"/>
      <c r="X516" s="343"/>
      <c r="Y516" s="343"/>
      <c r="Z516" s="343"/>
    </row>
    <row r="517" spans="1:26" ht="15.75" customHeight="1">
      <c r="A517" s="343"/>
      <c r="B517" s="343"/>
      <c r="C517" s="343"/>
      <c r="D517" s="464"/>
      <c r="E517" s="343"/>
      <c r="F517" s="464"/>
      <c r="G517" s="343"/>
      <c r="H517" s="464"/>
      <c r="I517" s="343"/>
      <c r="J517" s="464"/>
      <c r="K517" s="497"/>
      <c r="L517" s="343"/>
      <c r="M517" s="464"/>
      <c r="N517" s="343"/>
      <c r="O517" s="464"/>
      <c r="P517" s="343"/>
      <c r="Q517" s="464"/>
      <c r="R517" s="343"/>
      <c r="S517" s="343"/>
      <c r="T517" s="343"/>
      <c r="U517" s="343"/>
      <c r="V517" s="343"/>
      <c r="W517" s="343"/>
      <c r="X517" s="343"/>
      <c r="Y517" s="343"/>
      <c r="Z517" s="343"/>
    </row>
    <row r="518" spans="1:26" ht="15.75" customHeight="1">
      <c r="A518" s="343"/>
      <c r="B518" s="343"/>
      <c r="C518" s="343"/>
      <c r="D518" s="464"/>
      <c r="E518" s="343"/>
      <c r="F518" s="464"/>
      <c r="G518" s="343"/>
      <c r="H518" s="464"/>
      <c r="I518" s="343"/>
      <c r="J518" s="464"/>
      <c r="K518" s="497"/>
      <c r="L518" s="343"/>
      <c r="M518" s="464"/>
      <c r="N518" s="343"/>
      <c r="O518" s="464"/>
      <c r="P518" s="343"/>
      <c r="Q518" s="464"/>
      <c r="R518" s="343"/>
      <c r="S518" s="343"/>
      <c r="T518" s="343"/>
      <c r="U518" s="343"/>
      <c r="V518" s="343"/>
      <c r="W518" s="343"/>
      <c r="X518" s="343"/>
      <c r="Y518" s="343"/>
      <c r="Z518" s="343"/>
    </row>
    <row r="519" spans="1:26" ht="15.75" customHeight="1">
      <c r="A519" s="343"/>
      <c r="B519" s="343"/>
      <c r="C519" s="343"/>
      <c r="D519" s="464"/>
      <c r="E519" s="343"/>
      <c r="F519" s="464"/>
      <c r="G519" s="343"/>
      <c r="H519" s="464"/>
      <c r="I519" s="343"/>
      <c r="J519" s="464"/>
      <c r="K519" s="497"/>
      <c r="L519" s="343"/>
      <c r="M519" s="464"/>
      <c r="N519" s="343"/>
      <c r="O519" s="464"/>
      <c r="P519" s="343"/>
      <c r="Q519" s="464"/>
      <c r="R519" s="343"/>
      <c r="S519" s="343"/>
      <c r="T519" s="343"/>
      <c r="U519" s="343"/>
      <c r="V519" s="343"/>
      <c r="W519" s="343"/>
      <c r="X519" s="343"/>
      <c r="Y519" s="343"/>
      <c r="Z519" s="343"/>
    </row>
    <row r="520" spans="1:26" ht="15.75" customHeight="1">
      <c r="A520" s="343"/>
      <c r="B520" s="343"/>
      <c r="C520" s="343"/>
      <c r="D520" s="464"/>
      <c r="E520" s="343"/>
      <c r="F520" s="464"/>
      <c r="G520" s="343"/>
      <c r="H520" s="464"/>
      <c r="I520" s="343"/>
      <c r="J520" s="464"/>
      <c r="K520" s="497"/>
      <c r="L520" s="343"/>
      <c r="M520" s="464"/>
      <c r="N520" s="343"/>
      <c r="O520" s="464"/>
      <c r="P520" s="343"/>
      <c r="Q520" s="464"/>
      <c r="R520" s="343"/>
      <c r="S520" s="343"/>
      <c r="T520" s="343"/>
      <c r="U520" s="343"/>
      <c r="V520" s="343"/>
      <c r="W520" s="343"/>
      <c r="X520" s="343"/>
      <c r="Y520" s="343"/>
      <c r="Z520" s="343"/>
    </row>
    <row r="521" spans="1:26" ht="15.75" customHeight="1">
      <c r="A521" s="343"/>
      <c r="B521" s="343"/>
      <c r="C521" s="343"/>
      <c r="D521" s="464"/>
      <c r="E521" s="343"/>
      <c r="F521" s="464"/>
      <c r="G521" s="343"/>
      <c r="H521" s="464"/>
      <c r="I521" s="343"/>
      <c r="J521" s="464"/>
      <c r="K521" s="497"/>
      <c r="L521" s="343"/>
      <c r="M521" s="464"/>
      <c r="N521" s="343"/>
      <c r="O521" s="464"/>
      <c r="P521" s="343"/>
      <c r="Q521" s="464"/>
      <c r="R521" s="343"/>
      <c r="S521" s="343"/>
      <c r="T521" s="343"/>
      <c r="U521" s="343"/>
      <c r="V521" s="343"/>
      <c r="W521" s="343"/>
      <c r="X521" s="343"/>
      <c r="Y521" s="343"/>
      <c r="Z521" s="343"/>
    </row>
    <row r="522" spans="1:26" ht="15.75" customHeight="1">
      <c r="A522" s="343"/>
      <c r="B522" s="343"/>
      <c r="C522" s="343"/>
      <c r="D522" s="464"/>
      <c r="E522" s="343"/>
      <c r="F522" s="464"/>
      <c r="G522" s="343"/>
      <c r="H522" s="464"/>
      <c r="I522" s="343"/>
      <c r="J522" s="464"/>
      <c r="K522" s="497"/>
      <c r="L522" s="343"/>
      <c r="M522" s="464"/>
      <c r="N522" s="343"/>
      <c r="O522" s="464"/>
      <c r="P522" s="343"/>
      <c r="Q522" s="464"/>
      <c r="R522" s="343"/>
      <c r="S522" s="343"/>
      <c r="T522" s="343"/>
      <c r="U522" s="343"/>
      <c r="V522" s="343"/>
      <c r="W522" s="343"/>
      <c r="X522" s="343"/>
      <c r="Y522" s="343"/>
      <c r="Z522" s="343"/>
    </row>
    <row r="523" spans="1:26" ht="15.75" customHeight="1">
      <c r="A523" s="343"/>
      <c r="B523" s="343"/>
      <c r="C523" s="343"/>
      <c r="D523" s="464"/>
      <c r="E523" s="343"/>
      <c r="F523" s="464"/>
      <c r="G523" s="343"/>
      <c r="H523" s="464"/>
      <c r="I523" s="343"/>
      <c r="J523" s="464"/>
      <c r="K523" s="497"/>
      <c r="L523" s="343"/>
      <c r="M523" s="464"/>
      <c r="N523" s="343"/>
      <c r="O523" s="464"/>
      <c r="P523" s="343"/>
      <c r="Q523" s="464"/>
      <c r="R523" s="343"/>
      <c r="S523" s="343"/>
      <c r="T523" s="343"/>
      <c r="U523" s="343"/>
      <c r="V523" s="343"/>
      <c r="W523" s="343"/>
      <c r="X523" s="343"/>
      <c r="Y523" s="343"/>
      <c r="Z523" s="343"/>
    </row>
    <row r="524" spans="1:26" ht="15.75" customHeight="1">
      <c r="A524" s="343"/>
      <c r="B524" s="343"/>
      <c r="C524" s="343"/>
      <c r="D524" s="464"/>
      <c r="E524" s="343"/>
      <c r="F524" s="464"/>
      <c r="G524" s="343"/>
      <c r="H524" s="464"/>
      <c r="I524" s="343"/>
      <c r="J524" s="464"/>
      <c r="K524" s="497"/>
      <c r="L524" s="343"/>
      <c r="M524" s="464"/>
      <c r="N524" s="343"/>
      <c r="O524" s="464"/>
      <c r="P524" s="343"/>
      <c r="Q524" s="464"/>
      <c r="R524" s="343"/>
      <c r="S524" s="343"/>
      <c r="T524" s="343"/>
      <c r="U524" s="343"/>
      <c r="V524" s="343"/>
      <c r="W524" s="343"/>
      <c r="X524" s="343"/>
      <c r="Y524" s="343"/>
      <c r="Z524" s="343"/>
    </row>
    <row r="525" spans="1:26" ht="15.75" customHeight="1">
      <c r="A525" s="343"/>
      <c r="B525" s="343"/>
      <c r="C525" s="343"/>
      <c r="D525" s="464"/>
      <c r="E525" s="343"/>
      <c r="F525" s="464"/>
      <c r="G525" s="343"/>
      <c r="H525" s="464"/>
      <c r="I525" s="343"/>
      <c r="J525" s="464"/>
      <c r="K525" s="497"/>
      <c r="L525" s="343"/>
      <c r="M525" s="464"/>
      <c r="N525" s="343"/>
      <c r="O525" s="464"/>
      <c r="P525" s="343"/>
      <c r="Q525" s="464"/>
      <c r="R525" s="343"/>
      <c r="S525" s="343"/>
      <c r="T525" s="343"/>
      <c r="U525" s="343"/>
      <c r="V525" s="343"/>
      <c r="W525" s="343"/>
      <c r="X525" s="343"/>
      <c r="Y525" s="343"/>
      <c r="Z525" s="343"/>
    </row>
    <row r="526" spans="1:26" ht="15.75" customHeight="1">
      <c r="A526" s="343"/>
      <c r="B526" s="343"/>
      <c r="C526" s="343"/>
      <c r="D526" s="464"/>
      <c r="E526" s="343"/>
      <c r="F526" s="464"/>
      <c r="G526" s="343"/>
      <c r="H526" s="464"/>
      <c r="I526" s="343"/>
      <c r="J526" s="464"/>
      <c r="K526" s="497"/>
      <c r="L526" s="343"/>
      <c r="M526" s="464"/>
      <c r="N526" s="343"/>
      <c r="O526" s="464"/>
      <c r="P526" s="343"/>
      <c r="Q526" s="464"/>
      <c r="R526" s="343"/>
      <c r="S526" s="343"/>
      <c r="T526" s="343"/>
      <c r="U526" s="343"/>
      <c r="V526" s="343"/>
      <c r="W526" s="343"/>
      <c r="X526" s="343"/>
      <c r="Y526" s="343"/>
      <c r="Z526" s="343"/>
    </row>
    <row r="527" spans="1:26" ht="15.75" customHeight="1">
      <c r="A527" s="343"/>
      <c r="B527" s="343"/>
      <c r="C527" s="343"/>
      <c r="D527" s="464"/>
      <c r="E527" s="343"/>
      <c r="F527" s="464"/>
      <c r="G527" s="343"/>
      <c r="H527" s="464"/>
      <c r="I527" s="343"/>
      <c r="J527" s="464"/>
      <c r="K527" s="497"/>
      <c r="L527" s="343"/>
      <c r="M527" s="464"/>
      <c r="N527" s="343"/>
      <c r="O527" s="464"/>
      <c r="P527" s="343"/>
      <c r="Q527" s="464"/>
      <c r="R527" s="343"/>
      <c r="S527" s="343"/>
      <c r="T527" s="343"/>
      <c r="U527" s="343"/>
      <c r="V527" s="343"/>
      <c r="W527" s="343"/>
      <c r="X527" s="343"/>
      <c r="Y527" s="343"/>
      <c r="Z527" s="343"/>
    </row>
    <row r="528" spans="1:26" ht="15.75" customHeight="1">
      <c r="A528" s="343"/>
      <c r="B528" s="343"/>
      <c r="C528" s="343"/>
      <c r="D528" s="464"/>
      <c r="E528" s="343"/>
      <c r="F528" s="464"/>
      <c r="G528" s="343"/>
      <c r="H528" s="464"/>
      <c r="I528" s="343"/>
      <c r="J528" s="464"/>
      <c r="K528" s="497"/>
      <c r="L528" s="343"/>
      <c r="M528" s="464"/>
      <c r="N528" s="343"/>
      <c r="O528" s="464"/>
      <c r="P528" s="343"/>
      <c r="Q528" s="464"/>
      <c r="R528" s="343"/>
      <c r="S528" s="343"/>
      <c r="T528" s="343"/>
      <c r="U528" s="343"/>
      <c r="V528" s="343"/>
      <c r="W528" s="343"/>
      <c r="X528" s="343"/>
      <c r="Y528" s="343"/>
      <c r="Z528" s="343"/>
    </row>
    <row r="529" spans="1:26" ht="15.75" customHeight="1">
      <c r="A529" s="343"/>
      <c r="B529" s="343"/>
      <c r="C529" s="343"/>
      <c r="D529" s="464"/>
      <c r="E529" s="343"/>
      <c r="F529" s="464"/>
      <c r="G529" s="343"/>
      <c r="H529" s="464"/>
      <c r="I529" s="343"/>
      <c r="J529" s="464"/>
      <c r="K529" s="497"/>
      <c r="L529" s="343"/>
      <c r="M529" s="464"/>
      <c r="N529" s="343"/>
      <c r="O529" s="464"/>
      <c r="P529" s="343"/>
      <c r="Q529" s="464"/>
      <c r="R529" s="343"/>
      <c r="S529" s="343"/>
      <c r="T529" s="343"/>
      <c r="U529" s="343"/>
      <c r="V529" s="343"/>
      <c r="W529" s="343"/>
      <c r="X529" s="343"/>
      <c r="Y529" s="343"/>
      <c r="Z529" s="343"/>
    </row>
    <row r="530" spans="1:26" ht="15.75" customHeight="1">
      <c r="A530" s="343"/>
      <c r="B530" s="343"/>
      <c r="C530" s="343"/>
      <c r="D530" s="464"/>
      <c r="E530" s="343"/>
      <c r="F530" s="464"/>
      <c r="G530" s="343"/>
      <c r="H530" s="464"/>
      <c r="I530" s="343"/>
      <c r="J530" s="464"/>
      <c r="K530" s="497"/>
      <c r="L530" s="343"/>
      <c r="M530" s="464"/>
      <c r="N530" s="343"/>
      <c r="O530" s="464"/>
      <c r="P530" s="343"/>
      <c r="Q530" s="464"/>
      <c r="R530" s="343"/>
      <c r="S530" s="343"/>
      <c r="T530" s="343"/>
      <c r="U530" s="343"/>
      <c r="V530" s="343"/>
      <c r="W530" s="343"/>
      <c r="X530" s="343"/>
      <c r="Y530" s="343"/>
      <c r="Z530" s="343"/>
    </row>
    <row r="531" spans="1:26" ht="15.75" customHeight="1">
      <c r="A531" s="343"/>
      <c r="B531" s="343"/>
      <c r="C531" s="343"/>
      <c r="D531" s="464"/>
      <c r="E531" s="343"/>
      <c r="F531" s="464"/>
      <c r="G531" s="343"/>
      <c r="H531" s="464"/>
      <c r="I531" s="343"/>
      <c r="J531" s="464"/>
      <c r="K531" s="497"/>
      <c r="L531" s="343"/>
      <c r="M531" s="464"/>
      <c r="N531" s="343"/>
      <c r="O531" s="464"/>
      <c r="P531" s="343"/>
      <c r="Q531" s="464"/>
      <c r="R531" s="343"/>
      <c r="S531" s="343"/>
      <c r="T531" s="343"/>
      <c r="U531" s="343"/>
      <c r="V531" s="343"/>
      <c r="W531" s="343"/>
      <c r="X531" s="343"/>
      <c r="Y531" s="343"/>
      <c r="Z531" s="343"/>
    </row>
    <row r="532" spans="1:26" ht="15.75" customHeight="1">
      <c r="A532" s="343"/>
      <c r="B532" s="343"/>
      <c r="C532" s="343"/>
      <c r="D532" s="464"/>
      <c r="E532" s="343"/>
      <c r="F532" s="464"/>
      <c r="G532" s="343"/>
      <c r="H532" s="464"/>
      <c r="I532" s="343"/>
      <c r="J532" s="464"/>
      <c r="K532" s="497"/>
      <c r="L532" s="343"/>
      <c r="M532" s="464"/>
      <c r="N532" s="343"/>
      <c r="O532" s="464"/>
      <c r="P532" s="343"/>
      <c r="Q532" s="464"/>
      <c r="R532" s="343"/>
      <c r="S532" s="343"/>
      <c r="T532" s="343"/>
      <c r="U532" s="343"/>
      <c r="V532" s="343"/>
      <c r="W532" s="343"/>
      <c r="X532" s="343"/>
      <c r="Y532" s="343"/>
      <c r="Z532" s="343"/>
    </row>
    <row r="533" spans="1:26" ht="15.75" customHeight="1">
      <c r="A533" s="343"/>
      <c r="B533" s="343"/>
      <c r="C533" s="343"/>
      <c r="D533" s="464"/>
      <c r="E533" s="343"/>
      <c r="F533" s="464"/>
      <c r="G533" s="343"/>
      <c r="H533" s="464"/>
      <c r="I533" s="343"/>
      <c r="J533" s="464"/>
      <c r="K533" s="497"/>
      <c r="L533" s="343"/>
      <c r="M533" s="464"/>
      <c r="N533" s="343"/>
      <c r="O533" s="464"/>
      <c r="P533" s="343"/>
      <c r="Q533" s="464"/>
      <c r="R533" s="343"/>
      <c r="S533" s="343"/>
      <c r="T533" s="343"/>
      <c r="U533" s="343"/>
      <c r="V533" s="343"/>
      <c r="W533" s="343"/>
      <c r="X533" s="343"/>
      <c r="Y533" s="343"/>
      <c r="Z533" s="343"/>
    </row>
    <row r="534" spans="1:26" ht="15.75" customHeight="1">
      <c r="A534" s="343"/>
      <c r="B534" s="343"/>
      <c r="C534" s="343"/>
      <c r="D534" s="464"/>
      <c r="E534" s="343"/>
      <c r="F534" s="464"/>
      <c r="G534" s="343"/>
      <c r="H534" s="464"/>
      <c r="I534" s="343"/>
      <c r="J534" s="464"/>
      <c r="K534" s="497"/>
      <c r="L534" s="343"/>
      <c r="M534" s="464"/>
      <c r="N534" s="343"/>
      <c r="O534" s="464"/>
      <c r="P534" s="343"/>
      <c r="Q534" s="464"/>
      <c r="R534" s="343"/>
      <c r="S534" s="343"/>
      <c r="T534" s="343"/>
      <c r="U534" s="343"/>
      <c r="V534" s="343"/>
      <c r="W534" s="343"/>
      <c r="X534" s="343"/>
      <c r="Y534" s="343"/>
      <c r="Z534" s="343"/>
    </row>
    <row r="535" spans="1:26" ht="15.75" customHeight="1">
      <c r="A535" s="343"/>
      <c r="B535" s="343"/>
      <c r="C535" s="343"/>
      <c r="D535" s="464"/>
      <c r="E535" s="343"/>
      <c r="F535" s="464"/>
      <c r="G535" s="343"/>
      <c r="H535" s="464"/>
      <c r="I535" s="343"/>
      <c r="J535" s="464"/>
      <c r="K535" s="497"/>
      <c r="L535" s="343"/>
      <c r="M535" s="464"/>
      <c r="N535" s="343"/>
      <c r="O535" s="464"/>
      <c r="P535" s="343"/>
      <c r="Q535" s="464"/>
      <c r="R535" s="343"/>
      <c r="S535" s="343"/>
      <c r="T535" s="343"/>
      <c r="U535" s="343"/>
      <c r="V535" s="343"/>
      <c r="W535" s="343"/>
      <c r="X535" s="343"/>
      <c r="Y535" s="343"/>
      <c r="Z535" s="343"/>
    </row>
    <row r="536" spans="1:26" ht="15.75" customHeight="1">
      <c r="A536" s="343"/>
      <c r="B536" s="343"/>
      <c r="C536" s="343"/>
      <c r="D536" s="464"/>
      <c r="E536" s="343"/>
      <c r="F536" s="464"/>
      <c r="G536" s="343"/>
      <c r="H536" s="464"/>
      <c r="I536" s="343"/>
      <c r="J536" s="464"/>
      <c r="K536" s="497"/>
      <c r="L536" s="343"/>
      <c r="M536" s="464"/>
      <c r="N536" s="343"/>
      <c r="O536" s="464"/>
      <c r="P536" s="343"/>
      <c r="Q536" s="464"/>
      <c r="R536" s="343"/>
      <c r="S536" s="343"/>
      <c r="T536" s="343"/>
      <c r="U536" s="343"/>
      <c r="V536" s="343"/>
      <c r="W536" s="343"/>
      <c r="X536" s="343"/>
      <c r="Y536" s="343"/>
      <c r="Z536" s="343"/>
    </row>
    <row r="537" spans="1:26" ht="15.75" customHeight="1">
      <c r="A537" s="343"/>
      <c r="B537" s="343"/>
      <c r="C537" s="343"/>
      <c r="D537" s="464"/>
      <c r="E537" s="343"/>
      <c r="F537" s="464"/>
      <c r="G537" s="343"/>
      <c r="H537" s="464"/>
      <c r="I537" s="343"/>
      <c r="J537" s="464"/>
      <c r="K537" s="497"/>
      <c r="L537" s="343"/>
      <c r="M537" s="464"/>
      <c r="N537" s="343"/>
      <c r="O537" s="464"/>
      <c r="P537" s="343"/>
      <c r="Q537" s="464"/>
      <c r="R537" s="343"/>
      <c r="S537" s="343"/>
      <c r="T537" s="343"/>
      <c r="U537" s="343"/>
      <c r="V537" s="343"/>
      <c r="W537" s="343"/>
      <c r="X537" s="343"/>
      <c r="Y537" s="343"/>
      <c r="Z537" s="343"/>
    </row>
    <row r="538" spans="1:26" ht="15.75" customHeight="1">
      <c r="A538" s="343"/>
      <c r="B538" s="343"/>
      <c r="C538" s="343"/>
      <c r="D538" s="464"/>
      <c r="E538" s="343"/>
      <c r="F538" s="464"/>
      <c r="G538" s="343"/>
      <c r="H538" s="464"/>
      <c r="I538" s="343"/>
      <c r="J538" s="464"/>
      <c r="K538" s="497"/>
      <c r="L538" s="343"/>
      <c r="M538" s="464"/>
      <c r="N538" s="343"/>
      <c r="O538" s="464"/>
      <c r="P538" s="343"/>
      <c r="Q538" s="464"/>
      <c r="R538" s="343"/>
      <c r="S538" s="343"/>
      <c r="T538" s="343"/>
      <c r="U538" s="343"/>
      <c r="V538" s="343"/>
      <c r="W538" s="343"/>
      <c r="X538" s="343"/>
      <c r="Y538" s="343"/>
      <c r="Z538" s="343"/>
    </row>
    <row r="539" spans="1:26" ht="15.75" customHeight="1">
      <c r="A539" s="343"/>
      <c r="B539" s="343"/>
      <c r="C539" s="343"/>
      <c r="D539" s="464"/>
      <c r="E539" s="343"/>
      <c r="F539" s="464"/>
      <c r="G539" s="343"/>
      <c r="H539" s="464"/>
      <c r="I539" s="343"/>
      <c r="J539" s="464"/>
      <c r="K539" s="497"/>
      <c r="L539" s="343"/>
      <c r="M539" s="464"/>
      <c r="N539" s="343"/>
      <c r="O539" s="464"/>
      <c r="P539" s="343"/>
      <c r="Q539" s="464"/>
      <c r="R539" s="343"/>
      <c r="S539" s="343"/>
      <c r="T539" s="343"/>
      <c r="U539" s="343"/>
      <c r="V539" s="343"/>
      <c r="W539" s="343"/>
      <c r="X539" s="343"/>
      <c r="Y539" s="343"/>
      <c r="Z539" s="343"/>
    </row>
    <row r="540" spans="1:26" ht="15.75" customHeight="1">
      <c r="A540" s="343"/>
      <c r="B540" s="343"/>
      <c r="C540" s="343"/>
      <c r="D540" s="464"/>
      <c r="E540" s="343"/>
      <c r="F540" s="464"/>
      <c r="G540" s="343"/>
      <c r="H540" s="464"/>
      <c r="I540" s="343"/>
      <c r="J540" s="464"/>
      <c r="K540" s="497"/>
      <c r="L540" s="343"/>
      <c r="M540" s="464"/>
      <c r="N540" s="343"/>
      <c r="O540" s="464"/>
      <c r="P540" s="343"/>
      <c r="Q540" s="464"/>
      <c r="R540" s="343"/>
      <c r="S540" s="343"/>
      <c r="T540" s="343"/>
      <c r="U540" s="343"/>
      <c r="V540" s="343"/>
      <c r="W540" s="343"/>
      <c r="X540" s="343"/>
      <c r="Y540" s="343"/>
      <c r="Z540" s="343"/>
    </row>
    <row r="541" spans="1:26" ht="15.75" customHeight="1">
      <c r="A541" s="343"/>
      <c r="B541" s="343"/>
      <c r="C541" s="343"/>
      <c r="D541" s="464"/>
      <c r="E541" s="343"/>
      <c r="F541" s="464"/>
      <c r="G541" s="343"/>
      <c r="H541" s="464"/>
      <c r="I541" s="343"/>
      <c r="J541" s="464"/>
      <c r="K541" s="497"/>
      <c r="L541" s="343"/>
      <c r="M541" s="464"/>
      <c r="N541" s="343"/>
      <c r="O541" s="464"/>
      <c r="P541" s="343"/>
      <c r="Q541" s="464"/>
      <c r="R541" s="343"/>
      <c r="S541" s="343"/>
      <c r="T541" s="343"/>
      <c r="U541" s="343"/>
      <c r="V541" s="343"/>
      <c r="W541" s="343"/>
      <c r="X541" s="343"/>
      <c r="Y541" s="343"/>
      <c r="Z541" s="343"/>
    </row>
    <row r="542" spans="1:26" ht="15.75" customHeight="1">
      <c r="A542" s="343"/>
      <c r="B542" s="343"/>
      <c r="C542" s="343"/>
      <c r="D542" s="464"/>
      <c r="E542" s="343"/>
      <c r="F542" s="464"/>
      <c r="G542" s="343"/>
      <c r="H542" s="464"/>
      <c r="I542" s="343"/>
      <c r="J542" s="464"/>
      <c r="K542" s="497"/>
      <c r="L542" s="343"/>
      <c r="M542" s="464"/>
      <c r="N542" s="343"/>
      <c r="O542" s="464"/>
      <c r="P542" s="343"/>
      <c r="Q542" s="464"/>
      <c r="R542" s="343"/>
      <c r="S542" s="343"/>
      <c r="T542" s="343"/>
      <c r="U542" s="343"/>
      <c r="V542" s="343"/>
      <c r="W542" s="343"/>
      <c r="X542" s="343"/>
      <c r="Y542" s="343"/>
      <c r="Z542" s="343"/>
    </row>
    <row r="543" spans="1:26" ht="15.75" customHeight="1">
      <c r="A543" s="343"/>
      <c r="B543" s="343"/>
      <c r="C543" s="343"/>
      <c r="D543" s="464"/>
      <c r="E543" s="343"/>
      <c r="F543" s="464"/>
      <c r="G543" s="343"/>
      <c r="H543" s="464"/>
      <c r="I543" s="343"/>
      <c r="J543" s="464"/>
      <c r="K543" s="497"/>
      <c r="L543" s="343"/>
      <c r="M543" s="464"/>
      <c r="N543" s="343"/>
      <c r="O543" s="464"/>
      <c r="P543" s="343"/>
      <c r="Q543" s="464"/>
      <c r="R543" s="343"/>
      <c r="S543" s="343"/>
      <c r="T543" s="343"/>
      <c r="U543" s="343"/>
      <c r="V543" s="343"/>
      <c r="W543" s="343"/>
      <c r="X543" s="343"/>
      <c r="Y543" s="343"/>
      <c r="Z543" s="343"/>
    </row>
    <row r="544" spans="1:26" ht="15.75" customHeight="1">
      <c r="A544" s="343"/>
      <c r="B544" s="343"/>
      <c r="C544" s="343"/>
      <c r="D544" s="464"/>
      <c r="E544" s="343"/>
      <c r="F544" s="464"/>
      <c r="G544" s="343"/>
      <c r="H544" s="464"/>
      <c r="I544" s="343"/>
      <c r="J544" s="464"/>
      <c r="K544" s="497"/>
      <c r="L544" s="343"/>
      <c r="M544" s="464"/>
      <c r="N544" s="343"/>
      <c r="O544" s="464"/>
      <c r="P544" s="343"/>
      <c r="Q544" s="464"/>
      <c r="R544" s="343"/>
      <c r="S544" s="343"/>
      <c r="T544" s="343"/>
      <c r="U544" s="343"/>
      <c r="V544" s="343"/>
      <c r="W544" s="343"/>
      <c r="X544" s="343"/>
      <c r="Y544" s="343"/>
      <c r="Z544" s="343"/>
    </row>
    <row r="545" spans="1:26" ht="15.75" customHeight="1">
      <c r="A545" s="343"/>
      <c r="B545" s="343"/>
      <c r="C545" s="343"/>
      <c r="D545" s="464"/>
      <c r="E545" s="343"/>
      <c r="F545" s="464"/>
      <c r="G545" s="343"/>
      <c r="H545" s="464"/>
      <c r="I545" s="343"/>
      <c r="J545" s="464"/>
      <c r="K545" s="497"/>
      <c r="L545" s="343"/>
      <c r="M545" s="464"/>
      <c r="N545" s="343"/>
      <c r="O545" s="464"/>
      <c r="P545" s="343"/>
      <c r="Q545" s="464"/>
      <c r="R545" s="343"/>
      <c r="S545" s="343"/>
      <c r="T545" s="343"/>
      <c r="U545" s="343"/>
      <c r="V545" s="343"/>
      <c r="W545" s="343"/>
      <c r="X545" s="343"/>
      <c r="Y545" s="343"/>
      <c r="Z545" s="343"/>
    </row>
    <row r="546" spans="1:26" ht="15.75" customHeight="1">
      <c r="A546" s="343"/>
      <c r="B546" s="343"/>
      <c r="C546" s="343"/>
      <c r="D546" s="464"/>
      <c r="E546" s="343"/>
      <c r="F546" s="464"/>
      <c r="G546" s="343"/>
      <c r="H546" s="464"/>
      <c r="I546" s="343"/>
      <c r="J546" s="464"/>
      <c r="K546" s="497"/>
      <c r="L546" s="343"/>
      <c r="M546" s="464"/>
      <c r="N546" s="343"/>
      <c r="O546" s="464"/>
      <c r="P546" s="343"/>
      <c r="Q546" s="464"/>
      <c r="R546" s="343"/>
      <c r="S546" s="343"/>
      <c r="T546" s="343"/>
      <c r="U546" s="343"/>
      <c r="V546" s="343"/>
      <c r="W546" s="343"/>
      <c r="X546" s="343"/>
      <c r="Y546" s="343"/>
      <c r="Z546" s="343"/>
    </row>
    <row r="547" spans="1:26" ht="15.75" customHeight="1">
      <c r="A547" s="343"/>
      <c r="B547" s="343"/>
      <c r="C547" s="343"/>
      <c r="D547" s="464"/>
      <c r="E547" s="343"/>
      <c r="F547" s="464"/>
      <c r="G547" s="343"/>
      <c r="H547" s="464"/>
      <c r="I547" s="343"/>
      <c r="J547" s="464"/>
      <c r="K547" s="497"/>
      <c r="L547" s="343"/>
      <c r="M547" s="464"/>
      <c r="N547" s="343"/>
      <c r="O547" s="464"/>
      <c r="P547" s="343"/>
      <c r="Q547" s="464"/>
      <c r="R547" s="343"/>
      <c r="S547" s="343"/>
      <c r="T547" s="343"/>
      <c r="U547" s="343"/>
      <c r="V547" s="343"/>
      <c r="W547" s="343"/>
      <c r="X547" s="343"/>
      <c r="Y547" s="343"/>
      <c r="Z547" s="343"/>
    </row>
    <row r="548" spans="1:26" ht="15.75" customHeight="1">
      <c r="A548" s="343"/>
      <c r="B548" s="343"/>
      <c r="C548" s="343"/>
      <c r="D548" s="464"/>
      <c r="E548" s="343"/>
      <c r="F548" s="464"/>
      <c r="G548" s="343"/>
      <c r="H548" s="464"/>
      <c r="I548" s="343"/>
      <c r="J548" s="464"/>
      <c r="K548" s="497"/>
      <c r="L548" s="343"/>
      <c r="M548" s="464"/>
      <c r="N548" s="343"/>
      <c r="O548" s="464"/>
      <c r="P548" s="343"/>
      <c r="Q548" s="464"/>
      <c r="R548" s="343"/>
      <c r="S548" s="343"/>
      <c r="T548" s="343"/>
      <c r="U548" s="343"/>
      <c r="V548" s="343"/>
      <c r="W548" s="343"/>
      <c r="X548" s="343"/>
      <c r="Y548" s="343"/>
      <c r="Z548" s="343"/>
    </row>
    <row r="549" spans="1:26" ht="15.75" customHeight="1">
      <c r="A549" s="343"/>
      <c r="B549" s="343"/>
      <c r="C549" s="343"/>
      <c r="D549" s="464"/>
      <c r="E549" s="343"/>
      <c r="F549" s="464"/>
      <c r="G549" s="343"/>
      <c r="H549" s="464"/>
      <c r="I549" s="343"/>
      <c r="J549" s="464"/>
      <c r="K549" s="497"/>
      <c r="L549" s="343"/>
      <c r="M549" s="464"/>
      <c r="N549" s="343"/>
      <c r="O549" s="464"/>
      <c r="P549" s="343"/>
      <c r="Q549" s="464"/>
      <c r="R549" s="343"/>
      <c r="S549" s="343"/>
      <c r="T549" s="343"/>
      <c r="U549" s="343"/>
      <c r="V549" s="343"/>
      <c r="W549" s="343"/>
      <c r="X549" s="343"/>
      <c r="Y549" s="343"/>
      <c r="Z549" s="343"/>
    </row>
    <row r="550" spans="1:26" ht="15.75" customHeight="1">
      <c r="A550" s="343"/>
      <c r="B550" s="343"/>
      <c r="C550" s="343"/>
      <c r="D550" s="464"/>
      <c r="E550" s="343"/>
      <c r="F550" s="464"/>
      <c r="G550" s="343"/>
      <c r="H550" s="464"/>
      <c r="I550" s="343"/>
      <c r="J550" s="464"/>
      <c r="K550" s="497"/>
      <c r="L550" s="343"/>
      <c r="M550" s="464"/>
      <c r="N550" s="343"/>
      <c r="O550" s="464"/>
      <c r="P550" s="343"/>
      <c r="Q550" s="464"/>
      <c r="R550" s="343"/>
      <c r="S550" s="343"/>
      <c r="T550" s="343"/>
      <c r="U550" s="343"/>
      <c r="V550" s="343"/>
      <c r="W550" s="343"/>
      <c r="X550" s="343"/>
      <c r="Y550" s="343"/>
      <c r="Z550" s="343"/>
    </row>
    <row r="551" spans="1:26" ht="15.75" customHeight="1">
      <c r="A551" s="343"/>
      <c r="B551" s="343"/>
      <c r="C551" s="343"/>
      <c r="D551" s="464"/>
      <c r="E551" s="343"/>
      <c r="F551" s="464"/>
      <c r="G551" s="343"/>
      <c r="H551" s="464"/>
      <c r="I551" s="343"/>
      <c r="J551" s="464"/>
      <c r="K551" s="497"/>
      <c r="L551" s="343"/>
      <c r="M551" s="464"/>
      <c r="N551" s="343"/>
      <c r="O551" s="464"/>
      <c r="P551" s="343"/>
      <c r="Q551" s="464"/>
      <c r="R551" s="343"/>
      <c r="S551" s="343"/>
      <c r="T551" s="343"/>
      <c r="U551" s="343"/>
      <c r="V551" s="343"/>
      <c r="W551" s="343"/>
      <c r="X551" s="343"/>
      <c r="Y551" s="343"/>
      <c r="Z551" s="343"/>
    </row>
    <row r="552" spans="1:26" ht="15.75" customHeight="1">
      <c r="A552" s="343"/>
      <c r="B552" s="343"/>
      <c r="C552" s="343"/>
      <c r="D552" s="464"/>
      <c r="E552" s="343"/>
      <c r="F552" s="464"/>
      <c r="G552" s="343"/>
      <c r="H552" s="464"/>
      <c r="I552" s="343"/>
      <c r="J552" s="464"/>
      <c r="K552" s="497"/>
      <c r="L552" s="343"/>
      <c r="M552" s="464"/>
      <c r="N552" s="343"/>
      <c r="O552" s="464"/>
      <c r="P552" s="343"/>
      <c r="Q552" s="464"/>
      <c r="R552" s="343"/>
      <c r="S552" s="343"/>
      <c r="T552" s="343"/>
      <c r="U552" s="343"/>
      <c r="V552" s="343"/>
      <c r="W552" s="343"/>
      <c r="X552" s="343"/>
      <c r="Y552" s="343"/>
      <c r="Z552" s="343"/>
    </row>
    <row r="553" spans="1:26" ht="15.75" customHeight="1">
      <c r="A553" s="343"/>
      <c r="B553" s="343"/>
      <c r="C553" s="343"/>
      <c r="D553" s="464"/>
      <c r="E553" s="343"/>
      <c r="F553" s="464"/>
      <c r="G553" s="343"/>
      <c r="H553" s="464"/>
      <c r="I553" s="343"/>
      <c r="J553" s="464"/>
      <c r="K553" s="497"/>
      <c r="L553" s="343"/>
      <c r="M553" s="464"/>
      <c r="N553" s="343"/>
      <c r="O553" s="464"/>
      <c r="P553" s="343"/>
      <c r="Q553" s="464"/>
      <c r="R553" s="343"/>
      <c r="S553" s="343"/>
      <c r="T553" s="343"/>
      <c r="U553" s="343"/>
      <c r="V553" s="343"/>
      <c r="W553" s="343"/>
      <c r="X553" s="343"/>
      <c r="Y553" s="343"/>
      <c r="Z553" s="343"/>
    </row>
    <row r="554" spans="1:26" ht="15.75" customHeight="1">
      <c r="A554" s="343"/>
      <c r="B554" s="343"/>
      <c r="C554" s="343"/>
      <c r="D554" s="464"/>
      <c r="E554" s="343"/>
      <c r="F554" s="464"/>
      <c r="G554" s="343"/>
      <c r="H554" s="464"/>
      <c r="I554" s="343"/>
      <c r="J554" s="464"/>
      <c r="K554" s="497"/>
      <c r="L554" s="343"/>
      <c r="M554" s="464"/>
      <c r="N554" s="343"/>
      <c r="O554" s="464"/>
      <c r="P554" s="343"/>
      <c r="Q554" s="464"/>
      <c r="R554" s="343"/>
      <c r="S554" s="343"/>
      <c r="T554" s="343"/>
      <c r="U554" s="343"/>
      <c r="V554" s="343"/>
      <c r="W554" s="343"/>
      <c r="X554" s="343"/>
      <c r="Y554" s="343"/>
      <c r="Z554" s="343"/>
    </row>
    <row r="555" spans="1:26" ht="15.75" customHeight="1">
      <c r="A555" s="343"/>
      <c r="B555" s="343"/>
      <c r="C555" s="343"/>
      <c r="D555" s="464"/>
      <c r="E555" s="343"/>
      <c r="F555" s="464"/>
      <c r="G555" s="343"/>
      <c r="H555" s="464"/>
      <c r="I555" s="343"/>
      <c r="J555" s="464"/>
      <c r="K555" s="497"/>
      <c r="L555" s="343"/>
      <c r="M555" s="464"/>
      <c r="N555" s="343"/>
      <c r="O555" s="464"/>
      <c r="P555" s="343"/>
      <c r="Q555" s="464"/>
      <c r="R555" s="343"/>
      <c r="S555" s="343"/>
      <c r="T555" s="343"/>
      <c r="U555" s="343"/>
      <c r="V555" s="343"/>
      <c r="W555" s="343"/>
      <c r="X555" s="343"/>
      <c r="Y555" s="343"/>
      <c r="Z555" s="343"/>
    </row>
    <row r="556" spans="1:26" ht="15.75" customHeight="1">
      <c r="A556" s="343"/>
      <c r="B556" s="343"/>
      <c r="C556" s="343"/>
      <c r="D556" s="464"/>
      <c r="E556" s="343"/>
      <c r="F556" s="464"/>
      <c r="G556" s="343"/>
      <c r="H556" s="464"/>
      <c r="I556" s="343"/>
      <c r="J556" s="464"/>
      <c r="K556" s="497"/>
      <c r="L556" s="343"/>
      <c r="M556" s="464"/>
      <c r="N556" s="343"/>
      <c r="O556" s="464"/>
      <c r="P556" s="343"/>
      <c r="Q556" s="464"/>
      <c r="R556" s="343"/>
      <c r="S556" s="343"/>
      <c r="T556" s="343"/>
      <c r="U556" s="343"/>
      <c r="V556" s="343"/>
      <c r="W556" s="343"/>
      <c r="X556" s="343"/>
      <c r="Y556" s="343"/>
      <c r="Z556" s="343"/>
    </row>
    <row r="557" spans="1:26" ht="15.75" customHeight="1">
      <c r="A557" s="343"/>
      <c r="B557" s="343"/>
      <c r="C557" s="343"/>
      <c r="D557" s="464"/>
      <c r="E557" s="343"/>
      <c r="F557" s="464"/>
      <c r="G557" s="343"/>
      <c r="H557" s="464"/>
      <c r="I557" s="343"/>
      <c r="J557" s="464"/>
      <c r="K557" s="497"/>
      <c r="L557" s="343"/>
      <c r="M557" s="464"/>
      <c r="N557" s="343"/>
      <c r="O557" s="464"/>
      <c r="P557" s="343"/>
      <c r="Q557" s="464"/>
      <c r="R557" s="343"/>
      <c r="S557" s="343"/>
      <c r="T557" s="343"/>
      <c r="U557" s="343"/>
      <c r="V557" s="343"/>
      <c r="W557" s="343"/>
      <c r="X557" s="343"/>
      <c r="Y557" s="343"/>
      <c r="Z557" s="343"/>
    </row>
    <row r="558" spans="1:26" ht="15.75" customHeight="1">
      <c r="A558" s="343"/>
      <c r="B558" s="343"/>
      <c r="C558" s="343"/>
      <c r="D558" s="464"/>
      <c r="E558" s="343"/>
      <c r="F558" s="464"/>
      <c r="G558" s="343"/>
      <c r="H558" s="464"/>
      <c r="I558" s="343"/>
      <c r="J558" s="464"/>
      <c r="K558" s="497"/>
      <c r="L558" s="343"/>
      <c r="M558" s="464"/>
      <c r="N558" s="343"/>
      <c r="O558" s="464"/>
      <c r="P558" s="343"/>
      <c r="Q558" s="464"/>
      <c r="R558" s="343"/>
      <c r="S558" s="343"/>
      <c r="T558" s="343"/>
      <c r="U558" s="343"/>
      <c r="V558" s="343"/>
      <c r="W558" s="343"/>
      <c r="X558" s="343"/>
      <c r="Y558" s="343"/>
      <c r="Z558" s="343"/>
    </row>
    <row r="559" spans="1:26" ht="15.75" customHeight="1">
      <c r="A559" s="343"/>
      <c r="B559" s="343"/>
      <c r="C559" s="343"/>
      <c r="D559" s="464"/>
      <c r="E559" s="343"/>
      <c r="F559" s="464"/>
      <c r="G559" s="343"/>
      <c r="H559" s="464"/>
      <c r="I559" s="343"/>
      <c r="J559" s="464"/>
      <c r="K559" s="497"/>
      <c r="L559" s="343"/>
      <c r="M559" s="464"/>
      <c r="N559" s="343"/>
      <c r="O559" s="464"/>
      <c r="P559" s="343"/>
      <c r="Q559" s="464"/>
      <c r="R559" s="343"/>
      <c r="S559" s="343"/>
      <c r="T559" s="343"/>
      <c r="U559" s="343"/>
      <c r="V559" s="343"/>
      <c r="W559" s="343"/>
      <c r="X559" s="343"/>
      <c r="Y559" s="343"/>
      <c r="Z559" s="343"/>
    </row>
    <row r="560" spans="1:26" ht="15.75" customHeight="1">
      <c r="A560" s="343"/>
      <c r="B560" s="343"/>
      <c r="C560" s="343"/>
      <c r="D560" s="464"/>
      <c r="E560" s="343"/>
      <c r="F560" s="464"/>
      <c r="G560" s="343"/>
      <c r="H560" s="464"/>
      <c r="I560" s="343"/>
      <c r="J560" s="464"/>
      <c r="K560" s="497"/>
      <c r="L560" s="343"/>
      <c r="M560" s="464"/>
      <c r="N560" s="343"/>
      <c r="O560" s="464"/>
      <c r="P560" s="343"/>
      <c r="Q560" s="464"/>
      <c r="R560" s="343"/>
      <c r="S560" s="343"/>
      <c r="T560" s="343"/>
      <c r="U560" s="343"/>
      <c r="V560" s="343"/>
      <c r="W560" s="343"/>
      <c r="X560" s="343"/>
      <c r="Y560" s="343"/>
      <c r="Z560" s="343"/>
    </row>
    <row r="561" spans="1:26" ht="15.75" customHeight="1">
      <c r="A561" s="343"/>
      <c r="B561" s="343"/>
      <c r="C561" s="343"/>
      <c r="D561" s="464"/>
      <c r="E561" s="343"/>
      <c r="F561" s="464"/>
      <c r="G561" s="343"/>
      <c r="H561" s="464"/>
      <c r="I561" s="343"/>
      <c r="J561" s="464"/>
      <c r="K561" s="497"/>
      <c r="L561" s="343"/>
      <c r="M561" s="464"/>
      <c r="N561" s="343"/>
      <c r="O561" s="464"/>
      <c r="P561" s="343"/>
      <c r="Q561" s="464"/>
      <c r="R561" s="343"/>
      <c r="S561" s="343"/>
      <c r="T561" s="343"/>
      <c r="U561" s="343"/>
      <c r="V561" s="343"/>
      <c r="W561" s="343"/>
      <c r="X561" s="343"/>
      <c r="Y561" s="343"/>
      <c r="Z561" s="343"/>
    </row>
    <row r="562" spans="1:26" ht="15.75" customHeight="1">
      <c r="A562" s="343"/>
      <c r="B562" s="343"/>
      <c r="C562" s="343"/>
      <c r="D562" s="464"/>
      <c r="E562" s="343"/>
      <c r="F562" s="464"/>
      <c r="G562" s="343"/>
      <c r="H562" s="464"/>
      <c r="I562" s="343"/>
      <c r="J562" s="464"/>
      <c r="K562" s="497"/>
      <c r="L562" s="343"/>
      <c r="M562" s="464"/>
      <c r="N562" s="343"/>
      <c r="O562" s="464"/>
      <c r="P562" s="343"/>
      <c r="Q562" s="464"/>
      <c r="R562" s="343"/>
      <c r="S562" s="343"/>
      <c r="T562" s="343"/>
      <c r="U562" s="343"/>
      <c r="V562" s="343"/>
      <c r="W562" s="343"/>
      <c r="X562" s="343"/>
      <c r="Y562" s="343"/>
      <c r="Z562" s="343"/>
    </row>
    <row r="563" spans="1:26" ht="15.75" customHeight="1">
      <c r="A563" s="343"/>
      <c r="B563" s="343"/>
      <c r="C563" s="343"/>
      <c r="D563" s="464"/>
      <c r="E563" s="343"/>
      <c r="F563" s="464"/>
      <c r="G563" s="343"/>
      <c r="H563" s="464"/>
      <c r="I563" s="343"/>
      <c r="J563" s="464"/>
      <c r="K563" s="497"/>
      <c r="L563" s="343"/>
      <c r="M563" s="464"/>
      <c r="N563" s="343"/>
      <c r="O563" s="464"/>
      <c r="P563" s="343"/>
      <c r="Q563" s="464"/>
      <c r="R563" s="343"/>
      <c r="S563" s="343"/>
      <c r="T563" s="343"/>
      <c r="U563" s="343"/>
      <c r="V563" s="343"/>
      <c r="W563" s="343"/>
      <c r="X563" s="343"/>
      <c r="Y563" s="343"/>
      <c r="Z563" s="343"/>
    </row>
    <row r="564" spans="1:26" ht="15.75" customHeight="1">
      <c r="A564" s="343"/>
      <c r="B564" s="343"/>
      <c r="C564" s="343"/>
      <c r="D564" s="464"/>
      <c r="E564" s="343"/>
      <c r="F564" s="464"/>
      <c r="G564" s="343"/>
      <c r="H564" s="464"/>
      <c r="I564" s="343"/>
      <c r="J564" s="464"/>
      <c r="K564" s="497"/>
      <c r="L564" s="343"/>
      <c r="M564" s="464"/>
      <c r="N564" s="343"/>
      <c r="O564" s="464"/>
      <c r="P564" s="343"/>
      <c r="Q564" s="464"/>
      <c r="R564" s="343"/>
      <c r="S564" s="343"/>
      <c r="T564" s="343"/>
      <c r="U564" s="343"/>
      <c r="V564" s="343"/>
      <c r="W564" s="343"/>
      <c r="X564" s="343"/>
      <c r="Y564" s="343"/>
      <c r="Z564" s="343"/>
    </row>
    <row r="565" spans="1:26" ht="15.75" customHeight="1">
      <c r="A565" s="343"/>
      <c r="B565" s="343"/>
      <c r="C565" s="343"/>
      <c r="D565" s="464"/>
      <c r="E565" s="343"/>
      <c r="F565" s="464"/>
      <c r="G565" s="343"/>
      <c r="H565" s="464"/>
      <c r="I565" s="343"/>
      <c r="J565" s="464"/>
      <c r="K565" s="497"/>
      <c r="L565" s="343"/>
      <c r="M565" s="464"/>
      <c r="N565" s="343"/>
      <c r="O565" s="464"/>
      <c r="P565" s="343"/>
      <c r="Q565" s="464"/>
      <c r="R565" s="343"/>
      <c r="S565" s="343"/>
      <c r="T565" s="343"/>
      <c r="U565" s="343"/>
      <c r="V565" s="343"/>
      <c r="W565" s="343"/>
      <c r="X565" s="343"/>
      <c r="Y565" s="343"/>
      <c r="Z565" s="343"/>
    </row>
    <row r="566" spans="1:26" ht="15.75" customHeight="1">
      <c r="A566" s="343"/>
      <c r="B566" s="343"/>
      <c r="C566" s="343"/>
      <c r="D566" s="464"/>
      <c r="E566" s="343"/>
      <c r="F566" s="464"/>
      <c r="G566" s="343"/>
      <c r="H566" s="464"/>
      <c r="I566" s="343"/>
      <c r="J566" s="464"/>
      <c r="K566" s="497"/>
      <c r="L566" s="343"/>
      <c r="M566" s="464"/>
      <c r="N566" s="343"/>
      <c r="O566" s="464"/>
      <c r="P566" s="343"/>
      <c r="Q566" s="464"/>
      <c r="R566" s="343"/>
      <c r="S566" s="343"/>
      <c r="T566" s="343"/>
      <c r="U566" s="343"/>
      <c r="V566" s="343"/>
      <c r="W566" s="343"/>
      <c r="X566" s="343"/>
      <c r="Y566" s="343"/>
      <c r="Z566" s="343"/>
    </row>
    <row r="567" spans="1:26" ht="15.75" customHeight="1">
      <c r="A567" s="343"/>
      <c r="B567" s="343"/>
      <c r="C567" s="343"/>
      <c r="D567" s="464"/>
      <c r="E567" s="343"/>
      <c r="F567" s="464"/>
      <c r="G567" s="343"/>
      <c r="H567" s="464"/>
      <c r="I567" s="343"/>
      <c r="J567" s="464"/>
      <c r="K567" s="497"/>
      <c r="L567" s="343"/>
      <c r="M567" s="464"/>
      <c r="N567" s="343"/>
      <c r="O567" s="464"/>
      <c r="P567" s="343"/>
      <c r="Q567" s="464"/>
      <c r="R567" s="343"/>
      <c r="S567" s="343"/>
      <c r="T567" s="343"/>
      <c r="U567" s="343"/>
      <c r="V567" s="343"/>
      <c r="W567" s="343"/>
      <c r="X567" s="343"/>
      <c r="Y567" s="343"/>
      <c r="Z567" s="343"/>
    </row>
    <row r="568" spans="1:26" ht="15.75" customHeight="1">
      <c r="A568" s="343"/>
      <c r="B568" s="343"/>
      <c r="C568" s="343"/>
      <c r="D568" s="464"/>
      <c r="E568" s="343"/>
      <c r="F568" s="464"/>
      <c r="G568" s="343"/>
      <c r="H568" s="464"/>
      <c r="I568" s="343"/>
      <c r="J568" s="464"/>
      <c r="K568" s="497"/>
      <c r="L568" s="343"/>
      <c r="M568" s="464"/>
      <c r="N568" s="343"/>
      <c r="O568" s="464"/>
      <c r="P568" s="343"/>
      <c r="Q568" s="464"/>
      <c r="R568" s="343"/>
      <c r="S568" s="343"/>
      <c r="T568" s="343"/>
      <c r="U568" s="343"/>
      <c r="V568" s="343"/>
      <c r="W568" s="343"/>
      <c r="X568" s="343"/>
      <c r="Y568" s="343"/>
      <c r="Z568" s="343"/>
    </row>
    <row r="569" spans="1:26" ht="15.75" customHeight="1">
      <c r="A569" s="343"/>
      <c r="B569" s="343"/>
      <c r="C569" s="343"/>
      <c r="D569" s="464"/>
      <c r="E569" s="343"/>
      <c r="F569" s="464"/>
      <c r="G569" s="343"/>
      <c r="H569" s="464"/>
      <c r="I569" s="343"/>
      <c r="J569" s="464"/>
      <c r="K569" s="497"/>
      <c r="L569" s="343"/>
      <c r="M569" s="464"/>
      <c r="N569" s="343"/>
      <c r="O569" s="464"/>
      <c r="P569" s="343"/>
      <c r="Q569" s="464"/>
      <c r="R569" s="343"/>
      <c r="S569" s="343"/>
      <c r="T569" s="343"/>
      <c r="U569" s="343"/>
      <c r="V569" s="343"/>
      <c r="W569" s="343"/>
      <c r="X569" s="343"/>
      <c r="Y569" s="343"/>
      <c r="Z569" s="343"/>
    </row>
    <row r="570" spans="1:26" ht="15.75" customHeight="1">
      <c r="A570" s="343"/>
      <c r="B570" s="343"/>
      <c r="C570" s="343"/>
      <c r="D570" s="464"/>
      <c r="E570" s="343"/>
      <c r="F570" s="464"/>
      <c r="G570" s="343"/>
      <c r="H570" s="464"/>
      <c r="I570" s="343"/>
      <c r="J570" s="464"/>
      <c r="K570" s="497"/>
      <c r="L570" s="343"/>
      <c r="M570" s="464"/>
      <c r="N570" s="343"/>
      <c r="O570" s="464"/>
      <c r="P570" s="343"/>
      <c r="Q570" s="464"/>
      <c r="R570" s="343"/>
      <c r="S570" s="343"/>
      <c r="T570" s="343"/>
      <c r="U570" s="343"/>
      <c r="V570" s="343"/>
      <c r="W570" s="343"/>
      <c r="X570" s="343"/>
      <c r="Y570" s="343"/>
      <c r="Z570" s="343"/>
    </row>
    <row r="571" spans="1:26" ht="15.75" customHeight="1">
      <c r="A571" s="343"/>
      <c r="B571" s="343"/>
      <c r="C571" s="343"/>
      <c r="D571" s="464"/>
      <c r="E571" s="343"/>
      <c r="F571" s="464"/>
      <c r="G571" s="343"/>
      <c r="H571" s="464"/>
      <c r="I571" s="343"/>
      <c r="J571" s="464"/>
      <c r="K571" s="497"/>
      <c r="L571" s="343"/>
      <c r="M571" s="464"/>
      <c r="N571" s="343"/>
      <c r="O571" s="464"/>
      <c r="P571" s="343"/>
      <c r="Q571" s="464"/>
      <c r="R571" s="343"/>
      <c r="S571" s="343"/>
      <c r="T571" s="343"/>
      <c r="U571" s="343"/>
      <c r="V571" s="343"/>
      <c r="W571" s="343"/>
      <c r="X571" s="343"/>
      <c r="Y571" s="343"/>
      <c r="Z571" s="343"/>
    </row>
    <row r="572" spans="1:26" ht="15.75" customHeight="1">
      <c r="A572" s="343"/>
      <c r="B572" s="343"/>
      <c r="C572" s="343"/>
      <c r="D572" s="464"/>
      <c r="E572" s="343"/>
      <c r="F572" s="464"/>
      <c r="G572" s="343"/>
      <c r="H572" s="464"/>
      <c r="I572" s="343"/>
      <c r="J572" s="464"/>
      <c r="K572" s="497"/>
      <c r="L572" s="343"/>
      <c r="M572" s="464"/>
      <c r="N572" s="343"/>
      <c r="O572" s="464"/>
      <c r="P572" s="343"/>
      <c r="Q572" s="464"/>
      <c r="R572" s="343"/>
      <c r="S572" s="343"/>
      <c r="T572" s="343"/>
      <c r="U572" s="343"/>
      <c r="V572" s="343"/>
      <c r="W572" s="343"/>
      <c r="X572" s="343"/>
      <c r="Y572" s="343"/>
      <c r="Z572" s="343"/>
    </row>
    <row r="573" spans="1:26" ht="15.75" customHeight="1">
      <c r="A573" s="343"/>
      <c r="B573" s="343"/>
      <c r="C573" s="343"/>
      <c r="D573" s="464"/>
      <c r="E573" s="343"/>
      <c r="F573" s="464"/>
      <c r="G573" s="343"/>
      <c r="H573" s="464"/>
      <c r="I573" s="343"/>
      <c r="J573" s="464"/>
      <c r="K573" s="497"/>
      <c r="L573" s="343"/>
      <c r="M573" s="464"/>
      <c r="N573" s="343"/>
      <c r="O573" s="464"/>
      <c r="P573" s="343"/>
      <c r="Q573" s="464"/>
      <c r="R573" s="343"/>
      <c r="S573" s="343"/>
      <c r="T573" s="343"/>
      <c r="U573" s="343"/>
      <c r="V573" s="343"/>
      <c r="W573" s="343"/>
      <c r="X573" s="343"/>
      <c r="Y573" s="343"/>
      <c r="Z573" s="343"/>
    </row>
    <row r="574" spans="1:26" ht="15.75" customHeight="1">
      <c r="A574" s="343"/>
      <c r="B574" s="343"/>
      <c r="C574" s="343"/>
      <c r="D574" s="464"/>
      <c r="E574" s="343"/>
      <c r="F574" s="464"/>
      <c r="G574" s="343"/>
      <c r="H574" s="464"/>
      <c r="I574" s="343"/>
      <c r="J574" s="464"/>
      <c r="K574" s="497"/>
      <c r="L574" s="343"/>
      <c r="M574" s="464"/>
      <c r="N574" s="343"/>
      <c r="O574" s="464"/>
      <c r="P574" s="343"/>
      <c r="Q574" s="464"/>
      <c r="R574" s="343"/>
      <c r="S574" s="343"/>
      <c r="T574" s="343"/>
      <c r="U574" s="343"/>
      <c r="V574" s="343"/>
      <c r="W574" s="343"/>
      <c r="X574" s="343"/>
      <c r="Y574" s="343"/>
      <c r="Z574" s="343"/>
    </row>
    <row r="575" spans="1:26" ht="15.75" customHeight="1">
      <c r="A575" s="343"/>
      <c r="B575" s="343"/>
      <c r="C575" s="343"/>
      <c r="D575" s="464"/>
      <c r="E575" s="343"/>
      <c r="F575" s="464"/>
      <c r="G575" s="343"/>
      <c r="H575" s="464"/>
      <c r="I575" s="343"/>
      <c r="J575" s="464"/>
      <c r="K575" s="497"/>
      <c r="L575" s="343"/>
      <c r="M575" s="464"/>
      <c r="N575" s="343"/>
      <c r="O575" s="464"/>
      <c r="P575" s="343"/>
      <c r="Q575" s="464"/>
      <c r="R575" s="343"/>
      <c r="S575" s="343"/>
      <c r="T575" s="343"/>
      <c r="U575" s="343"/>
      <c r="V575" s="343"/>
      <c r="W575" s="343"/>
      <c r="X575" s="343"/>
      <c r="Y575" s="343"/>
      <c r="Z575" s="343"/>
    </row>
    <row r="576" spans="1:26" ht="15.75" customHeight="1">
      <c r="A576" s="343"/>
      <c r="B576" s="343"/>
      <c r="C576" s="343"/>
      <c r="D576" s="464"/>
      <c r="E576" s="343"/>
      <c r="F576" s="464"/>
      <c r="G576" s="343"/>
      <c r="H576" s="464"/>
      <c r="I576" s="343"/>
      <c r="J576" s="464"/>
      <c r="K576" s="497"/>
      <c r="L576" s="343"/>
      <c r="M576" s="464"/>
      <c r="N576" s="343"/>
      <c r="O576" s="464"/>
      <c r="P576" s="343"/>
      <c r="Q576" s="464"/>
      <c r="R576" s="343"/>
      <c r="S576" s="343"/>
      <c r="T576" s="343"/>
      <c r="U576" s="343"/>
      <c r="V576" s="343"/>
      <c r="W576" s="343"/>
      <c r="X576" s="343"/>
      <c r="Y576" s="343"/>
      <c r="Z576" s="343"/>
    </row>
    <row r="577" spans="1:26" ht="15.75" customHeight="1">
      <c r="A577" s="343"/>
      <c r="B577" s="343"/>
      <c r="C577" s="343"/>
      <c r="D577" s="464"/>
      <c r="E577" s="343"/>
      <c r="F577" s="464"/>
      <c r="G577" s="343"/>
      <c r="H577" s="464"/>
      <c r="I577" s="343"/>
      <c r="J577" s="464"/>
      <c r="K577" s="497"/>
      <c r="L577" s="343"/>
      <c r="M577" s="464"/>
      <c r="N577" s="343"/>
      <c r="O577" s="464"/>
      <c r="P577" s="343"/>
      <c r="Q577" s="464"/>
      <c r="R577" s="343"/>
      <c r="S577" s="343"/>
      <c r="T577" s="343"/>
      <c r="U577" s="343"/>
      <c r="V577" s="343"/>
      <c r="W577" s="343"/>
      <c r="X577" s="343"/>
      <c r="Y577" s="343"/>
      <c r="Z577" s="343"/>
    </row>
    <row r="578" spans="1:26" ht="15.75" customHeight="1">
      <c r="A578" s="343"/>
      <c r="B578" s="343"/>
      <c r="C578" s="343"/>
      <c r="D578" s="464"/>
      <c r="E578" s="343"/>
      <c r="F578" s="464"/>
      <c r="G578" s="343"/>
      <c r="H578" s="464"/>
      <c r="I578" s="343"/>
      <c r="J578" s="464"/>
      <c r="K578" s="497"/>
      <c r="L578" s="343"/>
      <c r="M578" s="464"/>
      <c r="N578" s="343"/>
      <c r="O578" s="464"/>
      <c r="P578" s="343"/>
      <c r="Q578" s="464"/>
      <c r="R578" s="343"/>
      <c r="S578" s="343"/>
      <c r="T578" s="343"/>
      <c r="U578" s="343"/>
      <c r="V578" s="343"/>
      <c r="W578" s="343"/>
      <c r="X578" s="343"/>
      <c r="Y578" s="343"/>
      <c r="Z578" s="343"/>
    </row>
    <row r="579" spans="1:26" ht="15.75" customHeight="1">
      <c r="A579" s="343"/>
      <c r="B579" s="343"/>
      <c r="C579" s="343"/>
      <c r="D579" s="464"/>
      <c r="E579" s="343"/>
      <c r="F579" s="464"/>
      <c r="G579" s="343"/>
      <c r="H579" s="464"/>
      <c r="I579" s="343"/>
      <c r="J579" s="464"/>
      <c r="K579" s="497"/>
      <c r="L579" s="343"/>
      <c r="M579" s="464"/>
      <c r="N579" s="343"/>
      <c r="O579" s="464"/>
      <c r="P579" s="343"/>
      <c r="Q579" s="464"/>
      <c r="R579" s="343"/>
      <c r="S579" s="343"/>
      <c r="T579" s="343"/>
      <c r="U579" s="343"/>
      <c r="V579" s="343"/>
      <c r="W579" s="343"/>
      <c r="X579" s="343"/>
      <c r="Y579" s="343"/>
      <c r="Z579" s="343"/>
    </row>
    <row r="580" spans="1:26" ht="15.75" customHeight="1">
      <c r="A580" s="343"/>
      <c r="B580" s="343"/>
      <c r="C580" s="343"/>
      <c r="D580" s="464"/>
      <c r="E580" s="343"/>
      <c r="F580" s="464"/>
      <c r="G580" s="343"/>
      <c r="H580" s="464"/>
      <c r="I580" s="343"/>
      <c r="J580" s="464"/>
      <c r="K580" s="497"/>
      <c r="L580" s="343"/>
      <c r="M580" s="464"/>
      <c r="N580" s="343"/>
      <c r="O580" s="464"/>
      <c r="P580" s="343"/>
      <c r="Q580" s="464"/>
      <c r="R580" s="343"/>
      <c r="S580" s="343"/>
      <c r="T580" s="343"/>
      <c r="U580" s="343"/>
      <c r="V580" s="343"/>
      <c r="W580" s="343"/>
      <c r="X580" s="343"/>
      <c r="Y580" s="343"/>
      <c r="Z580" s="343"/>
    </row>
    <row r="581" spans="1:26" ht="15.75" customHeight="1">
      <c r="A581" s="343"/>
      <c r="B581" s="343"/>
      <c r="C581" s="343"/>
      <c r="D581" s="464"/>
      <c r="E581" s="343"/>
      <c r="F581" s="464"/>
      <c r="G581" s="343"/>
      <c r="H581" s="464"/>
      <c r="I581" s="343"/>
      <c r="J581" s="464"/>
      <c r="K581" s="497"/>
      <c r="L581" s="343"/>
      <c r="M581" s="464"/>
      <c r="N581" s="343"/>
      <c r="O581" s="464"/>
      <c r="P581" s="343"/>
      <c r="Q581" s="464"/>
      <c r="R581" s="343"/>
      <c r="S581" s="343"/>
      <c r="T581" s="343"/>
      <c r="U581" s="343"/>
      <c r="V581" s="343"/>
      <c r="W581" s="343"/>
      <c r="X581" s="343"/>
      <c r="Y581" s="343"/>
      <c r="Z581" s="343"/>
    </row>
    <row r="582" spans="1:26" ht="15.75" customHeight="1">
      <c r="A582" s="343"/>
      <c r="B582" s="343"/>
      <c r="C582" s="343"/>
      <c r="D582" s="464"/>
      <c r="E582" s="343"/>
      <c r="F582" s="464"/>
      <c r="G582" s="343"/>
      <c r="H582" s="464"/>
      <c r="I582" s="343"/>
      <c r="J582" s="464"/>
      <c r="K582" s="497"/>
      <c r="L582" s="343"/>
      <c r="M582" s="464"/>
      <c r="N582" s="343"/>
      <c r="O582" s="464"/>
      <c r="P582" s="343"/>
      <c r="Q582" s="464"/>
      <c r="R582" s="343"/>
      <c r="S582" s="343"/>
      <c r="T582" s="343"/>
      <c r="U582" s="343"/>
      <c r="V582" s="343"/>
      <c r="W582" s="343"/>
      <c r="X582" s="343"/>
      <c r="Y582" s="343"/>
      <c r="Z582" s="343"/>
    </row>
    <row r="583" spans="1:26" ht="15.75" customHeight="1">
      <c r="A583" s="343"/>
      <c r="B583" s="343"/>
      <c r="C583" s="343"/>
      <c r="D583" s="464"/>
      <c r="E583" s="343"/>
      <c r="F583" s="464"/>
      <c r="G583" s="343"/>
      <c r="H583" s="464"/>
      <c r="I583" s="343"/>
      <c r="J583" s="464"/>
      <c r="K583" s="497"/>
      <c r="L583" s="343"/>
      <c r="M583" s="464"/>
      <c r="N583" s="343"/>
      <c r="O583" s="464"/>
      <c r="P583" s="343"/>
      <c r="Q583" s="464"/>
      <c r="R583" s="343"/>
      <c r="S583" s="343"/>
      <c r="T583" s="343"/>
      <c r="U583" s="343"/>
      <c r="V583" s="343"/>
      <c r="W583" s="343"/>
      <c r="X583" s="343"/>
      <c r="Y583" s="343"/>
      <c r="Z583" s="343"/>
    </row>
    <row r="584" spans="1:26" ht="15.75" customHeight="1">
      <c r="A584" s="343"/>
      <c r="B584" s="343"/>
      <c r="C584" s="343"/>
      <c r="D584" s="464"/>
      <c r="E584" s="343"/>
      <c r="F584" s="464"/>
      <c r="G584" s="343"/>
      <c r="H584" s="464"/>
      <c r="I584" s="343"/>
      <c r="J584" s="464"/>
      <c r="K584" s="497"/>
      <c r="L584" s="343"/>
      <c r="M584" s="464"/>
      <c r="N584" s="343"/>
      <c r="O584" s="464"/>
      <c r="P584" s="343"/>
      <c r="Q584" s="464"/>
      <c r="R584" s="343"/>
      <c r="S584" s="343"/>
      <c r="T584" s="343"/>
      <c r="U584" s="343"/>
      <c r="V584" s="343"/>
      <c r="W584" s="343"/>
      <c r="X584" s="343"/>
      <c r="Y584" s="343"/>
      <c r="Z584" s="343"/>
    </row>
    <row r="585" spans="1:26" ht="15.75" customHeight="1">
      <c r="A585" s="343"/>
      <c r="B585" s="343"/>
      <c r="C585" s="343"/>
      <c r="D585" s="464"/>
      <c r="E585" s="343"/>
      <c r="F585" s="464"/>
      <c r="G585" s="343"/>
      <c r="H585" s="464"/>
      <c r="I585" s="343"/>
      <c r="J585" s="464"/>
      <c r="K585" s="497"/>
      <c r="L585" s="343"/>
      <c r="M585" s="464"/>
      <c r="N585" s="343"/>
      <c r="O585" s="464"/>
      <c r="P585" s="343"/>
      <c r="Q585" s="464"/>
      <c r="R585" s="343"/>
      <c r="S585" s="343"/>
      <c r="T585" s="343"/>
      <c r="U585" s="343"/>
      <c r="V585" s="343"/>
      <c r="W585" s="343"/>
      <c r="X585" s="343"/>
      <c r="Y585" s="343"/>
      <c r="Z585" s="343"/>
    </row>
    <row r="586" spans="1:26" ht="15.75" customHeight="1">
      <c r="A586" s="343"/>
      <c r="B586" s="343"/>
      <c r="C586" s="343"/>
      <c r="D586" s="464"/>
      <c r="E586" s="343"/>
      <c r="F586" s="464"/>
      <c r="G586" s="343"/>
      <c r="H586" s="464"/>
      <c r="I586" s="343"/>
      <c r="J586" s="464"/>
      <c r="K586" s="497"/>
      <c r="L586" s="343"/>
      <c r="M586" s="464"/>
      <c r="N586" s="343"/>
      <c r="O586" s="464"/>
      <c r="P586" s="343"/>
      <c r="Q586" s="464"/>
      <c r="R586" s="343"/>
      <c r="S586" s="343"/>
      <c r="T586" s="343"/>
      <c r="U586" s="343"/>
      <c r="V586" s="343"/>
      <c r="W586" s="343"/>
      <c r="X586" s="343"/>
      <c r="Y586" s="343"/>
      <c r="Z586" s="343"/>
    </row>
    <row r="587" spans="1:26" ht="15.75" customHeight="1">
      <c r="A587" s="343"/>
      <c r="B587" s="343"/>
      <c r="C587" s="343"/>
      <c r="D587" s="464"/>
      <c r="E587" s="343"/>
      <c r="F587" s="464"/>
      <c r="G587" s="343"/>
      <c r="H587" s="464"/>
      <c r="I587" s="343"/>
      <c r="J587" s="464"/>
      <c r="K587" s="497"/>
      <c r="L587" s="343"/>
      <c r="M587" s="464"/>
      <c r="N587" s="343"/>
      <c r="O587" s="464"/>
      <c r="P587" s="343"/>
      <c r="Q587" s="464"/>
      <c r="R587" s="343"/>
      <c r="S587" s="343"/>
      <c r="T587" s="343"/>
      <c r="U587" s="343"/>
      <c r="V587" s="343"/>
      <c r="W587" s="343"/>
      <c r="X587" s="343"/>
      <c r="Y587" s="343"/>
      <c r="Z587" s="343"/>
    </row>
    <row r="588" spans="1:26" ht="15.75" customHeight="1">
      <c r="A588" s="343"/>
      <c r="B588" s="343"/>
      <c r="C588" s="343"/>
      <c r="D588" s="464"/>
      <c r="E588" s="343"/>
      <c r="F588" s="464"/>
      <c r="G588" s="343"/>
      <c r="H588" s="464"/>
      <c r="I588" s="343"/>
      <c r="J588" s="464"/>
      <c r="K588" s="497"/>
      <c r="L588" s="343"/>
      <c r="M588" s="464"/>
      <c r="N588" s="343"/>
      <c r="O588" s="464"/>
      <c r="P588" s="343"/>
      <c r="Q588" s="464"/>
      <c r="R588" s="343"/>
      <c r="S588" s="343"/>
      <c r="T588" s="343"/>
      <c r="U588" s="343"/>
      <c r="V588" s="343"/>
      <c r="W588" s="343"/>
      <c r="X588" s="343"/>
      <c r="Y588" s="343"/>
      <c r="Z588" s="343"/>
    </row>
    <row r="589" spans="1:26" ht="15.75" customHeight="1">
      <c r="A589" s="343"/>
      <c r="B589" s="343"/>
      <c r="C589" s="343"/>
      <c r="D589" s="464"/>
      <c r="E589" s="343"/>
      <c r="F589" s="464"/>
      <c r="G589" s="343"/>
      <c r="H589" s="464"/>
      <c r="I589" s="343"/>
      <c r="J589" s="464"/>
      <c r="K589" s="497"/>
      <c r="L589" s="343"/>
      <c r="M589" s="464"/>
      <c r="N589" s="343"/>
      <c r="O589" s="464"/>
      <c r="P589" s="343"/>
      <c r="Q589" s="464"/>
      <c r="R589" s="343"/>
      <c r="S589" s="343"/>
      <c r="T589" s="343"/>
      <c r="U589" s="343"/>
      <c r="V589" s="343"/>
      <c r="W589" s="343"/>
      <c r="X589" s="343"/>
      <c r="Y589" s="343"/>
      <c r="Z589" s="343"/>
    </row>
    <row r="590" spans="1:26" ht="15.75" customHeight="1">
      <c r="A590" s="343"/>
      <c r="B590" s="343"/>
      <c r="C590" s="343"/>
      <c r="D590" s="464"/>
      <c r="E590" s="343"/>
      <c r="F590" s="464"/>
      <c r="G590" s="343"/>
      <c r="H590" s="464"/>
      <c r="I590" s="343"/>
      <c r="J590" s="464"/>
      <c r="K590" s="497"/>
      <c r="L590" s="343"/>
      <c r="M590" s="464"/>
      <c r="N590" s="343"/>
      <c r="O590" s="464"/>
      <c r="P590" s="343"/>
      <c r="Q590" s="464"/>
      <c r="R590" s="343"/>
      <c r="S590" s="343"/>
      <c r="T590" s="343"/>
      <c r="U590" s="343"/>
      <c r="V590" s="343"/>
      <c r="W590" s="343"/>
      <c r="X590" s="343"/>
      <c r="Y590" s="343"/>
      <c r="Z590" s="343"/>
    </row>
    <row r="591" spans="1:26" ht="15.75" customHeight="1">
      <c r="A591" s="343"/>
      <c r="B591" s="343"/>
      <c r="C591" s="343"/>
      <c r="D591" s="464"/>
      <c r="E591" s="343"/>
      <c r="F591" s="464"/>
      <c r="G591" s="343"/>
      <c r="H591" s="464"/>
      <c r="I591" s="343"/>
      <c r="J591" s="464"/>
      <c r="K591" s="497"/>
      <c r="L591" s="343"/>
      <c r="M591" s="464"/>
      <c r="N591" s="343"/>
      <c r="O591" s="464"/>
      <c r="P591" s="343"/>
      <c r="Q591" s="464"/>
      <c r="R591" s="343"/>
      <c r="S591" s="343"/>
      <c r="T591" s="343"/>
      <c r="U591" s="343"/>
      <c r="V591" s="343"/>
      <c r="W591" s="343"/>
      <c r="X591" s="343"/>
      <c r="Y591" s="343"/>
      <c r="Z591" s="343"/>
    </row>
    <row r="592" spans="1:26" ht="15.75" customHeight="1">
      <c r="A592" s="343"/>
      <c r="B592" s="343"/>
      <c r="C592" s="343"/>
      <c r="D592" s="464"/>
      <c r="E592" s="343"/>
      <c r="F592" s="464"/>
      <c r="G592" s="343"/>
      <c r="H592" s="464"/>
      <c r="I592" s="343"/>
      <c r="J592" s="464"/>
      <c r="K592" s="497"/>
      <c r="L592" s="343"/>
      <c r="M592" s="464"/>
      <c r="N592" s="343"/>
      <c r="O592" s="464"/>
      <c r="P592" s="343"/>
      <c r="Q592" s="464"/>
      <c r="R592" s="343"/>
      <c r="S592" s="343"/>
      <c r="T592" s="343"/>
      <c r="U592" s="343"/>
      <c r="V592" s="343"/>
      <c r="W592" s="343"/>
      <c r="X592" s="343"/>
      <c r="Y592" s="343"/>
      <c r="Z592" s="343"/>
    </row>
    <row r="593" spans="1:26" ht="15.75" customHeight="1">
      <c r="A593" s="343"/>
      <c r="B593" s="343"/>
      <c r="C593" s="343"/>
      <c r="D593" s="464"/>
      <c r="E593" s="343"/>
      <c r="F593" s="464"/>
      <c r="G593" s="343"/>
      <c r="H593" s="464"/>
      <c r="I593" s="343"/>
      <c r="J593" s="464"/>
      <c r="K593" s="497"/>
      <c r="L593" s="343"/>
      <c r="M593" s="464"/>
      <c r="N593" s="343"/>
      <c r="O593" s="464"/>
      <c r="P593" s="343"/>
      <c r="Q593" s="464"/>
      <c r="R593" s="343"/>
      <c r="S593" s="343"/>
      <c r="T593" s="343"/>
      <c r="U593" s="343"/>
      <c r="V593" s="343"/>
      <c r="W593" s="343"/>
      <c r="X593" s="343"/>
      <c r="Y593" s="343"/>
      <c r="Z593" s="343"/>
    </row>
    <row r="594" spans="1:26" ht="15.75" customHeight="1">
      <c r="A594" s="343"/>
      <c r="B594" s="343"/>
      <c r="C594" s="343"/>
      <c r="D594" s="464"/>
      <c r="E594" s="343"/>
      <c r="F594" s="464"/>
      <c r="G594" s="343"/>
      <c r="H594" s="464"/>
      <c r="I594" s="343"/>
      <c r="J594" s="464"/>
      <c r="K594" s="497"/>
      <c r="L594" s="343"/>
      <c r="M594" s="464"/>
      <c r="N594" s="343"/>
      <c r="O594" s="464"/>
      <c r="P594" s="343"/>
      <c r="Q594" s="464"/>
      <c r="R594" s="343"/>
      <c r="S594" s="343"/>
      <c r="T594" s="343"/>
      <c r="U594" s="343"/>
      <c r="V594" s="343"/>
      <c r="W594" s="343"/>
      <c r="X594" s="343"/>
      <c r="Y594" s="343"/>
      <c r="Z594" s="343"/>
    </row>
    <row r="595" spans="1:26" ht="15.75" customHeight="1">
      <c r="A595" s="343"/>
      <c r="B595" s="343"/>
      <c r="C595" s="343"/>
      <c r="D595" s="464"/>
      <c r="E595" s="343"/>
      <c r="F595" s="464"/>
      <c r="G595" s="343"/>
      <c r="H595" s="464"/>
      <c r="I595" s="343"/>
      <c r="J595" s="464"/>
      <c r="K595" s="497"/>
      <c r="L595" s="343"/>
      <c r="M595" s="464"/>
      <c r="N595" s="343"/>
      <c r="O595" s="464"/>
      <c r="P595" s="343"/>
      <c r="Q595" s="464"/>
      <c r="R595" s="343"/>
      <c r="S595" s="343"/>
      <c r="T595" s="343"/>
      <c r="U595" s="343"/>
      <c r="V595" s="343"/>
      <c r="W595" s="343"/>
      <c r="X595" s="343"/>
      <c r="Y595" s="343"/>
      <c r="Z595" s="343"/>
    </row>
    <row r="596" spans="1:26" ht="15.75" customHeight="1">
      <c r="A596" s="343"/>
      <c r="B596" s="343"/>
      <c r="C596" s="343"/>
      <c r="D596" s="464"/>
      <c r="E596" s="343"/>
      <c r="F596" s="464"/>
      <c r="G596" s="343"/>
      <c r="H596" s="464"/>
      <c r="I596" s="343"/>
      <c r="J596" s="464"/>
      <c r="K596" s="497"/>
      <c r="L596" s="343"/>
      <c r="M596" s="464"/>
      <c r="N596" s="343"/>
      <c r="O596" s="464"/>
      <c r="P596" s="343"/>
      <c r="Q596" s="464"/>
      <c r="R596" s="343"/>
      <c r="S596" s="343"/>
      <c r="T596" s="343"/>
      <c r="U596" s="343"/>
      <c r="V596" s="343"/>
      <c r="W596" s="343"/>
      <c r="X596" s="343"/>
      <c r="Y596" s="343"/>
      <c r="Z596" s="343"/>
    </row>
    <row r="597" spans="1:26" ht="15.75" customHeight="1">
      <c r="A597" s="343"/>
      <c r="B597" s="343"/>
      <c r="C597" s="343"/>
      <c r="D597" s="464"/>
      <c r="E597" s="343"/>
      <c r="F597" s="464"/>
      <c r="G597" s="343"/>
      <c r="H597" s="464"/>
      <c r="I597" s="343"/>
      <c r="J597" s="464"/>
      <c r="K597" s="497"/>
      <c r="L597" s="343"/>
      <c r="M597" s="464"/>
      <c r="N597" s="343"/>
      <c r="O597" s="464"/>
      <c r="P597" s="343"/>
      <c r="Q597" s="464"/>
      <c r="R597" s="343"/>
      <c r="S597" s="343"/>
      <c r="T597" s="343"/>
      <c r="U597" s="343"/>
      <c r="V597" s="343"/>
      <c r="W597" s="343"/>
      <c r="X597" s="343"/>
      <c r="Y597" s="343"/>
      <c r="Z597" s="343"/>
    </row>
    <row r="598" spans="1:26" ht="15.75" customHeight="1">
      <c r="A598" s="343"/>
      <c r="B598" s="343"/>
      <c r="C598" s="343"/>
      <c r="D598" s="464"/>
      <c r="E598" s="343"/>
      <c r="F598" s="464"/>
      <c r="G598" s="343"/>
      <c r="H598" s="464"/>
      <c r="I598" s="343"/>
      <c r="J598" s="464"/>
      <c r="K598" s="497"/>
      <c r="L598" s="343"/>
      <c r="M598" s="464"/>
      <c r="N598" s="343"/>
      <c r="O598" s="464"/>
      <c r="P598" s="343"/>
      <c r="Q598" s="464"/>
      <c r="R598" s="343"/>
      <c r="S598" s="343"/>
      <c r="T598" s="343"/>
      <c r="U598" s="343"/>
      <c r="V598" s="343"/>
      <c r="W598" s="343"/>
      <c r="X598" s="343"/>
      <c r="Y598" s="343"/>
      <c r="Z598" s="343"/>
    </row>
    <row r="599" spans="1:26" ht="15.75" customHeight="1">
      <c r="A599" s="343"/>
      <c r="B599" s="343"/>
      <c r="C599" s="343"/>
      <c r="D599" s="464"/>
      <c r="E599" s="343"/>
      <c r="F599" s="464"/>
      <c r="G599" s="343"/>
      <c r="H599" s="464"/>
      <c r="I599" s="343"/>
      <c r="J599" s="464"/>
      <c r="K599" s="497"/>
      <c r="L599" s="343"/>
      <c r="M599" s="464"/>
      <c r="N599" s="343"/>
      <c r="O599" s="464"/>
      <c r="P599" s="343"/>
      <c r="Q599" s="464"/>
      <c r="R599" s="343"/>
      <c r="S599" s="343"/>
      <c r="T599" s="343"/>
      <c r="U599" s="343"/>
      <c r="V599" s="343"/>
      <c r="W599" s="343"/>
      <c r="X599" s="343"/>
      <c r="Y599" s="343"/>
      <c r="Z599" s="343"/>
    </row>
    <row r="600" spans="1:26" ht="15.75" customHeight="1">
      <c r="A600" s="343"/>
      <c r="B600" s="343"/>
      <c r="C600" s="343"/>
      <c r="D600" s="464"/>
      <c r="E600" s="343"/>
      <c r="F600" s="464"/>
      <c r="G600" s="343"/>
      <c r="H600" s="464"/>
      <c r="I600" s="343"/>
      <c r="J600" s="464"/>
      <c r="K600" s="497"/>
      <c r="L600" s="343"/>
      <c r="M600" s="464"/>
      <c r="N600" s="343"/>
      <c r="O600" s="464"/>
      <c r="P600" s="343"/>
      <c r="Q600" s="464"/>
      <c r="R600" s="343"/>
      <c r="S600" s="343"/>
      <c r="T600" s="343"/>
      <c r="U600" s="343"/>
      <c r="V600" s="343"/>
      <c r="W600" s="343"/>
      <c r="X600" s="343"/>
      <c r="Y600" s="343"/>
      <c r="Z600" s="343"/>
    </row>
    <row r="601" spans="1:26" ht="15.75" customHeight="1">
      <c r="A601" s="343"/>
      <c r="B601" s="343"/>
      <c r="C601" s="343"/>
      <c r="D601" s="464"/>
      <c r="E601" s="343"/>
      <c r="F601" s="464"/>
      <c r="G601" s="343"/>
      <c r="H601" s="464"/>
      <c r="I601" s="343"/>
      <c r="J601" s="464"/>
      <c r="K601" s="497"/>
      <c r="L601" s="343"/>
      <c r="M601" s="464"/>
      <c r="N601" s="343"/>
      <c r="O601" s="464"/>
      <c r="P601" s="343"/>
      <c r="Q601" s="464"/>
      <c r="R601" s="343"/>
      <c r="S601" s="343"/>
      <c r="T601" s="343"/>
      <c r="U601" s="343"/>
      <c r="V601" s="343"/>
      <c r="W601" s="343"/>
      <c r="X601" s="343"/>
      <c r="Y601" s="343"/>
      <c r="Z601" s="343"/>
    </row>
    <row r="602" spans="1:26" ht="15.75" customHeight="1">
      <c r="A602" s="343"/>
      <c r="B602" s="343"/>
      <c r="C602" s="343"/>
      <c r="D602" s="464"/>
      <c r="E602" s="343"/>
      <c r="F602" s="464"/>
      <c r="G602" s="343"/>
      <c r="H602" s="464"/>
      <c r="I602" s="343"/>
      <c r="J602" s="464"/>
      <c r="K602" s="497"/>
      <c r="L602" s="343"/>
      <c r="M602" s="464"/>
      <c r="N602" s="343"/>
      <c r="O602" s="464"/>
      <c r="P602" s="343"/>
      <c r="Q602" s="464"/>
      <c r="R602" s="343"/>
      <c r="S602" s="343"/>
      <c r="T602" s="343"/>
      <c r="U602" s="343"/>
      <c r="V602" s="343"/>
      <c r="W602" s="343"/>
      <c r="X602" s="343"/>
      <c r="Y602" s="343"/>
      <c r="Z602" s="343"/>
    </row>
    <row r="603" spans="1:26" ht="15.75" customHeight="1">
      <c r="A603" s="343"/>
      <c r="B603" s="343"/>
      <c r="C603" s="343"/>
      <c r="D603" s="464"/>
      <c r="E603" s="343"/>
      <c r="F603" s="464"/>
      <c r="G603" s="343"/>
      <c r="H603" s="464"/>
      <c r="I603" s="343"/>
      <c r="J603" s="464"/>
      <c r="K603" s="497"/>
      <c r="L603" s="343"/>
      <c r="M603" s="464"/>
      <c r="N603" s="343"/>
      <c r="O603" s="464"/>
      <c r="P603" s="343"/>
      <c r="Q603" s="464"/>
      <c r="R603" s="343"/>
      <c r="S603" s="343"/>
      <c r="T603" s="343"/>
      <c r="U603" s="343"/>
      <c r="V603" s="343"/>
      <c r="W603" s="343"/>
      <c r="X603" s="343"/>
      <c r="Y603" s="343"/>
      <c r="Z603" s="343"/>
    </row>
    <row r="604" spans="1:26" ht="15.75" customHeight="1">
      <c r="A604" s="343"/>
      <c r="B604" s="343"/>
      <c r="C604" s="343"/>
      <c r="D604" s="464"/>
      <c r="E604" s="343"/>
      <c r="F604" s="464"/>
      <c r="G604" s="343"/>
      <c r="H604" s="464"/>
      <c r="I604" s="343"/>
      <c r="J604" s="464"/>
      <c r="K604" s="497"/>
      <c r="L604" s="343"/>
      <c r="M604" s="464"/>
      <c r="N604" s="343"/>
      <c r="O604" s="464"/>
      <c r="P604" s="343"/>
      <c r="Q604" s="464"/>
      <c r="R604" s="343"/>
      <c r="S604" s="343"/>
      <c r="T604" s="343"/>
      <c r="U604" s="343"/>
      <c r="V604" s="343"/>
      <c r="W604" s="343"/>
      <c r="X604" s="343"/>
      <c r="Y604" s="343"/>
      <c r="Z604" s="343"/>
    </row>
    <row r="605" spans="1:26" ht="15.75" customHeight="1">
      <c r="A605" s="343"/>
      <c r="B605" s="343"/>
      <c r="C605" s="343"/>
      <c r="D605" s="464"/>
      <c r="E605" s="343"/>
      <c r="F605" s="464"/>
      <c r="G605" s="343"/>
      <c r="H605" s="464"/>
      <c r="I605" s="343"/>
      <c r="J605" s="464"/>
      <c r="K605" s="497"/>
      <c r="L605" s="343"/>
      <c r="M605" s="464"/>
      <c r="N605" s="343"/>
      <c r="O605" s="464"/>
      <c r="P605" s="343"/>
      <c r="Q605" s="464"/>
      <c r="R605" s="343"/>
      <c r="S605" s="343"/>
      <c r="T605" s="343"/>
      <c r="U605" s="343"/>
      <c r="V605" s="343"/>
      <c r="W605" s="343"/>
      <c r="X605" s="343"/>
      <c r="Y605" s="343"/>
      <c r="Z605" s="343"/>
    </row>
    <row r="606" spans="1:26" ht="15.75" customHeight="1">
      <c r="A606" s="343"/>
      <c r="B606" s="343"/>
      <c r="C606" s="343"/>
      <c r="D606" s="464"/>
      <c r="E606" s="343"/>
      <c r="F606" s="464"/>
      <c r="G606" s="343"/>
      <c r="H606" s="464"/>
      <c r="I606" s="343"/>
      <c r="J606" s="464"/>
      <c r="K606" s="497"/>
      <c r="L606" s="343"/>
      <c r="M606" s="464"/>
      <c r="N606" s="343"/>
      <c r="O606" s="464"/>
      <c r="P606" s="343"/>
      <c r="Q606" s="464"/>
      <c r="R606" s="343"/>
      <c r="S606" s="343"/>
      <c r="T606" s="343"/>
      <c r="U606" s="343"/>
      <c r="V606" s="343"/>
      <c r="W606" s="343"/>
      <c r="X606" s="343"/>
      <c r="Y606" s="343"/>
      <c r="Z606" s="343"/>
    </row>
    <row r="607" spans="1:26" ht="15.75" customHeight="1">
      <c r="A607" s="343"/>
      <c r="B607" s="343"/>
      <c r="C607" s="343"/>
      <c r="D607" s="464"/>
      <c r="E607" s="343"/>
      <c r="F607" s="464"/>
      <c r="G607" s="343"/>
      <c r="H607" s="464"/>
      <c r="I607" s="343"/>
      <c r="J607" s="464"/>
      <c r="K607" s="497"/>
      <c r="L607" s="343"/>
      <c r="M607" s="464"/>
      <c r="N607" s="343"/>
      <c r="O607" s="464"/>
      <c r="P607" s="343"/>
      <c r="Q607" s="464"/>
      <c r="R607" s="343"/>
      <c r="S607" s="343"/>
      <c r="T607" s="343"/>
      <c r="U607" s="343"/>
      <c r="V607" s="343"/>
      <c r="W607" s="343"/>
      <c r="X607" s="343"/>
      <c r="Y607" s="343"/>
      <c r="Z607" s="343"/>
    </row>
    <row r="608" spans="1:26" ht="15.75" customHeight="1">
      <c r="A608" s="343"/>
      <c r="B608" s="343"/>
      <c r="C608" s="343"/>
      <c r="D608" s="464"/>
      <c r="E608" s="343"/>
      <c r="F608" s="464"/>
      <c r="G608" s="343"/>
      <c r="H608" s="464"/>
      <c r="I608" s="343"/>
      <c r="J608" s="464"/>
      <c r="K608" s="497"/>
      <c r="L608" s="343"/>
      <c r="M608" s="464"/>
      <c r="N608" s="343"/>
      <c r="O608" s="464"/>
      <c r="P608" s="343"/>
      <c r="Q608" s="464"/>
      <c r="R608" s="343"/>
      <c r="S608" s="343"/>
      <c r="T608" s="343"/>
      <c r="U608" s="343"/>
      <c r="V608" s="343"/>
      <c r="W608" s="343"/>
      <c r="X608" s="343"/>
      <c r="Y608" s="343"/>
      <c r="Z608" s="343"/>
    </row>
    <row r="609" spans="1:26" ht="15.75" customHeight="1">
      <c r="A609" s="343"/>
      <c r="B609" s="343"/>
      <c r="C609" s="343"/>
      <c r="D609" s="464"/>
      <c r="E609" s="343"/>
      <c r="F609" s="464"/>
      <c r="G609" s="343"/>
      <c r="H609" s="464"/>
      <c r="I609" s="343"/>
      <c r="J609" s="464"/>
      <c r="K609" s="497"/>
      <c r="L609" s="343"/>
      <c r="M609" s="464"/>
      <c r="N609" s="343"/>
      <c r="O609" s="464"/>
      <c r="P609" s="343"/>
      <c r="Q609" s="464"/>
      <c r="R609" s="343"/>
      <c r="S609" s="343"/>
      <c r="T609" s="343"/>
      <c r="U609" s="343"/>
      <c r="V609" s="343"/>
      <c r="W609" s="343"/>
      <c r="X609" s="343"/>
      <c r="Y609" s="343"/>
      <c r="Z609" s="343"/>
    </row>
    <row r="610" spans="1:26" ht="15.75" customHeight="1">
      <c r="A610" s="343"/>
      <c r="B610" s="343"/>
      <c r="C610" s="343"/>
      <c r="D610" s="464"/>
      <c r="E610" s="343"/>
      <c r="F610" s="464"/>
      <c r="G610" s="343"/>
      <c r="H610" s="464"/>
      <c r="I610" s="343"/>
      <c r="J610" s="464"/>
      <c r="K610" s="497"/>
      <c r="L610" s="343"/>
      <c r="M610" s="464"/>
      <c r="N610" s="343"/>
      <c r="O610" s="464"/>
      <c r="P610" s="343"/>
      <c r="Q610" s="464"/>
      <c r="R610" s="343"/>
      <c r="S610" s="343"/>
      <c r="T610" s="343"/>
      <c r="U610" s="343"/>
      <c r="V610" s="343"/>
      <c r="W610" s="343"/>
      <c r="X610" s="343"/>
      <c r="Y610" s="343"/>
      <c r="Z610" s="343"/>
    </row>
    <row r="611" spans="1:26" ht="15.75" customHeight="1">
      <c r="A611" s="343"/>
      <c r="B611" s="343"/>
      <c r="C611" s="343"/>
      <c r="D611" s="464"/>
      <c r="E611" s="343"/>
      <c r="F611" s="464"/>
      <c r="G611" s="343"/>
      <c r="H611" s="464"/>
      <c r="I611" s="343"/>
      <c r="J611" s="464"/>
      <c r="K611" s="497"/>
      <c r="L611" s="343"/>
      <c r="M611" s="464"/>
      <c r="N611" s="343"/>
      <c r="O611" s="464"/>
      <c r="P611" s="343"/>
      <c r="Q611" s="464"/>
      <c r="R611" s="343"/>
      <c r="S611" s="343"/>
      <c r="T611" s="343"/>
      <c r="U611" s="343"/>
      <c r="V611" s="343"/>
      <c r="W611" s="343"/>
      <c r="X611" s="343"/>
      <c r="Y611" s="343"/>
      <c r="Z611" s="343"/>
    </row>
    <row r="612" spans="1:26" ht="15.75" customHeight="1">
      <c r="A612" s="343"/>
      <c r="B612" s="343"/>
      <c r="C612" s="343"/>
      <c r="D612" s="464"/>
      <c r="E612" s="343"/>
      <c r="F612" s="464"/>
      <c r="G612" s="343"/>
      <c r="H612" s="464"/>
      <c r="I612" s="343"/>
      <c r="J612" s="464"/>
      <c r="K612" s="497"/>
      <c r="L612" s="343"/>
      <c r="M612" s="464"/>
      <c r="N612" s="343"/>
      <c r="O612" s="464"/>
      <c r="P612" s="343"/>
      <c r="Q612" s="464"/>
      <c r="R612" s="343"/>
      <c r="S612" s="343"/>
      <c r="T612" s="343"/>
      <c r="U612" s="343"/>
      <c r="V612" s="343"/>
      <c r="W612" s="343"/>
      <c r="X612" s="343"/>
      <c r="Y612" s="343"/>
      <c r="Z612" s="343"/>
    </row>
    <row r="613" spans="1:26" ht="15.75" customHeight="1">
      <c r="A613" s="343"/>
      <c r="B613" s="343"/>
      <c r="C613" s="343"/>
      <c r="D613" s="464"/>
      <c r="E613" s="343"/>
      <c r="F613" s="464"/>
      <c r="G613" s="343"/>
      <c r="H613" s="464"/>
      <c r="I613" s="343"/>
      <c r="J613" s="464"/>
      <c r="K613" s="497"/>
      <c r="L613" s="343"/>
      <c r="M613" s="464"/>
      <c r="N613" s="343"/>
      <c r="O613" s="464"/>
      <c r="P613" s="343"/>
      <c r="Q613" s="464"/>
      <c r="R613" s="343"/>
      <c r="S613" s="343"/>
      <c r="T613" s="343"/>
      <c r="U613" s="343"/>
      <c r="V613" s="343"/>
      <c r="W613" s="343"/>
      <c r="X613" s="343"/>
      <c r="Y613" s="343"/>
      <c r="Z613" s="343"/>
    </row>
    <row r="614" spans="1:26" ht="15.75" customHeight="1">
      <c r="A614" s="343"/>
      <c r="B614" s="343"/>
      <c r="C614" s="343"/>
      <c r="D614" s="464"/>
      <c r="E614" s="343"/>
      <c r="F614" s="464"/>
      <c r="G614" s="343"/>
      <c r="H614" s="464"/>
      <c r="I614" s="343"/>
      <c r="J614" s="464"/>
      <c r="K614" s="497"/>
      <c r="L614" s="343"/>
      <c r="M614" s="464"/>
      <c r="N614" s="343"/>
      <c r="O614" s="464"/>
      <c r="P614" s="343"/>
      <c r="Q614" s="464"/>
      <c r="R614" s="343"/>
      <c r="S614" s="343"/>
      <c r="T614" s="343"/>
      <c r="U614" s="343"/>
      <c r="V614" s="343"/>
      <c r="W614" s="343"/>
      <c r="X614" s="343"/>
      <c r="Y614" s="343"/>
      <c r="Z614" s="343"/>
    </row>
    <row r="615" spans="1:26" ht="15.75" customHeight="1">
      <c r="A615" s="343"/>
      <c r="B615" s="343"/>
      <c r="C615" s="343"/>
      <c r="D615" s="464"/>
      <c r="E615" s="343"/>
      <c r="F615" s="464"/>
      <c r="G615" s="343"/>
      <c r="H615" s="464"/>
      <c r="I615" s="343"/>
      <c r="J615" s="464"/>
      <c r="K615" s="497"/>
      <c r="L615" s="343"/>
      <c r="M615" s="464"/>
      <c r="N615" s="343"/>
      <c r="O615" s="464"/>
      <c r="P615" s="343"/>
      <c r="Q615" s="464"/>
      <c r="R615" s="343"/>
      <c r="S615" s="343"/>
      <c r="T615" s="343"/>
      <c r="U615" s="343"/>
      <c r="V615" s="343"/>
      <c r="W615" s="343"/>
      <c r="X615" s="343"/>
      <c r="Y615" s="343"/>
      <c r="Z615" s="343"/>
    </row>
    <row r="616" spans="1:26" ht="15.75" customHeight="1">
      <c r="A616" s="343"/>
      <c r="B616" s="343"/>
      <c r="C616" s="343"/>
      <c r="D616" s="464"/>
      <c r="E616" s="343"/>
      <c r="F616" s="464"/>
      <c r="G616" s="343"/>
      <c r="H616" s="464"/>
      <c r="I616" s="343"/>
      <c r="J616" s="464"/>
      <c r="K616" s="497"/>
      <c r="L616" s="343"/>
      <c r="M616" s="464"/>
      <c r="N616" s="343"/>
      <c r="O616" s="464"/>
      <c r="P616" s="343"/>
      <c r="Q616" s="464"/>
      <c r="R616" s="343"/>
      <c r="S616" s="343"/>
      <c r="T616" s="343"/>
      <c r="U616" s="343"/>
      <c r="V616" s="343"/>
      <c r="W616" s="343"/>
      <c r="X616" s="343"/>
      <c r="Y616" s="343"/>
      <c r="Z616" s="343"/>
    </row>
    <row r="617" spans="1:26" ht="15.75" customHeight="1">
      <c r="A617" s="343"/>
      <c r="B617" s="343"/>
      <c r="C617" s="343"/>
      <c r="D617" s="464"/>
      <c r="E617" s="343"/>
      <c r="F617" s="464"/>
      <c r="G617" s="343"/>
      <c r="H617" s="464"/>
      <c r="I617" s="343"/>
      <c r="J617" s="464"/>
      <c r="K617" s="497"/>
      <c r="L617" s="343"/>
      <c r="M617" s="464"/>
      <c r="N617" s="343"/>
      <c r="O617" s="464"/>
      <c r="P617" s="343"/>
      <c r="Q617" s="464"/>
      <c r="R617" s="343"/>
      <c r="S617" s="343"/>
      <c r="T617" s="343"/>
      <c r="U617" s="343"/>
      <c r="V617" s="343"/>
      <c r="W617" s="343"/>
      <c r="X617" s="343"/>
      <c r="Y617" s="343"/>
      <c r="Z617" s="343"/>
    </row>
    <row r="618" spans="1:26" ht="15.75" customHeight="1">
      <c r="A618" s="343"/>
      <c r="B618" s="343"/>
      <c r="C618" s="343"/>
      <c r="D618" s="464"/>
      <c r="E618" s="343"/>
      <c r="F618" s="464"/>
      <c r="G618" s="343"/>
      <c r="H618" s="464"/>
      <c r="I618" s="343"/>
      <c r="J618" s="464"/>
      <c r="K618" s="497"/>
      <c r="L618" s="343"/>
      <c r="M618" s="464"/>
      <c r="N618" s="343"/>
      <c r="O618" s="464"/>
      <c r="P618" s="343"/>
      <c r="Q618" s="464"/>
      <c r="R618" s="343"/>
      <c r="S618" s="343"/>
      <c r="T618" s="343"/>
      <c r="U618" s="343"/>
      <c r="V618" s="343"/>
      <c r="W618" s="343"/>
      <c r="X618" s="343"/>
      <c r="Y618" s="343"/>
      <c r="Z618" s="343"/>
    </row>
    <row r="619" spans="1:26" ht="15.75" customHeight="1">
      <c r="A619" s="343"/>
      <c r="B619" s="343"/>
      <c r="C619" s="343"/>
      <c r="D619" s="464"/>
      <c r="E619" s="343"/>
      <c r="F619" s="464"/>
      <c r="G619" s="343"/>
      <c r="H619" s="464"/>
      <c r="I619" s="343"/>
      <c r="J619" s="464"/>
      <c r="K619" s="497"/>
      <c r="L619" s="343"/>
      <c r="M619" s="464"/>
      <c r="N619" s="343"/>
      <c r="O619" s="464"/>
      <c r="P619" s="343"/>
      <c r="Q619" s="464"/>
      <c r="R619" s="343"/>
      <c r="S619" s="343"/>
      <c r="T619" s="343"/>
      <c r="U619" s="343"/>
      <c r="V619" s="343"/>
      <c r="W619" s="343"/>
      <c r="X619" s="343"/>
      <c r="Y619" s="343"/>
      <c r="Z619" s="343"/>
    </row>
    <row r="620" spans="1:26" ht="15.75" customHeight="1">
      <c r="A620" s="343"/>
      <c r="B620" s="343"/>
      <c r="C620" s="343"/>
      <c r="D620" s="464"/>
      <c r="E620" s="343"/>
      <c r="F620" s="464"/>
      <c r="G620" s="343"/>
      <c r="H620" s="464"/>
      <c r="I620" s="343"/>
      <c r="J620" s="464"/>
      <c r="K620" s="497"/>
      <c r="L620" s="343"/>
      <c r="M620" s="464"/>
      <c r="N620" s="343"/>
      <c r="O620" s="464"/>
      <c r="P620" s="343"/>
      <c r="Q620" s="464"/>
      <c r="R620" s="343"/>
      <c r="S620" s="343"/>
      <c r="T620" s="343"/>
      <c r="U620" s="343"/>
      <c r="V620" s="343"/>
      <c r="W620" s="343"/>
      <c r="X620" s="343"/>
      <c r="Y620" s="343"/>
      <c r="Z620" s="343"/>
    </row>
    <row r="621" spans="1:26" ht="15.75" customHeight="1">
      <c r="A621" s="343"/>
      <c r="B621" s="343"/>
      <c r="C621" s="343"/>
      <c r="D621" s="464"/>
      <c r="E621" s="343"/>
      <c r="F621" s="464"/>
      <c r="G621" s="343"/>
      <c r="H621" s="464"/>
      <c r="I621" s="343"/>
      <c r="J621" s="464"/>
      <c r="K621" s="497"/>
      <c r="L621" s="343"/>
      <c r="M621" s="464"/>
      <c r="N621" s="343"/>
      <c r="O621" s="464"/>
      <c r="P621" s="343"/>
      <c r="Q621" s="464"/>
      <c r="R621" s="343"/>
      <c r="S621" s="343"/>
      <c r="T621" s="343"/>
      <c r="U621" s="343"/>
      <c r="V621" s="343"/>
      <c r="W621" s="343"/>
      <c r="X621" s="343"/>
      <c r="Y621" s="343"/>
      <c r="Z621" s="343"/>
    </row>
    <row r="622" spans="1:26" ht="15.75" customHeight="1">
      <c r="A622" s="343"/>
      <c r="B622" s="343"/>
      <c r="C622" s="343"/>
      <c r="D622" s="464"/>
      <c r="E622" s="343"/>
      <c r="F622" s="464"/>
      <c r="G622" s="343"/>
      <c r="H622" s="464"/>
      <c r="I622" s="343"/>
      <c r="J622" s="464"/>
      <c r="K622" s="497"/>
      <c r="L622" s="343"/>
      <c r="M622" s="464"/>
      <c r="N622" s="343"/>
      <c r="O622" s="464"/>
      <c r="P622" s="343"/>
      <c r="Q622" s="464"/>
      <c r="R622" s="343"/>
      <c r="S622" s="343"/>
      <c r="T622" s="343"/>
      <c r="U622" s="343"/>
      <c r="V622" s="343"/>
      <c r="W622" s="343"/>
      <c r="X622" s="343"/>
      <c r="Y622" s="343"/>
      <c r="Z622" s="343"/>
    </row>
    <row r="623" spans="1:26" ht="15.75" customHeight="1">
      <c r="A623" s="343"/>
      <c r="B623" s="343"/>
      <c r="C623" s="343"/>
      <c r="D623" s="464"/>
      <c r="E623" s="343"/>
      <c r="F623" s="464"/>
      <c r="G623" s="343"/>
      <c r="H623" s="464"/>
      <c r="I623" s="343"/>
      <c r="J623" s="464"/>
      <c r="K623" s="497"/>
      <c r="L623" s="343"/>
      <c r="M623" s="464"/>
      <c r="N623" s="343"/>
      <c r="O623" s="464"/>
      <c r="P623" s="343"/>
      <c r="Q623" s="464"/>
      <c r="R623" s="343"/>
      <c r="S623" s="343"/>
      <c r="T623" s="343"/>
      <c r="U623" s="343"/>
      <c r="V623" s="343"/>
      <c r="W623" s="343"/>
      <c r="X623" s="343"/>
      <c r="Y623" s="343"/>
      <c r="Z623" s="343"/>
    </row>
    <row r="624" spans="1:26" ht="15.75" customHeight="1">
      <c r="A624" s="343"/>
      <c r="B624" s="343"/>
      <c r="C624" s="343"/>
      <c r="D624" s="464"/>
      <c r="E624" s="343"/>
      <c r="F624" s="464"/>
      <c r="G624" s="343"/>
      <c r="H624" s="464"/>
      <c r="I624" s="343"/>
      <c r="J624" s="464"/>
      <c r="K624" s="497"/>
      <c r="L624" s="343"/>
      <c r="M624" s="464"/>
      <c r="N624" s="343"/>
      <c r="O624" s="464"/>
      <c r="P624" s="343"/>
      <c r="Q624" s="464"/>
      <c r="R624" s="343"/>
      <c r="S624" s="343"/>
      <c r="T624" s="343"/>
      <c r="U624" s="343"/>
      <c r="V624" s="343"/>
      <c r="W624" s="343"/>
      <c r="X624" s="343"/>
      <c r="Y624" s="343"/>
      <c r="Z624" s="343"/>
    </row>
    <row r="625" spans="1:26" ht="15.75" customHeight="1">
      <c r="A625" s="343"/>
      <c r="B625" s="343"/>
      <c r="C625" s="343"/>
      <c r="D625" s="464"/>
      <c r="E625" s="343"/>
      <c r="F625" s="464"/>
      <c r="G625" s="343"/>
      <c r="H625" s="464"/>
      <c r="I625" s="343"/>
      <c r="J625" s="464"/>
      <c r="K625" s="497"/>
      <c r="L625" s="343"/>
      <c r="M625" s="464"/>
      <c r="N625" s="343"/>
      <c r="O625" s="464"/>
      <c r="P625" s="343"/>
      <c r="Q625" s="464"/>
      <c r="R625" s="343"/>
      <c r="S625" s="343"/>
      <c r="T625" s="343"/>
      <c r="U625" s="343"/>
      <c r="V625" s="343"/>
      <c r="W625" s="343"/>
      <c r="X625" s="343"/>
      <c r="Y625" s="343"/>
      <c r="Z625" s="343"/>
    </row>
    <row r="626" spans="1:26" ht="15.75" customHeight="1">
      <c r="A626" s="343"/>
      <c r="B626" s="343"/>
      <c r="C626" s="343"/>
      <c r="D626" s="464"/>
      <c r="E626" s="343"/>
      <c r="F626" s="464"/>
      <c r="G626" s="343"/>
      <c r="H626" s="464"/>
      <c r="I626" s="343"/>
      <c r="J626" s="464"/>
      <c r="K626" s="497"/>
      <c r="L626" s="343"/>
      <c r="M626" s="464"/>
      <c r="N626" s="343"/>
      <c r="O626" s="464"/>
      <c r="P626" s="343"/>
      <c r="Q626" s="464"/>
      <c r="R626" s="343"/>
      <c r="S626" s="343"/>
      <c r="T626" s="343"/>
      <c r="U626" s="343"/>
      <c r="V626" s="343"/>
      <c r="W626" s="343"/>
      <c r="X626" s="343"/>
      <c r="Y626" s="343"/>
      <c r="Z626" s="343"/>
    </row>
    <row r="627" spans="1:26" ht="15.75" customHeight="1">
      <c r="A627" s="343"/>
      <c r="B627" s="343"/>
      <c r="C627" s="343"/>
      <c r="D627" s="464"/>
      <c r="E627" s="343"/>
      <c r="F627" s="464"/>
      <c r="G627" s="343"/>
      <c r="H627" s="464"/>
      <c r="I627" s="343"/>
      <c r="J627" s="464"/>
      <c r="K627" s="497"/>
      <c r="L627" s="343"/>
      <c r="M627" s="464"/>
      <c r="N627" s="343"/>
      <c r="O627" s="464"/>
      <c r="P627" s="343"/>
      <c r="Q627" s="464"/>
      <c r="R627" s="343"/>
      <c r="S627" s="343"/>
      <c r="T627" s="343"/>
      <c r="U627" s="343"/>
      <c r="V627" s="343"/>
      <c r="W627" s="343"/>
      <c r="X627" s="343"/>
      <c r="Y627" s="343"/>
      <c r="Z627" s="343"/>
    </row>
    <row r="628" spans="1:26" ht="15.75" customHeight="1">
      <c r="A628" s="343"/>
      <c r="B628" s="343"/>
      <c r="C628" s="343"/>
      <c r="D628" s="464"/>
      <c r="E628" s="343"/>
      <c r="F628" s="464"/>
      <c r="G628" s="343"/>
      <c r="H628" s="464"/>
      <c r="I628" s="343"/>
      <c r="J628" s="464"/>
      <c r="K628" s="497"/>
      <c r="L628" s="343"/>
      <c r="M628" s="464"/>
      <c r="N628" s="343"/>
      <c r="O628" s="464"/>
      <c r="P628" s="343"/>
      <c r="Q628" s="464"/>
      <c r="R628" s="343"/>
      <c r="S628" s="343"/>
      <c r="T628" s="343"/>
      <c r="U628" s="343"/>
      <c r="V628" s="343"/>
      <c r="W628" s="343"/>
      <c r="X628" s="343"/>
      <c r="Y628" s="343"/>
      <c r="Z628" s="343"/>
    </row>
    <row r="629" spans="1:26" ht="15.75" customHeight="1">
      <c r="A629" s="343"/>
      <c r="B629" s="343"/>
      <c r="C629" s="343"/>
      <c r="D629" s="464"/>
      <c r="E629" s="343"/>
      <c r="F629" s="464"/>
      <c r="G629" s="343"/>
      <c r="H629" s="464"/>
      <c r="I629" s="343"/>
      <c r="J629" s="464"/>
      <c r="K629" s="497"/>
      <c r="L629" s="343"/>
      <c r="M629" s="464"/>
      <c r="N629" s="343"/>
      <c r="O629" s="464"/>
      <c r="P629" s="343"/>
      <c r="Q629" s="464"/>
      <c r="R629" s="343"/>
      <c r="S629" s="343"/>
      <c r="T629" s="343"/>
      <c r="U629" s="343"/>
      <c r="V629" s="343"/>
      <c r="W629" s="343"/>
      <c r="X629" s="343"/>
      <c r="Y629" s="343"/>
      <c r="Z629" s="343"/>
    </row>
    <row r="630" spans="1:26" ht="15.75" customHeight="1">
      <c r="A630" s="343"/>
      <c r="B630" s="343"/>
      <c r="C630" s="343"/>
      <c r="D630" s="464"/>
      <c r="E630" s="343"/>
      <c r="F630" s="464"/>
      <c r="G630" s="343"/>
      <c r="H630" s="464"/>
      <c r="I630" s="343"/>
      <c r="J630" s="464"/>
      <c r="K630" s="497"/>
      <c r="L630" s="343"/>
      <c r="M630" s="464"/>
      <c r="N630" s="343"/>
      <c r="O630" s="464"/>
      <c r="P630" s="343"/>
      <c r="Q630" s="464"/>
      <c r="R630" s="343"/>
      <c r="S630" s="343"/>
      <c r="T630" s="343"/>
      <c r="U630" s="343"/>
      <c r="V630" s="343"/>
      <c r="W630" s="343"/>
      <c r="X630" s="343"/>
      <c r="Y630" s="343"/>
      <c r="Z630" s="343"/>
    </row>
    <row r="631" spans="1:26" ht="15.75" customHeight="1">
      <c r="A631" s="343"/>
      <c r="B631" s="343"/>
      <c r="C631" s="343"/>
      <c r="D631" s="464"/>
      <c r="E631" s="343"/>
      <c r="F631" s="464"/>
      <c r="G631" s="343"/>
      <c r="H631" s="464"/>
      <c r="I631" s="343"/>
      <c r="J631" s="464"/>
      <c r="K631" s="497"/>
      <c r="L631" s="343"/>
      <c r="M631" s="464"/>
      <c r="N631" s="343"/>
      <c r="O631" s="464"/>
      <c r="P631" s="343"/>
      <c r="Q631" s="464"/>
      <c r="R631" s="343"/>
      <c r="S631" s="343"/>
      <c r="T631" s="343"/>
      <c r="U631" s="343"/>
      <c r="V631" s="343"/>
      <c r="W631" s="343"/>
      <c r="X631" s="343"/>
      <c r="Y631" s="343"/>
      <c r="Z631" s="343"/>
    </row>
    <row r="632" spans="1:26" ht="15.75" customHeight="1">
      <c r="A632" s="343"/>
      <c r="B632" s="343"/>
      <c r="C632" s="343"/>
      <c r="D632" s="464"/>
      <c r="E632" s="343"/>
      <c r="F632" s="464"/>
      <c r="G632" s="343"/>
      <c r="H632" s="464"/>
      <c r="I632" s="343"/>
      <c r="J632" s="464"/>
      <c r="K632" s="497"/>
      <c r="L632" s="343"/>
      <c r="M632" s="464"/>
      <c r="N632" s="343"/>
      <c r="O632" s="464"/>
      <c r="P632" s="343"/>
      <c r="Q632" s="464"/>
      <c r="R632" s="343"/>
      <c r="S632" s="343"/>
      <c r="T632" s="343"/>
      <c r="U632" s="343"/>
      <c r="V632" s="343"/>
      <c r="W632" s="343"/>
      <c r="X632" s="343"/>
      <c r="Y632" s="343"/>
      <c r="Z632" s="343"/>
    </row>
    <row r="633" spans="1:26" ht="15.75" customHeight="1">
      <c r="A633" s="343"/>
      <c r="B633" s="343"/>
      <c r="C633" s="343"/>
      <c r="D633" s="464"/>
      <c r="E633" s="343"/>
      <c r="F633" s="464"/>
      <c r="G633" s="343"/>
      <c r="H633" s="464"/>
      <c r="I633" s="343"/>
      <c r="J633" s="464"/>
      <c r="K633" s="497"/>
      <c r="L633" s="343"/>
      <c r="M633" s="464"/>
      <c r="N633" s="343"/>
      <c r="O633" s="464"/>
      <c r="P633" s="343"/>
      <c r="Q633" s="464"/>
      <c r="R633" s="343"/>
      <c r="S633" s="343"/>
      <c r="T633" s="343"/>
      <c r="U633" s="343"/>
      <c r="V633" s="343"/>
      <c r="W633" s="343"/>
      <c r="X633" s="343"/>
      <c r="Y633" s="343"/>
      <c r="Z633" s="343"/>
    </row>
    <row r="634" spans="1:26" ht="15.75" customHeight="1">
      <c r="A634" s="343"/>
      <c r="B634" s="343"/>
      <c r="C634" s="343"/>
      <c r="D634" s="464"/>
      <c r="E634" s="343"/>
      <c r="F634" s="464"/>
      <c r="G634" s="343"/>
      <c r="H634" s="464"/>
      <c r="I634" s="343"/>
      <c r="J634" s="464"/>
      <c r="K634" s="497"/>
      <c r="L634" s="343"/>
      <c r="M634" s="464"/>
      <c r="N634" s="343"/>
      <c r="O634" s="464"/>
      <c r="P634" s="343"/>
      <c r="Q634" s="464"/>
      <c r="R634" s="343"/>
      <c r="S634" s="343"/>
      <c r="T634" s="343"/>
      <c r="U634" s="343"/>
      <c r="V634" s="343"/>
      <c r="W634" s="343"/>
      <c r="X634" s="343"/>
      <c r="Y634" s="343"/>
      <c r="Z634" s="343"/>
    </row>
    <row r="635" spans="1:26" ht="15.75" customHeight="1">
      <c r="A635" s="343"/>
      <c r="B635" s="343"/>
      <c r="C635" s="343"/>
      <c r="D635" s="464"/>
      <c r="E635" s="343"/>
      <c r="F635" s="464"/>
      <c r="G635" s="343"/>
      <c r="H635" s="464"/>
      <c r="I635" s="343"/>
      <c r="J635" s="464"/>
      <c r="K635" s="497"/>
      <c r="L635" s="343"/>
      <c r="M635" s="464"/>
      <c r="N635" s="343"/>
      <c r="O635" s="464"/>
      <c r="P635" s="343"/>
      <c r="Q635" s="464"/>
      <c r="R635" s="343"/>
      <c r="S635" s="343"/>
      <c r="T635" s="343"/>
      <c r="U635" s="343"/>
      <c r="V635" s="343"/>
      <c r="W635" s="343"/>
      <c r="X635" s="343"/>
      <c r="Y635" s="343"/>
      <c r="Z635" s="343"/>
    </row>
    <row r="636" spans="1:26" ht="15.75" customHeight="1">
      <c r="A636" s="343"/>
      <c r="B636" s="343"/>
      <c r="C636" s="343"/>
      <c r="D636" s="464"/>
      <c r="E636" s="343"/>
      <c r="F636" s="464"/>
      <c r="G636" s="343"/>
      <c r="H636" s="464"/>
      <c r="I636" s="343"/>
      <c r="J636" s="464"/>
      <c r="K636" s="497"/>
      <c r="L636" s="343"/>
      <c r="M636" s="464"/>
      <c r="N636" s="343"/>
      <c r="O636" s="464"/>
      <c r="P636" s="343"/>
      <c r="Q636" s="464"/>
      <c r="R636" s="343"/>
      <c r="S636" s="343"/>
      <c r="T636" s="343"/>
      <c r="U636" s="343"/>
      <c r="V636" s="343"/>
      <c r="W636" s="343"/>
      <c r="X636" s="343"/>
      <c r="Y636" s="343"/>
      <c r="Z636" s="343"/>
    </row>
    <row r="637" spans="1:26" ht="15.75" customHeight="1">
      <c r="A637" s="343"/>
      <c r="B637" s="343"/>
      <c r="C637" s="343"/>
      <c r="D637" s="464"/>
      <c r="E637" s="343"/>
      <c r="F637" s="464"/>
      <c r="G637" s="343"/>
      <c r="H637" s="464"/>
      <c r="I637" s="343"/>
      <c r="J637" s="464"/>
      <c r="K637" s="497"/>
      <c r="L637" s="343"/>
      <c r="M637" s="464"/>
      <c r="N637" s="343"/>
      <c r="O637" s="464"/>
      <c r="P637" s="343"/>
      <c r="Q637" s="464"/>
      <c r="R637" s="343"/>
      <c r="S637" s="343"/>
      <c r="T637" s="343"/>
      <c r="U637" s="343"/>
      <c r="V637" s="343"/>
      <c r="W637" s="343"/>
      <c r="X637" s="343"/>
      <c r="Y637" s="343"/>
      <c r="Z637" s="343"/>
    </row>
    <row r="638" spans="1:26" ht="15.75" customHeight="1">
      <c r="A638" s="343"/>
      <c r="B638" s="343"/>
      <c r="C638" s="343"/>
      <c r="D638" s="464"/>
      <c r="E638" s="343"/>
      <c r="F638" s="464"/>
      <c r="G638" s="343"/>
      <c r="H638" s="464"/>
      <c r="I638" s="343"/>
      <c r="J638" s="464"/>
      <c r="K638" s="497"/>
      <c r="L638" s="343"/>
      <c r="M638" s="464"/>
      <c r="N638" s="343"/>
      <c r="O638" s="464"/>
      <c r="P638" s="343"/>
      <c r="Q638" s="464"/>
      <c r="R638" s="343"/>
      <c r="S638" s="343"/>
      <c r="T638" s="343"/>
      <c r="U638" s="343"/>
      <c r="V638" s="343"/>
      <c r="W638" s="343"/>
      <c r="X638" s="343"/>
      <c r="Y638" s="343"/>
      <c r="Z638" s="343"/>
    </row>
    <row r="639" spans="1:26" ht="15.75" customHeight="1">
      <c r="A639" s="343"/>
      <c r="B639" s="343"/>
      <c r="C639" s="343"/>
      <c r="D639" s="464"/>
      <c r="E639" s="343"/>
      <c r="F639" s="464"/>
      <c r="G639" s="343"/>
      <c r="H639" s="464"/>
      <c r="I639" s="343"/>
      <c r="J639" s="464"/>
      <c r="K639" s="497"/>
      <c r="L639" s="343"/>
      <c r="M639" s="464"/>
      <c r="N639" s="343"/>
      <c r="O639" s="464"/>
      <c r="P639" s="343"/>
      <c r="Q639" s="464"/>
      <c r="R639" s="343"/>
      <c r="S639" s="343"/>
      <c r="T639" s="343"/>
      <c r="U639" s="343"/>
      <c r="V639" s="343"/>
      <c r="W639" s="343"/>
      <c r="X639" s="343"/>
      <c r="Y639" s="343"/>
      <c r="Z639" s="343"/>
    </row>
    <row r="640" spans="1:26" ht="15.75" customHeight="1">
      <c r="A640" s="343"/>
      <c r="B640" s="343"/>
      <c r="C640" s="343"/>
      <c r="D640" s="464"/>
      <c r="E640" s="343"/>
      <c r="F640" s="464"/>
      <c r="G640" s="343"/>
      <c r="H640" s="464"/>
      <c r="I640" s="343"/>
      <c r="J640" s="464"/>
      <c r="K640" s="497"/>
      <c r="L640" s="343"/>
      <c r="M640" s="464"/>
      <c r="N640" s="343"/>
      <c r="O640" s="464"/>
      <c r="P640" s="343"/>
      <c r="Q640" s="464"/>
      <c r="R640" s="343"/>
      <c r="S640" s="343"/>
      <c r="T640" s="343"/>
      <c r="U640" s="343"/>
      <c r="V640" s="343"/>
      <c r="W640" s="343"/>
      <c r="X640" s="343"/>
      <c r="Y640" s="343"/>
      <c r="Z640" s="343"/>
    </row>
    <row r="641" spans="1:26" ht="15.75" customHeight="1">
      <c r="A641" s="343"/>
      <c r="B641" s="343"/>
      <c r="C641" s="343"/>
      <c r="D641" s="464"/>
      <c r="E641" s="343"/>
      <c r="F641" s="464"/>
      <c r="G641" s="343"/>
      <c r="H641" s="464"/>
      <c r="I641" s="343"/>
      <c r="J641" s="464"/>
      <c r="K641" s="497"/>
      <c r="L641" s="343"/>
      <c r="M641" s="464"/>
      <c r="N641" s="343"/>
      <c r="O641" s="464"/>
      <c r="P641" s="343"/>
      <c r="Q641" s="464"/>
      <c r="R641" s="343"/>
      <c r="S641" s="343"/>
      <c r="T641" s="343"/>
      <c r="U641" s="343"/>
      <c r="V641" s="343"/>
      <c r="W641" s="343"/>
      <c r="X641" s="343"/>
      <c r="Y641" s="343"/>
      <c r="Z641" s="343"/>
    </row>
    <row r="642" spans="1:26" ht="15.75" customHeight="1">
      <c r="A642" s="343"/>
      <c r="B642" s="343"/>
      <c r="C642" s="343"/>
      <c r="D642" s="464"/>
      <c r="E642" s="343"/>
      <c r="F642" s="464"/>
      <c r="G642" s="343"/>
      <c r="H642" s="464"/>
      <c r="I642" s="343"/>
      <c r="J642" s="464"/>
      <c r="K642" s="497"/>
      <c r="L642" s="343"/>
      <c r="M642" s="464"/>
      <c r="N642" s="343"/>
      <c r="O642" s="464"/>
      <c r="P642" s="343"/>
      <c r="Q642" s="464"/>
      <c r="R642" s="343"/>
      <c r="S642" s="343"/>
      <c r="T642" s="343"/>
      <c r="U642" s="343"/>
      <c r="V642" s="343"/>
      <c r="W642" s="343"/>
      <c r="X642" s="343"/>
      <c r="Y642" s="343"/>
      <c r="Z642" s="343"/>
    </row>
    <row r="643" spans="1:26" ht="15.75" customHeight="1">
      <c r="A643" s="343"/>
      <c r="B643" s="343"/>
      <c r="C643" s="343"/>
      <c r="D643" s="464"/>
      <c r="E643" s="343"/>
      <c r="F643" s="464"/>
      <c r="G643" s="343"/>
      <c r="H643" s="464"/>
      <c r="I643" s="343"/>
      <c r="J643" s="464"/>
      <c r="K643" s="497"/>
      <c r="L643" s="343"/>
      <c r="M643" s="464"/>
      <c r="N643" s="343"/>
      <c r="O643" s="464"/>
      <c r="P643" s="343"/>
      <c r="Q643" s="464"/>
      <c r="R643" s="343"/>
      <c r="S643" s="343"/>
      <c r="T643" s="343"/>
      <c r="U643" s="343"/>
      <c r="V643" s="343"/>
      <c r="W643" s="343"/>
      <c r="X643" s="343"/>
      <c r="Y643" s="343"/>
      <c r="Z643" s="343"/>
    </row>
    <row r="644" spans="1:26" ht="15.75" customHeight="1">
      <c r="A644" s="343"/>
      <c r="B644" s="343"/>
      <c r="C644" s="343"/>
      <c r="D644" s="464"/>
      <c r="E644" s="343"/>
      <c r="F644" s="464"/>
      <c r="G644" s="343"/>
      <c r="H644" s="464"/>
      <c r="I644" s="343"/>
      <c r="J644" s="464"/>
      <c r="K644" s="497"/>
      <c r="L644" s="343"/>
      <c r="M644" s="464"/>
      <c r="N644" s="343"/>
      <c r="O644" s="464"/>
      <c r="P644" s="343"/>
      <c r="Q644" s="464"/>
      <c r="R644" s="343"/>
      <c r="S644" s="343"/>
      <c r="T644" s="343"/>
      <c r="U644" s="343"/>
      <c r="V644" s="343"/>
      <c r="W644" s="343"/>
      <c r="X644" s="343"/>
      <c r="Y644" s="343"/>
      <c r="Z644" s="343"/>
    </row>
    <row r="645" spans="1:26" ht="15.75" customHeight="1">
      <c r="A645" s="343"/>
      <c r="B645" s="343"/>
      <c r="C645" s="343"/>
      <c r="D645" s="464"/>
      <c r="E645" s="343"/>
      <c r="F645" s="464"/>
      <c r="G645" s="343"/>
      <c r="H645" s="464"/>
      <c r="I645" s="343"/>
      <c r="J645" s="464"/>
      <c r="K645" s="497"/>
      <c r="L645" s="343"/>
      <c r="M645" s="464"/>
      <c r="N645" s="343"/>
      <c r="O645" s="464"/>
      <c r="P645" s="343"/>
      <c r="Q645" s="464"/>
      <c r="R645" s="343"/>
      <c r="S645" s="343"/>
      <c r="T645" s="343"/>
      <c r="U645" s="343"/>
      <c r="V645" s="343"/>
      <c r="W645" s="343"/>
      <c r="X645" s="343"/>
      <c r="Y645" s="343"/>
      <c r="Z645" s="343"/>
    </row>
    <row r="646" spans="1:26" ht="15.75" customHeight="1">
      <c r="A646" s="343"/>
      <c r="B646" s="343"/>
      <c r="C646" s="343"/>
      <c r="D646" s="464"/>
      <c r="E646" s="343"/>
      <c r="F646" s="464"/>
      <c r="G646" s="343"/>
      <c r="H646" s="464"/>
      <c r="I646" s="343"/>
      <c r="J646" s="464"/>
      <c r="K646" s="497"/>
      <c r="L646" s="343"/>
      <c r="M646" s="464"/>
      <c r="N646" s="343"/>
      <c r="O646" s="464"/>
      <c r="P646" s="343"/>
      <c r="Q646" s="464"/>
      <c r="R646" s="343"/>
      <c r="S646" s="343"/>
      <c r="T646" s="343"/>
      <c r="U646" s="343"/>
      <c r="V646" s="343"/>
      <c r="W646" s="343"/>
      <c r="X646" s="343"/>
      <c r="Y646" s="343"/>
      <c r="Z646" s="343"/>
    </row>
    <row r="647" spans="1:26" ht="15.75" customHeight="1">
      <c r="A647" s="343"/>
      <c r="B647" s="343"/>
      <c r="C647" s="343"/>
      <c r="D647" s="464"/>
      <c r="E647" s="343"/>
      <c r="F647" s="464"/>
      <c r="G647" s="343"/>
      <c r="H647" s="464"/>
      <c r="I647" s="343"/>
      <c r="J647" s="464"/>
      <c r="K647" s="497"/>
      <c r="L647" s="343"/>
      <c r="M647" s="464"/>
      <c r="N647" s="343"/>
      <c r="O647" s="464"/>
      <c r="P647" s="343"/>
      <c r="Q647" s="464"/>
      <c r="R647" s="343"/>
      <c r="S647" s="343"/>
      <c r="T647" s="343"/>
      <c r="U647" s="343"/>
      <c r="V647" s="343"/>
      <c r="W647" s="343"/>
      <c r="X647" s="343"/>
      <c r="Y647" s="343"/>
      <c r="Z647" s="343"/>
    </row>
    <row r="648" spans="1:26" ht="15.75" customHeight="1">
      <c r="A648" s="343"/>
      <c r="B648" s="343"/>
      <c r="C648" s="343"/>
      <c r="D648" s="464"/>
      <c r="E648" s="343"/>
      <c r="F648" s="464"/>
      <c r="G648" s="343"/>
      <c r="H648" s="464"/>
      <c r="I648" s="343"/>
      <c r="J648" s="464"/>
      <c r="K648" s="497"/>
      <c r="L648" s="343"/>
      <c r="M648" s="464"/>
      <c r="N648" s="343"/>
      <c r="O648" s="464"/>
      <c r="P648" s="343"/>
      <c r="Q648" s="464"/>
      <c r="R648" s="343"/>
      <c r="S648" s="343"/>
      <c r="T648" s="343"/>
      <c r="U648" s="343"/>
      <c r="V648" s="343"/>
      <c r="W648" s="343"/>
      <c r="X648" s="343"/>
      <c r="Y648" s="343"/>
      <c r="Z648" s="343"/>
    </row>
    <row r="649" spans="1:26" ht="15.75" customHeight="1">
      <c r="A649" s="343"/>
      <c r="B649" s="343"/>
      <c r="C649" s="343"/>
      <c r="D649" s="464"/>
      <c r="E649" s="343"/>
      <c r="F649" s="464"/>
      <c r="G649" s="343"/>
      <c r="H649" s="464"/>
      <c r="I649" s="343"/>
      <c r="J649" s="464"/>
      <c r="K649" s="497"/>
      <c r="L649" s="343"/>
      <c r="M649" s="464"/>
      <c r="N649" s="343"/>
      <c r="O649" s="464"/>
      <c r="P649" s="343"/>
      <c r="Q649" s="464"/>
      <c r="R649" s="343"/>
      <c r="S649" s="343"/>
      <c r="T649" s="343"/>
      <c r="U649" s="343"/>
      <c r="V649" s="343"/>
      <c r="W649" s="343"/>
      <c r="X649" s="343"/>
      <c r="Y649" s="343"/>
      <c r="Z649" s="343"/>
    </row>
    <row r="650" spans="1:26" ht="15.75" customHeight="1">
      <c r="A650" s="343"/>
      <c r="B650" s="343"/>
      <c r="C650" s="343"/>
      <c r="D650" s="464"/>
      <c r="E650" s="343"/>
      <c r="F650" s="464"/>
      <c r="G650" s="343"/>
      <c r="H650" s="464"/>
      <c r="I650" s="343"/>
      <c r="J650" s="464"/>
      <c r="K650" s="497"/>
      <c r="L650" s="343"/>
      <c r="M650" s="464"/>
      <c r="N650" s="343"/>
      <c r="O650" s="464"/>
      <c r="P650" s="343"/>
      <c r="Q650" s="464"/>
      <c r="R650" s="343"/>
      <c r="S650" s="343"/>
      <c r="T650" s="343"/>
      <c r="U650" s="343"/>
      <c r="V650" s="343"/>
      <c r="W650" s="343"/>
      <c r="X650" s="343"/>
      <c r="Y650" s="343"/>
      <c r="Z650" s="343"/>
    </row>
    <row r="651" spans="1:26" ht="15.75" customHeight="1">
      <c r="A651" s="343"/>
      <c r="B651" s="343"/>
      <c r="C651" s="343"/>
      <c r="D651" s="464"/>
      <c r="E651" s="343"/>
      <c r="F651" s="464"/>
      <c r="G651" s="343"/>
      <c r="H651" s="464"/>
      <c r="I651" s="343"/>
      <c r="J651" s="464"/>
      <c r="K651" s="497"/>
      <c r="L651" s="343"/>
      <c r="M651" s="464"/>
      <c r="N651" s="343"/>
      <c r="O651" s="464"/>
      <c r="P651" s="343"/>
      <c r="Q651" s="464"/>
      <c r="R651" s="343"/>
      <c r="S651" s="343"/>
      <c r="T651" s="343"/>
      <c r="U651" s="343"/>
      <c r="V651" s="343"/>
      <c r="W651" s="343"/>
      <c r="X651" s="343"/>
      <c r="Y651" s="343"/>
      <c r="Z651" s="343"/>
    </row>
    <row r="652" spans="1:26" ht="15.75" customHeight="1">
      <c r="A652" s="343"/>
      <c r="B652" s="343"/>
      <c r="C652" s="343"/>
      <c r="D652" s="464"/>
      <c r="E652" s="343"/>
      <c r="F652" s="464"/>
      <c r="G652" s="343"/>
      <c r="H652" s="464"/>
      <c r="I652" s="343"/>
      <c r="J652" s="464"/>
      <c r="K652" s="497"/>
      <c r="L652" s="343"/>
      <c r="M652" s="464"/>
      <c r="N652" s="343"/>
      <c r="O652" s="464"/>
      <c r="P652" s="343"/>
      <c r="Q652" s="464"/>
      <c r="R652" s="343"/>
      <c r="S652" s="343"/>
      <c r="T652" s="343"/>
      <c r="U652" s="343"/>
      <c r="V652" s="343"/>
      <c r="W652" s="343"/>
      <c r="X652" s="343"/>
      <c r="Y652" s="343"/>
      <c r="Z652" s="343"/>
    </row>
    <row r="653" spans="1:26" ht="15.75" customHeight="1">
      <c r="A653" s="343"/>
      <c r="B653" s="343"/>
      <c r="C653" s="343"/>
      <c r="D653" s="464"/>
      <c r="E653" s="343"/>
      <c r="F653" s="464"/>
      <c r="G653" s="343"/>
      <c r="H653" s="464"/>
      <c r="I653" s="343"/>
      <c r="J653" s="464"/>
      <c r="K653" s="497"/>
      <c r="L653" s="343"/>
      <c r="M653" s="464"/>
      <c r="N653" s="343"/>
      <c r="O653" s="464"/>
      <c r="P653" s="343"/>
      <c r="Q653" s="464"/>
      <c r="R653" s="343"/>
      <c r="S653" s="343"/>
      <c r="T653" s="343"/>
      <c r="U653" s="343"/>
      <c r="V653" s="343"/>
      <c r="W653" s="343"/>
      <c r="X653" s="343"/>
      <c r="Y653" s="343"/>
      <c r="Z653" s="343"/>
    </row>
    <row r="654" spans="1:26" ht="15.75" customHeight="1">
      <c r="A654" s="343"/>
      <c r="B654" s="343"/>
      <c r="C654" s="343"/>
      <c r="D654" s="464"/>
      <c r="E654" s="343"/>
      <c r="F654" s="464"/>
      <c r="G654" s="343"/>
      <c r="H654" s="464"/>
      <c r="I654" s="343"/>
      <c r="J654" s="464"/>
      <c r="K654" s="497"/>
      <c r="L654" s="343"/>
      <c r="M654" s="464"/>
      <c r="N654" s="343"/>
      <c r="O654" s="464"/>
      <c r="P654" s="343"/>
      <c r="Q654" s="464"/>
      <c r="R654" s="343"/>
      <c r="S654" s="343"/>
      <c r="T654" s="343"/>
      <c r="U654" s="343"/>
      <c r="V654" s="343"/>
      <c r="W654" s="343"/>
      <c r="X654" s="343"/>
      <c r="Y654" s="343"/>
      <c r="Z654" s="343"/>
    </row>
    <row r="655" spans="1:26" ht="15.75" customHeight="1">
      <c r="A655" s="343"/>
      <c r="B655" s="343"/>
      <c r="C655" s="343"/>
      <c r="D655" s="464"/>
      <c r="E655" s="343"/>
      <c r="F655" s="464"/>
      <c r="G655" s="343"/>
      <c r="H655" s="464"/>
      <c r="I655" s="343"/>
      <c r="J655" s="464"/>
      <c r="K655" s="497"/>
      <c r="L655" s="343"/>
      <c r="M655" s="464"/>
      <c r="N655" s="343"/>
      <c r="O655" s="464"/>
      <c r="P655" s="343"/>
      <c r="Q655" s="464"/>
      <c r="R655" s="343"/>
      <c r="S655" s="343"/>
      <c r="T655" s="343"/>
      <c r="U655" s="343"/>
      <c r="V655" s="343"/>
      <c r="W655" s="343"/>
      <c r="X655" s="343"/>
      <c r="Y655" s="343"/>
      <c r="Z655" s="343"/>
    </row>
    <row r="656" spans="1:26" ht="15.75" customHeight="1">
      <c r="A656" s="343"/>
      <c r="B656" s="343"/>
      <c r="C656" s="343"/>
      <c r="D656" s="464"/>
      <c r="E656" s="343"/>
      <c r="F656" s="464"/>
      <c r="G656" s="343"/>
      <c r="H656" s="464"/>
      <c r="I656" s="343"/>
      <c r="J656" s="464"/>
      <c r="K656" s="497"/>
      <c r="L656" s="343"/>
      <c r="M656" s="464"/>
      <c r="N656" s="343"/>
      <c r="O656" s="464"/>
      <c r="P656" s="343"/>
      <c r="Q656" s="464"/>
      <c r="R656" s="343"/>
      <c r="S656" s="343"/>
      <c r="T656" s="343"/>
      <c r="U656" s="343"/>
      <c r="V656" s="343"/>
      <c r="W656" s="343"/>
      <c r="X656" s="343"/>
      <c r="Y656" s="343"/>
      <c r="Z656" s="343"/>
    </row>
    <row r="657" spans="1:26" ht="15.75" customHeight="1">
      <c r="A657" s="343"/>
      <c r="B657" s="343"/>
      <c r="C657" s="343"/>
      <c r="D657" s="464"/>
      <c r="E657" s="343"/>
      <c r="F657" s="464"/>
      <c r="G657" s="343"/>
      <c r="H657" s="464"/>
      <c r="I657" s="343"/>
      <c r="J657" s="464"/>
      <c r="K657" s="497"/>
      <c r="L657" s="343"/>
      <c r="M657" s="464"/>
      <c r="N657" s="343"/>
      <c r="O657" s="464"/>
      <c r="P657" s="343"/>
      <c r="Q657" s="464"/>
      <c r="R657" s="343"/>
      <c r="S657" s="343"/>
      <c r="T657" s="343"/>
      <c r="U657" s="343"/>
      <c r="V657" s="343"/>
      <c r="W657" s="343"/>
      <c r="X657" s="343"/>
      <c r="Y657" s="343"/>
      <c r="Z657" s="343"/>
    </row>
    <row r="658" spans="1:26" ht="15.75" customHeight="1">
      <c r="A658" s="343"/>
      <c r="B658" s="343"/>
      <c r="C658" s="343"/>
      <c r="D658" s="464"/>
      <c r="E658" s="343"/>
      <c r="F658" s="464"/>
      <c r="G658" s="343"/>
      <c r="H658" s="464"/>
      <c r="I658" s="343"/>
      <c r="J658" s="464"/>
      <c r="K658" s="497"/>
      <c r="L658" s="343"/>
      <c r="M658" s="464"/>
      <c r="N658" s="343"/>
      <c r="O658" s="464"/>
      <c r="P658" s="343"/>
      <c r="Q658" s="464"/>
      <c r="R658" s="343"/>
      <c r="S658" s="343"/>
      <c r="T658" s="343"/>
      <c r="U658" s="343"/>
      <c r="V658" s="343"/>
      <c r="W658" s="343"/>
      <c r="X658" s="343"/>
      <c r="Y658" s="343"/>
      <c r="Z658" s="343"/>
    </row>
    <row r="659" spans="1:26" ht="15.75" customHeight="1">
      <c r="A659" s="343"/>
      <c r="B659" s="343"/>
      <c r="C659" s="343"/>
      <c r="D659" s="464"/>
      <c r="E659" s="343"/>
      <c r="F659" s="464"/>
      <c r="G659" s="343"/>
      <c r="H659" s="464"/>
      <c r="I659" s="343"/>
      <c r="J659" s="464"/>
      <c r="K659" s="497"/>
      <c r="L659" s="343"/>
      <c r="M659" s="464"/>
      <c r="N659" s="343"/>
      <c r="O659" s="464"/>
      <c r="P659" s="343"/>
      <c r="Q659" s="464"/>
      <c r="R659" s="343"/>
      <c r="S659" s="343"/>
      <c r="T659" s="343"/>
      <c r="U659" s="343"/>
      <c r="V659" s="343"/>
      <c r="W659" s="343"/>
      <c r="X659" s="343"/>
      <c r="Y659" s="343"/>
      <c r="Z659" s="343"/>
    </row>
    <row r="660" spans="1:26" ht="15.75" customHeight="1">
      <c r="A660" s="343"/>
      <c r="B660" s="343"/>
      <c r="C660" s="343"/>
      <c r="D660" s="464"/>
      <c r="E660" s="343"/>
      <c r="F660" s="464"/>
      <c r="G660" s="343"/>
      <c r="H660" s="464"/>
      <c r="I660" s="343"/>
      <c r="J660" s="464"/>
      <c r="K660" s="497"/>
      <c r="L660" s="343"/>
      <c r="M660" s="464"/>
      <c r="N660" s="343"/>
      <c r="O660" s="464"/>
      <c r="P660" s="343"/>
      <c r="Q660" s="464"/>
      <c r="R660" s="343"/>
      <c r="S660" s="343"/>
      <c r="T660" s="343"/>
      <c r="U660" s="343"/>
      <c r="V660" s="343"/>
      <c r="W660" s="343"/>
      <c r="X660" s="343"/>
      <c r="Y660" s="343"/>
      <c r="Z660" s="343"/>
    </row>
    <row r="661" spans="1:26" ht="15.75" customHeight="1">
      <c r="A661" s="343"/>
      <c r="B661" s="343"/>
      <c r="C661" s="343"/>
      <c r="D661" s="464"/>
      <c r="E661" s="343"/>
      <c r="F661" s="464"/>
      <c r="G661" s="343"/>
      <c r="H661" s="464"/>
      <c r="I661" s="343"/>
      <c r="J661" s="464"/>
      <c r="K661" s="497"/>
      <c r="L661" s="343"/>
      <c r="M661" s="464"/>
      <c r="N661" s="343"/>
      <c r="O661" s="464"/>
      <c r="P661" s="343"/>
      <c r="Q661" s="464"/>
      <c r="R661" s="343"/>
      <c r="S661" s="343"/>
      <c r="T661" s="343"/>
      <c r="U661" s="343"/>
      <c r="V661" s="343"/>
      <c r="W661" s="343"/>
      <c r="X661" s="343"/>
      <c r="Y661" s="343"/>
      <c r="Z661" s="343"/>
    </row>
    <row r="662" spans="1:26" ht="15.75" customHeight="1">
      <c r="A662" s="343"/>
      <c r="B662" s="343"/>
      <c r="C662" s="343"/>
      <c r="D662" s="464"/>
      <c r="E662" s="343"/>
      <c r="F662" s="464"/>
      <c r="G662" s="343"/>
      <c r="H662" s="464"/>
      <c r="I662" s="343"/>
      <c r="J662" s="464"/>
      <c r="K662" s="497"/>
      <c r="L662" s="343"/>
      <c r="M662" s="464"/>
      <c r="N662" s="343"/>
      <c r="O662" s="464"/>
      <c r="P662" s="343"/>
      <c r="Q662" s="464"/>
      <c r="R662" s="343"/>
      <c r="S662" s="343"/>
      <c r="T662" s="343"/>
      <c r="U662" s="343"/>
      <c r="V662" s="343"/>
      <c r="W662" s="343"/>
      <c r="X662" s="343"/>
      <c r="Y662" s="343"/>
      <c r="Z662" s="343"/>
    </row>
    <row r="663" spans="1:26" ht="15.75" customHeight="1">
      <c r="A663" s="343"/>
      <c r="B663" s="343"/>
      <c r="C663" s="343"/>
      <c r="D663" s="464"/>
      <c r="E663" s="343"/>
      <c r="F663" s="464"/>
      <c r="G663" s="343"/>
      <c r="H663" s="464"/>
      <c r="I663" s="343"/>
      <c r="J663" s="464"/>
      <c r="K663" s="497"/>
      <c r="L663" s="343"/>
      <c r="M663" s="464"/>
      <c r="N663" s="343"/>
      <c r="O663" s="464"/>
      <c r="P663" s="343"/>
      <c r="Q663" s="464"/>
      <c r="R663" s="343"/>
      <c r="S663" s="343"/>
      <c r="T663" s="343"/>
      <c r="U663" s="343"/>
      <c r="V663" s="343"/>
      <c r="W663" s="343"/>
      <c r="X663" s="343"/>
      <c r="Y663" s="343"/>
      <c r="Z663" s="343"/>
    </row>
    <row r="664" spans="1:26" ht="15.75" customHeight="1">
      <c r="A664" s="343"/>
      <c r="B664" s="343"/>
      <c r="C664" s="343"/>
      <c r="D664" s="464"/>
      <c r="E664" s="343"/>
      <c r="F664" s="464"/>
      <c r="G664" s="343"/>
      <c r="H664" s="464"/>
      <c r="I664" s="343"/>
      <c r="J664" s="464"/>
      <c r="K664" s="497"/>
      <c r="L664" s="343"/>
      <c r="M664" s="464"/>
      <c r="N664" s="343"/>
      <c r="O664" s="464"/>
      <c r="P664" s="343"/>
      <c r="Q664" s="464"/>
      <c r="R664" s="343"/>
      <c r="S664" s="343"/>
      <c r="T664" s="343"/>
      <c r="U664" s="343"/>
      <c r="V664" s="343"/>
      <c r="W664" s="343"/>
      <c r="X664" s="343"/>
      <c r="Y664" s="343"/>
      <c r="Z664" s="343"/>
    </row>
    <row r="665" spans="1:26" ht="15.75" customHeight="1">
      <c r="A665" s="343"/>
      <c r="B665" s="343"/>
      <c r="C665" s="343"/>
      <c r="D665" s="464"/>
      <c r="E665" s="343"/>
      <c r="F665" s="464"/>
      <c r="G665" s="343"/>
      <c r="H665" s="464"/>
      <c r="I665" s="343"/>
      <c r="J665" s="464"/>
      <c r="K665" s="497"/>
      <c r="L665" s="343"/>
      <c r="M665" s="464"/>
      <c r="N665" s="343"/>
      <c r="O665" s="464"/>
      <c r="P665" s="343"/>
      <c r="Q665" s="464"/>
      <c r="R665" s="343"/>
      <c r="S665" s="343"/>
      <c r="T665" s="343"/>
      <c r="U665" s="343"/>
      <c r="V665" s="343"/>
      <c r="W665" s="343"/>
      <c r="X665" s="343"/>
      <c r="Y665" s="343"/>
      <c r="Z665" s="343"/>
    </row>
    <row r="666" spans="1:26" ht="15.75" customHeight="1">
      <c r="A666" s="343"/>
      <c r="B666" s="343"/>
      <c r="C666" s="343"/>
      <c r="D666" s="464"/>
      <c r="E666" s="343"/>
      <c r="F666" s="464"/>
      <c r="G666" s="343"/>
      <c r="H666" s="464"/>
      <c r="I666" s="343"/>
      <c r="J666" s="464"/>
      <c r="K666" s="497"/>
      <c r="L666" s="343"/>
      <c r="M666" s="464"/>
      <c r="N666" s="343"/>
      <c r="O666" s="464"/>
      <c r="P666" s="343"/>
      <c r="Q666" s="464"/>
      <c r="R666" s="343"/>
      <c r="S666" s="343"/>
      <c r="T666" s="343"/>
      <c r="U666" s="343"/>
      <c r="V666" s="343"/>
      <c r="W666" s="343"/>
      <c r="X666" s="343"/>
      <c r="Y666" s="343"/>
      <c r="Z666" s="343"/>
    </row>
    <row r="667" spans="1:26" ht="15.75" customHeight="1">
      <c r="A667" s="343"/>
      <c r="B667" s="343"/>
      <c r="C667" s="343"/>
      <c r="D667" s="464"/>
      <c r="E667" s="343"/>
      <c r="F667" s="464"/>
      <c r="G667" s="343"/>
      <c r="H667" s="464"/>
      <c r="I667" s="343"/>
      <c r="J667" s="464"/>
      <c r="K667" s="497"/>
      <c r="L667" s="343"/>
      <c r="M667" s="464"/>
      <c r="N667" s="343"/>
      <c r="O667" s="464"/>
      <c r="P667" s="343"/>
      <c r="Q667" s="464"/>
      <c r="R667" s="343"/>
      <c r="S667" s="343"/>
      <c r="T667" s="343"/>
      <c r="U667" s="343"/>
      <c r="V667" s="343"/>
      <c r="W667" s="343"/>
      <c r="X667" s="343"/>
      <c r="Y667" s="343"/>
      <c r="Z667" s="343"/>
    </row>
    <row r="668" spans="1:26" ht="15.75" customHeight="1">
      <c r="A668" s="343"/>
      <c r="B668" s="343"/>
      <c r="C668" s="343"/>
      <c r="D668" s="464"/>
      <c r="E668" s="343"/>
      <c r="F668" s="464"/>
      <c r="G668" s="343"/>
      <c r="H668" s="464"/>
      <c r="I668" s="343"/>
      <c r="J668" s="464"/>
      <c r="K668" s="497"/>
      <c r="L668" s="343"/>
      <c r="M668" s="464"/>
      <c r="N668" s="343"/>
      <c r="O668" s="464"/>
      <c r="P668" s="343"/>
      <c r="Q668" s="464"/>
      <c r="R668" s="343"/>
      <c r="S668" s="343"/>
      <c r="T668" s="343"/>
      <c r="U668" s="343"/>
      <c r="V668" s="343"/>
      <c r="W668" s="343"/>
      <c r="X668" s="343"/>
      <c r="Y668" s="343"/>
      <c r="Z668" s="343"/>
    </row>
    <row r="669" spans="1:26" ht="15.75" customHeight="1">
      <c r="A669" s="343"/>
      <c r="B669" s="343"/>
      <c r="C669" s="343"/>
      <c r="D669" s="464"/>
      <c r="E669" s="343"/>
      <c r="F669" s="464"/>
      <c r="G669" s="343"/>
      <c r="H669" s="464"/>
      <c r="I669" s="343"/>
      <c r="J669" s="464"/>
      <c r="K669" s="497"/>
      <c r="L669" s="343"/>
      <c r="M669" s="464"/>
      <c r="N669" s="343"/>
      <c r="O669" s="464"/>
      <c r="P669" s="343"/>
      <c r="Q669" s="464"/>
      <c r="R669" s="343"/>
      <c r="S669" s="343"/>
      <c r="T669" s="343"/>
      <c r="U669" s="343"/>
      <c r="V669" s="343"/>
      <c r="W669" s="343"/>
      <c r="X669" s="343"/>
      <c r="Y669" s="343"/>
      <c r="Z669" s="343"/>
    </row>
    <row r="670" spans="1:26" ht="15.75" customHeight="1">
      <c r="A670" s="343"/>
      <c r="B670" s="343"/>
      <c r="C670" s="343"/>
      <c r="D670" s="464"/>
      <c r="E670" s="343"/>
      <c r="F670" s="464"/>
      <c r="G670" s="343"/>
      <c r="H670" s="464"/>
      <c r="I670" s="343"/>
      <c r="J670" s="464"/>
      <c r="K670" s="497"/>
      <c r="L670" s="343"/>
      <c r="M670" s="464"/>
      <c r="N670" s="343"/>
      <c r="O670" s="464"/>
      <c r="P670" s="343"/>
      <c r="Q670" s="464"/>
      <c r="R670" s="343"/>
      <c r="S670" s="343"/>
      <c r="T670" s="343"/>
      <c r="U670" s="343"/>
      <c r="V670" s="343"/>
      <c r="W670" s="343"/>
      <c r="X670" s="343"/>
      <c r="Y670" s="343"/>
      <c r="Z670" s="343"/>
    </row>
    <row r="671" spans="1:26" ht="15.75" customHeight="1">
      <c r="A671" s="343"/>
      <c r="B671" s="343"/>
      <c r="C671" s="343"/>
      <c r="D671" s="464"/>
      <c r="E671" s="343"/>
      <c r="F671" s="464"/>
      <c r="G671" s="343"/>
      <c r="H671" s="464"/>
      <c r="I671" s="343"/>
      <c r="J671" s="464"/>
      <c r="K671" s="497"/>
      <c r="L671" s="343"/>
      <c r="M671" s="464"/>
      <c r="N671" s="343"/>
      <c r="O671" s="464"/>
      <c r="P671" s="343"/>
      <c r="Q671" s="464"/>
      <c r="R671" s="343"/>
      <c r="S671" s="343"/>
      <c r="T671" s="343"/>
      <c r="U671" s="343"/>
      <c r="V671" s="343"/>
      <c r="W671" s="343"/>
      <c r="X671" s="343"/>
      <c r="Y671" s="343"/>
      <c r="Z671" s="343"/>
    </row>
    <row r="672" spans="1:26" ht="15.75" customHeight="1">
      <c r="A672" s="343"/>
      <c r="B672" s="343"/>
      <c r="C672" s="343"/>
      <c r="D672" s="464"/>
      <c r="E672" s="343"/>
      <c r="F672" s="464"/>
      <c r="G672" s="343"/>
      <c r="H672" s="464"/>
      <c r="I672" s="343"/>
      <c r="J672" s="464"/>
      <c r="K672" s="497"/>
      <c r="L672" s="343"/>
      <c r="M672" s="464"/>
      <c r="N672" s="343"/>
      <c r="O672" s="464"/>
      <c r="P672" s="343"/>
      <c r="Q672" s="464"/>
      <c r="R672" s="343"/>
      <c r="S672" s="343"/>
      <c r="T672" s="343"/>
      <c r="U672" s="343"/>
      <c r="V672" s="343"/>
      <c r="W672" s="343"/>
      <c r="X672" s="343"/>
      <c r="Y672" s="343"/>
      <c r="Z672" s="343"/>
    </row>
    <row r="673" spans="1:26" ht="15.75" customHeight="1">
      <c r="A673" s="343"/>
      <c r="B673" s="343"/>
      <c r="C673" s="343"/>
      <c r="D673" s="464"/>
      <c r="E673" s="343"/>
      <c r="F673" s="464"/>
      <c r="G673" s="343"/>
      <c r="H673" s="464"/>
      <c r="I673" s="343"/>
      <c r="J673" s="464"/>
      <c r="K673" s="497"/>
      <c r="L673" s="343"/>
      <c r="M673" s="464"/>
      <c r="N673" s="343"/>
      <c r="O673" s="464"/>
      <c r="P673" s="343"/>
      <c r="Q673" s="464"/>
      <c r="R673" s="343"/>
      <c r="S673" s="343"/>
      <c r="T673" s="343"/>
      <c r="U673" s="343"/>
      <c r="V673" s="343"/>
      <c r="W673" s="343"/>
      <c r="X673" s="343"/>
      <c r="Y673" s="343"/>
      <c r="Z673" s="343"/>
    </row>
    <row r="674" spans="1:26" ht="15.75" customHeight="1">
      <c r="A674" s="343"/>
      <c r="B674" s="343"/>
      <c r="C674" s="343"/>
      <c r="D674" s="464"/>
      <c r="E674" s="343"/>
      <c r="F674" s="464"/>
      <c r="G674" s="343"/>
      <c r="H674" s="464"/>
      <c r="I674" s="343"/>
      <c r="J674" s="464"/>
      <c r="K674" s="497"/>
      <c r="L674" s="343"/>
      <c r="M674" s="464"/>
      <c r="N674" s="343"/>
      <c r="O674" s="464"/>
      <c r="P674" s="343"/>
      <c r="Q674" s="464"/>
      <c r="R674" s="343"/>
      <c r="S674" s="343"/>
      <c r="T674" s="343"/>
      <c r="U674" s="343"/>
      <c r="V674" s="343"/>
      <c r="W674" s="343"/>
      <c r="X674" s="343"/>
      <c r="Y674" s="343"/>
      <c r="Z674" s="343"/>
    </row>
    <row r="675" spans="1:26" ht="15.75" customHeight="1">
      <c r="A675" s="343"/>
      <c r="B675" s="343"/>
      <c r="C675" s="343"/>
      <c r="D675" s="464"/>
      <c r="E675" s="343"/>
      <c r="F675" s="464"/>
      <c r="G675" s="343"/>
      <c r="H675" s="464"/>
      <c r="I675" s="343"/>
      <c r="J675" s="464"/>
      <c r="K675" s="497"/>
      <c r="L675" s="343"/>
      <c r="M675" s="464"/>
      <c r="N675" s="343"/>
      <c r="O675" s="464"/>
      <c r="P675" s="343"/>
      <c r="Q675" s="464"/>
      <c r="R675" s="343"/>
      <c r="S675" s="343"/>
      <c r="T675" s="343"/>
      <c r="U675" s="343"/>
      <c r="V675" s="343"/>
      <c r="W675" s="343"/>
      <c r="X675" s="343"/>
      <c r="Y675" s="343"/>
      <c r="Z675" s="343"/>
    </row>
    <row r="676" spans="1:26" ht="15.75" customHeight="1">
      <c r="A676" s="343"/>
      <c r="B676" s="343"/>
      <c r="C676" s="343"/>
      <c r="D676" s="464"/>
      <c r="E676" s="343"/>
      <c r="F676" s="464"/>
      <c r="G676" s="343"/>
      <c r="H676" s="464"/>
      <c r="I676" s="343"/>
      <c r="J676" s="464"/>
      <c r="K676" s="497"/>
      <c r="L676" s="343"/>
      <c r="M676" s="464"/>
      <c r="N676" s="343"/>
      <c r="O676" s="464"/>
      <c r="P676" s="343"/>
      <c r="Q676" s="464"/>
      <c r="R676" s="343"/>
      <c r="S676" s="343"/>
      <c r="T676" s="343"/>
      <c r="U676" s="343"/>
      <c r="V676" s="343"/>
      <c r="W676" s="343"/>
      <c r="X676" s="343"/>
      <c r="Y676" s="343"/>
      <c r="Z676" s="343"/>
    </row>
    <row r="677" spans="1:26" ht="15.75" customHeight="1">
      <c r="A677" s="343"/>
      <c r="B677" s="343"/>
      <c r="C677" s="343"/>
      <c r="D677" s="464"/>
      <c r="E677" s="343"/>
      <c r="F677" s="464"/>
      <c r="G677" s="343"/>
      <c r="H677" s="464"/>
      <c r="I677" s="343"/>
      <c r="J677" s="464"/>
      <c r="K677" s="497"/>
      <c r="L677" s="343"/>
      <c r="M677" s="464"/>
      <c r="N677" s="343"/>
      <c r="O677" s="464"/>
      <c r="P677" s="343"/>
      <c r="Q677" s="464"/>
      <c r="R677" s="343"/>
      <c r="S677" s="343"/>
      <c r="T677" s="343"/>
      <c r="U677" s="343"/>
      <c r="V677" s="343"/>
      <c r="W677" s="343"/>
      <c r="X677" s="343"/>
      <c r="Y677" s="343"/>
      <c r="Z677" s="343"/>
    </row>
    <row r="678" spans="1:26" ht="15.75" customHeight="1">
      <c r="A678" s="343"/>
      <c r="B678" s="343"/>
      <c r="C678" s="343"/>
      <c r="D678" s="464"/>
      <c r="E678" s="343"/>
      <c r="F678" s="464"/>
      <c r="G678" s="343"/>
      <c r="H678" s="464"/>
      <c r="I678" s="343"/>
      <c r="J678" s="464"/>
      <c r="K678" s="497"/>
      <c r="L678" s="343"/>
      <c r="M678" s="464"/>
      <c r="N678" s="343"/>
      <c r="O678" s="464"/>
      <c r="P678" s="343"/>
      <c r="Q678" s="464"/>
      <c r="R678" s="343"/>
      <c r="S678" s="343"/>
      <c r="T678" s="343"/>
      <c r="U678" s="343"/>
      <c r="V678" s="343"/>
      <c r="W678" s="343"/>
      <c r="X678" s="343"/>
      <c r="Y678" s="343"/>
      <c r="Z678" s="343"/>
    </row>
    <row r="679" spans="1:26" ht="15.75" customHeight="1">
      <c r="A679" s="343"/>
      <c r="B679" s="343"/>
      <c r="C679" s="343"/>
      <c r="D679" s="464"/>
      <c r="E679" s="343"/>
      <c r="F679" s="464"/>
      <c r="G679" s="343"/>
      <c r="H679" s="464"/>
      <c r="I679" s="343"/>
      <c r="J679" s="464"/>
      <c r="K679" s="497"/>
      <c r="L679" s="343"/>
      <c r="M679" s="464"/>
      <c r="N679" s="343"/>
      <c r="O679" s="464"/>
      <c r="P679" s="343"/>
      <c r="Q679" s="464"/>
      <c r="R679" s="343"/>
      <c r="S679" s="343"/>
      <c r="T679" s="343"/>
      <c r="U679" s="343"/>
      <c r="V679" s="343"/>
      <c r="W679" s="343"/>
      <c r="X679" s="343"/>
      <c r="Y679" s="343"/>
      <c r="Z679" s="343"/>
    </row>
    <row r="680" spans="1:26" ht="15.75" customHeight="1">
      <c r="A680" s="343"/>
      <c r="B680" s="343"/>
      <c r="C680" s="343"/>
      <c r="D680" s="464"/>
      <c r="E680" s="343"/>
      <c r="F680" s="464"/>
      <c r="G680" s="343"/>
      <c r="H680" s="464"/>
      <c r="I680" s="343"/>
      <c r="J680" s="464"/>
      <c r="K680" s="497"/>
      <c r="L680" s="343"/>
      <c r="M680" s="464"/>
      <c r="N680" s="343"/>
      <c r="O680" s="464"/>
      <c r="P680" s="343"/>
      <c r="Q680" s="464"/>
      <c r="R680" s="343"/>
      <c r="S680" s="343"/>
      <c r="T680" s="343"/>
      <c r="U680" s="343"/>
      <c r="V680" s="343"/>
      <c r="W680" s="343"/>
      <c r="X680" s="343"/>
      <c r="Y680" s="343"/>
      <c r="Z680" s="343"/>
    </row>
    <row r="681" spans="1:26" ht="15.75" customHeight="1">
      <c r="A681" s="343"/>
      <c r="B681" s="343"/>
      <c r="C681" s="343"/>
      <c r="D681" s="464"/>
      <c r="E681" s="343"/>
      <c r="F681" s="464"/>
      <c r="G681" s="343"/>
      <c r="H681" s="464"/>
      <c r="I681" s="343"/>
      <c r="J681" s="464"/>
      <c r="K681" s="497"/>
      <c r="L681" s="343"/>
      <c r="M681" s="464"/>
      <c r="N681" s="343"/>
      <c r="O681" s="464"/>
      <c r="P681" s="343"/>
      <c r="Q681" s="464"/>
      <c r="R681" s="343"/>
      <c r="S681" s="343"/>
      <c r="T681" s="343"/>
      <c r="U681" s="343"/>
      <c r="V681" s="343"/>
      <c r="W681" s="343"/>
      <c r="X681" s="343"/>
      <c r="Y681" s="343"/>
      <c r="Z681" s="343"/>
    </row>
    <row r="682" spans="1:26" ht="15.75" customHeight="1">
      <c r="A682" s="343"/>
      <c r="B682" s="343"/>
      <c r="C682" s="343"/>
      <c r="D682" s="464"/>
      <c r="E682" s="343"/>
      <c r="F682" s="464"/>
      <c r="G682" s="343"/>
      <c r="H682" s="464"/>
      <c r="I682" s="343"/>
      <c r="J682" s="464"/>
      <c r="K682" s="497"/>
      <c r="L682" s="343"/>
      <c r="M682" s="464"/>
      <c r="N682" s="343"/>
      <c r="O682" s="464"/>
      <c r="P682" s="343"/>
      <c r="Q682" s="464"/>
      <c r="R682" s="343"/>
      <c r="S682" s="343"/>
      <c r="T682" s="343"/>
      <c r="U682" s="343"/>
      <c r="V682" s="343"/>
      <c r="W682" s="343"/>
      <c r="X682" s="343"/>
      <c r="Y682" s="343"/>
      <c r="Z682" s="343"/>
    </row>
    <row r="683" spans="1:26" ht="15.75" customHeight="1">
      <c r="A683" s="343"/>
      <c r="B683" s="343"/>
      <c r="C683" s="343"/>
      <c r="D683" s="464"/>
      <c r="E683" s="343"/>
      <c r="F683" s="464"/>
      <c r="G683" s="343"/>
      <c r="H683" s="464"/>
      <c r="I683" s="343"/>
      <c r="J683" s="464"/>
      <c r="K683" s="497"/>
      <c r="L683" s="343"/>
      <c r="M683" s="464"/>
      <c r="N683" s="343"/>
      <c r="O683" s="464"/>
      <c r="P683" s="343"/>
      <c r="Q683" s="464"/>
      <c r="R683" s="343"/>
      <c r="S683" s="343"/>
      <c r="T683" s="343"/>
      <c r="U683" s="343"/>
      <c r="V683" s="343"/>
      <c r="W683" s="343"/>
      <c r="X683" s="343"/>
      <c r="Y683" s="343"/>
      <c r="Z683" s="343"/>
    </row>
    <row r="684" spans="1:26" ht="15.75" customHeight="1">
      <c r="A684" s="343"/>
      <c r="B684" s="343"/>
      <c r="C684" s="343"/>
      <c r="D684" s="464"/>
      <c r="E684" s="343"/>
      <c r="F684" s="464"/>
      <c r="G684" s="343"/>
      <c r="H684" s="464"/>
      <c r="I684" s="343"/>
      <c r="J684" s="464"/>
      <c r="K684" s="497"/>
      <c r="L684" s="343"/>
      <c r="M684" s="464"/>
      <c r="N684" s="343"/>
      <c r="O684" s="464"/>
      <c r="P684" s="343"/>
      <c r="Q684" s="464"/>
      <c r="R684" s="343"/>
      <c r="S684" s="343"/>
      <c r="T684" s="343"/>
      <c r="U684" s="343"/>
      <c r="V684" s="343"/>
      <c r="W684" s="343"/>
      <c r="X684" s="343"/>
      <c r="Y684" s="343"/>
      <c r="Z684" s="343"/>
    </row>
    <row r="685" spans="1:26" ht="15.75" customHeight="1">
      <c r="A685" s="343"/>
      <c r="B685" s="343"/>
      <c r="C685" s="343"/>
      <c r="D685" s="464"/>
      <c r="E685" s="343"/>
      <c r="F685" s="464"/>
      <c r="G685" s="343"/>
      <c r="H685" s="464"/>
      <c r="I685" s="343"/>
      <c r="J685" s="464"/>
      <c r="K685" s="497"/>
      <c r="L685" s="343"/>
      <c r="M685" s="464"/>
      <c r="N685" s="343"/>
      <c r="O685" s="464"/>
      <c r="P685" s="343"/>
      <c r="Q685" s="464"/>
      <c r="R685" s="343"/>
      <c r="S685" s="343"/>
      <c r="T685" s="343"/>
      <c r="U685" s="343"/>
      <c r="V685" s="343"/>
      <c r="W685" s="343"/>
      <c r="X685" s="343"/>
      <c r="Y685" s="343"/>
      <c r="Z685" s="343"/>
    </row>
    <row r="686" spans="1:26" ht="15.75" customHeight="1">
      <c r="A686" s="343"/>
      <c r="B686" s="343"/>
      <c r="C686" s="343"/>
      <c r="D686" s="464"/>
      <c r="E686" s="343"/>
      <c r="F686" s="464"/>
      <c r="G686" s="343"/>
      <c r="H686" s="464"/>
      <c r="I686" s="343"/>
      <c r="J686" s="464"/>
      <c r="K686" s="497"/>
      <c r="L686" s="343"/>
      <c r="M686" s="464"/>
      <c r="N686" s="343"/>
      <c r="O686" s="464"/>
      <c r="P686" s="343"/>
      <c r="Q686" s="464"/>
      <c r="R686" s="343"/>
      <c r="S686" s="343"/>
      <c r="T686" s="343"/>
      <c r="U686" s="343"/>
      <c r="V686" s="343"/>
      <c r="W686" s="343"/>
      <c r="X686" s="343"/>
      <c r="Y686" s="343"/>
      <c r="Z686" s="343"/>
    </row>
    <row r="687" spans="1:26" ht="15.75" customHeight="1">
      <c r="A687" s="343"/>
      <c r="B687" s="343"/>
      <c r="C687" s="343"/>
      <c r="D687" s="464"/>
      <c r="E687" s="343"/>
      <c r="F687" s="464"/>
      <c r="G687" s="343"/>
      <c r="H687" s="464"/>
      <c r="I687" s="343"/>
      <c r="J687" s="464"/>
      <c r="K687" s="497"/>
      <c r="L687" s="343"/>
      <c r="M687" s="464"/>
      <c r="N687" s="343"/>
      <c r="O687" s="464"/>
      <c r="P687" s="343"/>
      <c r="Q687" s="464"/>
      <c r="R687" s="343"/>
      <c r="S687" s="343"/>
      <c r="T687" s="343"/>
      <c r="U687" s="343"/>
      <c r="V687" s="343"/>
      <c r="W687" s="343"/>
      <c r="X687" s="343"/>
      <c r="Y687" s="343"/>
      <c r="Z687" s="343"/>
    </row>
    <row r="688" spans="1:26" ht="15.75" customHeight="1">
      <c r="A688" s="343"/>
      <c r="B688" s="343"/>
      <c r="C688" s="343"/>
      <c r="D688" s="464"/>
      <c r="E688" s="343"/>
      <c r="F688" s="464"/>
      <c r="G688" s="343"/>
      <c r="H688" s="464"/>
      <c r="I688" s="343"/>
      <c r="J688" s="464"/>
      <c r="K688" s="497"/>
      <c r="L688" s="343"/>
      <c r="M688" s="464"/>
      <c r="N688" s="343"/>
      <c r="O688" s="464"/>
      <c r="P688" s="343"/>
      <c r="Q688" s="464"/>
      <c r="R688" s="343"/>
      <c r="S688" s="343"/>
      <c r="T688" s="343"/>
      <c r="U688" s="343"/>
      <c r="V688" s="343"/>
      <c r="W688" s="343"/>
      <c r="X688" s="343"/>
      <c r="Y688" s="343"/>
      <c r="Z688" s="343"/>
    </row>
    <row r="689" spans="1:26" ht="15.75" customHeight="1">
      <c r="A689" s="343"/>
      <c r="B689" s="343"/>
      <c r="C689" s="343"/>
      <c r="D689" s="464"/>
      <c r="E689" s="343"/>
      <c r="F689" s="464"/>
      <c r="G689" s="343"/>
      <c r="H689" s="464"/>
      <c r="I689" s="343"/>
      <c r="J689" s="464"/>
      <c r="K689" s="497"/>
      <c r="L689" s="343"/>
      <c r="M689" s="464"/>
      <c r="N689" s="343"/>
      <c r="O689" s="464"/>
      <c r="P689" s="343"/>
      <c r="Q689" s="464"/>
      <c r="R689" s="343"/>
      <c r="S689" s="343"/>
      <c r="T689" s="343"/>
      <c r="U689" s="343"/>
      <c r="V689" s="343"/>
      <c r="W689" s="343"/>
      <c r="X689" s="343"/>
      <c r="Y689" s="343"/>
      <c r="Z689" s="343"/>
    </row>
    <row r="690" spans="1:26" ht="15.75" customHeight="1">
      <c r="A690" s="343"/>
      <c r="B690" s="343"/>
      <c r="C690" s="343"/>
      <c r="D690" s="464"/>
      <c r="E690" s="343"/>
      <c r="F690" s="464"/>
      <c r="G690" s="343"/>
      <c r="H690" s="464"/>
      <c r="I690" s="343"/>
      <c r="J690" s="464"/>
      <c r="K690" s="497"/>
      <c r="L690" s="343"/>
      <c r="M690" s="464"/>
      <c r="N690" s="343"/>
      <c r="O690" s="464"/>
      <c r="P690" s="343"/>
      <c r="Q690" s="464"/>
      <c r="R690" s="343"/>
      <c r="S690" s="343"/>
      <c r="T690" s="343"/>
      <c r="U690" s="343"/>
      <c r="V690" s="343"/>
      <c r="W690" s="343"/>
      <c r="X690" s="343"/>
      <c r="Y690" s="343"/>
      <c r="Z690" s="343"/>
    </row>
    <row r="691" spans="1:26" ht="15.75" customHeight="1">
      <c r="A691" s="343"/>
      <c r="B691" s="343"/>
      <c r="C691" s="343"/>
      <c r="D691" s="464"/>
      <c r="E691" s="343"/>
      <c r="F691" s="464"/>
      <c r="G691" s="343"/>
      <c r="H691" s="464"/>
      <c r="I691" s="343"/>
      <c r="J691" s="464"/>
      <c r="K691" s="497"/>
      <c r="L691" s="343"/>
      <c r="M691" s="464"/>
      <c r="N691" s="343"/>
      <c r="O691" s="464"/>
      <c r="P691" s="343"/>
      <c r="Q691" s="464"/>
      <c r="R691" s="343"/>
      <c r="S691" s="343"/>
      <c r="T691" s="343"/>
      <c r="U691" s="343"/>
      <c r="V691" s="343"/>
      <c r="W691" s="343"/>
      <c r="X691" s="343"/>
      <c r="Y691" s="343"/>
      <c r="Z691" s="343"/>
    </row>
    <row r="692" spans="1:26" ht="15.75" customHeight="1">
      <c r="A692" s="343"/>
      <c r="B692" s="343"/>
      <c r="C692" s="343"/>
      <c r="D692" s="464"/>
      <c r="E692" s="343"/>
      <c r="F692" s="464"/>
      <c r="G692" s="343"/>
      <c r="H692" s="464"/>
      <c r="I692" s="343"/>
      <c r="J692" s="464"/>
      <c r="K692" s="497"/>
      <c r="L692" s="343"/>
      <c r="M692" s="464"/>
      <c r="N692" s="343"/>
      <c r="O692" s="464"/>
      <c r="P692" s="343"/>
      <c r="Q692" s="464"/>
      <c r="R692" s="343"/>
      <c r="S692" s="343"/>
      <c r="T692" s="343"/>
      <c r="U692" s="343"/>
      <c r="V692" s="343"/>
      <c r="W692" s="343"/>
      <c r="X692" s="343"/>
      <c r="Y692" s="343"/>
      <c r="Z692" s="343"/>
    </row>
    <row r="693" spans="1:26" ht="15.75" customHeight="1">
      <c r="A693" s="343"/>
      <c r="B693" s="343"/>
      <c r="C693" s="343"/>
      <c r="D693" s="464"/>
      <c r="E693" s="343"/>
      <c r="F693" s="464"/>
      <c r="G693" s="343"/>
      <c r="H693" s="464"/>
      <c r="I693" s="343"/>
      <c r="J693" s="464"/>
      <c r="K693" s="497"/>
      <c r="L693" s="343"/>
      <c r="M693" s="464"/>
      <c r="N693" s="343"/>
      <c r="O693" s="464"/>
      <c r="P693" s="343"/>
      <c r="Q693" s="464"/>
      <c r="R693" s="343"/>
      <c r="S693" s="343"/>
      <c r="T693" s="343"/>
      <c r="U693" s="343"/>
      <c r="V693" s="343"/>
      <c r="W693" s="343"/>
      <c r="X693" s="343"/>
      <c r="Y693" s="343"/>
      <c r="Z693" s="343"/>
    </row>
    <row r="694" spans="1:26" ht="15.75" customHeight="1">
      <c r="A694" s="343"/>
      <c r="B694" s="343"/>
      <c r="C694" s="343"/>
      <c r="D694" s="464"/>
      <c r="E694" s="343"/>
      <c r="F694" s="464"/>
      <c r="G694" s="343"/>
      <c r="H694" s="464"/>
      <c r="I694" s="343"/>
      <c r="J694" s="464"/>
      <c r="K694" s="497"/>
      <c r="L694" s="343"/>
      <c r="M694" s="464"/>
      <c r="N694" s="343"/>
      <c r="O694" s="464"/>
      <c r="P694" s="343"/>
      <c r="Q694" s="464"/>
      <c r="R694" s="343"/>
      <c r="S694" s="343"/>
      <c r="T694" s="343"/>
      <c r="U694" s="343"/>
      <c r="V694" s="343"/>
      <c r="W694" s="343"/>
      <c r="X694" s="343"/>
      <c r="Y694" s="343"/>
      <c r="Z694" s="343"/>
    </row>
    <row r="695" spans="1:26" ht="15.75" customHeight="1">
      <c r="A695" s="343"/>
      <c r="B695" s="343"/>
      <c r="C695" s="343"/>
      <c r="D695" s="464"/>
      <c r="E695" s="343"/>
      <c r="F695" s="464"/>
      <c r="G695" s="343"/>
      <c r="H695" s="464"/>
      <c r="I695" s="343"/>
      <c r="J695" s="464"/>
      <c r="K695" s="497"/>
      <c r="L695" s="343"/>
      <c r="M695" s="464"/>
      <c r="N695" s="343"/>
      <c r="O695" s="464"/>
      <c r="P695" s="343"/>
      <c r="Q695" s="464"/>
      <c r="R695" s="343"/>
      <c r="S695" s="343"/>
      <c r="T695" s="343"/>
      <c r="U695" s="343"/>
      <c r="V695" s="343"/>
      <c r="W695" s="343"/>
      <c r="X695" s="343"/>
      <c r="Y695" s="343"/>
      <c r="Z695" s="343"/>
    </row>
    <row r="696" spans="1:26" ht="15.75" customHeight="1">
      <c r="A696" s="343"/>
      <c r="B696" s="343"/>
      <c r="C696" s="343"/>
      <c r="D696" s="464"/>
      <c r="E696" s="343"/>
      <c r="F696" s="464"/>
      <c r="G696" s="343"/>
      <c r="H696" s="464"/>
      <c r="I696" s="343"/>
      <c r="J696" s="464"/>
      <c r="K696" s="497"/>
      <c r="L696" s="343"/>
      <c r="M696" s="464"/>
      <c r="N696" s="343"/>
      <c r="O696" s="464"/>
      <c r="P696" s="343"/>
      <c r="Q696" s="464"/>
      <c r="R696" s="343"/>
      <c r="S696" s="343"/>
      <c r="T696" s="343"/>
      <c r="U696" s="343"/>
      <c r="V696" s="343"/>
      <c r="W696" s="343"/>
      <c r="X696" s="343"/>
      <c r="Y696" s="343"/>
      <c r="Z696" s="343"/>
    </row>
    <row r="697" spans="1:26" ht="15.75" customHeight="1">
      <c r="A697" s="343"/>
      <c r="B697" s="343"/>
      <c r="C697" s="343"/>
      <c r="D697" s="464"/>
      <c r="E697" s="343"/>
      <c r="F697" s="464"/>
      <c r="G697" s="343"/>
      <c r="H697" s="464"/>
      <c r="I697" s="343"/>
      <c r="J697" s="464"/>
      <c r="K697" s="497"/>
      <c r="L697" s="343"/>
      <c r="M697" s="464"/>
      <c r="N697" s="343"/>
      <c r="O697" s="464"/>
      <c r="P697" s="343"/>
      <c r="Q697" s="464"/>
      <c r="R697" s="343"/>
      <c r="S697" s="343"/>
      <c r="T697" s="343"/>
      <c r="U697" s="343"/>
      <c r="V697" s="343"/>
      <c r="W697" s="343"/>
      <c r="X697" s="343"/>
      <c r="Y697" s="343"/>
      <c r="Z697" s="343"/>
    </row>
    <row r="698" spans="1:26" ht="15.75" customHeight="1">
      <c r="A698" s="343"/>
      <c r="B698" s="343"/>
      <c r="C698" s="343"/>
      <c r="D698" s="464"/>
      <c r="E698" s="343"/>
      <c r="F698" s="464"/>
      <c r="G698" s="343"/>
      <c r="H698" s="464"/>
      <c r="I698" s="343"/>
      <c r="J698" s="464"/>
      <c r="K698" s="497"/>
      <c r="L698" s="343"/>
      <c r="M698" s="464"/>
      <c r="N698" s="343"/>
      <c r="O698" s="464"/>
      <c r="P698" s="343"/>
      <c r="Q698" s="464"/>
      <c r="R698" s="343"/>
      <c r="S698" s="343"/>
      <c r="T698" s="343"/>
      <c r="U698" s="343"/>
      <c r="V698" s="343"/>
      <c r="W698" s="343"/>
      <c r="X698" s="343"/>
      <c r="Y698" s="343"/>
      <c r="Z698" s="343"/>
    </row>
    <row r="699" spans="1:26" ht="15.75" customHeight="1">
      <c r="A699" s="343"/>
      <c r="B699" s="343"/>
      <c r="C699" s="343"/>
      <c r="D699" s="464"/>
      <c r="E699" s="343"/>
      <c r="F699" s="464"/>
      <c r="G699" s="343"/>
      <c r="H699" s="464"/>
      <c r="I699" s="343"/>
      <c r="J699" s="464"/>
      <c r="K699" s="497"/>
      <c r="L699" s="343"/>
      <c r="M699" s="464"/>
      <c r="N699" s="343"/>
      <c r="O699" s="464"/>
      <c r="P699" s="343"/>
      <c r="Q699" s="464"/>
      <c r="R699" s="343"/>
      <c r="S699" s="343"/>
      <c r="T699" s="343"/>
      <c r="U699" s="343"/>
      <c r="V699" s="343"/>
      <c r="W699" s="343"/>
      <c r="X699" s="343"/>
      <c r="Y699" s="343"/>
      <c r="Z699" s="343"/>
    </row>
    <row r="700" spans="1:26" ht="15.75" customHeight="1">
      <c r="A700" s="343"/>
      <c r="B700" s="343"/>
      <c r="C700" s="343"/>
      <c r="D700" s="464"/>
      <c r="E700" s="343"/>
      <c r="F700" s="464"/>
      <c r="G700" s="343"/>
      <c r="H700" s="464"/>
      <c r="I700" s="343"/>
      <c r="J700" s="464"/>
      <c r="K700" s="497"/>
      <c r="L700" s="343"/>
      <c r="M700" s="464"/>
      <c r="N700" s="343"/>
      <c r="O700" s="464"/>
      <c r="P700" s="343"/>
      <c r="Q700" s="464"/>
      <c r="R700" s="343"/>
      <c r="S700" s="343"/>
      <c r="T700" s="343"/>
      <c r="U700" s="343"/>
      <c r="V700" s="343"/>
      <c r="W700" s="343"/>
      <c r="X700" s="343"/>
      <c r="Y700" s="343"/>
      <c r="Z700" s="343"/>
    </row>
    <row r="701" spans="1:26" ht="15.75" customHeight="1">
      <c r="A701" s="343"/>
      <c r="B701" s="343"/>
      <c r="C701" s="343"/>
      <c r="D701" s="464"/>
      <c r="E701" s="343"/>
      <c r="F701" s="464"/>
      <c r="G701" s="343"/>
      <c r="H701" s="464"/>
      <c r="I701" s="343"/>
      <c r="J701" s="464"/>
      <c r="K701" s="497"/>
      <c r="L701" s="343"/>
      <c r="M701" s="464"/>
      <c r="N701" s="343"/>
      <c r="O701" s="464"/>
      <c r="P701" s="343"/>
      <c r="Q701" s="464"/>
      <c r="R701" s="343"/>
      <c r="S701" s="343"/>
      <c r="T701" s="343"/>
      <c r="U701" s="343"/>
      <c r="V701" s="343"/>
      <c r="W701" s="343"/>
      <c r="X701" s="343"/>
      <c r="Y701" s="343"/>
      <c r="Z701" s="343"/>
    </row>
    <row r="702" spans="1:26" ht="15.75" customHeight="1">
      <c r="A702" s="343"/>
      <c r="B702" s="343"/>
      <c r="C702" s="343"/>
      <c r="D702" s="464"/>
      <c r="E702" s="343"/>
      <c r="F702" s="464"/>
      <c r="G702" s="343"/>
      <c r="H702" s="464"/>
      <c r="I702" s="343"/>
      <c r="J702" s="464"/>
      <c r="K702" s="497"/>
      <c r="L702" s="343"/>
      <c r="M702" s="464"/>
      <c r="N702" s="343"/>
      <c r="O702" s="464"/>
      <c r="P702" s="343"/>
      <c r="Q702" s="464"/>
      <c r="R702" s="343"/>
      <c r="S702" s="343"/>
      <c r="T702" s="343"/>
      <c r="U702" s="343"/>
      <c r="V702" s="343"/>
      <c r="W702" s="343"/>
      <c r="X702" s="343"/>
      <c r="Y702" s="343"/>
      <c r="Z702" s="343"/>
    </row>
    <row r="703" spans="1:26" ht="15.75" customHeight="1">
      <c r="A703" s="343"/>
      <c r="B703" s="343"/>
      <c r="C703" s="343"/>
      <c r="D703" s="464"/>
      <c r="E703" s="343"/>
      <c r="F703" s="464"/>
      <c r="G703" s="343"/>
      <c r="H703" s="464"/>
      <c r="I703" s="343"/>
      <c r="J703" s="464"/>
      <c r="K703" s="497"/>
      <c r="L703" s="343"/>
      <c r="M703" s="464"/>
      <c r="N703" s="343"/>
      <c r="O703" s="464"/>
      <c r="P703" s="343"/>
      <c r="Q703" s="464"/>
      <c r="R703" s="343"/>
      <c r="S703" s="343"/>
      <c r="T703" s="343"/>
      <c r="U703" s="343"/>
      <c r="V703" s="343"/>
      <c r="W703" s="343"/>
      <c r="X703" s="343"/>
      <c r="Y703" s="343"/>
      <c r="Z703" s="343"/>
    </row>
    <row r="704" spans="1:26" ht="15.75" customHeight="1">
      <c r="A704" s="343"/>
      <c r="B704" s="343"/>
      <c r="C704" s="343"/>
      <c r="D704" s="464"/>
      <c r="E704" s="343"/>
      <c r="F704" s="464"/>
      <c r="G704" s="343"/>
      <c r="H704" s="464"/>
      <c r="I704" s="343"/>
      <c r="J704" s="464"/>
      <c r="K704" s="497"/>
      <c r="L704" s="343"/>
      <c r="M704" s="464"/>
      <c r="N704" s="343"/>
      <c r="O704" s="464"/>
      <c r="P704" s="343"/>
      <c r="Q704" s="464"/>
      <c r="R704" s="343"/>
      <c r="S704" s="343"/>
      <c r="T704" s="343"/>
      <c r="U704" s="343"/>
      <c r="V704" s="343"/>
      <c r="W704" s="343"/>
      <c r="X704" s="343"/>
      <c r="Y704" s="343"/>
      <c r="Z704" s="343"/>
    </row>
    <row r="705" spans="1:26" ht="15.75" customHeight="1">
      <c r="A705" s="343"/>
      <c r="B705" s="343"/>
      <c r="C705" s="343"/>
      <c r="D705" s="464"/>
      <c r="E705" s="343"/>
      <c r="F705" s="464"/>
      <c r="G705" s="343"/>
      <c r="H705" s="464"/>
      <c r="I705" s="343"/>
      <c r="J705" s="464"/>
      <c r="K705" s="497"/>
      <c r="L705" s="343"/>
      <c r="M705" s="464"/>
      <c r="N705" s="343"/>
      <c r="O705" s="464"/>
      <c r="P705" s="343"/>
      <c r="Q705" s="464"/>
      <c r="R705" s="343"/>
      <c r="S705" s="343"/>
      <c r="T705" s="343"/>
      <c r="U705" s="343"/>
      <c r="V705" s="343"/>
      <c r="W705" s="343"/>
      <c r="X705" s="343"/>
      <c r="Y705" s="343"/>
      <c r="Z705" s="343"/>
    </row>
    <row r="706" spans="1:26" ht="15.75" customHeight="1">
      <c r="A706" s="343"/>
      <c r="B706" s="343"/>
      <c r="C706" s="343"/>
      <c r="D706" s="464"/>
      <c r="E706" s="343"/>
      <c r="F706" s="464"/>
      <c r="G706" s="343"/>
      <c r="H706" s="464"/>
      <c r="I706" s="343"/>
      <c r="J706" s="464"/>
      <c r="K706" s="497"/>
      <c r="L706" s="343"/>
      <c r="M706" s="464"/>
      <c r="N706" s="343"/>
      <c r="O706" s="464"/>
      <c r="P706" s="343"/>
      <c r="Q706" s="464"/>
      <c r="R706" s="343"/>
      <c r="S706" s="343"/>
      <c r="T706" s="343"/>
      <c r="U706" s="343"/>
      <c r="V706" s="343"/>
      <c r="W706" s="343"/>
      <c r="X706" s="343"/>
      <c r="Y706" s="343"/>
      <c r="Z706" s="343"/>
    </row>
    <row r="707" spans="1:26" ht="15.75" customHeight="1">
      <c r="A707" s="343"/>
      <c r="B707" s="343"/>
      <c r="C707" s="343"/>
      <c r="D707" s="464"/>
      <c r="E707" s="343"/>
      <c r="F707" s="464"/>
      <c r="G707" s="343"/>
      <c r="H707" s="464"/>
      <c r="I707" s="343"/>
      <c r="J707" s="464"/>
      <c r="K707" s="497"/>
      <c r="L707" s="343"/>
      <c r="M707" s="464"/>
      <c r="N707" s="343"/>
      <c r="O707" s="464"/>
      <c r="P707" s="343"/>
      <c r="Q707" s="464"/>
      <c r="R707" s="343"/>
      <c r="S707" s="343"/>
      <c r="T707" s="343"/>
      <c r="U707" s="343"/>
      <c r="V707" s="343"/>
      <c r="W707" s="343"/>
      <c r="X707" s="343"/>
      <c r="Y707" s="343"/>
      <c r="Z707" s="343"/>
    </row>
    <row r="708" spans="1:26" ht="15.75" customHeight="1">
      <c r="A708" s="343"/>
      <c r="B708" s="343"/>
      <c r="C708" s="343"/>
      <c r="D708" s="464"/>
      <c r="E708" s="343"/>
      <c r="F708" s="464"/>
      <c r="G708" s="343"/>
      <c r="H708" s="464"/>
      <c r="I708" s="343"/>
      <c r="J708" s="464"/>
      <c r="K708" s="497"/>
      <c r="L708" s="343"/>
      <c r="M708" s="464"/>
      <c r="N708" s="343"/>
      <c r="O708" s="464"/>
      <c r="P708" s="343"/>
      <c r="Q708" s="464"/>
      <c r="R708" s="343"/>
      <c r="S708" s="343"/>
      <c r="T708" s="343"/>
      <c r="U708" s="343"/>
      <c r="V708" s="343"/>
      <c r="W708" s="343"/>
      <c r="X708" s="343"/>
      <c r="Y708" s="343"/>
      <c r="Z708" s="343"/>
    </row>
    <row r="709" spans="1:26" ht="15.75" customHeight="1">
      <c r="A709" s="343"/>
      <c r="B709" s="343"/>
      <c r="C709" s="343"/>
      <c r="D709" s="464"/>
      <c r="E709" s="343"/>
      <c r="F709" s="464"/>
      <c r="G709" s="343"/>
      <c r="H709" s="464"/>
      <c r="I709" s="343"/>
      <c r="J709" s="464"/>
      <c r="K709" s="497"/>
      <c r="L709" s="343"/>
      <c r="M709" s="464"/>
      <c r="N709" s="343"/>
      <c r="O709" s="464"/>
      <c r="P709" s="343"/>
      <c r="Q709" s="464"/>
      <c r="R709" s="343"/>
      <c r="S709" s="343"/>
      <c r="T709" s="343"/>
      <c r="U709" s="343"/>
      <c r="V709" s="343"/>
      <c r="W709" s="343"/>
      <c r="X709" s="343"/>
      <c r="Y709" s="343"/>
      <c r="Z709" s="343"/>
    </row>
    <row r="710" spans="1:26" ht="15.75" customHeight="1">
      <c r="A710" s="343"/>
      <c r="B710" s="343"/>
      <c r="C710" s="343"/>
      <c r="D710" s="464"/>
      <c r="E710" s="343"/>
      <c r="F710" s="464"/>
      <c r="G710" s="343"/>
      <c r="H710" s="464"/>
      <c r="I710" s="343"/>
      <c r="J710" s="464"/>
      <c r="K710" s="497"/>
      <c r="L710" s="343"/>
      <c r="M710" s="464"/>
      <c r="N710" s="343"/>
      <c r="O710" s="464"/>
      <c r="P710" s="343"/>
      <c r="Q710" s="464"/>
      <c r="R710" s="343"/>
      <c r="S710" s="343"/>
      <c r="T710" s="343"/>
      <c r="U710" s="343"/>
      <c r="V710" s="343"/>
      <c r="W710" s="343"/>
      <c r="X710" s="343"/>
      <c r="Y710" s="343"/>
      <c r="Z710" s="343"/>
    </row>
    <row r="711" spans="1:26" ht="15.75" customHeight="1">
      <c r="A711" s="343"/>
      <c r="B711" s="343"/>
      <c r="C711" s="343"/>
      <c r="D711" s="464"/>
      <c r="E711" s="343"/>
      <c r="F711" s="464"/>
      <c r="G711" s="343"/>
      <c r="H711" s="464"/>
      <c r="I711" s="343"/>
      <c r="J711" s="464"/>
      <c r="K711" s="497"/>
      <c r="L711" s="343"/>
      <c r="M711" s="464"/>
      <c r="N711" s="343"/>
      <c r="O711" s="464"/>
      <c r="P711" s="343"/>
      <c r="Q711" s="464"/>
      <c r="R711" s="343"/>
      <c r="S711" s="343"/>
      <c r="T711" s="343"/>
      <c r="U711" s="343"/>
      <c r="V711" s="343"/>
      <c r="W711" s="343"/>
      <c r="X711" s="343"/>
      <c r="Y711" s="343"/>
      <c r="Z711" s="343"/>
    </row>
    <row r="712" spans="1:26" ht="15.75" customHeight="1">
      <c r="A712" s="343"/>
      <c r="B712" s="343"/>
      <c r="C712" s="343"/>
      <c r="D712" s="464"/>
      <c r="E712" s="343"/>
      <c r="F712" s="464"/>
      <c r="G712" s="343"/>
      <c r="H712" s="464"/>
      <c r="I712" s="343"/>
      <c r="J712" s="464"/>
      <c r="K712" s="497"/>
      <c r="L712" s="343"/>
      <c r="M712" s="464"/>
      <c r="N712" s="343"/>
      <c r="O712" s="464"/>
      <c r="P712" s="343"/>
      <c r="Q712" s="464"/>
      <c r="R712" s="343"/>
      <c r="S712" s="343"/>
      <c r="T712" s="343"/>
      <c r="U712" s="343"/>
      <c r="V712" s="343"/>
      <c r="W712" s="343"/>
      <c r="X712" s="343"/>
      <c r="Y712" s="343"/>
      <c r="Z712" s="343"/>
    </row>
    <row r="713" spans="1:26" ht="15.75" customHeight="1">
      <c r="A713" s="343"/>
      <c r="B713" s="343"/>
      <c r="C713" s="343"/>
      <c r="D713" s="464"/>
      <c r="E713" s="343"/>
      <c r="F713" s="464"/>
      <c r="G713" s="343"/>
      <c r="H713" s="464"/>
      <c r="I713" s="343"/>
      <c r="J713" s="464"/>
      <c r="K713" s="497"/>
      <c r="L713" s="343"/>
      <c r="M713" s="464"/>
      <c r="N713" s="343"/>
      <c r="O713" s="464"/>
      <c r="P713" s="343"/>
      <c r="Q713" s="464"/>
      <c r="R713" s="343"/>
      <c r="S713" s="343"/>
      <c r="T713" s="343"/>
      <c r="U713" s="343"/>
      <c r="V713" s="343"/>
      <c r="W713" s="343"/>
      <c r="X713" s="343"/>
      <c r="Y713" s="343"/>
      <c r="Z713" s="343"/>
    </row>
    <row r="714" spans="1:26" ht="15.75" customHeight="1">
      <c r="A714" s="343"/>
      <c r="B714" s="343"/>
      <c r="C714" s="343"/>
      <c r="D714" s="464"/>
      <c r="E714" s="343"/>
      <c r="F714" s="464"/>
      <c r="G714" s="343"/>
      <c r="H714" s="464"/>
      <c r="I714" s="343"/>
      <c r="J714" s="464"/>
      <c r="K714" s="497"/>
      <c r="L714" s="343"/>
      <c r="M714" s="464"/>
      <c r="N714" s="343"/>
      <c r="O714" s="464"/>
      <c r="P714" s="343"/>
      <c r="Q714" s="464"/>
      <c r="R714" s="343"/>
      <c r="S714" s="343"/>
      <c r="T714" s="343"/>
      <c r="U714" s="343"/>
      <c r="V714" s="343"/>
      <c r="W714" s="343"/>
      <c r="X714" s="343"/>
      <c r="Y714" s="343"/>
      <c r="Z714" s="343"/>
    </row>
    <row r="715" spans="1:26" ht="15.75" customHeight="1">
      <c r="A715" s="343"/>
      <c r="B715" s="343"/>
      <c r="C715" s="343"/>
      <c r="D715" s="464"/>
      <c r="E715" s="343"/>
      <c r="F715" s="464"/>
      <c r="G715" s="343"/>
      <c r="H715" s="464"/>
      <c r="I715" s="343"/>
      <c r="J715" s="464"/>
      <c r="K715" s="497"/>
      <c r="L715" s="343"/>
      <c r="M715" s="464"/>
      <c r="N715" s="343"/>
      <c r="O715" s="464"/>
      <c r="P715" s="343"/>
      <c r="Q715" s="464"/>
      <c r="R715" s="343"/>
      <c r="S715" s="343"/>
      <c r="T715" s="343"/>
      <c r="U715" s="343"/>
      <c r="V715" s="343"/>
      <c r="W715" s="343"/>
      <c r="X715" s="343"/>
      <c r="Y715" s="343"/>
      <c r="Z715" s="343"/>
    </row>
    <row r="716" spans="1:26" ht="15.75" customHeight="1">
      <c r="A716" s="343"/>
      <c r="B716" s="343"/>
      <c r="C716" s="343"/>
      <c r="D716" s="464"/>
      <c r="E716" s="343"/>
      <c r="F716" s="464"/>
      <c r="G716" s="343"/>
      <c r="H716" s="464"/>
      <c r="I716" s="343"/>
      <c r="J716" s="464"/>
      <c r="K716" s="497"/>
      <c r="L716" s="343"/>
      <c r="M716" s="464"/>
      <c r="N716" s="343"/>
      <c r="O716" s="464"/>
      <c r="P716" s="343"/>
      <c r="Q716" s="464"/>
      <c r="R716" s="343"/>
      <c r="S716" s="343"/>
      <c r="T716" s="343"/>
      <c r="U716" s="343"/>
      <c r="V716" s="343"/>
      <c r="W716" s="343"/>
      <c r="X716" s="343"/>
      <c r="Y716" s="343"/>
      <c r="Z716" s="343"/>
    </row>
    <row r="717" spans="1:26" ht="15.75" customHeight="1">
      <c r="A717" s="343"/>
      <c r="B717" s="343"/>
      <c r="C717" s="343"/>
      <c r="D717" s="464"/>
      <c r="E717" s="343"/>
      <c r="F717" s="464"/>
      <c r="G717" s="343"/>
      <c r="H717" s="464"/>
      <c r="I717" s="343"/>
      <c r="J717" s="464"/>
      <c r="K717" s="497"/>
      <c r="L717" s="343"/>
      <c r="M717" s="464"/>
      <c r="N717" s="343"/>
      <c r="O717" s="464"/>
      <c r="P717" s="343"/>
      <c r="Q717" s="464"/>
      <c r="R717" s="343"/>
      <c r="S717" s="343"/>
      <c r="T717" s="343"/>
      <c r="U717" s="343"/>
      <c r="V717" s="343"/>
      <c r="W717" s="343"/>
      <c r="X717" s="343"/>
      <c r="Y717" s="343"/>
      <c r="Z717" s="343"/>
    </row>
    <row r="718" spans="1:26" ht="15.75" customHeight="1">
      <c r="A718" s="343"/>
      <c r="B718" s="343"/>
      <c r="C718" s="343"/>
      <c r="D718" s="464"/>
      <c r="E718" s="343"/>
      <c r="F718" s="464"/>
      <c r="G718" s="343"/>
      <c r="H718" s="464"/>
      <c r="I718" s="343"/>
      <c r="J718" s="464"/>
      <c r="K718" s="497"/>
      <c r="L718" s="343"/>
      <c r="M718" s="464"/>
      <c r="N718" s="343"/>
      <c r="O718" s="464"/>
      <c r="P718" s="343"/>
      <c r="Q718" s="464"/>
      <c r="R718" s="343"/>
      <c r="S718" s="343"/>
      <c r="T718" s="343"/>
      <c r="U718" s="343"/>
      <c r="V718" s="343"/>
      <c r="W718" s="343"/>
      <c r="X718" s="343"/>
      <c r="Y718" s="343"/>
      <c r="Z718" s="343"/>
    </row>
    <row r="719" spans="1:26" ht="15.75" customHeight="1">
      <c r="A719" s="343"/>
      <c r="B719" s="343"/>
      <c r="C719" s="343"/>
      <c r="D719" s="464"/>
      <c r="E719" s="343"/>
      <c r="F719" s="464"/>
      <c r="G719" s="343"/>
      <c r="H719" s="464"/>
      <c r="I719" s="343"/>
      <c r="J719" s="464"/>
      <c r="K719" s="497"/>
      <c r="L719" s="343"/>
      <c r="M719" s="464"/>
      <c r="N719" s="343"/>
      <c r="O719" s="464"/>
      <c r="P719" s="343"/>
      <c r="Q719" s="464"/>
      <c r="R719" s="343"/>
      <c r="S719" s="343"/>
      <c r="T719" s="343"/>
      <c r="U719" s="343"/>
      <c r="V719" s="343"/>
      <c r="W719" s="343"/>
      <c r="X719" s="343"/>
      <c r="Y719" s="343"/>
      <c r="Z719" s="343"/>
    </row>
    <row r="720" spans="1:26" ht="15.75" customHeight="1">
      <c r="A720" s="343"/>
      <c r="B720" s="343"/>
      <c r="C720" s="343"/>
      <c r="D720" s="464"/>
      <c r="E720" s="343"/>
      <c r="F720" s="464"/>
      <c r="G720" s="343"/>
      <c r="H720" s="464"/>
      <c r="I720" s="343"/>
      <c r="J720" s="464"/>
      <c r="K720" s="497"/>
      <c r="L720" s="343"/>
      <c r="M720" s="464"/>
      <c r="N720" s="343"/>
      <c r="O720" s="464"/>
      <c r="P720" s="343"/>
      <c r="Q720" s="464"/>
      <c r="R720" s="343"/>
      <c r="S720" s="343"/>
      <c r="T720" s="343"/>
      <c r="U720" s="343"/>
      <c r="V720" s="343"/>
      <c r="W720" s="343"/>
      <c r="X720" s="343"/>
      <c r="Y720" s="343"/>
      <c r="Z720" s="343"/>
    </row>
    <row r="721" spans="1:26" ht="15.75" customHeight="1">
      <c r="A721" s="343"/>
      <c r="B721" s="343"/>
      <c r="C721" s="343"/>
      <c r="D721" s="464"/>
      <c r="E721" s="343"/>
      <c r="F721" s="464"/>
      <c r="G721" s="343"/>
      <c r="H721" s="464"/>
      <c r="I721" s="343"/>
      <c r="J721" s="464"/>
      <c r="K721" s="497"/>
      <c r="L721" s="343"/>
      <c r="M721" s="464"/>
      <c r="N721" s="343"/>
      <c r="O721" s="464"/>
      <c r="P721" s="343"/>
      <c r="Q721" s="464"/>
      <c r="R721" s="343"/>
      <c r="S721" s="343"/>
      <c r="T721" s="343"/>
      <c r="U721" s="343"/>
      <c r="V721" s="343"/>
      <c r="W721" s="343"/>
      <c r="X721" s="343"/>
      <c r="Y721" s="343"/>
      <c r="Z721" s="343"/>
    </row>
    <row r="722" spans="1:26" ht="15.75" customHeight="1">
      <c r="A722" s="343"/>
      <c r="B722" s="343"/>
      <c r="C722" s="343"/>
      <c r="D722" s="464"/>
      <c r="E722" s="343"/>
      <c r="F722" s="464"/>
      <c r="G722" s="343"/>
      <c r="H722" s="464"/>
      <c r="I722" s="343"/>
      <c r="J722" s="464"/>
      <c r="K722" s="497"/>
      <c r="L722" s="343"/>
      <c r="M722" s="464"/>
      <c r="N722" s="343"/>
      <c r="O722" s="464"/>
      <c r="P722" s="343"/>
      <c r="Q722" s="464"/>
      <c r="R722" s="343"/>
      <c r="S722" s="343"/>
      <c r="T722" s="343"/>
      <c r="U722" s="343"/>
      <c r="V722" s="343"/>
      <c r="W722" s="343"/>
      <c r="X722" s="343"/>
      <c r="Y722" s="343"/>
      <c r="Z722" s="343"/>
    </row>
    <row r="723" spans="1:26" ht="15.75" customHeight="1">
      <c r="A723" s="343"/>
      <c r="B723" s="343"/>
      <c r="C723" s="343"/>
      <c r="D723" s="464"/>
      <c r="E723" s="343"/>
      <c r="F723" s="464"/>
      <c r="G723" s="343"/>
      <c r="H723" s="464"/>
      <c r="I723" s="343"/>
      <c r="J723" s="464"/>
      <c r="K723" s="497"/>
      <c r="L723" s="343"/>
      <c r="M723" s="464"/>
      <c r="N723" s="343"/>
      <c r="O723" s="464"/>
      <c r="P723" s="343"/>
      <c r="Q723" s="464"/>
      <c r="R723" s="343"/>
      <c r="S723" s="343"/>
      <c r="T723" s="343"/>
      <c r="U723" s="343"/>
      <c r="V723" s="343"/>
      <c r="W723" s="343"/>
      <c r="X723" s="343"/>
      <c r="Y723" s="343"/>
      <c r="Z723" s="343"/>
    </row>
    <row r="724" spans="1:26" ht="15.75" customHeight="1">
      <c r="A724" s="343"/>
      <c r="B724" s="343"/>
      <c r="C724" s="343"/>
      <c r="D724" s="464"/>
      <c r="E724" s="343"/>
      <c r="F724" s="464"/>
      <c r="G724" s="343"/>
      <c r="H724" s="464"/>
      <c r="I724" s="343"/>
      <c r="J724" s="464"/>
      <c r="K724" s="497"/>
      <c r="L724" s="343"/>
      <c r="M724" s="464"/>
      <c r="N724" s="343"/>
      <c r="O724" s="464"/>
      <c r="P724" s="343"/>
      <c r="Q724" s="464"/>
      <c r="R724" s="343"/>
      <c r="S724" s="343"/>
      <c r="T724" s="343"/>
      <c r="U724" s="343"/>
      <c r="V724" s="343"/>
      <c r="W724" s="343"/>
      <c r="X724" s="343"/>
      <c r="Y724" s="343"/>
      <c r="Z724" s="343"/>
    </row>
    <row r="725" spans="1:26" ht="15.75" customHeight="1">
      <c r="A725" s="343"/>
      <c r="B725" s="343"/>
      <c r="C725" s="343"/>
      <c r="D725" s="464"/>
      <c r="E725" s="343"/>
      <c r="F725" s="464"/>
      <c r="G725" s="343"/>
      <c r="H725" s="464"/>
      <c r="I725" s="343"/>
      <c r="J725" s="464"/>
      <c r="K725" s="497"/>
      <c r="L725" s="343"/>
      <c r="M725" s="464"/>
      <c r="N725" s="343"/>
      <c r="O725" s="464"/>
      <c r="P725" s="343"/>
      <c r="Q725" s="464"/>
      <c r="R725" s="343"/>
      <c r="S725" s="343"/>
      <c r="T725" s="343"/>
      <c r="U725" s="343"/>
      <c r="V725" s="343"/>
      <c r="W725" s="343"/>
      <c r="X725" s="343"/>
      <c r="Y725" s="343"/>
      <c r="Z725" s="343"/>
    </row>
    <row r="726" spans="1:26" ht="15.75" customHeight="1">
      <c r="A726" s="343"/>
      <c r="B726" s="343"/>
      <c r="C726" s="343"/>
      <c r="D726" s="464"/>
      <c r="E726" s="343"/>
      <c r="F726" s="464"/>
      <c r="G726" s="343"/>
      <c r="H726" s="464"/>
      <c r="I726" s="343"/>
      <c r="J726" s="464"/>
      <c r="K726" s="497"/>
      <c r="L726" s="343"/>
      <c r="M726" s="464"/>
      <c r="N726" s="343"/>
      <c r="O726" s="464"/>
      <c r="P726" s="343"/>
      <c r="Q726" s="464"/>
      <c r="R726" s="343"/>
      <c r="S726" s="343"/>
      <c r="T726" s="343"/>
      <c r="U726" s="343"/>
      <c r="V726" s="343"/>
      <c r="W726" s="343"/>
      <c r="X726" s="343"/>
      <c r="Y726" s="343"/>
      <c r="Z726" s="343"/>
    </row>
    <row r="727" spans="1:26" ht="15.75" customHeight="1">
      <c r="A727" s="343"/>
      <c r="B727" s="343"/>
      <c r="C727" s="343"/>
      <c r="D727" s="464"/>
      <c r="E727" s="343"/>
      <c r="F727" s="464"/>
      <c r="G727" s="343"/>
      <c r="H727" s="464"/>
      <c r="I727" s="343"/>
      <c r="J727" s="464"/>
      <c r="K727" s="497"/>
      <c r="L727" s="343"/>
      <c r="M727" s="464"/>
      <c r="N727" s="343"/>
      <c r="O727" s="464"/>
      <c r="P727" s="343"/>
      <c r="Q727" s="464"/>
      <c r="R727" s="343"/>
      <c r="S727" s="343"/>
      <c r="T727" s="343"/>
      <c r="U727" s="343"/>
      <c r="V727" s="343"/>
      <c r="W727" s="343"/>
      <c r="X727" s="343"/>
      <c r="Y727" s="343"/>
      <c r="Z727" s="343"/>
    </row>
    <row r="728" spans="1:26" ht="15.75" customHeight="1">
      <c r="A728" s="343"/>
      <c r="B728" s="343"/>
      <c r="C728" s="343"/>
      <c r="D728" s="464"/>
      <c r="E728" s="343"/>
      <c r="F728" s="464"/>
      <c r="G728" s="343"/>
      <c r="H728" s="464"/>
      <c r="I728" s="343"/>
      <c r="J728" s="464"/>
      <c r="K728" s="497"/>
      <c r="L728" s="343"/>
      <c r="M728" s="464"/>
      <c r="N728" s="343"/>
      <c r="O728" s="464"/>
      <c r="P728" s="343"/>
      <c r="Q728" s="464"/>
      <c r="R728" s="343"/>
      <c r="S728" s="343"/>
      <c r="T728" s="343"/>
      <c r="U728" s="343"/>
      <c r="V728" s="343"/>
      <c r="W728" s="343"/>
      <c r="X728" s="343"/>
      <c r="Y728" s="343"/>
      <c r="Z728" s="343"/>
    </row>
    <row r="729" spans="1:26" ht="15.75" customHeight="1">
      <c r="A729" s="343"/>
      <c r="B729" s="343"/>
      <c r="C729" s="343"/>
      <c r="D729" s="464"/>
      <c r="E729" s="343"/>
      <c r="F729" s="464"/>
      <c r="G729" s="343"/>
      <c r="H729" s="464"/>
      <c r="I729" s="343"/>
      <c r="J729" s="464"/>
      <c r="K729" s="497"/>
      <c r="L729" s="343"/>
      <c r="M729" s="464"/>
      <c r="N729" s="343"/>
      <c r="O729" s="464"/>
      <c r="P729" s="343"/>
      <c r="Q729" s="464"/>
      <c r="R729" s="343"/>
      <c r="S729" s="343"/>
      <c r="T729" s="343"/>
      <c r="U729" s="343"/>
      <c r="V729" s="343"/>
      <c r="W729" s="343"/>
      <c r="X729" s="343"/>
      <c r="Y729" s="343"/>
      <c r="Z729" s="343"/>
    </row>
    <row r="730" spans="1:26" ht="15.75" customHeight="1">
      <c r="A730" s="343"/>
      <c r="B730" s="343"/>
      <c r="C730" s="343"/>
      <c r="D730" s="464"/>
      <c r="E730" s="343"/>
      <c r="F730" s="464"/>
      <c r="G730" s="343"/>
      <c r="H730" s="464"/>
      <c r="I730" s="343"/>
      <c r="J730" s="464"/>
      <c r="K730" s="497"/>
      <c r="L730" s="343"/>
      <c r="M730" s="464"/>
      <c r="N730" s="343"/>
      <c r="O730" s="464"/>
      <c r="P730" s="343"/>
      <c r="Q730" s="464"/>
      <c r="R730" s="343"/>
      <c r="S730" s="343"/>
      <c r="T730" s="343"/>
      <c r="U730" s="343"/>
      <c r="V730" s="343"/>
      <c r="W730" s="343"/>
      <c r="X730" s="343"/>
      <c r="Y730" s="343"/>
      <c r="Z730" s="343"/>
    </row>
    <row r="731" spans="1:26" ht="15.75" customHeight="1">
      <c r="A731" s="343"/>
      <c r="B731" s="343"/>
      <c r="C731" s="343"/>
      <c r="D731" s="464"/>
      <c r="E731" s="343"/>
      <c r="F731" s="464"/>
      <c r="G731" s="343"/>
      <c r="H731" s="464"/>
      <c r="I731" s="343"/>
      <c r="J731" s="464"/>
      <c r="K731" s="497"/>
      <c r="L731" s="343"/>
      <c r="M731" s="464"/>
      <c r="N731" s="343"/>
      <c r="O731" s="464"/>
      <c r="P731" s="343"/>
      <c r="Q731" s="464"/>
      <c r="R731" s="343"/>
      <c r="S731" s="343"/>
      <c r="T731" s="343"/>
      <c r="U731" s="343"/>
      <c r="V731" s="343"/>
      <c r="W731" s="343"/>
      <c r="X731" s="343"/>
      <c r="Y731" s="343"/>
      <c r="Z731" s="343"/>
    </row>
    <row r="732" spans="1:26" ht="15.75" customHeight="1">
      <c r="A732" s="343"/>
      <c r="B732" s="343"/>
      <c r="C732" s="343"/>
      <c r="D732" s="464"/>
      <c r="E732" s="343"/>
      <c r="F732" s="464"/>
      <c r="G732" s="343"/>
      <c r="H732" s="464"/>
      <c r="I732" s="343"/>
      <c r="J732" s="464"/>
      <c r="K732" s="497"/>
      <c r="L732" s="343"/>
      <c r="M732" s="464"/>
      <c r="N732" s="343"/>
      <c r="O732" s="464"/>
      <c r="P732" s="343"/>
      <c r="Q732" s="464"/>
      <c r="R732" s="343"/>
      <c r="S732" s="343"/>
      <c r="T732" s="343"/>
      <c r="U732" s="343"/>
      <c r="V732" s="343"/>
      <c r="W732" s="343"/>
      <c r="X732" s="343"/>
      <c r="Y732" s="343"/>
      <c r="Z732" s="343"/>
    </row>
    <row r="733" spans="1:26" ht="15.75" customHeight="1">
      <c r="A733" s="343"/>
      <c r="B733" s="343"/>
      <c r="C733" s="343"/>
      <c r="D733" s="464"/>
      <c r="E733" s="343"/>
      <c r="F733" s="464"/>
      <c r="G733" s="343"/>
      <c r="H733" s="464"/>
      <c r="I733" s="343"/>
      <c r="J733" s="464"/>
      <c r="K733" s="497"/>
      <c r="L733" s="343"/>
      <c r="M733" s="464"/>
      <c r="N733" s="343"/>
      <c r="O733" s="464"/>
      <c r="P733" s="343"/>
      <c r="Q733" s="464"/>
      <c r="R733" s="343"/>
      <c r="S733" s="343"/>
      <c r="T733" s="343"/>
      <c r="U733" s="343"/>
      <c r="V733" s="343"/>
      <c r="W733" s="343"/>
      <c r="X733" s="343"/>
      <c r="Y733" s="343"/>
      <c r="Z733" s="343"/>
    </row>
    <row r="734" spans="1:26" ht="15.75" customHeight="1">
      <c r="A734" s="343"/>
      <c r="B734" s="343"/>
      <c r="C734" s="343"/>
      <c r="D734" s="464"/>
      <c r="E734" s="343"/>
      <c r="F734" s="464"/>
      <c r="G734" s="343"/>
      <c r="H734" s="464"/>
      <c r="I734" s="343"/>
      <c r="J734" s="464"/>
      <c r="K734" s="497"/>
      <c r="L734" s="343"/>
      <c r="M734" s="464"/>
      <c r="N734" s="343"/>
      <c r="O734" s="464"/>
      <c r="P734" s="343"/>
      <c r="Q734" s="464"/>
      <c r="R734" s="343"/>
      <c r="S734" s="343"/>
      <c r="T734" s="343"/>
      <c r="U734" s="343"/>
      <c r="V734" s="343"/>
      <c r="W734" s="343"/>
      <c r="X734" s="343"/>
      <c r="Y734" s="343"/>
      <c r="Z734" s="343"/>
    </row>
    <row r="735" spans="1:26" ht="15.75" customHeight="1">
      <c r="A735" s="343"/>
      <c r="B735" s="343"/>
      <c r="C735" s="343"/>
      <c r="D735" s="464"/>
      <c r="E735" s="343"/>
      <c r="F735" s="464"/>
      <c r="G735" s="343"/>
      <c r="H735" s="464"/>
      <c r="I735" s="343"/>
      <c r="J735" s="464"/>
      <c r="K735" s="497"/>
      <c r="L735" s="343"/>
      <c r="M735" s="464"/>
      <c r="N735" s="343"/>
      <c r="O735" s="464"/>
      <c r="P735" s="343"/>
      <c r="Q735" s="464"/>
      <c r="R735" s="343"/>
      <c r="S735" s="343"/>
      <c r="T735" s="343"/>
      <c r="U735" s="343"/>
      <c r="V735" s="343"/>
      <c r="W735" s="343"/>
      <c r="X735" s="343"/>
      <c r="Y735" s="343"/>
      <c r="Z735" s="343"/>
    </row>
    <row r="736" spans="1:26" ht="15.75" customHeight="1">
      <c r="A736" s="343"/>
      <c r="B736" s="343"/>
      <c r="C736" s="343"/>
      <c r="D736" s="464"/>
      <c r="E736" s="343"/>
      <c r="F736" s="464"/>
      <c r="G736" s="343"/>
      <c r="H736" s="464"/>
      <c r="I736" s="343"/>
      <c r="J736" s="464"/>
      <c r="K736" s="497"/>
      <c r="L736" s="343"/>
      <c r="M736" s="464"/>
      <c r="N736" s="343"/>
      <c r="O736" s="464"/>
      <c r="P736" s="343"/>
      <c r="Q736" s="464"/>
      <c r="R736" s="343"/>
      <c r="S736" s="343"/>
      <c r="T736" s="343"/>
      <c r="U736" s="343"/>
      <c r="V736" s="343"/>
      <c r="W736" s="343"/>
      <c r="X736" s="343"/>
      <c r="Y736" s="343"/>
      <c r="Z736" s="343"/>
    </row>
    <row r="737" spans="1:26" ht="15.75" customHeight="1">
      <c r="A737" s="343"/>
      <c r="B737" s="343"/>
      <c r="C737" s="343"/>
      <c r="D737" s="464"/>
      <c r="E737" s="343"/>
      <c r="F737" s="464"/>
      <c r="G737" s="343"/>
      <c r="H737" s="464"/>
      <c r="I737" s="343"/>
      <c r="J737" s="464"/>
      <c r="K737" s="497"/>
      <c r="L737" s="343"/>
      <c r="M737" s="464"/>
      <c r="N737" s="343"/>
      <c r="O737" s="464"/>
      <c r="P737" s="343"/>
      <c r="Q737" s="464"/>
      <c r="R737" s="343"/>
      <c r="S737" s="343"/>
      <c r="T737" s="343"/>
      <c r="U737" s="343"/>
      <c r="V737" s="343"/>
      <c r="W737" s="343"/>
      <c r="X737" s="343"/>
      <c r="Y737" s="343"/>
      <c r="Z737" s="343"/>
    </row>
    <row r="738" spans="1:26" ht="15.75" customHeight="1">
      <c r="A738" s="343"/>
      <c r="B738" s="343"/>
      <c r="C738" s="343"/>
      <c r="D738" s="464"/>
      <c r="E738" s="343"/>
      <c r="F738" s="464"/>
      <c r="G738" s="343"/>
      <c r="H738" s="464"/>
      <c r="I738" s="343"/>
      <c r="J738" s="464"/>
      <c r="K738" s="497"/>
      <c r="L738" s="343"/>
      <c r="M738" s="464"/>
      <c r="N738" s="343"/>
      <c r="O738" s="464"/>
      <c r="P738" s="343"/>
      <c r="Q738" s="464"/>
      <c r="R738" s="343"/>
      <c r="S738" s="343"/>
      <c r="T738" s="343"/>
      <c r="U738" s="343"/>
      <c r="V738" s="343"/>
      <c r="W738" s="343"/>
      <c r="X738" s="343"/>
      <c r="Y738" s="343"/>
      <c r="Z738" s="343"/>
    </row>
    <row r="739" spans="1:26" ht="15.75" customHeight="1">
      <c r="A739" s="343"/>
      <c r="B739" s="343"/>
      <c r="C739" s="343"/>
      <c r="D739" s="464"/>
      <c r="E739" s="343"/>
      <c r="F739" s="464"/>
      <c r="G739" s="343"/>
      <c r="H739" s="464"/>
      <c r="I739" s="343"/>
      <c r="J739" s="464"/>
      <c r="K739" s="497"/>
      <c r="L739" s="343"/>
      <c r="M739" s="464"/>
      <c r="N739" s="343"/>
      <c r="O739" s="464"/>
      <c r="P739" s="343"/>
      <c r="Q739" s="464"/>
      <c r="R739" s="343"/>
      <c r="S739" s="343"/>
      <c r="T739" s="343"/>
      <c r="U739" s="343"/>
      <c r="V739" s="343"/>
      <c r="W739" s="343"/>
      <c r="X739" s="343"/>
      <c r="Y739" s="343"/>
      <c r="Z739" s="343"/>
    </row>
    <row r="740" spans="1:26" ht="15.75" customHeight="1">
      <c r="A740" s="343"/>
      <c r="B740" s="343"/>
      <c r="C740" s="343"/>
      <c r="D740" s="464"/>
      <c r="E740" s="343"/>
      <c r="F740" s="464"/>
      <c r="G740" s="343"/>
      <c r="H740" s="464"/>
      <c r="I740" s="343"/>
      <c r="J740" s="464"/>
      <c r="K740" s="497"/>
      <c r="L740" s="343"/>
      <c r="M740" s="464"/>
      <c r="N740" s="343"/>
      <c r="O740" s="464"/>
      <c r="P740" s="343"/>
      <c r="Q740" s="464"/>
      <c r="R740" s="343"/>
      <c r="S740" s="343"/>
      <c r="T740" s="343"/>
      <c r="U740" s="343"/>
      <c r="V740" s="343"/>
      <c r="W740" s="343"/>
      <c r="X740" s="343"/>
      <c r="Y740" s="343"/>
      <c r="Z740" s="343"/>
    </row>
    <row r="741" spans="1:26" ht="15.75" customHeight="1">
      <c r="A741" s="343"/>
      <c r="B741" s="343"/>
      <c r="C741" s="343"/>
      <c r="D741" s="464"/>
      <c r="E741" s="343"/>
      <c r="F741" s="464"/>
      <c r="G741" s="343"/>
      <c r="H741" s="464"/>
      <c r="I741" s="343"/>
      <c r="J741" s="464"/>
      <c r="K741" s="497"/>
      <c r="L741" s="343"/>
      <c r="M741" s="464"/>
      <c r="N741" s="343"/>
      <c r="O741" s="464"/>
      <c r="P741" s="343"/>
      <c r="Q741" s="464"/>
      <c r="R741" s="343"/>
      <c r="S741" s="343"/>
      <c r="T741" s="343"/>
      <c r="U741" s="343"/>
      <c r="V741" s="343"/>
      <c r="W741" s="343"/>
      <c r="X741" s="343"/>
      <c r="Y741" s="343"/>
      <c r="Z741" s="343"/>
    </row>
    <row r="742" spans="1:26" ht="15.75" customHeight="1">
      <c r="A742" s="343"/>
      <c r="B742" s="343"/>
      <c r="C742" s="343"/>
      <c r="D742" s="464"/>
      <c r="E742" s="343"/>
      <c r="F742" s="464"/>
      <c r="G742" s="343"/>
      <c r="H742" s="464"/>
      <c r="I742" s="343"/>
      <c r="J742" s="464"/>
      <c r="K742" s="497"/>
      <c r="L742" s="343"/>
      <c r="M742" s="464"/>
      <c r="N742" s="343"/>
      <c r="O742" s="464"/>
      <c r="P742" s="343"/>
      <c r="Q742" s="464"/>
      <c r="R742" s="343"/>
      <c r="S742" s="343"/>
      <c r="T742" s="343"/>
      <c r="U742" s="343"/>
      <c r="V742" s="343"/>
      <c r="W742" s="343"/>
      <c r="X742" s="343"/>
      <c r="Y742" s="343"/>
      <c r="Z742" s="343"/>
    </row>
    <row r="743" spans="1:26" ht="15.75" customHeight="1">
      <c r="A743" s="343"/>
      <c r="B743" s="343"/>
      <c r="C743" s="343"/>
      <c r="D743" s="464"/>
      <c r="E743" s="343"/>
      <c r="F743" s="464"/>
      <c r="G743" s="343"/>
      <c r="H743" s="464"/>
      <c r="I743" s="343"/>
      <c r="J743" s="464"/>
      <c r="K743" s="497"/>
      <c r="L743" s="343"/>
      <c r="M743" s="464"/>
      <c r="N743" s="343"/>
      <c r="O743" s="464"/>
      <c r="P743" s="343"/>
      <c r="Q743" s="464"/>
      <c r="R743" s="343"/>
      <c r="S743" s="343"/>
      <c r="T743" s="343"/>
      <c r="U743" s="343"/>
      <c r="V743" s="343"/>
      <c r="W743" s="343"/>
      <c r="X743" s="343"/>
      <c r="Y743" s="343"/>
      <c r="Z743" s="343"/>
    </row>
    <row r="744" spans="1:26" ht="15.75" customHeight="1">
      <c r="A744" s="343"/>
      <c r="B744" s="343"/>
      <c r="C744" s="343"/>
      <c r="D744" s="464"/>
      <c r="E744" s="343"/>
      <c r="F744" s="464"/>
      <c r="G744" s="343"/>
      <c r="H744" s="464"/>
      <c r="I744" s="343"/>
      <c r="J744" s="464"/>
      <c r="K744" s="497"/>
      <c r="L744" s="343"/>
      <c r="M744" s="464"/>
      <c r="N744" s="343"/>
      <c r="O744" s="464"/>
      <c r="P744" s="343"/>
      <c r="Q744" s="464"/>
      <c r="R744" s="343"/>
      <c r="S744" s="343"/>
      <c r="T744" s="343"/>
      <c r="U744" s="343"/>
      <c r="V744" s="343"/>
      <c r="W744" s="343"/>
      <c r="X744" s="343"/>
      <c r="Y744" s="343"/>
      <c r="Z744" s="343"/>
    </row>
    <row r="745" spans="1:26" ht="15.75" customHeight="1">
      <c r="A745" s="343"/>
      <c r="B745" s="343"/>
      <c r="C745" s="343"/>
      <c r="D745" s="464"/>
      <c r="E745" s="343"/>
      <c r="F745" s="464"/>
      <c r="G745" s="343"/>
      <c r="H745" s="464"/>
      <c r="I745" s="343"/>
      <c r="J745" s="464"/>
      <c r="K745" s="497"/>
      <c r="L745" s="343"/>
      <c r="M745" s="464"/>
      <c r="N745" s="343"/>
      <c r="O745" s="464"/>
      <c r="P745" s="343"/>
      <c r="Q745" s="464"/>
      <c r="R745" s="343"/>
      <c r="S745" s="343"/>
      <c r="T745" s="343"/>
      <c r="U745" s="343"/>
      <c r="V745" s="343"/>
      <c r="W745" s="343"/>
      <c r="X745" s="343"/>
      <c r="Y745" s="343"/>
      <c r="Z745" s="343"/>
    </row>
    <row r="746" spans="1:26" ht="15.75" customHeight="1">
      <c r="A746" s="343"/>
      <c r="B746" s="343"/>
      <c r="C746" s="343"/>
      <c r="D746" s="464"/>
      <c r="E746" s="343"/>
      <c r="F746" s="464"/>
      <c r="G746" s="343"/>
      <c r="H746" s="464"/>
      <c r="I746" s="343"/>
      <c r="J746" s="464"/>
      <c r="K746" s="497"/>
      <c r="L746" s="343"/>
      <c r="M746" s="464"/>
      <c r="N746" s="343"/>
      <c r="O746" s="464"/>
      <c r="P746" s="343"/>
      <c r="Q746" s="464"/>
      <c r="R746" s="343"/>
      <c r="S746" s="343"/>
      <c r="T746" s="343"/>
      <c r="U746" s="343"/>
      <c r="V746" s="343"/>
      <c r="W746" s="343"/>
      <c r="X746" s="343"/>
      <c r="Y746" s="343"/>
      <c r="Z746" s="343"/>
    </row>
    <row r="747" spans="1:26" ht="15.75" customHeight="1">
      <c r="A747" s="343"/>
      <c r="B747" s="343"/>
      <c r="C747" s="343"/>
      <c r="D747" s="464"/>
      <c r="E747" s="343"/>
      <c r="F747" s="464"/>
      <c r="G747" s="343"/>
      <c r="H747" s="464"/>
      <c r="I747" s="343"/>
      <c r="J747" s="464"/>
      <c r="K747" s="497"/>
      <c r="L747" s="343"/>
      <c r="M747" s="464"/>
      <c r="N747" s="343"/>
      <c r="O747" s="464"/>
      <c r="P747" s="343"/>
      <c r="Q747" s="464"/>
      <c r="R747" s="343"/>
      <c r="S747" s="343"/>
      <c r="T747" s="343"/>
      <c r="U747" s="343"/>
      <c r="V747" s="343"/>
      <c r="W747" s="343"/>
      <c r="X747" s="343"/>
      <c r="Y747" s="343"/>
      <c r="Z747" s="343"/>
    </row>
    <row r="748" spans="1:26" ht="15.75" customHeight="1">
      <c r="A748" s="343"/>
      <c r="B748" s="343"/>
      <c r="C748" s="343"/>
      <c r="D748" s="464"/>
      <c r="E748" s="343"/>
      <c r="F748" s="464"/>
      <c r="G748" s="343"/>
      <c r="H748" s="464"/>
      <c r="I748" s="343"/>
      <c r="J748" s="464"/>
      <c r="K748" s="497"/>
      <c r="L748" s="343"/>
      <c r="M748" s="464"/>
      <c r="N748" s="343"/>
      <c r="O748" s="464"/>
      <c r="P748" s="343"/>
      <c r="Q748" s="464"/>
      <c r="R748" s="343"/>
      <c r="S748" s="343"/>
      <c r="T748" s="343"/>
      <c r="U748" s="343"/>
      <c r="V748" s="343"/>
      <c r="W748" s="343"/>
      <c r="X748" s="343"/>
      <c r="Y748" s="343"/>
      <c r="Z748" s="343"/>
    </row>
    <row r="749" spans="1:26" ht="15.75" customHeight="1">
      <c r="A749" s="343"/>
      <c r="B749" s="343"/>
      <c r="C749" s="343"/>
      <c r="D749" s="464"/>
      <c r="E749" s="343"/>
      <c r="F749" s="464"/>
      <c r="G749" s="343"/>
      <c r="H749" s="464"/>
      <c r="I749" s="343"/>
      <c r="J749" s="464"/>
      <c r="K749" s="497"/>
      <c r="L749" s="343"/>
      <c r="M749" s="464"/>
      <c r="N749" s="343"/>
      <c r="O749" s="464"/>
      <c r="P749" s="343"/>
      <c r="Q749" s="464"/>
      <c r="R749" s="343"/>
      <c r="S749" s="343"/>
      <c r="T749" s="343"/>
      <c r="U749" s="343"/>
      <c r="V749" s="343"/>
      <c r="W749" s="343"/>
      <c r="X749" s="343"/>
      <c r="Y749" s="343"/>
      <c r="Z749" s="343"/>
    </row>
    <row r="750" spans="1:26" ht="15.75" customHeight="1">
      <c r="A750" s="343"/>
      <c r="B750" s="343"/>
      <c r="C750" s="343"/>
      <c r="D750" s="464"/>
      <c r="E750" s="343"/>
      <c r="F750" s="464"/>
      <c r="G750" s="343"/>
      <c r="H750" s="464"/>
      <c r="I750" s="343"/>
      <c r="J750" s="464"/>
      <c r="K750" s="497"/>
      <c r="L750" s="343"/>
      <c r="M750" s="464"/>
      <c r="N750" s="343"/>
      <c r="O750" s="464"/>
      <c r="P750" s="343"/>
      <c r="Q750" s="464"/>
      <c r="R750" s="343"/>
      <c r="S750" s="343"/>
      <c r="T750" s="343"/>
      <c r="U750" s="343"/>
      <c r="V750" s="343"/>
      <c r="W750" s="343"/>
      <c r="X750" s="343"/>
      <c r="Y750" s="343"/>
      <c r="Z750" s="343"/>
    </row>
    <row r="751" spans="1:26" ht="15.75" customHeight="1">
      <c r="A751" s="343"/>
      <c r="B751" s="343"/>
      <c r="C751" s="343"/>
      <c r="D751" s="464"/>
      <c r="E751" s="343"/>
      <c r="F751" s="464"/>
      <c r="G751" s="343"/>
      <c r="H751" s="464"/>
      <c r="I751" s="343"/>
      <c r="J751" s="464"/>
      <c r="K751" s="497"/>
      <c r="L751" s="343"/>
      <c r="M751" s="464"/>
      <c r="N751" s="343"/>
      <c r="O751" s="464"/>
      <c r="P751" s="343"/>
      <c r="Q751" s="464"/>
      <c r="R751" s="343"/>
      <c r="S751" s="343"/>
      <c r="T751" s="343"/>
      <c r="U751" s="343"/>
      <c r="V751" s="343"/>
      <c r="W751" s="343"/>
      <c r="X751" s="343"/>
      <c r="Y751" s="343"/>
      <c r="Z751" s="343"/>
    </row>
    <row r="752" spans="1:26" ht="15.75" customHeight="1">
      <c r="A752" s="343"/>
      <c r="B752" s="343"/>
      <c r="C752" s="343"/>
      <c r="D752" s="464"/>
      <c r="E752" s="343"/>
      <c r="F752" s="464"/>
      <c r="G752" s="343"/>
      <c r="H752" s="464"/>
      <c r="I752" s="343"/>
      <c r="J752" s="464"/>
      <c r="K752" s="497"/>
      <c r="L752" s="343"/>
      <c r="M752" s="464"/>
      <c r="N752" s="343"/>
      <c r="O752" s="464"/>
      <c r="P752" s="343"/>
      <c r="Q752" s="464"/>
      <c r="R752" s="343"/>
      <c r="S752" s="343"/>
      <c r="T752" s="343"/>
      <c r="U752" s="343"/>
      <c r="V752" s="343"/>
      <c r="W752" s="343"/>
      <c r="X752" s="343"/>
      <c r="Y752" s="343"/>
      <c r="Z752" s="343"/>
    </row>
    <row r="753" spans="1:26" ht="15.75" customHeight="1">
      <c r="A753" s="343"/>
      <c r="B753" s="343"/>
      <c r="C753" s="343"/>
      <c r="D753" s="464"/>
      <c r="E753" s="343"/>
      <c r="F753" s="464"/>
      <c r="G753" s="343"/>
      <c r="H753" s="464"/>
      <c r="I753" s="343"/>
      <c r="J753" s="464"/>
      <c r="K753" s="497"/>
      <c r="L753" s="343"/>
      <c r="M753" s="464"/>
      <c r="N753" s="343"/>
      <c r="O753" s="464"/>
      <c r="P753" s="343"/>
      <c r="Q753" s="464"/>
      <c r="R753" s="343"/>
      <c r="S753" s="343"/>
      <c r="T753" s="343"/>
      <c r="U753" s="343"/>
      <c r="V753" s="343"/>
      <c r="W753" s="343"/>
      <c r="X753" s="343"/>
      <c r="Y753" s="343"/>
      <c r="Z753" s="343"/>
    </row>
    <row r="754" spans="1:26" ht="15.75" customHeight="1">
      <c r="A754" s="343"/>
      <c r="B754" s="343"/>
      <c r="C754" s="343"/>
      <c r="D754" s="464"/>
      <c r="E754" s="343"/>
      <c r="F754" s="464"/>
      <c r="G754" s="343"/>
      <c r="H754" s="464"/>
      <c r="I754" s="343"/>
      <c r="J754" s="464"/>
      <c r="K754" s="497"/>
      <c r="L754" s="343"/>
      <c r="M754" s="464"/>
      <c r="N754" s="343"/>
      <c r="O754" s="464"/>
      <c r="P754" s="343"/>
      <c r="Q754" s="464"/>
      <c r="R754" s="343"/>
      <c r="S754" s="343"/>
      <c r="T754" s="343"/>
      <c r="U754" s="343"/>
      <c r="V754" s="343"/>
      <c r="W754" s="343"/>
      <c r="X754" s="343"/>
      <c r="Y754" s="343"/>
      <c r="Z754" s="343"/>
    </row>
    <row r="755" spans="1:26" ht="15.75" customHeight="1">
      <c r="A755" s="343"/>
      <c r="B755" s="343"/>
      <c r="C755" s="343"/>
      <c r="D755" s="464"/>
      <c r="E755" s="343"/>
      <c r="F755" s="464"/>
      <c r="G755" s="343"/>
      <c r="H755" s="464"/>
      <c r="I755" s="343"/>
      <c r="J755" s="464"/>
      <c r="K755" s="497"/>
      <c r="L755" s="343"/>
      <c r="M755" s="464"/>
      <c r="N755" s="343"/>
      <c r="O755" s="464"/>
      <c r="P755" s="343"/>
      <c r="Q755" s="464"/>
      <c r="R755" s="343"/>
      <c r="S755" s="343"/>
      <c r="T755" s="343"/>
      <c r="U755" s="343"/>
      <c r="V755" s="343"/>
      <c r="W755" s="343"/>
      <c r="X755" s="343"/>
      <c r="Y755" s="343"/>
      <c r="Z755" s="343"/>
    </row>
    <row r="756" spans="1:26" ht="15.75" customHeight="1">
      <c r="A756" s="343"/>
      <c r="B756" s="343"/>
      <c r="C756" s="343"/>
      <c r="D756" s="464"/>
      <c r="E756" s="343"/>
      <c r="F756" s="464"/>
      <c r="G756" s="343"/>
      <c r="H756" s="464"/>
      <c r="I756" s="343"/>
      <c r="J756" s="464"/>
      <c r="K756" s="497"/>
      <c r="L756" s="343"/>
      <c r="M756" s="464"/>
      <c r="N756" s="343"/>
      <c r="O756" s="464"/>
      <c r="P756" s="343"/>
      <c r="Q756" s="464"/>
      <c r="R756" s="343"/>
      <c r="S756" s="343"/>
      <c r="T756" s="343"/>
      <c r="U756" s="343"/>
      <c r="V756" s="343"/>
      <c r="W756" s="343"/>
      <c r="X756" s="343"/>
      <c r="Y756" s="343"/>
      <c r="Z756" s="343"/>
    </row>
    <row r="757" spans="1:26" ht="15.75" customHeight="1">
      <c r="A757" s="343"/>
      <c r="B757" s="343"/>
      <c r="C757" s="343"/>
      <c r="D757" s="464"/>
      <c r="E757" s="343"/>
      <c r="F757" s="464"/>
      <c r="G757" s="343"/>
      <c r="H757" s="464"/>
      <c r="I757" s="343"/>
      <c r="J757" s="464"/>
      <c r="K757" s="497"/>
      <c r="L757" s="343"/>
      <c r="M757" s="464"/>
      <c r="N757" s="343"/>
      <c r="O757" s="464"/>
      <c r="P757" s="343"/>
      <c r="Q757" s="464"/>
      <c r="R757" s="343"/>
      <c r="S757" s="343"/>
      <c r="T757" s="343"/>
      <c r="U757" s="343"/>
      <c r="V757" s="343"/>
      <c r="W757" s="343"/>
      <c r="X757" s="343"/>
      <c r="Y757" s="343"/>
      <c r="Z757" s="343"/>
    </row>
    <row r="758" spans="1:26" ht="15.75" customHeight="1">
      <c r="A758" s="343"/>
      <c r="B758" s="343"/>
      <c r="C758" s="343"/>
      <c r="D758" s="464"/>
      <c r="E758" s="343"/>
      <c r="F758" s="464"/>
      <c r="G758" s="343"/>
      <c r="H758" s="464"/>
      <c r="I758" s="343"/>
      <c r="J758" s="464"/>
      <c r="K758" s="497"/>
      <c r="L758" s="343"/>
      <c r="M758" s="464"/>
      <c r="N758" s="343"/>
      <c r="O758" s="464"/>
      <c r="P758" s="343"/>
      <c r="Q758" s="464"/>
      <c r="R758" s="343"/>
      <c r="S758" s="343"/>
      <c r="T758" s="343"/>
      <c r="U758" s="343"/>
      <c r="V758" s="343"/>
      <c r="W758" s="343"/>
      <c r="X758" s="343"/>
      <c r="Y758" s="343"/>
      <c r="Z758" s="343"/>
    </row>
    <row r="759" spans="1:26" ht="15.75" customHeight="1">
      <c r="A759" s="343"/>
      <c r="B759" s="343"/>
      <c r="C759" s="343"/>
      <c r="D759" s="464"/>
      <c r="E759" s="343"/>
      <c r="F759" s="464"/>
      <c r="G759" s="343"/>
      <c r="H759" s="464"/>
      <c r="I759" s="343"/>
      <c r="J759" s="464"/>
      <c r="K759" s="497"/>
      <c r="L759" s="343"/>
      <c r="M759" s="464"/>
      <c r="N759" s="343"/>
      <c r="O759" s="464"/>
      <c r="P759" s="343"/>
      <c r="Q759" s="464"/>
      <c r="R759" s="343"/>
      <c r="S759" s="343"/>
      <c r="T759" s="343"/>
      <c r="U759" s="343"/>
      <c r="V759" s="343"/>
      <c r="W759" s="343"/>
      <c r="X759" s="343"/>
      <c r="Y759" s="343"/>
      <c r="Z759" s="343"/>
    </row>
    <row r="760" spans="1:26" ht="15.75" customHeight="1">
      <c r="A760" s="343"/>
      <c r="B760" s="343"/>
      <c r="C760" s="343"/>
      <c r="D760" s="464"/>
      <c r="E760" s="343"/>
      <c r="F760" s="464"/>
      <c r="G760" s="343"/>
      <c r="H760" s="464"/>
      <c r="I760" s="343"/>
      <c r="J760" s="464"/>
      <c r="K760" s="497"/>
      <c r="L760" s="343"/>
      <c r="M760" s="464"/>
      <c r="N760" s="343"/>
      <c r="O760" s="464"/>
      <c r="P760" s="343"/>
      <c r="Q760" s="464"/>
      <c r="R760" s="343"/>
      <c r="S760" s="343"/>
      <c r="T760" s="343"/>
      <c r="U760" s="343"/>
      <c r="V760" s="343"/>
      <c r="W760" s="343"/>
      <c r="X760" s="343"/>
      <c r="Y760" s="343"/>
      <c r="Z760" s="343"/>
    </row>
    <row r="761" spans="1:26" ht="15.75" customHeight="1">
      <c r="A761" s="343"/>
      <c r="B761" s="343"/>
      <c r="C761" s="343"/>
      <c r="D761" s="464"/>
      <c r="E761" s="343"/>
      <c r="F761" s="464"/>
      <c r="G761" s="343"/>
      <c r="H761" s="464"/>
      <c r="I761" s="343"/>
      <c r="J761" s="464"/>
      <c r="K761" s="497"/>
      <c r="L761" s="343"/>
      <c r="M761" s="464"/>
      <c r="N761" s="343"/>
      <c r="O761" s="464"/>
      <c r="P761" s="343"/>
      <c r="Q761" s="464"/>
      <c r="R761" s="343"/>
      <c r="S761" s="343"/>
      <c r="T761" s="343"/>
      <c r="U761" s="343"/>
      <c r="V761" s="343"/>
      <c r="W761" s="343"/>
      <c r="X761" s="343"/>
      <c r="Y761" s="343"/>
      <c r="Z761" s="343"/>
    </row>
    <row r="762" spans="1:26" ht="15.75" customHeight="1">
      <c r="A762" s="343"/>
      <c r="B762" s="343"/>
      <c r="C762" s="343"/>
      <c r="D762" s="464"/>
      <c r="E762" s="343"/>
      <c r="F762" s="464"/>
      <c r="G762" s="343"/>
      <c r="H762" s="464"/>
      <c r="I762" s="343"/>
      <c r="J762" s="464"/>
      <c r="K762" s="497"/>
      <c r="L762" s="343"/>
      <c r="M762" s="464"/>
      <c r="N762" s="343"/>
      <c r="O762" s="464"/>
      <c r="P762" s="343"/>
      <c r="Q762" s="464"/>
      <c r="R762" s="343"/>
      <c r="S762" s="343"/>
      <c r="T762" s="343"/>
      <c r="U762" s="343"/>
      <c r="V762" s="343"/>
      <c r="W762" s="343"/>
      <c r="X762" s="343"/>
      <c r="Y762" s="343"/>
      <c r="Z762" s="343"/>
    </row>
    <row r="763" spans="1:26" ht="15.75" customHeight="1">
      <c r="A763" s="343"/>
      <c r="B763" s="343"/>
      <c r="C763" s="343"/>
      <c r="D763" s="464"/>
      <c r="E763" s="343"/>
      <c r="F763" s="464"/>
      <c r="G763" s="343"/>
      <c r="H763" s="464"/>
      <c r="I763" s="343"/>
      <c r="J763" s="464"/>
      <c r="K763" s="497"/>
      <c r="L763" s="343"/>
      <c r="M763" s="464"/>
      <c r="N763" s="343"/>
      <c r="O763" s="464"/>
      <c r="P763" s="343"/>
      <c r="Q763" s="464"/>
      <c r="R763" s="343"/>
      <c r="S763" s="343"/>
      <c r="T763" s="343"/>
      <c r="U763" s="343"/>
      <c r="V763" s="343"/>
      <c r="W763" s="343"/>
      <c r="X763" s="343"/>
      <c r="Y763" s="343"/>
      <c r="Z763" s="343"/>
    </row>
    <row r="764" spans="1:26" ht="15.75" customHeight="1">
      <c r="A764" s="343"/>
      <c r="B764" s="343"/>
      <c r="C764" s="343"/>
      <c r="D764" s="464"/>
      <c r="E764" s="343"/>
      <c r="F764" s="464"/>
      <c r="G764" s="343"/>
      <c r="H764" s="464"/>
      <c r="I764" s="343"/>
      <c r="J764" s="464"/>
      <c r="K764" s="497"/>
      <c r="L764" s="343"/>
      <c r="M764" s="464"/>
      <c r="N764" s="343"/>
      <c r="O764" s="464"/>
      <c r="P764" s="343"/>
      <c r="Q764" s="464"/>
      <c r="R764" s="343"/>
      <c r="S764" s="343"/>
      <c r="T764" s="343"/>
      <c r="U764" s="343"/>
      <c r="V764" s="343"/>
      <c r="W764" s="343"/>
      <c r="X764" s="343"/>
      <c r="Y764" s="343"/>
      <c r="Z764" s="343"/>
    </row>
    <row r="765" spans="1:26" ht="15.75" customHeight="1">
      <c r="A765" s="343"/>
      <c r="B765" s="343"/>
      <c r="C765" s="343"/>
      <c r="D765" s="464"/>
      <c r="E765" s="343"/>
      <c r="F765" s="464"/>
      <c r="G765" s="343"/>
      <c r="H765" s="464"/>
      <c r="I765" s="343"/>
      <c r="J765" s="464"/>
      <c r="K765" s="497"/>
      <c r="L765" s="343"/>
      <c r="M765" s="464"/>
      <c r="N765" s="343"/>
      <c r="O765" s="464"/>
      <c r="P765" s="343"/>
      <c r="Q765" s="464"/>
      <c r="R765" s="343"/>
      <c r="S765" s="343"/>
      <c r="T765" s="343"/>
      <c r="U765" s="343"/>
      <c r="V765" s="343"/>
      <c r="W765" s="343"/>
      <c r="X765" s="343"/>
      <c r="Y765" s="343"/>
      <c r="Z765" s="343"/>
    </row>
    <row r="766" spans="1:26" ht="15.75" customHeight="1">
      <c r="A766" s="343"/>
      <c r="B766" s="343"/>
      <c r="C766" s="343"/>
      <c r="D766" s="464"/>
      <c r="E766" s="343"/>
      <c r="F766" s="464"/>
      <c r="G766" s="343"/>
      <c r="H766" s="464"/>
      <c r="I766" s="343"/>
      <c r="J766" s="464"/>
      <c r="K766" s="497"/>
      <c r="L766" s="343"/>
      <c r="M766" s="464"/>
      <c r="N766" s="343"/>
      <c r="O766" s="464"/>
      <c r="P766" s="343"/>
      <c r="Q766" s="464"/>
      <c r="R766" s="343"/>
      <c r="S766" s="343"/>
      <c r="T766" s="343"/>
      <c r="U766" s="343"/>
      <c r="V766" s="343"/>
      <c r="W766" s="343"/>
      <c r="X766" s="343"/>
      <c r="Y766" s="343"/>
      <c r="Z766" s="343"/>
    </row>
    <row r="767" spans="1:26" ht="15.75" customHeight="1">
      <c r="A767" s="343"/>
      <c r="B767" s="343"/>
      <c r="C767" s="343"/>
      <c r="D767" s="464"/>
      <c r="E767" s="343"/>
      <c r="F767" s="464"/>
      <c r="G767" s="343"/>
      <c r="H767" s="464"/>
      <c r="I767" s="343"/>
      <c r="J767" s="464"/>
      <c r="K767" s="497"/>
      <c r="L767" s="343"/>
      <c r="M767" s="464"/>
      <c r="N767" s="343"/>
      <c r="O767" s="464"/>
      <c r="P767" s="343"/>
      <c r="Q767" s="464"/>
      <c r="R767" s="343"/>
      <c r="S767" s="343"/>
      <c r="T767" s="343"/>
      <c r="U767" s="343"/>
      <c r="V767" s="343"/>
      <c r="W767" s="343"/>
      <c r="X767" s="343"/>
      <c r="Y767" s="343"/>
      <c r="Z767" s="343"/>
    </row>
    <row r="768" spans="1:26" ht="15.75" customHeight="1">
      <c r="A768" s="343"/>
      <c r="B768" s="343"/>
      <c r="C768" s="343"/>
      <c r="D768" s="464"/>
      <c r="E768" s="343"/>
      <c r="F768" s="464"/>
      <c r="G768" s="343"/>
      <c r="H768" s="464"/>
      <c r="I768" s="343"/>
      <c r="J768" s="464"/>
      <c r="K768" s="497"/>
      <c r="L768" s="343"/>
      <c r="M768" s="464"/>
      <c r="N768" s="343"/>
      <c r="O768" s="464"/>
      <c r="P768" s="343"/>
      <c r="Q768" s="464"/>
      <c r="R768" s="343"/>
      <c r="S768" s="343"/>
      <c r="T768" s="343"/>
      <c r="U768" s="343"/>
      <c r="V768" s="343"/>
      <c r="W768" s="343"/>
      <c r="X768" s="343"/>
      <c r="Y768" s="343"/>
      <c r="Z768" s="343"/>
    </row>
    <row r="769" spans="1:26" ht="15.75" customHeight="1">
      <c r="A769" s="343"/>
      <c r="B769" s="343"/>
      <c r="C769" s="343"/>
      <c r="D769" s="464"/>
      <c r="E769" s="343"/>
      <c r="F769" s="464"/>
      <c r="G769" s="343"/>
      <c r="H769" s="464"/>
      <c r="I769" s="343"/>
      <c r="J769" s="464"/>
      <c r="K769" s="497"/>
      <c r="L769" s="343"/>
      <c r="M769" s="464"/>
      <c r="N769" s="343"/>
      <c r="O769" s="464"/>
      <c r="P769" s="343"/>
      <c r="Q769" s="464"/>
      <c r="R769" s="343"/>
      <c r="S769" s="343"/>
      <c r="T769" s="343"/>
      <c r="U769" s="343"/>
      <c r="V769" s="343"/>
      <c r="W769" s="343"/>
      <c r="X769" s="343"/>
      <c r="Y769" s="343"/>
      <c r="Z769" s="343"/>
    </row>
    <row r="770" spans="1:26" ht="15.75" customHeight="1">
      <c r="A770" s="343"/>
      <c r="B770" s="343"/>
      <c r="C770" s="343"/>
      <c r="D770" s="464"/>
      <c r="E770" s="343"/>
      <c r="F770" s="464"/>
      <c r="G770" s="343"/>
      <c r="H770" s="464"/>
      <c r="I770" s="343"/>
      <c r="J770" s="464"/>
      <c r="K770" s="497"/>
      <c r="L770" s="343"/>
      <c r="M770" s="464"/>
      <c r="N770" s="343"/>
      <c r="O770" s="464"/>
      <c r="P770" s="343"/>
      <c r="Q770" s="464"/>
      <c r="R770" s="343"/>
      <c r="S770" s="343"/>
      <c r="T770" s="343"/>
      <c r="U770" s="343"/>
      <c r="V770" s="343"/>
      <c r="W770" s="343"/>
      <c r="X770" s="343"/>
      <c r="Y770" s="343"/>
      <c r="Z770" s="343"/>
    </row>
    <row r="771" spans="1:26" ht="15.75" customHeight="1">
      <c r="A771" s="343"/>
      <c r="B771" s="343"/>
      <c r="C771" s="343"/>
      <c r="D771" s="464"/>
      <c r="E771" s="343"/>
      <c r="F771" s="464"/>
      <c r="G771" s="343"/>
      <c r="H771" s="464"/>
      <c r="I771" s="343"/>
      <c r="J771" s="464"/>
      <c r="K771" s="497"/>
      <c r="L771" s="343"/>
      <c r="M771" s="464"/>
      <c r="N771" s="343"/>
      <c r="O771" s="464"/>
      <c r="P771" s="343"/>
      <c r="Q771" s="464"/>
      <c r="R771" s="343"/>
      <c r="S771" s="343"/>
      <c r="T771" s="343"/>
      <c r="U771" s="343"/>
      <c r="V771" s="343"/>
      <c r="W771" s="343"/>
      <c r="X771" s="343"/>
      <c r="Y771" s="343"/>
      <c r="Z771" s="343"/>
    </row>
    <row r="772" spans="1:26" ht="15.75" customHeight="1">
      <c r="A772" s="343"/>
      <c r="B772" s="343"/>
      <c r="C772" s="343"/>
      <c r="D772" s="464"/>
      <c r="E772" s="343"/>
      <c r="F772" s="464"/>
      <c r="G772" s="343"/>
      <c r="H772" s="464"/>
      <c r="I772" s="343"/>
      <c r="J772" s="464"/>
      <c r="K772" s="497"/>
      <c r="L772" s="343"/>
      <c r="M772" s="464"/>
      <c r="N772" s="343"/>
      <c r="O772" s="464"/>
      <c r="P772" s="343"/>
      <c r="Q772" s="464"/>
      <c r="R772" s="343"/>
      <c r="S772" s="343"/>
      <c r="T772" s="343"/>
      <c r="U772" s="343"/>
      <c r="V772" s="343"/>
      <c r="W772" s="343"/>
      <c r="X772" s="343"/>
      <c r="Y772" s="343"/>
      <c r="Z772" s="343"/>
    </row>
    <row r="773" spans="1:26" ht="15.75" customHeight="1">
      <c r="A773" s="343"/>
      <c r="B773" s="343"/>
      <c r="C773" s="343"/>
      <c r="D773" s="464"/>
      <c r="E773" s="343"/>
      <c r="F773" s="464"/>
      <c r="G773" s="343"/>
      <c r="H773" s="464"/>
      <c r="I773" s="343"/>
      <c r="J773" s="464"/>
      <c r="K773" s="497"/>
      <c r="L773" s="343"/>
      <c r="M773" s="464"/>
      <c r="N773" s="343"/>
      <c r="O773" s="464"/>
      <c r="P773" s="343"/>
      <c r="Q773" s="464"/>
      <c r="R773" s="343"/>
      <c r="S773" s="343"/>
      <c r="T773" s="343"/>
      <c r="U773" s="343"/>
      <c r="V773" s="343"/>
      <c r="W773" s="343"/>
      <c r="X773" s="343"/>
      <c r="Y773" s="343"/>
      <c r="Z773" s="343"/>
    </row>
    <row r="774" spans="1:26" ht="15.75" customHeight="1">
      <c r="A774" s="343"/>
      <c r="B774" s="343"/>
      <c r="C774" s="343"/>
      <c r="D774" s="464"/>
      <c r="E774" s="343"/>
      <c r="F774" s="464"/>
      <c r="G774" s="343"/>
      <c r="H774" s="464"/>
      <c r="I774" s="343"/>
      <c r="J774" s="464"/>
      <c r="K774" s="497"/>
      <c r="L774" s="343"/>
      <c r="M774" s="464"/>
      <c r="N774" s="343"/>
      <c r="O774" s="464"/>
      <c r="P774" s="343"/>
      <c r="Q774" s="464"/>
      <c r="R774" s="343"/>
      <c r="S774" s="343"/>
      <c r="T774" s="343"/>
      <c r="U774" s="343"/>
      <c r="V774" s="343"/>
      <c r="W774" s="343"/>
      <c r="X774" s="343"/>
      <c r="Y774" s="343"/>
      <c r="Z774" s="343"/>
    </row>
    <row r="775" spans="1:26" ht="15.75" customHeight="1">
      <c r="A775" s="343"/>
      <c r="B775" s="343"/>
      <c r="C775" s="343"/>
      <c r="D775" s="464"/>
      <c r="E775" s="343"/>
      <c r="F775" s="464"/>
      <c r="G775" s="343"/>
      <c r="H775" s="464"/>
      <c r="I775" s="343"/>
      <c r="J775" s="464"/>
      <c r="K775" s="497"/>
      <c r="L775" s="343"/>
      <c r="M775" s="464"/>
      <c r="N775" s="343"/>
      <c r="O775" s="464"/>
      <c r="P775" s="343"/>
      <c r="Q775" s="464"/>
      <c r="R775" s="343"/>
      <c r="S775" s="343"/>
      <c r="T775" s="343"/>
      <c r="U775" s="343"/>
      <c r="V775" s="343"/>
      <c r="W775" s="343"/>
      <c r="X775" s="343"/>
      <c r="Y775" s="343"/>
      <c r="Z775" s="343"/>
    </row>
    <row r="776" spans="1:26" ht="15.75" customHeight="1">
      <c r="A776" s="343"/>
      <c r="B776" s="343"/>
      <c r="C776" s="343"/>
      <c r="D776" s="464"/>
      <c r="E776" s="343"/>
      <c r="F776" s="464"/>
      <c r="G776" s="343"/>
      <c r="H776" s="464"/>
      <c r="I776" s="343"/>
      <c r="J776" s="464"/>
      <c r="K776" s="497"/>
      <c r="L776" s="343"/>
      <c r="M776" s="464"/>
      <c r="N776" s="343"/>
      <c r="O776" s="464"/>
      <c r="P776" s="343"/>
      <c r="Q776" s="464"/>
      <c r="R776" s="343"/>
      <c r="S776" s="343"/>
      <c r="T776" s="343"/>
      <c r="U776" s="343"/>
      <c r="V776" s="343"/>
      <c r="W776" s="343"/>
      <c r="X776" s="343"/>
      <c r="Y776" s="343"/>
      <c r="Z776" s="343"/>
    </row>
    <row r="777" spans="1:26" ht="15.75" customHeight="1">
      <c r="A777" s="343"/>
      <c r="B777" s="343"/>
      <c r="C777" s="343"/>
      <c r="D777" s="464"/>
      <c r="E777" s="343"/>
      <c r="F777" s="464"/>
      <c r="G777" s="343"/>
      <c r="H777" s="464"/>
      <c r="I777" s="343"/>
      <c r="J777" s="464"/>
      <c r="K777" s="497"/>
      <c r="L777" s="343"/>
      <c r="M777" s="464"/>
      <c r="N777" s="343"/>
      <c r="O777" s="464"/>
      <c r="P777" s="343"/>
      <c r="Q777" s="464"/>
      <c r="R777" s="343"/>
      <c r="S777" s="343"/>
      <c r="T777" s="343"/>
      <c r="U777" s="343"/>
      <c r="V777" s="343"/>
      <c r="W777" s="343"/>
      <c r="X777" s="343"/>
      <c r="Y777" s="343"/>
      <c r="Z777" s="343"/>
    </row>
    <row r="778" spans="1:26" ht="15.75" customHeight="1">
      <c r="A778" s="343"/>
      <c r="B778" s="343"/>
      <c r="C778" s="343"/>
      <c r="D778" s="464"/>
      <c r="E778" s="343"/>
      <c r="F778" s="464"/>
      <c r="G778" s="343"/>
      <c r="H778" s="464"/>
      <c r="I778" s="343"/>
      <c r="J778" s="464"/>
      <c r="K778" s="497"/>
      <c r="L778" s="343"/>
      <c r="M778" s="464"/>
      <c r="N778" s="343"/>
      <c r="O778" s="464"/>
      <c r="P778" s="343"/>
      <c r="Q778" s="464"/>
      <c r="R778" s="343"/>
      <c r="S778" s="343"/>
      <c r="T778" s="343"/>
      <c r="U778" s="343"/>
      <c r="V778" s="343"/>
      <c r="W778" s="343"/>
      <c r="X778" s="343"/>
      <c r="Y778" s="343"/>
      <c r="Z778" s="343"/>
    </row>
    <row r="779" spans="1:26" ht="15.75" customHeight="1">
      <c r="A779" s="343"/>
      <c r="B779" s="343"/>
      <c r="C779" s="343"/>
      <c r="D779" s="464"/>
      <c r="E779" s="343"/>
      <c r="F779" s="464"/>
      <c r="G779" s="343"/>
      <c r="H779" s="464"/>
      <c r="I779" s="343"/>
      <c r="J779" s="464"/>
      <c r="K779" s="497"/>
      <c r="L779" s="343"/>
      <c r="M779" s="464"/>
      <c r="N779" s="343"/>
      <c r="O779" s="464"/>
      <c r="P779" s="343"/>
      <c r="Q779" s="464"/>
      <c r="R779" s="343"/>
      <c r="S779" s="343"/>
      <c r="T779" s="343"/>
      <c r="U779" s="343"/>
      <c r="V779" s="343"/>
      <c r="W779" s="343"/>
      <c r="X779" s="343"/>
      <c r="Y779" s="343"/>
      <c r="Z779" s="343"/>
    </row>
    <row r="780" spans="1:26" ht="15.75" customHeight="1">
      <c r="A780" s="343"/>
      <c r="B780" s="343"/>
      <c r="C780" s="343"/>
      <c r="D780" s="464"/>
      <c r="E780" s="343"/>
      <c r="F780" s="464"/>
      <c r="G780" s="343"/>
      <c r="H780" s="464"/>
      <c r="I780" s="343"/>
      <c r="J780" s="464"/>
      <c r="K780" s="497"/>
      <c r="L780" s="343"/>
      <c r="M780" s="464"/>
      <c r="N780" s="343"/>
      <c r="O780" s="464"/>
      <c r="P780" s="343"/>
      <c r="Q780" s="464"/>
      <c r="R780" s="343"/>
      <c r="S780" s="343"/>
      <c r="T780" s="343"/>
      <c r="U780" s="343"/>
      <c r="V780" s="343"/>
      <c r="W780" s="343"/>
      <c r="X780" s="343"/>
      <c r="Y780" s="343"/>
      <c r="Z780" s="343"/>
    </row>
    <row r="781" spans="1:26" ht="15.75" customHeight="1">
      <c r="A781" s="343"/>
      <c r="B781" s="343"/>
      <c r="C781" s="343"/>
      <c r="D781" s="464"/>
      <c r="E781" s="343"/>
      <c r="F781" s="464"/>
      <c r="G781" s="343"/>
      <c r="H781" s="464"/>
      <c r="I781" s="343"/>
      <c r="J781" s="464"/>
      <c r="K781" s="497"/>
      <c r="L781" s="343"/>
      <c r="M781" s="464"/>
      <c r="N781" s="343"/>
      <c r="O781" s="464"/>
      <c r="P781" s="343"/>
      <c r="Q781" s="464"/>
      <c r="R781" s="343"/>
      <c r="S781" s="343"/>
      <c r="T781" s="343"/>
      <c r="U781" s="343"/>
      <c r="V781" s="343"/>
      <c r="W781" s="343"/>
      <c r="X781" s="343"/>
      <c r="Y781" s="343"/>
      <c r="Z781" s="343"/>
    </row>
    <row r="782" spans="1:26" ht="15.75" customHeight="1">
      <c r="A782" s="343"/>
      <c r="B782" s="343"/>
      <c r="C782" s="343"/>
      <c r="D782" s="464"/>
      <c r="E782" s="343"/>
      <c r="F782" s="464"/>
      <c r="G782" s="343"/>
      <c r="H782" s="464"/>
      <c r="I782" s="343"/>
      <c r="J782" s="464"/>
      <c r="K782" s="497"/>
      <c r="L782" s="343"/>
      <c r="M782" s="464"/>
      <c r="N782" s="343"/>
      <c r="O782" s="464"/>
      <c r="P782" s="343"/>
      <c r="Q782" s="464"/>
      <c r="R782" s="343"/>
      <c r="S782" s="343"/>
      <c r="T782" s="343"/>
      <c r="U782" s="343"/>
      <c r="V782" s="343"/>
      <c r="W782" s="343"/>
      <c r="X782" s="343"/>
      <c r="Y782" s="343"/>
      <c r="Z782" s="343"/>
    </row>
    <row r="783" spans="1:26" ht="15.75" customHeight="1">
      <c r="A783" s="343"/>
      <c r="B783" s="343"/>
      <c r="C783" s="343"/>
      <c r="D783" s="464"/>
      <c r="E783" s="343"/>
      <c r="F783" s="464"/>
      <c r="G783" s="343"/>
      <c r="H783" s="464"/>
      <c r="I783" s="343"/>
      <c r="J783" s="464"/>
      <c r="K783" s="497"/>
      <c r="L783" s="343"/>
      <c r="M783" s="464"/>
      <c r="N783" s="343"/>
      <c r="O783" s="464"/>
      <c r="P783" s="343"/>
      <c r="Q783" s="464"/>
      <c r="R783" s="343"/>
      <c r="S783" s="343"/>
      <c r="T783" s="343"/>
      <c r="U783" s="343"/>
      <c r="V783" s="343"/>
      <c r="W783" s="343"/>
      <c r="X783" s="343"/>
      <c r="Y783" s="343"/>
      <c r="Z783" s="343"/>
    </row>
    <row r="784" spans="1:26" ht="15.75" customHeight="1">
      <c r="A784" s="343"/>
      <c r="B784" s="343"/>
      <c r="C784" s="343"/>
      <c r="D784" s="464"/>
      <c r="E784" s="343"/>
      <c r="F784" s="464"/>
      <c r="G784" s="343"/>
      <c r="H784" s="464"/>
      <c r="I784" s="343"/>
      <c r="J784" s="464"/>
      <c r="K784" s="497"/>
      <c r="L784" s="343"/>
      <c r="M784" s="464"/>
      <c r="N784" s="343"/>
      <c r="O784" s="464"/>
      <c r="P784" s="343"/>
      <c r="Q784" s="464"/>
      <c r="R784" s="343"/>
      <c r="S784" s="343"/>
      <c r="T784" s="343"/>
      <c r="U784" s="343"/>
      <c r="V784" s="343"/>
      <c r="W784" s="343"/>
      <c r="X784" s="343"/>
      <c r="Y784" s="343"/>
      <c r="Z784" s="343"/>
    </row>
    <row r="785" spans="1:26" ht="15.75" customHeight="1">
      <c r="A785" s="343"/>
      <c r="B785" s="343"/>
      <c r="C785" s="343"/>
      <c r="D785" s="464"/>
      <c r="E785" s="343"/>
      <c r="F785" s="464"/>
      <c r="G785" s="343"/>
      <c r="H785" s="464"/>
      <c r="I785" s="343"/>
      <c r="J785" s="464"/>
      <c r="K785" s="497"/>
      <c r="L785" s="343"/>
      <c r="M785" s="464"/>
      <c r="N785" s="343"/>
      <c r="O785" s="464"/>
      <c r="P785" s="343"/>
      <c r="Q785" s="464"/>
      <c r="R785" s="343"/>
      <c r="S785" s="343"/>
      <c r="T785" s="343"/>
      <c r="U785" s="343"/>
      <c r="V785" s="343"/>
      <c r="W785" s="343"/>
      <c r="X785" s="343"/>
      <c r="Y785" s="343"/>
      <c r="Z785" s="343"/>
    </row>
    <row r="786" spans="1:26" ht="15.75" customHeight="1">
      <c r="A786" s="343"/>
      <c r="B786" s="343"/>
      <c r="C786" s="343"/>
      <c r="D786" s="464"/>
      <c r="E786" s="343"/>
      <c r="F786" s="464"/>
      <c r="G786" s="343"/>
      <c r="H786" s="464"/>
      <c r="I786" s="343"/>
      <c r="J786" s="464"/>
      <c r="K786" s="497"/>
      <c r="L786" s="343"/>
      <c r="M786" s="464"/>
      <c r="N786" s="343"/>
      <c r="O786" s="464"/>
      <c r="P786" s="343"/>
      <c r="Q786" s="464"/>
      <c r="R786" s="343"/>
      <c r="S786" s="343"/>
      <c r="T786" s="343"/>
      <c r="U786" s="343"/>
      <c r="V786" s="343"/>
      <c r="W786" s="343"/>
      <c r="X786" s="343"/>
      <c r="Y786" s="343"/>
      <c r="Z786" s="343"/>
    </row>
    <row r="787" spans="1:26" ht="15.75" customHeight="1">
      <c r="A787" s="343"/>
      <c r="B787" s="343"/>
      <c r="C787" s="343"/>
      <c r="D787" s="464"/>
      <c r="E787" s="343"/>
      <c r="F787" s="464"/>
      <c r="G787" s="343"/>
      <c r="H787" s="464"/>
      <c r="I787" s="343"/>
      <c r="J787" s="464"/>
      <c r="K787" s="497"/>
      <c r="L787" s="343"/>
      <c r="M787" s="464"/>
      <c r="N787" s="343"/>
      <c r="O787" s="464"/>
      <c r="P787" s="343"/>
      <c r="Q787" s="464"/>
      <c r="R787" s="343"/>
      <c r="S787" s="343"/>
      <c r="T787" s="343"/>
      <c r="U787" s="343"/>
      <c r="V787" s="343"/>
      <c r="W787" s="343"/>
      <c r="X787" s="343"/>
      <c r="Y787" s="343"/>
      <c r="Z787" s="343"/>
    </row>
    <row r="788" spans="1:26" ht="15.75" customHeight="1">
      <c r="A788" s="343"/>
      <c r="B788" s="343"/>
      <c r="C788" s="343"/>
      <c r="D788" s="464"/>
      <c r="E788" s="343"/>
      <c r="F788" s="464"/>
      <c r="G788" s="343"/>
      <c r="H788" s="464"/>
      <c r="I788" s="343"/>
      <c r="J788" s="464"/>
      <c r="K788" s="497"/>
      <c r="L788" s="343"/>
      <c r="M788" s="464"/>
      <c r="N788" s="343"/>
      <c r="O788" s="464"/>
      <c r="P788" s="343"/>
      <c r="Q788" s="464"/>
      <c r="R788" s="343"/>
      <c r="S788" s="343"/>
      <c r="T788" s="343"/>
      <c r="U788" s="343"/>
      <c r="V788" s="343"/>
      <c r="W788" s="343"/>
      <c r="X788" s="343"/>
      <c r="Y788" s="343"/>
      <c r="Z788" s="343"/>
    </row>
    <row r="789" spans="1:26" ht="15.75" customHeight="1">
      <c r="A789" s="343"/>
      <c r="B789" s="343"/>
      <c r="C789" s="343"/>
      <c r="D789" s="464"/>
      <c r="E789" s="343"/>
      <c r="F789" s="464"/>
      <c r="G789" s="343"/>
      <c r="H789" s="464"/>
      <c r="I789" s="343"/>
      <c r="J789" s="464"/>
      <c r="K789" s="497"/>
      <c r="L789" s="343"/>
      <c r="M789" s="464"/>
      <c r="N789" s="343"/>
      <c r="O789" s="464"/>
      <c r="P789" s="343"/>
      <c r="Q789" s="464"/>
      <c r="R789" s="343"/>
      <c r="S789" s="343"/>
      <c r="T789" s="343"/>
      <c r="U789" s="343"/>
      <c r="V789" s="343"/>
      <c r="W789" s="343"/>
      <c r="X789" s="343"/>
      <c r="Y789" s="343"/>
      <c r="Z789" s="343"/>
    </row>
    <row r="790" spans="1:26" ht="15.75" customHeight="1">
      <c r="A790" s="343"/>
      <c r="B790" s="343"/>
      <c r="C790" s="343"/>
      <c r="D790" s="464"/>
      <c r="E790" s="343"/>
      <c r="F790" s="464"/>
      <c r="G790" s="343"/>
      <c r="H790" s="464"/>
      <c r="I790" s="343"/>
      <c r="J790" s="464"/>
      <c r="K790" s="497"/>
      <c r="L790" s="343"/>
      <c r="M790" s="464"/>
      <c r="N790" s="343"/>
      <c r="O790" s="464"/>
      <c r="P790" s="343"/>
      <c r="Q790" s="464"/>
      <c r="R790" s="343"/>
      <c r="S790" s="343"/>
      <c r="T790" s="343"/>
      <c r="U790" s="343"/>
      <c r="V790" s="343"/>
      <c r="W790" s="343"/>
      <c r="X790" s="343"/>
      <c r="Y790" s="343"/>
      <c r="Z790" s="343"/>
    </row>
    <row r="791" spans="1:26" ht="15.75" customHeight="1">
      <c r="A791" s="343"/>
      <c r="B791" s="343"/>
      <c r="C791" s="343"/>
      <c r="D791" s="464"/>
      <c r="E791" s="343"/>
      <c r="F791" s="464"/>
      <c r="G791" s="343"/>
      <c r="H791" s="464"/>
      <c r="I791" s="343"/>
      <c r="J791" s="464"/>
      <c r="K791" s="497"/>
      <c r="L791" s="343"/>
      <c r="M791" s="464"/>
      <c r="N791" s="343"/>
      <c r="O791" s="464"/>
      <c r="P791" s="343"/>
      <c r="Q791" s="464"/>
      <c r="R791" s="343"/>
      <c r="S791" s="343"/>
      <c r="T791" s="343"/>
      <c r="U791" s="343"/>
      <c r="V791" s="343"/>
      <c r="W791" s="343"/>
      <c r="X791" s="343"/>
      <c r="Y791" s="343"/>
      <c r="Z791" s="343"/>
    </row>
    <row r="792" spans="1:26" ht="15.75" customHeight="1">
      <c r="A792" s="343"/>
      <c r="B792" s="343"/>
      <c r="C792" s="343"/>
      <c r="D792" s="464"/>
      <c r="E792" s="343"/>
      <c r="F792" s="464"/>
      <c r="G792" s="343"/>
      <c r="H792" s="464"/>
      <c r="I792" s="343"/>
      <c r="J792" s="464"/>
      <c r="K792" s="497"/>
      <c r="L792" s="343"/>
      <c r="M792" s="464"/>
      <c r="N792" s="343"/>
      <c r="O792" s="464"/>
      <c r="P792" s="343"/>
      <c r="Q792" s="464"/>
      <c r="R792" s="343"/>
      <c r="S792" s="343"/>
      <c r="T792" s="343"/>
      <c r="U792" s="343"/>
      <c r="V792" s="343"/>
      <c r="W792" s="343"/>
      <c r="X792" s="343"/>
      <c r="Y792" s="343"/>
      <c r="Z792" s="343"/>
    </row>
    <row r="793" spans="1:26" ht="15.75" customHeight="1">
      <c r="A793" s="343"/>
      <c r="B793" s="343"/>
      <c r="C793" s="343"/>
      <c r="D793" s="464"/>
      <c r="E793" s="343"/>
      <c r="F793" s="464"/>
      <c r="G793" s="343"/>
      <c r="H793" s="464"/>
      <c r="I793" s="343"/>
      <c r="J793" s="464"/>
      <c r="K793" s="497"/>
      <c r="L793" s="343"/>
      <c r="M793" s="464"/>
      <c r="N793" s="343"/>
      <c r="O793" s="464"/>
      <c r="P793" s="343"/>
      <c r="Q793" s="464"/>
      <c r="R793" s="343"/>
      <c r="S793" s="343"/>
      <c r="T793" s="343"/>
      <c r="U793" s="343"/>
      <c r="V793" s="343"/>
      <c r="W793" s="343"/>
      <c r="X793" s="343"/>
      <c r="Y793" s="343"/>
      <c r="Z793" s="343"/>
    </row>
    <row r="794" spans="1:26" ht="15.75" customHeight="1">
      <c r="A794" s="343"/>
      <c r="B794" s="343"/>
      <c r="C794" s="343"/>
      <c r="D794" s="464"/>
      <c r="E794" s="343"/>
      <c r="F794" s="464"/>
      <c r="G794" s="343"/>
      <c r="H794" s="464"/>
      <c r="I794" s="343"/>
      <c r="J794" s="464"/>
      <c r="K794" s="497"/>
      <c r="L794" s="343"/>
      <c r="M794" s="464"/>
      <c r="N794" s="343"/>
      <c r="O794" s="464"/>
      <c r="P794" s="343"/>
      <c r="Q794" s="464"/>
      <c r="R794" s="343"/>
      <c r="S794" s="343"/>
      <c r="T794" s="343"/>
      <c r="U794" s="343"/>
      <c r="V794" s="343"/>
      <c r="W794" s="343"/>
      <c r="X794" s="343"/>
      <c r="Y794" s="343"/>
      <c r="Z794" s="343"/>
    </row>
    <row r="795" spans="1:26" ht="15.75" customHeight="1">
      <c r="A795" s="343"/>
      <c r="B795" s="343"/>
      <c r="C795" s="343"/>
      <c r="D795" s="464"/>
      <c r="E795" s="343"/>
      <c r="F795" s="464"/>
      <c r="G795" s="343"/>
      <c r="H795" s="464"/>
      <c r="I795" s="343"/>
      <c r="J795" s="464"/>
      <c r="K795" s="497"/>
      <c r="L795" s="343"/>
      <c r="M795" s="464"/>
      <c r="N795" s="343"/>
      <c r="O795" s="464"/>
      <c r="P795" s="343"/>
      <c r="Q795" s="464"/>
      <c r="R795" s="343"/>
      <c r="S795" s="343"/>
      <c r="T795" s="343"/>
      <c r="U795" s="343"/>
      <c r="V795" s="343"/>
      <c r="W795" s="343"/>
      <c r="X795" s="343"/>
      <c r="Y795" s="343"/>
      <c r="Z795" s="343"/>
    </row>
    <row r="796" spans="1:26" ht="15.75" customHeight="1">
      <c r="A796" s="343"/>
      <c r="B796" s="343"/>
      <c r="C796" s="343"/>
      <c r="D796" s="464"/>
      <c r="E796" s="343"/>
      <c r="F796" s="464"/>
      <c r="G796" s="343"/>
      <c r="H796" s="464"/>
      <c r="I796" s="343"/>
      <c r="J796" s="464"/>
      <c r="K796" s="497"/>
      <c r="L796" s="343"/>
      <c r="M796" s="464"/>
      <c r="N796" s="343"/>
      <c r="O796" s="464"/>
      <c r="P796" s="343"/>
      <c r="Q796" s="464"/>
      <c r="R796" s="343"/>
      <c r="S796" s="343"/>
      <c r="T796" s="343"/>
      <c r="U796" s="343"/>
      <c r="V796" s="343"/>
      <c r="W796" s="343"/>
      <c r="X796" s="343"/>
      <c r="Y796" s="343"/>
      <c r="Z796" s="343"/>
    </row>
    <row r="797" spans="1:26" ht="15.75" customHeight="1">
      <c r="A797" s="343"/>
      <c r="B797" s="343"/>
      <c r="C797" s="343"/>
      <c r="D797" s="464"/>
      <c r="E797" s="343"/>
      <c r="F797" s="464"/>
      <c r="G797" s="343"/>
      <c r="H797" s="464"/>
      <c r="I797" s="343"/>
      <c r="J797" s="464"/>
      <c r="K797" s="497"/>
      <c r="L797" s="343"/>
      <c r="M797" s="464"/>
      <c r="N797" s="343"/>
      <c r="O797" s="464"/>
      <c r="P797" s="343"/>
      <c r="Q797" s="464"/>
      <c r="R797" s="343"/>
      <c r="S797" s="343"/>
      <c r="T797" s="343"/>
      <c r="U797" s="343"/>
      <c r="V797" s="343"/>
      <c r="W797" s="343"/>
      <c r="X797" s="343"/>
      <c r="Y797" s="343"/>
      <c r="Z797" s="343"/>
    </row>
    <row r="798" spans="1:26" ht="15.75" customHeight="1">
      <c r="A798" s="343"/>
      <c r="B798" s="343"/>
      <c r="C798" s="343"/>
      <c r="D798" s="464"/>
      <c r="E798" s="343"/>
      <c r="F798" s="464"/>
      <c r="G798" s="343"/>
      <c r="H798" s="464"/>
      <c r="I798" s="343"/>
      <c r="J798" s="464"/>
      <c r="K798" s="497"/>
      <c r="L798" s="343"/>
      <c r="M798" s="464"/>
      <c r="N798" s="343"/>
      <c r="O798" s="464"/>
      <c r="P798" s="343"/>
      <c r="Q798" s="464"/>
      <c r="R798" s="343"/>
      <c r="S798" s="343"/>
      <c r="T798" s="343"/>
      <c r="U798" s="343"/>
      <c r="V798" s="343"/>
      <c r="W798" s="343"/>
      <c r="X798" s="343"/>
      <c r="Y798" s="343"/>
      <c r="Z798" s="343"/>
    </row>
    <row r="799" spans="1:26" ht="15.75" customHeight="1">
      <c r="A799" s="343"/>
      <c r="B799" s="343"/>
      <c r="C799" s="343"/>
      <c r="D799" s="464"/>
      <c r="E799" s="343"/>
      <c r="F799" s="464"/>
      <c r="G799" s="343"/>
      <c r="H799" s="464"/>
      <c r="I799" s="343"/>
      <c r="J799" s="464"/>
      <c r="K799" s="497"/>
      <c r="L799" s="343"/>
      <c r="M799" s="464"/>
      <c r="N799" s="343"/>
      <c r="O799" s="464"/>
      <c r="P799" s="343"/>
      <c r="Q799" s="464"/>
      <c r="R799" s="343"/>
      <c r="S799" s="343"/>
      <c r="T799" s="343"/>
      <c r="U799" s="343"/>
      <c r="V799" s="343"/>
      <c r="W799" s="343"/>
      <c r="X799" s="343"/>
      <c r="Y799" s="343"/>
      <c r="Z799" s="343"/>
    </row>
    <row r="800" spans="1:26" ht="15.75" customHeight="1">
      <c r="A800" s="343"/>
      <c r="B800" s="343"/>
      <c r="C800" s="343"/>
      <c r="D800" s="464"/>
      <c r="E800" s="343"/>
      <c r="F800" s="464"/>
      <c r="G800" s="343"/>
      <c r="H800" s="464"/>
      <c r="I800" s="343"/>
      <c r="J800" s="464"/>
      <c r="K800" s="497"/>
      <c r="L800" s="343"/>
      <c r="M800" s="464"/>
      <c r="N800" s="343"/>
      <c r="O800" s="464"/>
      <c r="P800" s="343"/>
      <c r="Q800" s="464"/>
      <c r="R800" s="343"/>
      <c r="S800" s="343"/>
      <c r="T800" s="343"/>
      <c r="U800" s="343"/>
      <c r="V800" s="343"/>
      <c r="W800" s="343"/>
      <c r="X800" s="343"/>
      <c r="Y800" s="343"/>
      <c r="Z800" s="343"/>
    </row>
    <row r="801" spans="1:26" ht="15.75" customHeight="1">
      <c r="A801" s="343"/>
      <c r="B801" s="343"/>
      <c r="C801" s="343"/>
      <c r="D801" s="464"/>
      <c r="E801" s="343"/>
      <c r="F801" s="464"/>
      <c r="G801" s="343"/>
      <c r="H801" s="464"/>
      <c r="I801" s="343"/>
      <c r="J801" s="464"/>
      <c r="K801" s="497"/>
      <c r="L801" s="343"/>
      <c r="M801" s="464"/>
      <c r="N801" s="343"/>
      <c r="O801" s="464"/>
      <c r="P801" s="343"/>
      <c r="Q801" s="464"/>
      <c r="R801" s="343"/>
      <c r="S801" s="343"/>
      <c r="T801" s="343"/>
      <c r="U801" s="343"/>
      <c r="V801" s="343"/>
      <c r="W801" s="343"/>
      <c r="X801" s="343"/>
      <c r="Y801" s="343"/>
      <c r="Z801" s="343"/>
    </row>
    <row r="802" spans="1:26" ht="15.75" customHeight="1">
      <c r="A802" s="343"/>
      <c r="B802" s="343"/>
      <c r="C802" s="343"/>
      <c r="D802" s="464"/>
      <c r="E802" s="343"/>
      <c r="F802" s="464"/>
      <c r="G802" s="343"/>
      <c r="H802" s="464"/>
      <c r="I802" s="343"/>
      <c r="J802" s="464"/>
      <c r="K802" s="497"/>
      <c r="L802" s="343"/>
      <c r="M802" s="464"/>
      <c r="N802" s="343"/>
      <c r="O802" s="464"/>
      <c r="P802" s="343"/>
      <c r="Q802" s="464"/>
      <c r="R802" s="343"/>
      <c r="S802" s="343"/>
      <c r="T802" s="343"/>
      <c r="U802" s="343"/>
      <c r="V802" s="343"/>
      <c r="W802" s="343"/>
      <c r="X802" s="343"/>
      <c r="Y802" s="343"/>
      <c r="Z802" s="343"/>
    </row>
    <row r="803" spans="1:26" ht="15.75" customHeight="1">
      <c r="A803" s="343"/>
      <c r="B803" s="343"/>
      <c r="C803" s="343"/>
      <c r="D803" s="464"/>
      <c r="E803" s="343"/>
      <c r="F803" s="464"/>
      <c r="G803" s="343"/>
      <c r="H803" s="464"/>
      <c r="I803" s="343"/>
      <c r="J803" s="464"/>
      <c r="K803" s="497"/>
      <c r="L803" s="343"/>
      <c r="M803" s="464"/>
      <c r="N803" s="343"/>
      <c r="O803" s="464"/>
      <c r="P803" s="343"/>
      <c r="Q803" s="464"/>
      <c r="R803" s="343"/>
      <c r="S803" s="343"/>
      <c r="T803" s="343"/>
      <c r="U803" s="343"/>
      <c r="V803" s="343"/>
      <c r="W803" s="343"/>
      <c r="X803" s="343"/>
      <c r="Y803" s="343"/>
      <c r="Z803" s="343"/>
    </row>
    <row r="804" spans="1:26" ht="15.75" customHeight="1">
      <c r="A804" s="343"/>
      <c r="B804" s="343"/>
      <c r="C804" s="343"/>
      <c r="D804" s="464"/>
      <c r="E804" s="343"/>
      <c r="F804" s="464"/>
      <c r="G804" s="343"/>
      <c r="H804" s="464"/>
      <c r="I804" s="343"/>
      <c r="J804" s="464"/>
      <c r="K804" s="497"/>
      <c r="L804" s="343"/>
      <c r="M804" s="464"/>
      <c r="N804" s="343"/>
      <c r="O804" s="464"/>
      <c r="P804" s="343"/>
      <c r="Q804" s="464"/>
      <c r="R804" s="343"/>
      <c r="S804" s="343"/>
      <c r="T804" s="343"/>
      <c r="U804" s="343"/>
      <c r="V804" s="343"/>
      <c r="W804" s="343"/>
      <c r="X804" s="343"/>
      <c r="Y804" s="343"/>
      <c r="Z804" s="343"/>
    </row>
    <row r="805" spans="1:26" ht="15.75" customHeight="1">
      <c r="A805" s="343"/>
      <c r="B805" s="343"/>
      <c r="C805" s="343"/>
      <c r="D805" s="464"/>
      <c r="E805" s="343"/>
      <c r="F805" s="464"/>
      <c r="G805" s="343"/>
      <c r="H805" s="464"/>
      <c r="I805" s="343"/>
      <c r="J805" s="464"/>
      <c r="K805" s="497"/>
      <c r="L805" s="343"/>
      <c r="M805" s="464"/>
      <c r="N805" s="343"/>
      <c r="O805" s="464"/>
      <c r="P805" s="343"/>
      <c r="Q805" s="464"/>
      <c r="R805" s="343"/>
      <c r="S805" s="343"/>
      <c r="T805" s="343"/>
      <c r="U805" s="343"/>
      <c r="V805" s="343"/>
      <c r="W805" s="343"/>
      <c r="X805" s="343"/>
      <c r="Y805" s="343"/>
      <c r="Z805" s="343"/>
    </row>
    <row r="806" spans="1:26" ht="15.75" customHeight="1">
      <c r="A806" s="343"/>
      <c r="B806" s="343"/>
      <c r="C806" s="343"/>
      <c r="D806" s="464"/>
      <c r="E806" s="343"/>
      <c r="F806" s="464"/>
      <c r="G806" s="343"/>
      <c r="H806" s="464"/>
      <c r="I806" s="343"/>
      <c r="J806" s="464"/>
      <c r="K806" s="497"/>
      <c r="L806" s="343"/>
      <c r="M806" s="464"/>
      <c r="N806" s="343"/>
      <c r="O806" s="464"/>
      <c r="P806" s="343"/>
      <c r="Q806" s="464"/>
      <c r="R806" s="343"/>
      <c r="S806" s="343"/>
      <c r="T806" s="343"/>
      <c r="U806" s="343"/>
      <c r="V806" s="343"/>
      <c r="W806" s="343"/>
      <c r="X806" s="343"/>
      <c r="Y806" s="343"/>
      <c r="Z806" s="343"/>
    </row>
    <row r="807" spans="1:26" ht="15.75" customHeight="1">
      <c r="A807" s="343"/>
      <c r="B807" s="343"/>
      <c r="C807" s="343"/>
      <c r="D807" s="464"/>
      <c r="E807" s="343"/>
      <c r="F807" s="464"/>
      <c r="G807" s="343"/>
      <c r="H807" s="464"/>
      <c r="I807" s="343"/>
      <c r="J807" s="464"/>
      <c r="K807" s="497"/>
      <c r="L807" s="343"/>
      <c r="M807" s="464"/>
      <c r="N807" s="343"/>
      <c r="O807" s="464"/>
      <c r="P807" s="343"/>
      <c r="Q807" s="464"/>
      <c r="R807" s="343"/>
      <c r="S807" s="343"/>
      <c r="T807" s="343"/>
      <c r="U807" s="343"/>
      <c r="V807" s="343"/>
      <c r="W807" s="343"/>
      <c r="X807" s="343"/>
      <c r="Y807" s="343"/>
      <c r="Z807" s="343"/>
    </row>
    <row r="808" spans="1:26" ht="15.75" customHeight="1">
      <c r="A808" s="343"/>
      <c r="B808" s="343"/>
      <c r="C808" s="343"/>
      <c r="D808" s="464"/>
      <c r="E808" s="343"/>
      <c r="F808" s="464"/>
      <c r="G808" s="343"/>
      <c r="H808" s="464"/>
      <c r="I808" s="343"/>
      <c r="J808" s="464"/>
      <c r="K808" s="497"/>
      <c r="L808" s="343"/>
      <c r="M808" s="464"/>
      <c r="N808" s="343"/>
      <c r="O808" s="464"/>
      <c r="P808" s="343"/>
      <c r="Q808" s="464"/>
      <c r="R808" s="343"/>
      <c r="S808" s="343"/>
      <c r="T808" s="343"/>
      <c r="U808" s="343"/>
      <c r="V808" s="343"/>
      <c r="W808" s="343"/>
      <c r="X808" s="343"/>
      <c r="Y808" s="343"/>
      <c r="Z808" s="343"/>
    </row>
    <row r="809" spans="1:26" ht="15.75" customHeight="1">
      <c r="A809" s="343"/>
      <c r="B809" s="343"/>
      <c r="C809" s="343"/>
      <c r="D809" s="464"/>
      <c r="E809" s="343"/>
      <c r="F809" s="464"/>
      <c r="G809" s="343"/>
      <c r="H809" s="464"/>
      <c r="I809" s="343"/>
      <c r="J809" s="464"/>
      <c r="K809" s="497"/>
      <c r="L809" s="343"/>
      <c r="M809" s="464"/>
      <c r="N809" s="343"/>
      <c r="O809" s="464"/>
      <c r="P809" s="343"/>
      <c r="Q809" s="464"/>
      <c r="R809" s="343"/>
      <c r="S809" s="343"/>
      <c r="T809" s="343"/>
      <c r="U809" s="343"/>
      <c r="V809" s="343"/>
      <c r="W809" s="343"/>
      <c r="X809" s="343"/>
      <c r="Y809" s="343"/>
      <c r="Z809" s="343"/>
    </row>
    <row r="810" spans="1:26" ht="15.75" customHeight="1">
      <c r="A810" s="343"/>
      <c r="B810" s="343"/>
      <c r="C810" s="343"/>
      <c r="D810" s="464"/>
      <c r="E810" s="343"/>
      <c r="F810" s="464"/>
      <c r="G810" s="343"/>
      <c r="H810" s="464"/>
      <c r="I810" s="343"/>
      <c r="J810" s="464"/>
      <c r="K810" s="497"/>
      <c r="L810" s="343"/>
      <c r="M810" s="464"/>
      <c r="N810" s="343"/>
      <c r="O810" s="464"/>
      <c r="P810" s="343"/>
      <c r="Q810" s="464"/>
      <c r="R810" s="343"/>
      <c r="S810" s="343"/>
      <c r="T810" s="343"/>
      <c r="U810" s="343"/>
      <c r="V810" s="343"/>
      <c r="W810" s="343"/>
      <c r="X810" s="343"/>
      <c r="Y810" s="343"/>
      <c r="Z810" s="343"/>
    </row>
    <row r="811" spans="1:26" ht="15.75" customHeight="1">
      <c r="A811" s="343"/>
      <c r="B811" s="343"/>
      <c r="C811" s="343"/>
      <c r="D811" s="464"/>
      <c r="E811" s="343"/>
      <c r="F811" s="464"/>
      <c r="G811" s="343"/>
      <c r="H811" s="464"/>
      <c r="I811" s="343"/>
      <c r="J811" s="464"/>
      <c r="K811" s="497"/>
      <c r="L811" s="343"/>
      <c r="M811" s="464"/>
      <c r="N811" s="343"/>
      <c r="O811" s="464"/>
      <c r="P811" s="343"/>
      <c r="Q811" s="464"/>
      <c r="R811" s="343"/>
      <c r="S811" s="343"/>
      <c r="T811" s="343"/>
      <c r="U811" s="343"/>
      <c r="V811" s="343"/>
      <c r="W811" s="343"/>
      <c r="X811" s="343"/>
      <c r="Y811" s="343"/>
      <c r="Z811" s="343"/>
    </row>
    <row r="812" spans="1:26" ht="15.75" customHeight="1">
      <c r="A812" s="343"/>
      <c r="B812" s="343"/>
      <c r="C812" s="343"/>
      <c r="D812" s="464"/>
      <c r="E812" s="343"/>
      <c r="F812" s="464"/>
      <c r="G812" s="343"/>
      <c r="H812" s="464"/>
      <c r="I812" s="343"/>
      <c r="J812" s="464"/>
      <c r="K812" s="497"/>
      <c r="L812" s="343"/>
      <c r="M812" s="464"/>
      <c r="N812" s="343"/>
      <c r="O812" s="464"/>
      <c r="P812" s="343"/>
      <c r="Q812" s="464"/>
      <c r="R812" s="343"/>
      <c r="S812" s="343"/>
      <c r="T812" s="343"/>
      <c r="U812" s="343"/>
      <c r="V812" s="343"/>
      <c r="W812" s="343"/>
      <c r="X812" s="343"/>
      <c r="Y812" s="343"/>
      <c r="Z812" s="343"/>
    </row>
    <row r="813" spans="1:26" ht="15.75" customHeight="1">
      <c r="A813" s="343"/>
      <c r="B813" s="343"/>
      <c r="C813" s="343"/>
      <c r="D813" s="464"/>
      <c r="E813" s="343"/>
      <c r="F813" s="464"/>
      <c r="G813" s="343"/>
      <c r="H813" s="464"/>
      <c r="I813" s="343"/>
      <c r="J813" s="464"/>
      <c r="K813" s="497"/>
      <c r="L813" s="343"/>
      <c r="M813" s="464"/>
      <c r="N813" s="343"/>
      <c r="O813" s="464"/>
      <c r="P813" s="343"/>
      <c r="Q813" s="464"/>
      <c r="R813" s="343"/>
      <c r="S813" s="343"/>
      <c r="T813" s="343"/>
      <c r="U813" s="343"/>
      <c r="V813" s="343"/>
      <c r="W813" s="343"/>
      <c r="X813" s="343"/>
      <c r="Y813" s="343"/>
      <c r="Z813" s="343"/>
    </row>
    <row r="814" spans="1:26" ht="15.75" customHeight="1">
      <c r="A814" s="343"/>
      <c r="B814" s="343"/>
      <c r="C814" s="343"/>
      <c r="D814" s="464"/>
      <c r="E814" s="343"/>
      <c r="F814" s="464"/>
      <c r="G814" s="343"/>
      <c r="H814" s="464"/>
      <c r="I814" s="343"/>
      <c r="J814" s="464"/>
      <c r="K814" s="497"/>
      <c r="L814" s="343"/>
      <c r="M814" s="464"/>
      <c r="N814" s="343"/>
      <c r="O814" s="464"/>
      <c r="P814" s="343"/>
      <c r="Q814" s="464"/>
      <c r="R814" s="343"/>
      <c r="S814" s="343"/>
      <c r="T814" s="343"/>
      <c r="U814" s="343"/>
      <c r="V814" s="343"/>
      <c r="W814" s="343"/>
      <c r="X814" s="343"/>
      <c r="Y814" s="343"/>
      <c r="Z814" s="343"/>
    </row>
    <row r="815" spans="1:26" ht="15.75" customHeight="1">
      <c r="A815" s="343"/>
      <c r="B815" s="343"/>
      <c r="C815" s="343"/>
      <c r="D815" s="464"/>
      <c r="E815" s="343"/>
      <c r="F815" s="464"/>
      <c r="G815" s="343"/>
      <c r="H815" s="464"/>
      <c r="I815" s="343"/>
      <c r="J815" s="464"/>
      <c r="K815" s="497"/>
      <c r="L815" s="343"/>
      <c r="M815" s="464"/>
      <c r="N815" s="343"/>
      <c r="O815" s="464"/>
      <c r="P815" s="343"/>
      <c r="Q815" s="464"/>
      <c r="R815" s="343"/>
      <c r="S815" s="343"/>
      <c r="T815" s="343"/>
      <c r="U815" s="343"/>
      <c r="V815" s="343"/>
      <c r="W815" s="343"/>
      <c r="X815" s="343"/>
      <c r="Y815" s="343"/>
      <c r="Z815" s="343"/>
    </row>
    <row r="816" spans="1:26" ht="15.75" customHeight="1">
      <c r="A816" s="343"/>
      <c r="B816" s="343"/>
      <c r="C816" s="343"/>
      <c r="D816" s="464"/>
      <c r="E816" s="343"/>
      <c r="F816" s="464"/>
      <c r="G816" s="343"/>
      <c r="H816" s="464"/>
      <c r="I816" s="343"/>
      <c r="J816" s="464"/>
      <c r="K816" s="497"/>
      <c r="L816" s="343"/>
      <c r="M816" s="464"/>
      <c r="N816" s="343"/>
      <c r="O816" s="464"/>
      <c r="P816" s="343"/>
      <c r="Q816" s="464"/>
      <c r="R816" s="343"/>
      <c r="S816" s="343"/>
      <c r="T816" s="343"/>
      <c r="U816" s="343"/>
      <c r="V816" s="343"/>
      <c r="W816" s="343"/>
      <c r="X816" s="343"/>
      <c r="Y816" s="343"/>
      <c r="Z816" s="343"/>
    </row>
    <row r="817" spans="1:26" ht="15.75" customHeight="1">
      <c r="A817" s="343"/>
      <c r="B817" s="343"/>
      <c r="C817" s="343"/>
      <c r="D817" s="464"/>
      <c r="E817" s="343"/>
      <c r="F817" s="464"/>
      <c r="G817" s="343"/>
      <c r="H817" s="464"/>
      <c r="I817" s="343"/>
      <c r="J817" s="464"/>
      <c r="K817" s="497"/>
      <c r="L817" s="343"/>
      <c r="M817" s="464"/>
      <c r="N817" s="343"/>
      <c r="O817" s="464"/>
      <c r="P817" s="343"/>
      <c r="Q817" s="464"/>
      <c r="R817" s="343"/>
      <c r="S817" s="343"/>
      <c r="T817" s="343"/>
      <c r="U817" s="343"/>
      <c r="V817" s="343"/>
      <c r="W817" s="343"/>
      <c r="X817" s="343"/>
      <c r="Y817" s="343"/>
      <c r="Z817" s="343"/>
    </row>
    <row r="818" spans="1:26" ht="15.75" customHeight="1">
      <c r="A818" s="343"/>
      <c r="B818" s="343"/>
      <c r="C818" s="343"/>
      <c r="D818" s="464"/>
      <c r="E818" s="343"/>
      <c r="F818" s="464"/>
      <c r="G818" s="343"/>
      <c r="H818" s="464"/>
      <c r="I818" s="343"/>
      <c r="J818" s="464"/>
      <c r="K818" s="497"/>
      <c r="L818" s="343"/>
      <c r="M818" s="464"/>
      <c r="N818" s="343"/>
      <c r="O818" s="464"/>
      <c r="P818" s="343"/>
      <c r="Q818" s="464"/>
      <c r="R818" s="343"/>
      <c r="S818" s="343"/>
      <c r="T818" s="343"/>
      <c r="U818" s="343"/>
      <c r="V818" s="343"/>
      <c r="W818" s="343"/>
      <c r="X818" s="343"/>
      <c r="Y818" s="343"/>
      <c r="Z818" s="343"/>
    </row>
    <row r="819" spans="1:26" ht="15.75" customHeight="1">
      <c r="A819" s="343"/>
      <c r="B819" s="343"/>
      <c r="C819" s="343"/>
      <c r="D819" s="464"/>
      <c r="E819" s="343"/>
      <c r="F819" s="464"/>
      <c r="G819" s="343"/>
      <c r="H819" s="464"/>
      <c r="I819" s="343"/>
      <c r="J819" s="464"/>
      <c r="K819" s="497"/>
      <c r="L819" s="343"/>
      <c r="M819" s="464"/>
      <c r="N819" s="343"/>
      <c r="O819" s="464"/>
      <c r="P819" s="343"/>
      <c r="Q819" s="464"/>
      <c r="R819" s="343"/>
      <c r="S819" s="343"/>
      <c r="T819" s="343"/>
      <c r="U819" s="343"/>
      <c r="V819" s="343"/>
      <c r="W819" s="343"/>
      <c r="X819" s="343"/>
      <c r="Y819" s="343"/>
      <c r="Z819" s="343"/>
    </row>
    <row r="820" spans="1:26" ht="15.75" customHeight="1">
      <c r="A820" s="343"/>
      <c r="B820" s="343"/>
      <c r="C820" s="343"/>
      <c r="D820" s="464"/>
      <c r="E820" s="343"/>
      <c r="F820" s="464"/>
      <c r="G820" s="343"/>
      <c r="H820" s="464"/>
      <c r="I820" s="343"/>
      <c r="J820" s="464"/>
      <c r="K820" s="497"/>
      <c r="L820" s="343"/>
      <c r="M820" s="464"/>
      <c r="N820" s="343"/>
      <c r="O820" s="464"/>
      <c r="P820" s="343"/>
      <c r="Q820" s="464"/>
      <c r="R820" s="343"/>
      <c r="S820" s="343"/>
      <c r="T820" s="343"/>
      <c r="U820" s="343"/>
      <c r="V820" s="343"/>
      <c r="W820" s="343"/>
      <c r="X820" s="343"/>
      <c r="Y820" s="343"/>
      <c r="Z820" s="343"/>
    </row>
    <row r="821" spans="1:26" ht="15.75" customHeight="1">
      <c r="A821" s="343"/>
      <c r="B821" s="343"/>
      <c r="C821" s="343"/>
      <c r="D821" s="464"/>
      <c r="E821" s="343"/>
      <c r="F821" s="464"/>
      <c r="G821" s="343"/>
      <c r="H821" s="464"/>
      <c r="I821" s="343"/>
      <c r="J821" s="464"/>
      <c r="K821" s="497"/>
      <c r="L821" s="343"/>
      <c r="M821" s="464"/>
      <c r="N821" s="343"/>
      <c r="O821" s="464"/>
      <c r="P821" s="343"/>
      <c r="Q821" s="464"/>
      <c r="R821" s="343"/>
      <c r="S821" s="343"/>
      <c r="T821" s="343"/>
      <c r="U821" s="343"/>
      <c r="V821" s="343"/>
      <c r="W821" s="343"/>
      <c r="X821" s="343"/>
      <c r="Y821" s="343"/>
      <c r="Z821" s="343"/>
    </row>
    <row r="822" spans="1:26" ht="15.75" customHeight="1">
      <c r="A822" s="343"/>
      <c r="B822" s="343"/>
      <c r="C822" s="343"/>
      <c r="D822" s="464"/>
      <c r="E822" s="343"/>
      <c r="F822" s="464"/>
      <c r="G822" s="343"/>
      <c r="H822" s="464"/>
      <c r="I822" s="343"/>
      <c r="J822" s="464"/>
      <c r="K822" s="497"/>
      <c r="L822" s="343"/>
      <c r="M822" s="464"/>
      <c r="N822" s="343"/>
      <c r="O822" s="464"/>
      <c r="P822" s="343"/>
      <c r="Q822" s="464"/>
      <c r="R822" s="343"/>
      <c r="S822" s="343"/>
      <c r="T822" s="343"/>
      <c r="U822" s="343"/>
      <c r="V822" s="343"/>
      <c r="W822" s="343"/>
      <c r="X822" s="343"/>
      <c r="Y822" s="343"/>
      <c r="Z822" s="343"/>
    </row>
    <row r="823" spans="1:26" ht="15.75" customHeight="1">
      <c r="A823" s="343"/>
      <c r="B823" s="343"/>
      <c r="C823" s="343"/>
      <c r="D823" s="464"/>
      <c r="E823" s="343"/>
      <c r="F823" s="464"/>
      <c r="G823" s="343"/>
      <c r="H823" s="464"/>
      <c r="I823" s="343"/>
      <c r="J823" s="464"/>
      <c r="K823" s="497"/>
      <c r="L823" s="343"/>
      <c r="M823" s="464"/>
      <c r="N823" s="343"/>
      <c r="O823" s="464"/>
      <c r="P823" s="343"/>
      <c r="Q823" s="464"/>
      <c r="R823" s="343"/>
      <c r="S823" s="343"/>
      <c r="T823" s="343"/>
      <c r="U823" s="343"/>
      <c r="V823" s="343"/>
      <c r="W823" s="343"/>
      <c r="X823" s="343"/>
      <c r="Y823" s="343"/>
      <c r="Z823" s="343"/>
    </row>
    <row r="824" spans="1:26" ht="15.75" customHeight="1">
      <c r="A824" s="343"/>
      <c r="B824" s="343"/>
      <c r="C824" s="343"/>
      <c r="D824" s="464"/>
      <c r="E824" s="343"/>
      <c r="F824" s="464"/>
      <c r="G824" s="343"/>
      <c r="H824" s="464"/>
      <c r="I824" s="343"/>
      <c r="J824" s="464"/>
      <c r="K824" s="497"/>
      <c r="L824" s="343"/>
      <c r="M824" s="464"/>
      <c r="N824" s="343"/>
      <c r="O824" s="464"/>
      <c r="P824" s="343"/>
      <c r="Q824" s="464"/>
      <c r="R824" s="343"/>
      <c r="S824" s="343"/>
      <c r="T824" s="343"/>
      <c r="U824" s="343"/>
      <c r="V824" s="343"/>
      <c r="W824" s="343"/>
      <c r="X824" s="343"/>
      <c r="Y824" s="343"/>
      <c r="Z824" s="343"/>
    </row>
    <row r="825" spans="1:26" ht="15.75" customHeight="1">
      <c r="A825" s="343"/>
      <c r="B825" s="343"/>
      <c r="C825" s="343"/>
      <c r="D825" s="464"/>
      <c r="E825" s="343"/>
      <c r="F825" s="464"/>
      <c r="G825" s="343"/>
      <c r="H825" s="464"/>
      <c r="I825" s="343"/>
      <c r="J825" s="464"/>
      <c r="K825" s="497"/>
      <c r="L825" s="343"/>
      <c r="M825" s="464"/>
      <c r="N825" s="343"/>
      <c r="O825" s="464"/>
      <c r="P825" s="343"/>
      <c r="Q825" s="464"/>
      <c r="R825" s="343"/>
      <c r="S825" s="343"/>
      <c r="T825" s="343"/>
      <c r="U825" s="343"/>
      <c r="V825" s="343"/>
      <c r="W825" s="343"/>
      <c r="X825" s="343"/>
      <c r="Y825" s="343"/>
      <c r="Z825" s="343"/>
    </row>
    <row r="826" spans="1:26" ht="15.75" customHeight="1">
      <c r="A826" s="343"/>
      <c r="B826" s="343"/>
      <c r="C826" s="343"/>
      <c r="D826" s="464"/>
      <c r="E826" s="343"/>
      <c r="F826" s="464"/>
      <c r="G826" s="343"/>
      <c r="H826" s="464"/>
      <c r="I826" s="343"/>
      <c r="J826" s="464"/>
      <c r="K826" s="497"/>
      <c r="L826" s="343"/>
      <c r="M826" s="464"/>
      <c r="N826" s="343"/>
      <c r="O826" s="464"/>
      <c r="P826" s="343"/>
      <c r="Q826" s="464"/>
      <c r="R826" s="343"/>
      <c r="S826" s="343"/>
      <c r="T826" s="343"/>
      <c r="U826" s="343"/>
      <c r="V826" s="343"/>
      <c r="W826" s="343"/>
      <c r="X826" s="343"/>
      <c r="Y826" s="343"/>
      <c r="Z826" s="343"/>
    </row>
    <row r="827" spans="1:26" ht="15.75" customHeight="1">
      <c r="A827" s="343"/>
      <c r="B827" s="343"/>
      <c r="C827" s="343"/>
      <c r="D827" s="464"/>
      <c r="E827" s="343"/>
      <c r="F827" s="464"/>
      <c r="G827" s="343"/>
      <c r="H827" s="464"/>
      <c r="I827" s="343"/>
      <c r="J827" s="464"/>
      <c r="K827" s="497"/>
      <c r="L827" s="343"/>
      <c r="M827" s="464"/>
      <c r="N827" s="343"/>
      <c r="O827" s="464"/>
      <c r="P827" s="343"/>
      <c r="Q827" s="464"/>
      <c r="R827" s="343"/>
      <c r="S827" s="343"/>
      <c r="T827" s="343"/>
      <c r="U827" s="343"/>
      <c r="V827" s="343"/>
      <c r="W827" s="343"/>
      <c r="X827" s="343"/>
      <c r="Y827" s="343"/>
      <c r="Z827" s="343"/>
    </row>
    <row r="828" spans="1:26" ht="15.75" customHeight="1">
      <c r="A828" s="343"/>
      <c r="B828" s="343"/>
      <c r="C828" s="343"/>
      <c r="D828" s="464"/>
      <c r="E828" s="343"/>
      <c r="F828" s="464"/>
      <c r="G828" s="343"/>
      <c r="H828" s="464"/>
      <c r="I828" s="343"/>
      <c r="J828" s="464"/>
      <c r="K828" s="497"/>
      <c r="L828" s="343"/>
      <c r="M828" s="464"/>
      <c r="N828" s="343"/>
      <c r="O828" s="464"/>
      <c r="P828" s="343"/>
      <c r="Q828" s="464"/>
      <c r="R828" s="343"/>
      <c r="S828" s="343"/>
      <c r="T828" s="343"/>
      <c r="U828" s="343"/>
      <c r="V828" s="343"/>
      <c r="W828" s="343"/>
      <c r="X828" s="343"/>
      <c r="Y828" s="343"/>
      <c r="Z828" s="343"/>
    </row>
    <row r="829" spans="1:26" ht="15.75" customHeight="1">
      <c r="A829" s="343"/>
      <c r="B829" s="343"/>
      <c r="C829" s="343"/>
      <c r="D829" s="464"/>
      <c r="E829" s="343"/>
      <c r="F829" s="464"/>
      <c r="G829" s="343"/>
      <c r="H829" s="464"/>
      <c r="I829" s="343"/>
      <c r="J829" s="464"/>
      <c r="K829" s="497"/>
      <c r="L829" s="343"/>
      <c r="M829" s="464"/>
      <c r="N829" s="343"/>
      <c r="O829" s="464"/>
      <c r="P829" s="343"/>
      <c r="Q829" s="464"/>
      <c r="R829" s="343"/>
      <c r="S829" s="343"/>
      <c r="T829" s="343"/>
      <c r="U829" s="343"/>
      <c r="V829" s="343"/>
      <c r="W829" s="343"/>
      <c r="X829" s="343"/>
      <c r="Y829" s="343"/>
      <c r="Z829" s="343"/>
    </row>
    <row r="830" spans="1:26" ht="15.75" customHeight="1">
      <c r="A830" s="343"/>
      <c r="B830" s="343"/>
      <c r="C830" s="343"/>
      <c r="D830" s="464"/>
      <c r="E830" s="343"/>
      <c r="F830" s="464"/>
      <c r="G830" s="343"/>
      <c r="H830" s="464"/>
      <c r="I830" s="343"/>
      <c r="J830" s="464"/>
      <c r="K830" s="497"/>
      <c r="L830" s="343"/>
      <c r="M830" s="464"/>
      <c r="N830" s="343"/>
      <c r="O830" s="464"/>
      <c r="P830" s="343"/>
      <c r="Q830" s="464"/>
      <c r="R830" s="343"/>
      <c r="S830" s="343"/>
      <c r="T830" s="343"/>
      <c r="U830" s="343"/>
      <c r="V830" s="343"/>
      <c r="W830" s="343"/>
      <c r="X830" s="343"/>
      <c r="Y830" s="343"/>
      <c r="Z830" s="343"/>
    </row>
    <row r="831" spans="1:26" ht="15.75" customHeight="1">
      <c r="A831" s="343"/>
      <c r="B831" s="343"/>
      <c r="C831" s="343"/>
      <c r="D831" s="464"/>
      <c r="E831" s="343"/>
      <c r="F831" s="464"/>
      <c r="G831" s="343"/>
      <c r="H831" s="464"/>
      <c r="I831" s="343"/>
      <c r="J831" s="464"/>
      <c r="K831" s="497"/>
      <c r="L831" s="343"/>
      <c r="M831" s="464"/>
      <c r="N831" s="343"/>
      <c r="O831" s="464"/>
      <c r="P831" s="343"/>
      <c r="Q831" s="464"/>
      <c r="R831" s="343"/>
      <c r="S831" s="343"/>
      <c r="T831" s="343"/>
      <c r="U831" s="343"/>
      <c r="V831" s="343"/>
      <c r="W831" s="343"/>
      <c r="X831" s="343"/>
      <c r="Y831" s="343"/>
      <c r="Z831" s="343"/>
    </row>
    <row r="832" spans="1:26" ht="15.75" customHeight="1">
      <c r="A832" s="343"/>
      <c r="B832" s="343"/>
      <c r="C832" s="343"/>
      <c r="D832" s="464"/>
      <c r="E832" s="343"/>
      <c r="F832" s="464"/>
      <c r="G832" s="343"/>
      <c r="H832" s="464"/>
      <c r="I832" s="343"/>
      <c r="J832" s="464"/>
      <c r="K832" s="497"/>
      <c r="L832" s="343"/>
      <c r="M832" s="464"/>
      <c r="N832" s="343"/>
      <c r="O832" s="464"/>
      <c r="P832" s="343"/>
      <c r="Q832" s="464"/>
      <c r="R832" s="343"/>
      <c r="S832" s="343"/>
      <c r="T832" s="343"/>
      <c r="U832" s="343"/>
      <c r="V832" s="343"/>
      <c r="W832" s="343"/>
      <c r="X832" s="343"/>
      <c r="Y832" s="343"/>
      <c r="Z832" s="343"/>
    </row>
    <row r="833" spans="1:26" ht="15.75" customHeight="1">
      <c r="A833" s="343"/>
      <c r="B833" s="343"/>
      <c r="C833" s="343"/>
      <c r="D833" s="464"/>
      <c r="E833" s="343"/>
      <c r="F833" s="464"/>
      <c r="G833" s="343"/>
      <c r="H833" s="464"/>
      <c r="I833" s="343"/>
      <c r="J833" s="464"/>
      <c r="K833" s="497"/>
      <c r="L833" s="343"/>
      <c r="M833" s="464"/>
      <c r="N833" s="343"/>
      <c r="O833" s="464"/>
      <c r="P833" s="343"/>
      <c r="Q833" s="464"/>
      <c r="R833" s="343"/>
      <c r="S833" s="343"/>
      <c r="T833" s="343"/>
      <c r="U833" s="343"/>
      <c r="V833" s="343"/>
      <c r="W833" s="343"/>
      <c r="X833" s="343"/>
      <c r="Y833" s="343"/>
      <c r="Z833" s="343"/>
    </row>
    <row r="834" spans="1:26" ht="15.75" customHeight="1">
      <c r="A834" s="343"/>
      <c r="B834" s="343"/>
      <c r="C834" s="343"/>
      <c r="D834" s="464"/>
      <c r="E834" s="343"/>
      <c r="F834" s="464"/>
      <c r="G834" s="343"/>
      <c r="H834" s="464"/>
      <c r="I834" s="343"/>
      <c r="J834" s="464"/>
      <c r="K834" s="497"/>
      <c r="L834" s="343"/>
      <c r="M834" s="464"/>
      <c r="N834" s="343"/>
      <c r="O834" s="464"/>
      <c r="P834" s="343"/>
      <c r="Q834" s="464"/>
      <c r="R834" s="343"/>
      <c r="S834" s="343"/>
      <c r="T834" s="343"/>
      <c r="U834" s="343"/>
      <c r="V834" s="343"/>
      <c r="W834" s="343"/>
      <c r="X834" s="343"/>
      <c r="Y834" s="343"/>
      <c r="Z834" s="343"/>
    </row>
    <row r="835" spans="1:26" ht="15.75" customHeight="1">
      <c r="A835" s="343"/>
      <c r="B835" s="343"/>
      <c r="C835" s="343"/>
      <c r="D835" s="464"/>
      <c r="E835" s="343"/>
      <c r="F835" s="464"/>
      <c r="G835" s="343"/>
      <c r="H835" s="464"/>
      <c r="I835" s="343"/>
      <c r="J835" s="464"/>
      <c r="K835" s="497"/>
      <c r="L835" s="343"/>
      <c r="M835" s="464"/>
      <c r="N835" s="343"/>
      <c r="O835" s="464"/>
      <c r="P835" s="343"/>
      <c r="Q835" s="464"/>
      <c r="R835" s="343"/>
      <c r="S835" s="343"/>
      <c r="T835" s="343"/>
      <c r="U835" s="343"/>
      <c r="V835" s="343"/>
      <c r="W835" s="343"/>
      <c r="X835" s="343"/>
      <c r="Y835" s="343"/>
      <c r="Z835" s="343"/>
    </row>
    <row r="836" spans="1:26" ht="15.75" customHeight="1">
      <c r="A836" s="343"/>
      <c r="B836" s="343"/>
      <c r="C836" s="343"/>
      <c r="D836" s="464"/>
      <c r="E836" s="343"/>
      <c r="F836" s="464"/>
      <c r="G836" s="343"/>
      <c r="H836" s="464"/>
      <c r="I836" s="343"/>
      <c r="J836" s="464"/>
      <c r="K836" s="497"/>
      <c r="L836" s="343"/>
      <c r="M836" s="464"/>
      <c r="N836" s="343"/>
      <c r="O836" s="464"/>
      <c r="P836" s="343"/>
      <c r="Q836" s="464"/>
      <c r="R836" s="343"/>
      <c r="S836" s="343"/>
      <c r="T836" s="343"/>
      <c r="U836" s="343"/>
      <c r="V836" s="343"/>
      <c r="W836" s="343"/>
      <c r="X836" s="343"/>
      <c r="Y836" s="343"/>
      <c r="Z836" s="343"/>
    </row>
    <row r="837" spans="1:26" ht="15.75" customHeight="1">
      <c r="A837" s="343"/>
      <c r="B837" s="343"/>
      <c r="C837" s="343"/>
      <c r="D837" s="464"/>
      <c r="E837" s="343"/>
      <c r="F837" s="464"/>
      <c r="G837" s="343"/>
      <c r="H837" s="464"/>
      <c r="I837" s="343"/>
      <c r="J837" s="464"/>
      <c r="K837" s="497"/>
      <c r="L837" s="343"/>
      <c r="M837" s="464"/>
      <c r="N837" s="343"/>
      <c r="O837" s="464"/>
      <c r="P837" s="343"/>
      <c r="Q837" s="464"/>
      <c r="R837" s="343"/>
      <c r="S837" s="343"/>
      <c r="T837" s="343"/>
      <c r="U837" s="343"/>
      <c r="V837" s="343"/>
      <c r="W837" s="343"/>
      <c r="X837" s="343"/>
      <c r="Y837" s="343"/>
      <c r="Z837" s="343"/>
    </row>
    <row r="838" spans="1:26" ht="15.75" customHeight="1">
      <c r="A838" s="343"/>
      <c r="B838" s="343"/>
      <c r="C838" s="343"/>
      <c r="D838" s="464"/>
      <c r="E838" s="343"/>
      <c r="F838" s="464"/>
      <c r="G838" s="343"/>
      <c r="H838" s="464"/>
      <c r="I838" s="343"/>
      <c r="J838" s="464"/>
      <c r="K838" s="497"/>
      <c r="L838" s="343"/>
      <c r="M838" s="464"/>
      <c r="N838" s="343"/>
      <c r="O838" s="464"/>
      <c r="P838" s="343"/>
      <c r="Q838" s="464"/>
      <c r="R838" s="343"/>
      <c r="S838" s="343"/>
      <c r="T838" s="343"/>
      <c r="U838" s="343"/>
      <c r="V838" s="343"/>
      <c r="W838" s="343"/>
      <c r="X838" s="343"/>
      <c r="Y838" s="343"/>
      <c r="Z838" s="343"/>
    </row>
    <row r="839" spans="1:26" ht="15.75" customHeight="1">
      <c r="A839" s="343"/>
      <c r="B839" s="343"/>
      <c r="C839" s="343"/>
      <c r="D839" s="464"/>
      <c r="E839" s="343"/>
      <c r="F839" s="464"/>
      <c r="G839" s="343"/>
      <c r="H839" s="464"/>
      <c r="I839" s="343"/>
      <c r="J839" s="464"/>
      <c r="K839" s="497"/>
      <c r="L839" s="343"/>
      <c r="M839" s="464"/>
      <c r="N839" s="343"/>
      <c r="O839" s="464"/>
      <c r="P839" s="343"/>
      <c r="Q839" s="464"/>
      <c r="R839" s="343"/>
      <c r="S839" s="343"/>
      <c r="T839" s="343"/>
      <c r="U839" s="343"/>
      <c r="V839" s="343"/>
      <c r="W839" s="343"/>
      <c r="X839" s="343"/>
      <c r="Y839" s="343"/>
      <c r="Z839" s="343"/>
    </row>
    <row r="840" spans="1:26" ht="15.75" customHeight="1">
      <c r="A840" s="343"/>
      <c r="B840" s="343"/>
      <c r="C840" s="343"/>
      <c r="D840" s="464"/>
      <c r="E840" s="343"/>
      <c r="F840" s="464"/>
      <c r="G840" s="343"/>
      <c r="H840" s="464"/>
      <c r="I840" s="343"/>
      <c r="J840" s="464"/>
      <c r="K840" s="497"/>
      <c r="L840" s="343"/>
      <c r="M840" s="464"/>
      <c r="N840" s="343"/>
      <c r="O840" s="464"/>
      <c r="P840" s="343"/>
      <c r="Q840" s="464"/>
      <c r="R840" s="343"/>
      <c r="S840" s="343"/>
      <c r="T840" s="343"/>
      <c r="U840" s="343"/>
      <c r="V840" s="343"/>
      <c r="W840" s="343"/>
      <c r="X840" s="343"/>
      <c r="Y840" s="343"/>
      <c r="Z840" s="343"/>
    </row>
    <row r="841" spans="1:26" ht="15.75" customHeight="1">
      <c r="A841" s="343"/>
      <c r="B841" s="343"/>
      <c r="C841" s="343"/>
      <c r="D841" s="464"/>
      <c r="E841" s="343"/>
      <c r="F841" s="464"/>
      <c r="G841" s="343"/>
      <c r="H841" s="464"/>
      <c r="I841" s="343"/>
      <c r="J841" s="464"/>
      <c r="K841" s="497"/>
      <c r="L841" s="343"/>
      <c r="M841" s="464"/>
      <c r="N841" s="343"/>
      <c r="O841" s="464"/>
      <c r="P841" s="343"/>
      <c r="Q841" s="464"/>
      <c r="R841" s="343"/>
      <c r="S841" s="343"/>
      <c r="T841" s="343"/>
      <c r="U841" s="343"/>
      <c r="V841" s="343"/>
      <c r="W841" s="343"/>
      <c r="X841" s="343"/>
      <c r="Y841" s="343"/>
      <c r="Z841" s="343"/>
    </row>
    <row r="842" spans="1:26" ht="15.75" customHeight="1">
      <c r="A842" s="343"/>
      <c r="B842" s="343"/>
      <c r="C842" s="343"/>
      <c r="D842" s="464"/>
      <c r="E842" s="343"/>
      <c r="F842" s="464"/>
      <c r="G842" s="343"/>
      <c r="H842" s="464"/>
      <c r="I842" s="343"/>
      <c r="J842" s="464"/>
      <c r="K842" s="497"/>
      <c r="L842" s="343"/>
      <c r="M842" s="464"/>
      <c r="N842" s="343"/>
      <c r="O842" s="464"/>
      <c r="P842" s="343"/>
      <c r="Q842" s="464"/>
      <c r="R842" s="343"/>
      <c r="S842" s="343"/>
      <c r="T842" s="343"/>
      <c r="U842" s="343"/>
      <c r="V842" s="343"/>
      <c r="W842" s="343"/>
      <c r="X842" s="343"/>
      <c r="Y842" s="343"/>
      <c r="Z842" s="343"/>
    </row>
    <row r="843" spans="1:26" ht="15.75" customHeight="1">
      <c r="A843" s="343"/>
      <c r="B843" s="343"/>
      <c r="C843" s="343"/>
      <c r="D843" s="464"/>
      <c r="E843" s="343"/>
      <c r="F843" s="464"/>
      <c r="G843" s="343"/>
      <c r="H843" s="464"/>
      <c r="I843" s="343"/>
      <c r="J843" s="464"/>
      <c r="K843" s="497"/>
      <c r="L843" s="343"/>
      <c r="M843" s="464"/>
      <c r="N843" s="343"/>
      <c r="O843" s="464"/>
      <c r="P843" s="343"/>
      <c r="Q843" s="464"/>
      <c r="R843" s="343"/>
      <c r="S843" s="343"/>
      <c r="T843" s="343"/>
      <c r="U843" s="343"/>
      <c r="V843" s="343"/>
      <c r="W843" s="343"/>
      <c r="X843" s="343"/>
      <c r="Y843" s="343"/>
      <c r="Z843" s="343"/>
    </row>
    <row r="844" spans="1:26" ht="15.75" customHeight="1">
      <c r="A844" s="343"/>
      <c r="B844" s="343"/>
      <c r="C844" s="343"/>
      <c r="D844" s="464"/>
      <c r="E844" s="343"/>
      <c r="F844" s="464"/>
      <c r="G844" s="343"/>
      <c r="H844" s="464"/>
      <c r="I844" s="343"/>
      <c r="J844" s="464"/>
      <c r="K844" s="497"/>
      <c r="L844" s="343"/>
      <c r="M844" s="464"/>
      <c r="N844" s="343"/>
      <c r="O844" s="464"/>
      <c r="P844" s="343"/>
      <c r="Q844" s="464"/>
      <c r="R844" s="343"/>
      <c r="S844" s="343"/>
      <c r="T844" s="343"/>
      <c r="U844" s="343"/>
      <c r="V844" s="343"/>
      <c r="W844" s="343"/>
      <c r="X844" s="343"/>
      <c r="Y844" s="343"/>
      <c r="Z844" s="343"/>
    </row>
    <row r="845" spans="1:26" ht="15.75" customHeight="1">
      <c r="A845" s="343"/>
      <c r="B845" s="343"/>
      <c r="C845" s="343"/>
      <c r="D845" s="464"/>
      <c r="E845" s="343"/>
      <c r="F845" s="464"/>
      <c r="G845" s="343"/>
      <c r="H845" s="464"/>
      <c r="I845" s="343"/>
      <c r="J845" s="464"/>
      <c r="K845" s="497"/>
      <c r="L845" s="343"/>
      <c r="M845" s="464"/>
      <c r="N845" s="343"/>
      <c r="O845" s="464"/>
      <c r="P845" s="343"/>
      <c r="Q845" s="464"/>
      <c r="R845" s="343"/>
      <c r="S845" s="343"/>
      <c r="T845" s="343"/>
      <c r="U845" s="343"/>
      <c r="V845" s="343"/>
      <c r="W845" s="343"/>
      <c r="X845" s="343"/>
      <c r="Y845" s="343"/>
      <c r="Z845" s="343"/>
    </row>
    <row r="846" spans="1:26" ht="15.75" customHeight="1">
      <c r="A846" s="343"/>
      <c r="B846" s="343"/>
      <c r="C846" s="343"/>
      <c r="D846" s="464"/>
      <c r="E846" s="343"/>
      <c r="F846" s="464"/>
      <c r="G846" s="343"/>
      <c r="H846" s="464"/>
      <c r="I846" s="343"/>
      <c r="J846" s="464"/>
      <c r="K846" s="497"/>
      <c r="L846" s="343"/>
      <c r="M846" s="464"/>
      <c r="N846" s="343"/>
      <c r="O846" s="464"/>
      <c r="P846" s="343"/>
      <c r="Q846" s="464"/>
      <c r="R846" s="343"/>
      <c r="S846" s="343"/>
      <c r="T846" s="343"/>
      <c r="U846" s="343"/>
      <c r="V846" s="343"/>
      <c r="W846" s="343"/>
      <c r="X846" s="343"/>
      <c r="Y846" s="343"/>
      <c r="Z846" s="343"/>
    </row>
    <row r="847" spans="1:26" ht="15.75" customHeight="1">
      <c r="A847" s="343"/>
      <c r="B847" s="343"/>
      <c r="C847" s="343"/>
      <c r="D847" s="464"/>
      <c r="E847" s="343"/>
      <c r="F847" s="464"/>
      <c r="G847" s="343"/>
      <c r="H847" s="464"/>
      <c r="I847" s="343"/>
      <c r="J847" s="464"/>
      <c r="K847" s="497"/>
      <c r="L847" s="343"/>
      <c r="M847" s="464"/>
      <c r="N847" s="343"/>
      <c r="O847" s="464"/>
      <c r="P847" s="343"/>
      <c r="Q847" s="464"/>
      <c r="R847" s="343"/>
      <c r="S847" s="343"/>
      <c r="T847" s="343"/>
      <c r="U847" s="343"/>
      <c r="V847" s="343"/>
      <c r="W847" s="343"/>
      <c r="X847" s="343"/>
      <c r="Y847" s="343"/>
      <c r="Z847" s="343"/>
    </row>
    <row r="848" spans="1:26" ht="15.75" customHeight="1">
      <c r="A848" s="343"/>
      <c r="B848" s="343"/>
      <c r="C848" s="343"/>
      <c r="D848" s="464"/>
      <c r="E848" s="343"/>
      <c r="F848" s="464"/>
      <c r="G848" s="343"/>
      <c r="H848" s="464"/>
      <c r="I848" s="343"/>
      <c r="J848" s="464"/>
      <c r="K848" s="497"/>
      <c r="L848" s="343"/>
      <c r="M848" s="464"/>
      <c r="N848" s="343"/>
      <c r="O848" s="464"/>
      <c r="P848" s="343"/>
      <c r="Q848" s="464"/>
      <c r="R848" s="343"/>
      <c r="S848" s="343"/>
      <c r="T848" s="343"/>
      <c r="U848" s="343"/>
      <c r="V848" s="343"/>
      <c r="W848" s="343"/>
      <c r="X848" s="343"/>
      <c r="Y848" s="343"/>
      <c r="Z848" s="343"/>
    </row>
    <row r="849" spans="1:26" ht="15.75" customHeight="1">
      <c r="A849" s="343"/>
      <c r="B849" s="343"/>
      <c r="C849" s="343"/>
      <c r="D849" s="464"/>
      <c r="E849" s="343"/>
      <c r="F849" s="464"/>
      <c r="G849" s="343"/>
      <c r="H849" s="464"/>
      <c r="I849" s="343"/>
      <c r="J849" s="464"/>
      <c r="K849" s="497"/>
      <c r="L849" s="343"/>
      <c r="M849" s="464"/>
      <c r="N849" s="343"/>
      <c r="O849" s="464"/>
      <c r="P849" s="343"/>
      <c r="Q849" s="464"/>
      <c r="R849" s="343"/>
      <c r="S849" s="343"/>
      <c r="T849" s="343"/>
      <c r="U849" s="343"/>
      <c r="V849" s="343"/>
      <c r="W849" s="343"/>
      <c r="X849" s="343"/>
      <c r="Y849" s="343"/>
      <c r="Z849" s="343"/>
    </row>
    <row r="850" spans="1:26" ht="15.75" customHeight="1">
      <c r="A850" s="343"/>
      <c r="B850" s="343"/>
      <c r="C850" s="343"/>
      <c r="D850" s="464"/>
      <c r="E850" s="343"/>
      <c r="F850" s="464"/>
      <c r="G850" s="343"/>
      <c r="H850" s="464"/>
      <c r="I850" s="343"/>
      <c r="J850" s="464"/>
      <c r="K850" s="497"/>
      <c r="L850" s="343"/>
      <c r="M850" s="464"/>
      <c r="N850" s="343"/>
      <c r="O850" s="464"/>
      <c r="P850" s="343"/>
      <c r="Q850" s="464"/>
      <c r="R850" s="343"/>
      <c r="S850" s="343"/>
      <c r="T850" s="343"/>
      <c r="U850" s="343"/>
      <c r="V850" s="343"/>
      <c r="W850" s="343"/>
      <c r="X850" s="343"/>
      <c r="Y850" s="343"/>
      <c r="Z850" s="343"/>
    </row>
    <row r="851" spans="1:26" ht="15.75" customHeight="1">
      <c r="A851" s="343"/>
      <c r="B851" s="343"/>
      <c r="C851" s="343"/>
      <c r="D851" s="464"/>
      <c r="E851" s="343"/>
      <c r="F851" s="464"/>
      <c r="G851" s="343"/>
      <c r="H851" s="464"/>
      <c r="I851" s="343"/>
      <c r="J851" s="464"/>
      <c r="K851" s="497"/>
      <c r="L851" s="343"/>
      <c r="M851" s="464"/>
      <c r="N851" s="343"/>
      <c r="O851" s="464"/>
      <c r="P851" s="343"/>
      <c r="Q851" s="464"/>
      <c r="R851" s="343"/>
      <c r="S851" s="343"/>
      <c r="T851" s="343"/>
      <c r="U851" s="343"/>
      <c r="V851" s="343"/>
      <c r="W851" s="343"/>
      <c r="X851" s="343"/>
      <c r="Y851" s="343"/>
      <c r="Z851" s="343"/>
    </row>
    <row r="852" spans="1:26" ht="15.75" customHeight="1">
      <c r="A852" s="343"/>
      <c r="B852" s="343"/>
      <c r="C852" s="343"/>
      <c r="D852" s="464"/>
      <c r="E852" s="343"/>
      <c r="F852" s="464"/>
      <c r="G852" s="343"/>
      <c r="H852" s="464"/>
      <c r="I852" s="343"/>
      <c r="J852" s="464"/>
      <c r="K852" s="497"/>
      <c r="L852" s="343"/>
      <c r="M852" s="464"/>
      <c r="N852" s="343"/>
      <c r="O852" s="464"/>
      <c r="P852" s="343"/>
      <c r="Q852" s="464"/>
      <c r="R852" s="343"/>
      <c r="S852" s="343"/>
      <c r="T852" s="343"/>
      <c r="U852" s="343"/>
      <c r="V852" s="343"/>
      <c r="W852" s="343"/>
      <c r="X852" s="343"/>
      <c r="Y852" s="343"/>
      <c r="Z852" s="343"/>
    </row>
    <row r="853" spans="1:26" ht="15.75" customHeight="1">
      <c r="A853" s="343"/>
      <c r="B853" s="343"/>
      <c r="C853" s="343"/>
      <c r="D853" s="464"/>
      <c r="E853" s="343"/>
      <c r="F853" s="464"/>
      <c r="G853" s="343"/>
      <c r="H853" s="464"/>
      <c r="I853" s="343"/>
      <c r="J853" s="464"/>
      <c r="K853" s="497"/>
      <c r="L853" s="343"/>
      <c r="M853" s="464"/>
      <c r="N853" s="343"/>
      <c r="O853" s="464"/>
      <c r="P853" s="343"/>
      <c r="Q853" s="464"/>
      <c r="R853" s="343"/>
      <c r="S853" s="343"/>
      <c r="T853" s="343"/>
      <c r="U853" s="343"/>
      <c r="V853" s="343"/>
      <c r="W853" s="343"/>
      <c r="X853" s="343"/>
      <c r="Y853" s="343"/>
      <c r="Z853" s="343"/>
    </row>
    <row r="854" spans="1:26" ht="15.75" customHeight="1">
      <c r="A854" s="343"/>
      <c r="B854" s="343"/>
      <c r="C854" s="343"/>
      <c r="D854" s="464"/>
      <c r="E854" s="343"/>
      <c r="F854" s="464"/>
      <c r="G854" s="343"/>
      <c r="H854" s="464"/>
      <c r="I854" s="343"/>
      <c r="J854" s="464"/>
      <c r="K854" s="497"/>
      <c r="L854" s="343"/>
      <c r="M854" s="464"/>
      <c r="N854" s="343"/>
      <c r="O854" s="464"/>
      <c r="P854" s="343"/>
      <c r="Q854" s="464"/>
      <c r="R854" s="343"/>
      <c r="S854" s="343"/>
      <c r="T854" s="343"/>
      <c r="U854" s="343"/>
      <c r="V854" s="343"/>
      <c r="W854" s="343"/>
      <c r="X854" s="343"/>
      <c r="Y854" s="343"/>
      <c r="Z854" s="343"/>
    </row>
    <row r="855" spans="1:26" ht="15.75" customHeight="1">
      <c r="A855" s="343"/>
      <c r="B855" s="343"/>
      <c r="C855" s="343"/>
      <c r="D855" s="464"/>
      <c r="E855" s="343"/>
      <c r="F855" s="464"/>
      <c r="G855" s="343"/>
      <c r="H855" s="464"/>
      <c r="I855" s="343"/>
      <c r="J855" s="464"/>
      <c r="K855" s="497"/>
      <c r="L855" s="343"/>
      <c r="M855" s="464"/>
      <c r="N855" s="343"/>
      <c r="O855" s="464"/>
      <c r="P855" s="343"/>
      <c r="Q855" s="464"/>
      <c r="R855" s="343"/>
      <c r="S855" s="343"/>
      <c r="T855" s="343"/>
      <c r="U855" s="343"/>
      <c r="V855" s="343"/>
      <c r="W855" s="343"/>
      <c r="X855" s="343"/>
      <c r="Y855" s="343"/>
      <c r="Z855" s="343"/>
    </row>
    <row r="856" spans="1:26" ht="15.75" customHeight="1">
      <c r="A856" s="343"/>
      <c r="B856" s="343"/>
      <c r="C856" s="343"/>
      <c r="D856" s="464"/>
      <c r="E856" s="343"/>
      <c r="F856" s="464"/>
      <c r="G856" s="343"/>
      <c r="H856" s="464"/>
      <c r="I856" s="343"/>
      <c r="J856" s="464"/>
      <c r="K856" s="497"/>
      <c r="L856" s="343"/>
      <c r="M856" s="464"/>
      <c r="N856" s="343"/>
      <c r="O856" s="464"/>
      <c r="P856" s="343"/>
      <c r="Q856" s="464"/>
      <c r="R856" s="343"/>
      <c r="S856" s="343"/>
      <c r="T856" s="343"/>
      <c r="U856" s="343"/>
      <c r="V856" s="343"/>
      <c r="W856" s="343"/>
      <c r="X856" s="343"/>
      <c r="Y856" s="343"/>
      <c r="Z856" s="343"/>
    </row>
    <row r="857" spans="1:26" ht="15.75" customHeight="1">
      <c r="A857" s="343"/>
      <c r="B857" s="343"/>
      <c r="C857" s="343"/>
      <c r="D857" s="464"/>
      <c r="E857" s="343"/>
      <c r="F857" s="464"/>
      <c r="G857" s="343"/>
      <c r="H857" s="464"/>
      <c r="I857" s="343"/>
      <c r="J857" s="464"/>
      <c r="K857" s="497"/>
      <c r="L857" s="343"/>
      <c r="M857" s="464"/>
      <c r="N857" s="343"/>
      <c r="O857" s="464"/>
      <c r="P857" s="343"/>
      <c r="Q857" s="464"/>
      <c r="R857" s="343"/>
      <c r="S857" s="343"/>
      <c r="T857" s="343"/>
      <c r="U857" s="343"/>
      <c r="V857" s="343"/>
      <c r="W857" s="343"/>
      <c r="X857" s="343"/>
      <c r="Y857" s="343"/>
      <c r="Z857" s="343"/>
    </row>
    <row r="858" spans="1:26" ht="15.75" customHeight="1">
      <c r="A858" s="343"/>
      <c r="B858" s="343"/>
      <c r="C858" s="343"/>
      <c r="D858" s="464"/>
      <c r="E858" s="343"/>
      <c r="F858" s="464"/>
      <c r="G858" s="343"/>
      <c r="H858" s="464"/>
      <c r="I858" s="343"/>
      <c r="J858" s="464"/>
      <c r="K858" s="497"/>
      <c r="L858" s="343"/>
      <c r="M858" s="464"/>
      <c r="N858" s="343"/>
      <c r="O858" s="464"/>
      <c r="P858" s="343"/>
      <c r="Q858" s="464"/>
      <c r="R858" s="343"/>
      <c r="S858" s="343"/>
      <c r="T858" s="343"/>
      <c r="U858" s="343"/>
      <c r="V858" s="343"/>
      <c r="W858" s="343"/>
      <c r="X858" s="343"/>
      <c r="Y858" s="343"/>
      <c r="Z858" s="343"/>
    </row>
    <row r="859" spans="1:26" ht="15.75" customHeight="1">
      <c r="A859" s="343"/>
      <c r="B859" s="343"/>
      <c r="C859" s="343"/>
      <c r="D859" s="464"/>
      <c r="E859" s="343"/>
      <c r="F859" s="464"/>
      <c r="G859" s="343"/>
      <c r="H859" s="464"/>
      <c r="I859" s="343"/>
      <c r="J859" s="464"/>
      <c r="K859" s="497"/>
      <c r="L859" s="343"/>
      <c r="M859" s="464"/>
      <c r="N859" s="343"/>
      <c r="O859" s="464"/>
      <c r="P859" s="343"/>
      <c r="Q859" s="464"/>
      <c r="R859" s="343"/>
      <c r="S859" s="343"/>
      <c r="T859" s="343"/>
      <c r="U859" s="343"/>
      <c r="V859" s="343"/>
      <c r="W859" s="343"/>
      <c r="X859" s="343"/>
      <c r="Y859" s="343"/>
      <c r="Z859" s="343"/>
    </row>
    <row r="860" spans="1:26" ht="15.75" customHeight="1">
      <c r="A860" s="343"/>
      <c r="B860" s="343"/>
      <c r="C860" s="343"/>
      <c r="D860" s="464"/>
      <c r="E860" s="343"/>
      <c r="F860" s="464"/>
      <c r="G860" s="343"/>
      <c r="H860" s="464"/>
      <c r="I860" s="343"/>
      <c r="J860" s="464"/>
      <c r="K860" s="497"/>
      <c r="L860" s="343"/>
      <c r="M860" s="464"/>
      <c r="N860" s="343"/>
      <c r="O860" s="464"/>
      <c r="P860" s="343"/>
      <c r="Q860" s="464"/>
      <c r="R860" s="343"/>
      <c r="S860" s="343"/>
      <c r="T860" s="343"/>
      <c r="U860" s="343"/>
      <c r="V860" s="343"/>
      <c r="W860" s="343"/>
      <c r="X860" s="343"/>
      <c r="Y860" s="343"/>
      <c r="Z860" s="343"/>
    </row>
    <row r="861" spans="1:26" ht="15.75" customHeight="1">
      <c r="A861" s="343"/>
      <c r="B861" s="343"/>
      <c r="C861" s="343"/>
      <c r="D861" s="464"/>
      <c r="E861" s="343"/>
      <c r="F861" s="464"/>
      <c r="G861" s="343"/>
      <c r="H861" s="464"/>
      <c r="I861" s="343"/>
      <c r="J861" s="464"/>
      <c r="K861" s="497"/>
      <c r="L861" s="343"/>
      <c r="M861" s="464"/>
      <c r="N861" s="343"/>
      <c r="O861" s="464"/>
      <c r="P861" s="343"/>
      <c r="Q861" s="464"/>
      <c r="R861" s="343"/>
      <c r="S861" s="343"/>
      <c r="T861" s="343"/>
      <c r="U861" s="343"/>
      <c r="V861" s="343"/>
      <c r="W861" s="343"/>
      <c r="X861" s="343"/>
      <c r="Y861" s="343"/>
      <c r="Z861" s="343"/>
    </row>
    <row r="862" spans="1:26" ht="15.75" customHeight="1">
      <c r="A862" s="343"/>
      <c r="B862" s="343"/>
      <c r="C862" s="343"/>
      <c r="D862" s="464"/>
      <c r="E862" s="343"/>
      <c r="F862" s="464"/>
      <c r="G862" s="343"/>
      <c r="H862" s="464"/>
      <c r="I862" s="343"/>
      <c r="J862" s="464"/>
      <c r="K862" s="497"/>
      <c r="L862" s="343"/>
      <c r="M862" s="464"/>
      <c r="N862" s="343"/>
      <c r="O862" s="464"/>
      <c r="P862" s="343"/>
      <c r="Q862" s="464"/>
      <c r="R862" s="343"/>
      <c r="S862" s="343"/>
      <c r="T862" s="343"/>
      <c r="U862" s="343"/>
      <c r="V862" s="343"/>
      <c r="W862" s="343"/>
      <c r="X862" s="343"/>
      <c r="Y862" s="343"/>
      <c r="Z862" s="343"/>
    </row>
    <row r="863" spans="1:26" ht="15.75" customHeight="1">
      <c r="A863" s="343"/>
      <c r="B863" s="343"/>
      <c r="C863" s="343"/>
      <c r="D863" s="464"/>
      <c r="E863" s="343"/>
      <c r="F863" s="464"/>
      <c r="G863" s="343"/>
      <c r="H863" s="464"/>
      <c r="I863" s="343"/>
      <c r="J863" s="464"/>
      <c r="K863" s="497"/>
      <c r="L863" s="343"/>
      <c r="M863" s="464"/>
      <c r="N863" s="343"/>
      <c r="O863" s="464"/>
      <c r="P863" s="343"/>
      <c r="Q863" s="464"/>
      <c r="R863" s="343"/>
      <c r="S863" s="343"/>
      <c r="T863" s="343"/>
      <c r="U863" s="343"/>
      <c r="V863" s="343"/>
      <c r="W863" s="343"/>
      <c r="X863" s="343"/>
      <c r="Y863" s="343"/>
      <c r="Z863" s="343"/>
    </row>
    <row r="864" spans="1:26" ht="15.75" customHeight="1">
      <c r="A864" s="343"/>
      <c r="B864" s="343"/>
      <c r="C864" s="343"/>
      <c r="D864" s="464"/>
      <c r="E864" s="343"/>
      <c r="F864" s="464"/>
      <c r="G864" s="343"/>
      <c r="H864" s="464"/>
      <c r="I864" s="343"/>
      <c r="J864" s="464"/>
      <c r="K864" s="497"/>
      <c r="L864" s="343"/>
      <c r="M864" s="464"/>
      <c r="N864" s="343"/>
      <c r="O864" s="464"/>
      <c r="P864" s="343"/>
      <c r="Q864" s="464"/>
      <c r="R864" s="343"/>
      <c r="S864" s="343"/>
      <c r="T864" s="343"/>
      <c r="U864" s="343"/>
      <c r="V864" s="343"/>
      <c r="W864" s="343"/>
      <c r="X864" s="343"/>
      <c r="Y864" s="343"/>
      <c r="Z864" s="343"/>
    </row>
    <row r="865" spans="1:26" ht="15.75" customHeight="1">
      <c r="A865" s="343"/>
      <c r="B865" s="343"/>
      <c r="C865" s="343"/>
      <c r="D865" s="464"/>
      <c r="E865" s="343"/>
      <c r="F865" s="464"/>
      <c r="G865" s="343"/>
      <c r="H865" s="464"/>
      <c r="I865" s="343"/>
      <c r="J865" s="464"/>
      <c r="K865" s="497"/>
      <c r="L865" s="343"/>
      <c r="M865" s="464"/>
      <c r="N865" s="343"/>
      <c r="O865" s="464"/>
      <c r="P865" s="343"/>
      <c r="Q865" s="464"/>
      <c r="R865" s="343"/>
      <c r="S865" s="343"/>
      <c r="T865" s="343"/>
      <c r="U865" s="343"/>
      <c r="V865" s="343"/>
      <c r="W865" s="343"/>
      <c r="X865" s="343"/>
      <c r="Y865" s="343"/>
      <c r="Z865" s="343"/>
    </row>
    <row r="866" spans="1:26" ht="15.75" customHeight="1">
      <c r="A866" s="343"/>
      <c r="B866" s="343"/>
      <c r="C866" s="343"/>
      <c r="D866" s="464"/>
      <c r="E866" s="343"/>
      <c r="F866" s="464"/>
      <c r="G866" s="343"/>
      <c r="H866" s="464"/>
      <c r="I866" s="343"/>
      <c r="J866" s="464"/>
      <c r="K866" s="497"/>
      <c r="L866" s="343"/>
      <c r="M866" s="464"/>
      <c r="N866" s="343"/>
      <c r="O866" s="464"/>
      <c r="P866" s="343"/>
      <c r="Q866" s="464"/>
      <c r="R866" s="343"/>
      <c r="S866" s="343"/>
      <c r="T866" s="343"/>
      <c r="U866" s="343"/>
      <c r="V866" s="343"/>
      <c r="W866" s="343"/>
      <c r="X866" s="343"/>
      <c r="Y866" s="343"/>
      <c r="Z866" s="343"/>
    </row>
    <row r="867" spans="1:26" ht="15.75" customHeight="1">
      <c r="A867" s="343"/>
      <c r="B867" s="343"/>
      <c r="C867" s="343"/>
      <c r="D867" s="464"/>
      <c r="E867" s="343"/>
      <c r="F867" s="464"/>
      <c r="G867" s="343"/>
      <c r="H867" s="464"/>
      <c r="I867" s="343"/>
      <c r="J867" s="464"/>
      <c r="K867" s="497"/>
      <c r="L867" s="343"/>
      <c r="M867" s="464"/>
      <c r="N867" s="343"/>
      <c r="O867" s="464"/>
      <c r="P867" s="343"/>
      <c r="Q867" s="464"/>
      <c r="R867" s="343"/>
      <c r="S867" s="343"/>
      <c r="T867" s="343"/>
      <c r="U867" s="343"/>
      <c r="V867" s="343"/>
      <c r="W867" s="343"/>
      <c r="X867" s="343"/>
      <c r="Y867" s="343"/>
      <c r="Z867" s="343"/>
    </row>
    <row r="868" spans="1:26" ht="15.75" customHeight="1">
      <c r="A868" s="343"/>
      <c r="B868" s="343"/>
      <c r="C868" s="343"/>
      <c r="D868" s="464"/>
      <c r="E868" s="343"/>
      <c r="F868" s="464"/>
      <c r="G868" s="343"/>
      <c r="H868" s="464"/>
      <c r="I868" s="343"/>
      <c r="J868" s="464"/>
      <c r="K868" s="497"/>
      <c r="L868" s="343"/>
      <c r="M868" s="464"/>
      <c r="N868" s="343"/>
      <c r="O868" s="464"/>
      <c r="P868" s="343"/>
      <c r="Q868" s="464"/>
      <c r="R868" s="343"/>
      <c r="S868" s="343"/>
      <c r="T868" s="343"/>
      <c r="U868" s="343"/>
      <c r="V868" s="343"/>
      <c r="W868" s="343"/>
      <c r="X868" s="343"/>
      <c r="Y868" s="343"/>
      <c r="Z868" s="343"/>
    </row>
    <row r="869" spans="1:26" ht="15.75" customHeight="1">
      <c r="A869" s="343"/>
      <c r="B869" s="343"/>
      <c r="C869" s="343"/>
      <c r="D869" s="464"/>
      <c r="E869" s="343"/>
      <c r="F869" s="464"/>
      <c r="G869" s="343"/>
      <c r="H869" s="464"/>
      <c r="I869" s="343"/>
      <c r="J869" s="464"/>
      <c r="K869" s="497"/>
      <c r="L869" s="343"/>
      <c r="M869" s="464"/>
      <c r="N869" s="343"/>
      <c r="O869" s="464"/>
      <c r="P869" s="343"/>
      <c r="Q869" s="464"/>
      <c r="R869" s="343"/>
      <c r="S869" s="343"/>
      <c r="T869" s="343"/>
      <c r="U869" s="343"/>
      <c r="V869" s="343"/>
      <c r="W869" s="343"/>
      <c r="X869" s="343"/>
      <c r="Y869" s="343"/>
      <c r="Z869" s="343"/>
    </row>
    <row r="870" spans="1:26" ht="15.75" customHeight="1">
      <c r="A870" s="343"/>
      <c r="B870" s="343"/>
      <c r="C870" s="343"/>
      <c r="D870" s="464"/>
      <c r="E870" s="343"/>
      <c r="F870" s="464"/>
      <c r="G870" s="343"/>
      <c r="H870" s="464"/>
      <c r="I870" s="343"/>
      <c r="J870" s="464"/>
      <c r="K870" s="497"/>
      <c r="L870" s="343"/>
      <c r="M870" s="464"/>
      <c r="N870" s="343"/>
      <c r="O870" s="464"/>
      <c r="P870" s="343"/>
      <c r="Q870" s="464"/>
      <c r="R870" s="343"/>
      <c r="S870" s="343"/>
      <c r="T870" s="343"/>
      <c r="U870" s="343"/>
      <c r="V870" s="343"/>
      <c r="W870" s="343"/>
      <c r="X870" s="343"/>
      <c r="Y870" s="343"/>
      <c r="Z870" s="343"/>
    </row>
    <row r="871" spans="1:26" ht="15.75" customHeight="1">
      <c r="A871" s="343"/>
      <c r="B871" s="343"/>
      <c r="C871" s="343"/>
      <c r="D871" s="464"/>
      <c r="E871" s="343"/>
      <c r="F871" s="464"/>
      <c r="G871" s="343"/>
      <c r="H871" s="464"/>
      <c r="I871" s="343"/>
      <c r="J871" s="464"/>
      <c r="K871" s="497"/>
      <c r="L871" s="343"/>
      <c r="M871" s="464"/>
      <c r="N871" s="343"/>
      <c r="O871" s="464"/>
      <c r="P871" s="343"/>
      <c r="Q871" s="464"/>
      <c r="R871" s="343"/>
      <c r="S871" s="343"/>
      <c r="T871" s="343"/>
      <c r="U871" s="343"/>
      <c r="V871" s="343"/>
      <c r="W871" s="343"/>
      <c r="X871" s="343"/>
      <c r="Y871" s="343"/>
      <c r="Z871" s="343"/>
    </row>
    <row r="872" spans="1:26" ht="15.75" customHeight="1">
      <c r="A872" s="343"/>
      <c r="B872" s="343"/>
      <c r="C872" s="343"/>
      <c r="D872" s="464"/>
      <c r="E872" s="343"/>
      <c r="F872" s="464"/>
      <c r="G872" s="343"/>
      <c r="H872" s="464"/>
      <c r="I872" s="343"/>
      <c r="J872" s="464"/>
      <c r="K872" s="497"/>
      <c r="L872" s="343"/>
      <c r="M872" s="464"/>
      <c r="N872" s="343"/>
      <c r="O872" s="464"/>
      <c r="P872" s="343"/>
      <c r="Q872" s="464"/>
      <c r="R872" s="343"/>
      <c r="S872" s="343"/>
      <c r="T872" s="343"/>
      <c r="U872" s="343"/>
      <c r="V872" s="343"/>
      <c r="W872" s="343"/>
      <c r="X872" s="343"/>
      <c r="Y872" s="343"/>
      <c r="Z872" s="343"/>
    </row>
    <row r="873" spans="1:26" ht="15.75" customHeight="1">
      <c r="A873" s="343"/>
      <c r="B873" s="343"/>
      <c r="C873" s="343"/>
      <c r="D873" s="464"/>
      <c r="E873" s="343"/>
      <c r="F873" s="464"/>
      <c r="G873" s="343"/>
      <c r="H873" s="464"/>
      <c r="I873" s="343"/>
      <c r="J873" s="464"/>
      <c r="K873" s="497"/>
      <c r="L873" s="343"/>
      <c r="M873" s="464"/>
      <c r="N873" s="343"/>
      <c r="O873" s="464"/>
      <c r="P873" s="343"/>
      <c r="Q873" s="464"/>
      <c r="R873" s="343"/>
      <c r="S873" s="343"/>
      <c r="T873" s="343"/>
      <c r="U873" s="343"/>
      <c r="V873" s="343"/>
      <c r="W873" s="343"/>
      <c r="X873" s="343"/>
      <c r="Y873" s="343"/>
      <c r="Z873" s="343"/>
    </row>
    <row r="874" spans="1:26" ht="15.75" customHeight="1">
      <c r="A874" s="343"/>
      <c r="B874" s="343"/>
      <c r="C874" s="343"/>
      <c r="D874" s="464"/>
      <c r="E874" s="343"/>
      <c r="F874" s="464"/>
      <c r="G874" s="343"/>
      <c r="H874" s="464"/>
      <c r="I874" s="343"/>
      <c r="J874" s="464"/>
      <c r="K874" s="497"/>
      <c r="L874" s="343"/>
      <c r="M874" s="464"/>
      <c r="N874" s="343"/>
      <c r="O874" s="464"/>
      <c r="P874" s="343"/>
      <c r="Q874" s="464"/>
      <c r="R874" s="343"/>
      <c r="S874" s="343"/>
      <c r="T874" s="343"/>
      <c r="U874" s="343"/>
      <c r="V874" s="343"/>
      <c r="W874" s="343"/>
      <c r="X874" s="343"/>
      <c r="Y874" s="343"/>
      <c r="Z874" s="343"/>
    </row>
    <row r="875" spans="1:26" ht="15.75" customHeight="1">
      <c r="A875" s="343"/>
      <c r="B875" s="343"/>
      <c r="C875" s="343"/>
      <c r="D875" s="464"/>
      <c r="E875" s="343"/>
      <c r="F875" s="464"/>
      <c r="G875" s="343"/>
      <c r="H875" s="464"/>
      <c r="I875" s="343"/>
      <c r="J875" s="464"/>
      <c r="K875" s="497"/>
      <c r="L875" s="343"/>
      <c r="M875" s="464"/>
      <c r="N875" s="343"/>
      <c r="O875" s="464"/>
      <c r="P875" s="343"/>
      <c r="Q875" s="464"/>
      <c r="R875" s="343"/>
      <c r="S875" s="343"/>
      <c r="T875" s="343"/>
      <c r="U875" s="343"/>
      <c r="V875" s="343"/>
      <c r="W875" s="343"/>
      <c r="X875" s="343"/>
      <c r="Y875" s="343"/>
      <c r="Z875" s="343"/>
    </row>
    <row r="876" spans="1:26" ht="15.75" customHeight="1">
      <c r="A876" s="343"/>
      <c r="B876" s="343"/>
      <c r="C876" s="343"/>
      <c r="D876" s="464"/>
      <c r="E876" s="343"/>
      <c r="F876" s="464"/>
      <c r="G876" s="343"/>
      <c r="H876" s="464"/>
      <c r="I876" s="343"/>
      <c r="J876" s="464"/>
      <c r="K876" s="497"/>
      <c r="L876" s="343"/>
      <c r="M876" s="464"/>
      <c r="N876" s="343"/>
      <c r="O876" s="464"/>
      <c r="P876" s="343"/>
      <c r="Q876" s="464"/>
      <c r="R876" s="343"/>
      <c r="S876" s="343"/>
      <c r="T876" s="343"/>
      <c r="U876" s="343"/>
      <c r="V876" s="343"/>
      <c r="W876" s="343"/>
      <c r="X876" s="343"/>
      <c r="Y876" s="343"/>
      <c r="Z876" s="343"/>
    </row>
    <row r="877" spans="1:26" ht="15.75" customHeight="1">
      <c r="A877" s="343"/>
      <c r="B877" s="343"/>
      <c r="C877" s="343"/>
      <c r="D877" s="464"/>
      <c r="E877" s="343"/>
      <c r="F877" s="464"/>
      <c r="G877" s="343"/>
      <c r="H877" s="464"/>
      <c r="I877" s="343"/>
      <c r="J877" s="464"/>
      <c r="K877" s="497"/>
      <c r="L877" s="343"/>
      <c r="M877" s="464"/>
      <c r="N877" s="343"/>
      <c r="O877" s="464"/>
      <c r="P877" s="343"/>
      <c r="Q877" s="464"/>
      <c r="R877" s="343"/>
      <c r="S877" s="343"/>
      <c r="T877" s="343"/>
      <c r="U877" s="343"/>
      <c r="V877" s="343"/>
      <c r="W877" s="343"/>
      <c r="X877" s="343"/>
      <c r="Y877" s="343"/>
      <c r="Z877" s="343"/>
    </row>
    <row r="878" spans="1:26" ht="15.75" customHeight="1">
      <c r="A878" s="343"/>
      <c r="B878" s="343"/>
      <c r="C878" s="343"/>
      <c r="D878" s="464"/>
      <c r="E878" s="343"/>
      <c r="F878" s="464"/>
      <c r="G878" s="343"/>
      <c r="H878" s="464"/>
      <c r="I878" s="343"/>
      <c r="J878" s="464"/>
      <c r="K878" s="497"/>
      <c r="L878" s="343"/>
      <c r="M878" s="464"/>
      <c r="N878" s="343"/>
      <c r="O878" s="464"/>
      <c r="P878" s="343"/>
      <c r="Q878" s="464"/>
      <c r="R878" s="343"/>
      <c r="S878" s="343"/>
      <c r="T878" s="343"/>
      <c r="U878" s="343"/>
      <c r="V878" s="343"/>
      <c r="W878" s="343"/>
      <c r="X878" s="343"/>
      <c r="Y878" s="343"/>
      <c r="Z878" s="343"/>
    </row>
    <row r="879" spans="1:26" ht="15.75" customHeight="1">
      <c r="A879" s="343"/>
      <c r="B879" s="343"/>
      <c r="C879" s="343"/>
      <c r="D879" s="464"/>
      <c r="E879" s="343"/>
      <c r="F879" s="464"/>
      <c r="G879" s="343"/>
      <c r="H879" s="464"/>
      <c r="I879" s="343"/>
      <c r="J879" s="464"/>
      <c r="K879" s="497"/>
      <c r="L879" s="343"/>
      <c r="M879" s="464"/>
      <c r="N879" s="343"/>
      <c r="O879" s="464"/>
      <c r="P879" s="343"/>
      <c r="Q879" s="464"/>
      <c r="R879" s="343"/>
      <c r="S879" s="343"/>
      <c r="T879" s="343"/>
      <c r="U879" s="343"/>
      <c r="V879" s="343"/>
      <c r="W879" s="343"/>
      <c r="X879" s="343"/>
      <c r="Y879" s="343"/>
      <c r="Z879" s="343"/>
    </row>
    <row r="880" spans="1:26" ht="15.75" customHeight="1">
      <c r="A880" s="343"/>
      <c r="B880" s="343"/>
      <c r="C880" s="343"/>
      <c r="D880" s="464"/>
      <c r="E880" s="343"/>
      <c r="F880" s="464"/>
      <c r="G880" s="343"/>
      <c r="H880" s="464"/>
      <c r="I880" s="343"/>
      <c r="J880" s="464"/>
      <c r="K880" s="497"/>
      <c r="L880" s="343"/>
      <c r="M880" s="464"/>
      <c r="N880" s="343"/>
      <c r="O880" s="464"/>
      <c r="P880" s="343"/>
      <c r="Q880" s="464"/>
      <c r="R880" s="343"/>
      <c r="S880" s="343"/>
      <c r="T880" s="343"/>
      <c r="U880" s="343"/>
      <c r="V880" s="343"/>
      <c r="W880" s="343"/>
      <c r="X880" s="343"/>
      <c r="Y880" s="343"/>
      <c r="Z880" s="343"/>
    </row>
    <row r="881" spans="1:26" ht="15.75" customHeight="1">
      <c r="A881" s="343"/>
      <c r="B881" s="343"/>
      <c r="C881" s="343"/>
      <c r="D881" s="464"/>
      <c r="E881" s="343"/>
      <c r="F881" s="464"/>
      <c r="G881" s="343"/>
      <c r="H881" s="464"/>
      <c r="I881" s="343"/>
      <c r="J881" s="464"/>
      <c r="K881" s="497"/>
      <c r="L881" s="343"/>
      <c r="M881" s="464"/>
      <c r="N881" s="343"/>
      <c r="O881" s="464"/>
      <c r="P881" s="343"/>
      <c r="Q881" s="464"/>
      <c r="R881" s="343"/>
      <c r="S881" s="343"/>
      <c r="T881" s="343"/>
      <c r="U881" s="343"/>
      <c r="V881" s="343"/>
      <c r="W881" s="343"/>
      <c r="X881" s="343"/>
      <c r="Y881" s="343"/>
      <c r="Z881" s="343"/>
    </row>
    <row r="882" spans="1:26" ht="15.75" customHeight="1">
      <c r="A882" s="343"/>
      <c r="B882" s="343"/>
      <c r="C882" s="343"/>
      <c r="D882" s="464"/>
      <c r="E882" s="343"/>
      <c r="F882" s="464"/>
      <c r="G882" s="343"/>
      <c r="H882" s="464"/>
      <c r="I882" s="343"/>
      <c r="J882" s="464"/>
      <c r="K882" s="497"/>
      <c r="L882" s="343"/>
      <c r="M882" s="464"/>
      <c r="N882" s="343"/>
      <c r="O882" s="464"/>
      <c r="P882" s="343"/>
      <c r="Q882" s="464"/>
      <c r="R882" s="343"/>
      <c r="S882" s="343"/>
      <c r="T882" s="343"/>
      <c r="U882" s="343"/>
      <c r="V882" s="343"/>
      <c r="W882" s="343"/>
      <c r="X882" s="343"/>
      <c r="Y882" s="343"/>
      <c r="Z882" s="343"/>
    </row>
    <row r="883" spans="1:26" ht="15.75" customHeight="1">
      <c r="A883" s="343"/>
      <c r="B883" s="343"/>
      <c r="C883" s="343"/>
      <c r="D883" s="464"/>
      <c r="E883" s="343"/>
      <c r="F883" s="464"/>
      <c r="G883" s="343"/>
      <c r="H883" s="464"/>
      <c r="I883" s="343"/>
      <c r="J883" s="464"/>
      <c r="K883" s="497"/>
      <c r="L883" s="343"/>
      <c r="M883" s="464"/>
      <c r="N883" s="343"/>
      <c r="O883" s="464"/>
      <c r="P883" s="343"/>
      <c r="Q883" s="464"/>
      <c r="R883" s="343"/>
      <c r="S883" s="343"/>
      <c r="T883" s="343"/>
      <c r="U883" s="343"/>
      <c r="V883" s="343"/>
      <c r="W883" s="343"/>
      <c r="X883" s="343"/>
      <c r="Y883" s="343"/>
      <c r="Z883" s="343"/>
    </row>
    <row r="884" spans="1:26" ht="15.75" customHeight="1">
      <c r="A884" s="343"/>
      <c r="B884" s="343"/>
      <c r="C884" s="343"/>
      <c r="D884" s="464"/>
      <c r="E884" s="343"/>
      <c r="F884" s="464"/>
      <c r="G884" s="343"/>
      <c r="H884" s="464"/>
      <c r="I884" s="343"/>
      <c r="J884" s="464"/>
      <c r="K884" s="497"/>
      <c r="L884" s="343"/>
      <c r="M884" s="464"/>
      <c r="N884" s="343"/>
      <c r="O884" s="464"/>
      <c r="P884" s="343"/>
      <c r="Q884" s="464"/>
      <c r="R884" s="343"/>
      <c r="S884" s="343"/>
      <c r="T884" s="343"/>
      <c r="U884" s="343"/>
      <c r="V884" s="343"/>
      <c r="W884" s="343"/>
      <c r="X884" s="343"/>
      <c r="Y884" s="343"/>
      <c r="Z884" s="343"/>
    </row>
    <row r="885" spans="1:26" ht="15.75" customHeight="1">
      <c r="A885" s="343"/>
      <c r="B885" s="343"/>
      <c r="C885" s="343"/>
      <c r="D885" s="464"/>
      <c r="E885" s="343"/>
      <c r="F885" s="464"/>
      <c r="G885" s="343"/>
      <c r="H885" s="464"/>
      <c r="I885" s="343"/>
      <c r="J885" s="464"/>
      <c r="K885" s="497"/>
      <c r="L885" s="343"/>
      <c r="M885" s="464"/>
      <c r="N885" s="343"/>
      <c r="O885" s="464"/>
      <c r="P885" s="343"/>
      <c r="Q885" s="464"/>
      <c r="R885" s="343"/>
      <c r="S885" s="343"/>
      <c r="T885" s="343"/>
      <c r="U885" s="343"/>
      <c r="V885" s="343"/>
      <c r="W885" s="343"/>
      <c r="X885" s="343"/>
      <c r="Y885" s="343"/>
      <c r="Z885" s="343"/>
    </row>
    <row r="886" spans="1:26" ht="15.75" customHeight="1">
      <c r="A886" s="343"/>
      <c r="B886" s="343"/>
      <c r="C886" s="343"/>
      <c r="D886" s="464"/>
      <c r="E886" s="343"/>
      <c r="F886" s="464"/>
      <c r="G886" s="343"/>
      <c r="H886" s="464"/>
      <c r="I886" s="343"/>
      <c r="J886" s="464"/>
      <c r="K886" s="497"/>
      <c r="L886" s="343"/>
      <c r="M886" s="464"/>
      <c r="N886" s="343"/>
      <c r="O886" s="464"/>
      <c r="P886" s="343"/>
      <c r="Q886" s="464"/>
      <c r="R886" s="343"/>
      <c r="S886" s="343"/>
      <c r="T886" s="343"/>
      <c r="U886" s="343"/>
      <c r="V886" s="343"/>
      <c r="W886" s="343"/>
      <c r="X886" s="343"/>
      <c r="Y886" s="343"/>
      <c r="Z886" s="343"/>
    </row>
    <row r="887" spans="1:26" ht="15.75" customHeight="1">
      <c r="A887" s="343"/>
      <c r="B887" s="343"/>
      <c r="C887" s="343"/>
      <c r="D887" s="464"/>
      <c r="E887" s="343"/>
      <c r="F887" s="464"/>
      <c r="G887" s="343"/>
      <c r="H887" s="464"/>
      <c r="I887" s="343"/>
      <c r="J887" s="464"/>
      <c r="K887" s="497"/>
      <c r="L887" s="343"/>
      <c r="M887" s="464"/>
      <c r="N887" s="343"/>
      <c r="O887" s="464"/>
      <c r="P887" s="343"/>
      <c r="Q887" s="464"/>
      <c r="R887" s="343"/>
      <c r="S887" s="343"/>
      <c r="T887" s="343"/>
      <c r="U887" s="343"/>
      <c r="V887" s="343"/>
      <c r="W887" s="343"/>
      <c r="X887" s="343"/>
      <c r="Y887" s="343"/>
      <c r="Z887" s="343"/>
    </row>
    <row r="888" spans="1:26" ht="15.75" customHeight="1">
      <c r="A888" s="343"/>
      <c r="B888" s="343"/>
      <c r="C888" s="343"/>
      <c r="D888" s="464"/>
      <c r="E888" s="343"/>
      <c r="F888" s="464"/>
      <c r="G888" s="343"/>
      <c r="H888" s="464"/>
      <c r="I888" s="343"/>
      <c r="J888" s="464"/>
      <c r="K888" s="497"/>
      <c r="L888" s="343"/>
      <c r="M888" s="464"/>
      <c r="N888" s="343"/>
      <c r="O888" s="464"/>
      <c r="P888" s="343"/>
      <c r="Q888" s="464"/>
      <c r="R888" s="343"/>
      <c r="S888" s="343"/>
      <c r="T888" s="343"/>
      <c r="U888" s="343"/>
      <c r="V888" s="343"/>
      <c r="W888" s="343"/>
      <c r="X888" s="343"/>
      <c r="Y888" s="343"/>
      <c r="Z888" s="343"/>
    </row>
    <row r="889" spans="1:26" ht="15.75" customHeight="1">
      <c r="A889" s="343"/>
      <c r="B889" s="343"/>
      <c r="C889" s="343"/>
      <c r="D889" s="464"/>
      <c r="E889" s="343"/>
      <c r="F889" s="464"/>
      <c r="G889" s="343"/>
      <c r="H889" s="464"/>
      <c r="I889" s="343"/>
      <c r="J889" s="464"/>
      <c r="K889" s="497"/>
      <c r="L889" s="343"/>
      <c r="M889" s="464"/>
      <c r="N889" s="343"/>
      <c r="O889" s="464"/>
      <c r="P889" s="343"/>
      <c r="Q889" s="464"/>
      <c r="R889" s="343"/>
      <c r="S889" s="343"/>
      <c r="T889" s="343"/>
      <c r="U889" s="343"/>
      <c r="V889" s="343"/>
      <c r="W889" s="343"/>
      <c r="X889" s="343"/>
      <c r="Y889" s="343"/>
      <c r="Z889" s="343"/>
    </row>
    <row r="890" spans="1:26" ht="15.75" customHeight="1">
      <c r="A890" s="343"/>
      <c r="B890" s="343"/>
      <c r="C890" s="343"/>
      <c r="D890" s="464"/>
      <c r="E890" s="343"/>
      <c r="F890" s="464"/>
      <c r="G890" s="343"/>
      <c r="H890" s="464"/>
      <c r="I890" s="343"/>
      <c r="J890" s="464"/>
      <c r="K890" s="497"/>
      <c r="L890" s="343"/>
      <c r="M890" s="464"/>
      <c r="N890" s="343"/>
      <c r="O890" s="464"/>
      <c r="P890" s="343"/>
      <c r="Q890" s="464"/>
      <c r="R890" s="343"/>
      <c r="S890" s="343"/>
      <c r="T890" s="343"/>
      <c r="U890" s="343"/>
      <c r="V890" s="343"/>
      <c r="W890" s="343"/>
      <c r="X890" s="343"/>
      <c r="Y890" s="343"/>
      <c r="Z890" s="343"/>
    </row>
    <row r="891" spans="1:26" ht="15.75" customHeight="1">
      <c r="A891" s="343"/>
      <c r="B891" s="343"/>
      <c r="C891" s="343"/>
      <c r="D891" s="464"/>
      <c r="E891" s="343"/>
      <c r="F891" s="464"/>
      <c r="G891" s="343"/>
      <c r="H891" s="464"/>
      <c r="I891" s="343"/>
      <c r="J891" s="464"/>
      <c r="K891" s="497"/>
      <c r="L891" s="343"/>
      <c r="M891" s="464"/>
      <c r="N891" s="343"/>
      <c r="O891" s="464"/>
      <c r="P891" s="343"/>
      <c r="Q891" s="464"/>
      <c r="R891" s="343"/>
      <c r="S891" s="343"/>
      <c r="T891" s="343"/>
      <c r="U891" s="343"/>
      <c r="V891" s="343"/>
      <c r="W891" s="343"/>
      <c r="X891" s="343"/>
      <c r="Y891" s="343"/>
      <c r="Z891" s="343"/>
    </row>
    <row r="892" spans="1:26" ht="15.75" customHeight="1">
      <c r="A892" s="343"/>
      <c r="B892" s="343"/>
      <c r="C892" s="343"/>
      <c r="D892" s="464"/>
      <c r="E892" s="343"/>
      <c r="F892" s="464"/>
      <c r="G892" s="343"/>
      <c r="H892" s="464"/>
      <c r="I892" s="343"/>
      <c r="J892" s="464"/>
      <c r="K892" s="497"/>
      <c r="L892" s="343"/>
      <c r="M892" s="464"/>
      <c r="N892" s="343"/>
      <c r="O892" s="464"/>
      <c r="P892" s="343"/>
      <c r="Q892" s="464"/>
      <c r="R892" s="343"/>
      <c r="S892" s="343"/>
      <c r="T892" s="343"/>
      <c r="U892" s="343"/>
      <c r="V892" s="343"/>
      <c r="W892" s="343"/>
      <c r="X892" s="343"/>
      <c r="Y892" s="343"/>
      <c r="Z892" s="343"/>
    </row>
    <row r="893" spans="1:26" ht="15.75" customHeight="1">
      <c r="A893" s="343"/>
      <c r="B893" s="343"/>
      <c r="C893" s="343"/>
      <c r="D893" s="464"/>
      <c r="E893" s="343"/>
      <c r="F893" s="464"/>
      <c r="G893" s="343"/>
      <c r="H893" s="464"/>
      <c r="I893" s="343"/>
      <c r="J893" s="464"/>
      <c r="K893" s="497"/>
      <c r="L893" s="343"/>
      <c r="M893" s="464"/>
      <c r="N893" s="343"/>
      <c r="O893" s="464"/>
      <c r="P893" s="343"/>
      <c r="Q893" s="464"/>
      <c r="R893" s="343"/>
      <c r="S893" s="343"/>
      <c r="T893" s="343"/>
      <c r="U893" s="343"/>
      <c r="V893" s="343"/>
      <c r="W893" s="343"/>
      <c r="X893" s="343"/>
      <c r="Y893" s="343"/>
      <c r="Z893" s="343"/>
    </row>
    <row r="894" spans="1:26" ht="15.75" customHeight="1">
      <c r="A894" s="343"/>
      <c r="B894" s="343"/>
      <c r="C894" s="343"/>
      <c r="D894" s="464"/>
      <c r="E894" s="343"/>
      <c r="F894" s="464"/>
      <c r="G894" s="343"/>
      <c r="H894" s="464"/>
      <c r="I894" s="343"/>
      <c r="J894" s="464"/>
      <c r="K894" s="497"/>
      <c r="L894" s="343"/>
      <c r="M894" s="464"/>
      <c r="N894" s="343"/>
      <c r="O894" s="464"/>
      <c r="P894" s="343"/>
      <c r="Q894" s="464"/>
      <c r="R894" s="343"/>
      <c r="S894" s="343"/>
      <c r="T894" s="343"/>
      <c r="U894" s="343"/>
      <c r="V894" s="343"/>
      <c r="W894" s="343"/>
      <c r="X894" s="343"/>
      <c r="Y894" s="343"/>
      <c r="Z894" s="343"/>
    </row>
    <row r="895" spans="1:26" ht="15.75" customHeight="1">
      <c r="A895" s="343"/>
      <c r="B895" s="343"/>
      <c r="C895" s="343"/>
      <c r="D895" s="464"/>
      <c r="E895" s="343"/>
      <c r="F895" s="464"/>
      <c r="G895" s="343"/>
      <c r="H895" s="464"/>
      <c r="I895" s="343"/>
      <c r="J895" s="464"/>
      <c r="K895" s="497"/>
      <c r="L895" s="343"/>
      <c r="M895" s="464"/>
      <c r="N895" s="343"/>
      <c r="O895" s="464"/>
      <c r="P895" s="343"/>
      <c r="Q895" s="464"/>
      <c r="R895" s="343"/>
      <c r="S895" s="343"/>
      <c r="T895" s="343"/>
      <c r="U895" s="343"/>
      <c r="V895" s="343"/>
      <c r="W895" s="343"/>
      <c r="X895" s="343"/>
      <c r="Y895" s="343"/>
      <c r="Z895" s="343"/>
    </row>
    <row r="896" spans="1:26" ht="15.75" customHeight="1">
      <c r="A896" s="343"/>
      <c r="B896" s="343"/>
      <c r="C896" s="343"/>
      <c r="D896" s="464"/>
      <c r="E896" s="343"/>
      <c r="F896" s="464"/>
      <c r="G896" s="343"/>
      <c r="H896" s="464"/>
      <c r="I896" s="343"/>
      <c r="J896" s="464"/>
      <c r="K896" s="497"/>
      <c r="L896" s="343"/>
      <c r="M896" s="464"/>
      <c r="N896" s="343"/>
      <c r="O896" s="464"/>
      <c r="P896" s="343"/>
      <c r="Q896" s="464"/>
      <c r="R896" s="343"/>
      <c r="S896" s="343"/>
      <c r="T896" s="343"/>
      <c r="U896" s="343"/>
      <c r="V896" s="343"/>
      <c r="W896" s="343"/>
      <c r="X896" s="343"/>
      <c r="Y896" s="343"/>
      <c r="Z896" s="343"/>
    </row>
    <row r="897" spans="1:26" ht="15.75" customHeight="1">
      <c r="A897" s="343"/>
      <c r="B897" s="343"/>
      <c r="C897" s="343"/>
      <c r="D897" s="464"/>
      <c r="E897" s="343"/>
      <c r="F897" s="464"/>
      <c r="G897" s="343"/>
      <c r="H897" s="464"/>
      <c r="I897" s="343"/>
      <c r="J897" s="464"/>
      <c r="K897" s="497"/>
      <c r="L897" s="343"/>
      <c r="M897" s="464"/>
      <c r="N897" s="343"/>
      <c r="O897" s="464"/>
      <c r="P897" s="343"/>
      <c r="Q897" s="464"/>
      <c r="R897" s="343"/>
      <c r="S897" s="343"/>
      <c r="T897" s="343"/>
      <c r="U897" s="343"/>
      <c r="V897" s="343"/>
      <c r="W897" s="343"/>
      <c r="X897" s="343"/>
      <c r="Y897" s="343"/>
      <c r="Z897" s="343"/>
    </row>
    <row r="898" spans="1:26" ht="15.75" customHeight="1">
      <c r="A898" s="343"/>
      <c r="B898" s="343"/>
      <c r="C898" s="343"/>
      <c r="D898" s="464"/>
      <c r="E898" s="343"/>
      <c r="F898" s="464"/>
      <c r="G898" s="343"/>
      <c r="H898" s="464"/>
      <c r="I898" s="343"/>
      <c r="J898" s="464"/>
      <c r="K898" s="497"/>
      <c r="L898" s="343"/>
      <c r="M898" s="464"/>
      <c r="N898" s="343"/>
      <c r="O898" s="464"/>
      <c r="P898" s="343"/>
      <c r="Q898" s="464"/>
      <c r="R898" s="343"/>
      <c r="S898" s="343"/>
      <c r="T898" s="343"/>
      <c r="U898" s="343"/>
      <c r="V898" s="343"/>
      <c r="W898" s="343"/>
      <c r="X898" s="343"/>
      <c r="Y898" s="343"/>
      <c r="Z898" s="343"/>
    </row>
    <row r="899" spans="1:26" ht="15.75" customHeight="1">
      <c r="A899" s="343"/>
      <c r="B899" s="343"/>
      <c r="C899" s="343"/>
      <c r="D899" s="464"/>
      <c r="E899" s="343"/>
      <c r="F899" s="464"/>
      <c r="G899" s="343"/>
      <c r="H899" s="464"/>
      <c r="I899" s="343"/>
      <c r="J899" s="464"/>
      <c r="K899" s="497"/>
      <c r="L899" s="343"/>
      <c r="M899" s="464"/>
      <c r="N899" s="343"/>
      <c r="O899" s="464"/>
      <c r="P899" s="343"/>
      <c r="Q899" s="464"/>
      <c r="R899" s="343"/>
      <c r="S899" s="343"/>
      <c r="T899" s="343"/>
      <c r="U899" s="343"/>
      <c r="V899" s="343"/>
      <c r="W899" s="343"/>
      <c r="X899" s="343"/>
      <c r="Y899" s="343"/>
      <c r="Z899" s="343"/>
    </row>
    <row r="900" spans="1:26" ht="15.75" customHeight="1">
      <c r="A900" s="343"/>
      <c r="B900" s="343"/>
      <c r="C900" s="343"/>
      <c r="D900" s="464"/>
      <c r="E900" s="343"/>
      <c r="F900" s="464"/>
      <c r="G900" s="343"/>
      <c r="H900" s="464"/>
      <c r="I900" s="343"/>
      <c r="J900" s="464"/>
      <c r="K900" s="497"/>
      <c r="L900" s="343"/>
      <c r="M900" s="464"/>
      <c r="N900" s="343"/>
      <c r="O900" s="464"/>
      <c r="P900" s="343"/>
      <c r="Q900" s="464"/>
      <c r="R900" s="343"/>
      <c r="S900" s="343"/>
      <c r="T900" s="343"/>
      <c r="U900" s="343"/>
      <c r="V900" s="343"/>
      <c r="W900" s="343"/>
      <c r="X900" s="343"/>
      <c r="Y900" s="343"/>
      <c r="Z900" s="343"/>
    </row>
    <row r="901" spans="1:26" ht="15.75" customHeight="1">
      <c r="A901" s="343"/>
      <c r="B901" s="343"/>
      <c r="C901" s="343"/>
      <c r="D901" s="464"/>
      <c r="E901" s="343"/>
      <c r="F901" s="464"/>
      <c r="G901" s="343"/>
      <c r="H901" s="464"/>
      <c r="I901" s="343"/>
      <c r="J901" s="464"/>
      <c r="K901" s="497"/>
      <c r="L901" s="343"/>
      <c r="M901" s="464"/>
      <c r="N901" s="343"/>
      <c r="O901" s="464"/>
      <c r="P901" s="343"/>
      <c r="Q901" s="464"/>
      <c r="R901" s="343"/>
      <c r="S901" s="343"/>
      <c r="T901" s="343"/>
      <c r="U901" s="343"/>
      <c r="V901" s="343"/>
      <c r="W901" s="343"/>
      <c r="X901" s="343"/>
      <c r="Y901" s="343"/>
      <c r="Z901" s="343"/>
    </row>
    <row r="902" spans="1:26" ht="15.75" customHeight="1">
      <c r="A902" s="343"/>
      <c r="B902" s="343"/>
      <c r="C902" s="343"/>
      <c r="D902" s="464"/>
      <c r="E902" s="343"/>
      <c r="F902" s="464"/>
      <c r="G902" s="343"/>
      <c r="H902" s="464"/>
      <c r="I902" s="343"/>
      <c r="J902" s="464"/>
      <c r="K902" s="497"/>
      <c r="L902" s="343"/>
      <c r="M902" s="464"/>
      <c r="N902" s="343"/>
      <c r="O902" s="464"/>
      <c r="P902" s="343"/>
      <c r="Q902" s="464"/>
      <c r="R902" s="343"/>
      <c r="S902" s="343"/>
      <c r="T902" s="343"/>
      <c r="U902" s="343"/>
      <c r="V902" s="343"/>
      <c r="W902" s="343"/>
      <c r="X902" s="343"/>
      <c r="Y902" s="343"/>
      <c r="Z902" s="343"/>
    </row>
    <row r="903" spans="1:26" ht="15.75" customHeight="1">
      <c r="A903" s="343"/>
      <c r="B903" s="343"/>
      <c r="C903" s="343"/>
      <c r="D903" s="464"/>
      <c r="E903" s="343"/>
      <c r="F903" s="464"/>
      <c r="G903" s="343"/>
      <c r="H903" s="464"/>
      <c r="I903" s="343"/>
      <c r="J903" s="464"/>
      <c r="K903" s="497"/>
      <c r="L903" s="343"/>
      <c r="M903" s="464"/>
      <c r="N903" s="343"/>
      <c r="O903" s="464"/>
      <c r="P903" s="343"/>
      <c r="Q903" s="464"/>
      <c r="R903" s="343"/>
      <c r="S903" s="343"/>
      <c r="T903" s="343"/>
      <c r="U903" s="343"/>
      <c r="V903" s="343"/>
      <c r="W903" s="343"/>
      <c r="X903" s="343"/>
      <c r="Y903" s="343"/>
      <c r="Z903" s="343"/>
    </row>
    <row r="904" spans="1:26" ht="15.75" customHeight="1">
      <c r="A904" s="343"/>
      <c r="B904" s="343"/>
      <c r="C904" s="343"/>
      <c r="D904" s="464"/>
      <c r="E904" s="343"/>
      <c r="F904" s="464"/>
      <c r="G904" s="343"/>
      <c r="H904" s="464"/>
      <c r="I904" s="343"/>
      <c r="J904" s="464"/>
      <c r="K904" s="497"/>
      <c r="L904" s="343"/>
      <c r="M904" s="464"/>
      <c r="N904" s="343"/>
      <c r="O904" s="464"/>
      <c r="P904" s="343"/>
      <c r="Q904" s="464"/>
      <c r="R904" s="343"/>
      <c r="S904" s="343"/>
      <c r="T904" s="343"/>
      <c r="U904" s="343"/>
      <c r="V904" s="343"/>
      <c r="W904" s="343"/>
      <c r="X904" s="343"/>
      <c r="Y904" s="343"/>
      <c r="Z904" s="343"/>
    </row>
    <row r="905" spans="1:26" ht="15.75" customHeight="1">
      <c r="A905" s="343"/>
      <c r="B905" s="343"/>
      <c r="C905" s="343"/>
      <c r="D905" s="464"/>
      <c r="E905" s="343"/>
      <c r="F905" s="464"/>
      <c r="G905" s="343"/>
      <c r="H905" s="464"/>
      <c r="I905" s="343"/>
      <c r="J905" s="464"/>
      <c r="K905" s="497"/>
      <c r="L905" s="343"/>
      <c r="M905" s="464"/>
      <c r="N905" s="343"/>
      <c r="O905" s="464"/>
      <c r="P905" s="343"/>
      <c r="Q905" s="464"/>
      <c r="R905" s="343"/>
      <c r="S905" s="343"/>
      <c r="T905" s="343"/>
      <c r="U905" s="343"/>
      <c r="V905" s="343"/>
      <c r="W905" s="343"/>
      <c r="X905" s="343"/>
      <c r="Y905" s="343"/>
      <c r="Z905" s="343"/>
    </row>
    <row r="906" spans="1:26" ht="15.75" customHeight="1">
      <c r="A906" s="343"/>
      <c r="B906" s="343"/>
      <c r="C906" s="343"/>
      <c r="D906" s="464"/>
      <c r="E906" s="343"/>
      <c r="F906" s="464"/>
      <c r="G906" s="343"/>
      <c r="H906" s="464"/>
      <c r="I906" s="343"/>
      <c r="J906" s="464"/>
      <c r="K906" s="497"/>
      <c r="L906" s="343"/>
      <c r="M906" s="464"/>
      <c r="N906" s="343"/>
      <c r="O906" s="464"/>
      <c r="P906" s="343"/>
      <c r="Q906" s="464"/>
      <c r="R906" s="343"/>
      <c r="S906" s="343"/>
      <c r="T906" s="343"/>
      <c r="U906" s="343"/>
      <c r="V906" s="343"/>
      <c r="W906" s="343"/>
      <c r="X906" s="343"/>
      <c r="Y906" s="343"/>
      <c r="Z906" s="343"/>
    </row>
    <row r="907" spans="1:26" ht="15.75" customHeight="1">
      <c r="A907" s="343"/>
      <c r="B907" s="343"/>
      <c r="C907" s="343"/>
      <c r="D907" s="464"/>
      <c r="E907" s="343"/>
      <c r="F907" s="464"/>
      <c r="G907" s="343"/>
      <c r="H907" s="464"/>
      <c r="I907" s="343"/>
      <c r="J907" s="464"/>
      <c r="K907" s="497"/>
      <c r="L907" s="343"/>
      <c r="M907" s="464"/>
      <c r="N907" s="343"/>
      <c r="O907" s="464"/>
      <c r="P907" s="343"/>
      <c r="Q907" s="464"/>
      <c r="R907" s="343"/>
      <c r="S907" s="343"/>
      <c r="T907" s="343"/>
      <c r="U907" s="343"/>
      <c r="V907" s="343"/>
      <c r="W907" s="343"/>
      <c r="X907" s="343"/>
      <c r="Y907" s="343"/>
      <c r="Z907" s="343"/>
    </row>
    <row r="908" spans="1:26" ht="15.75" customHeight="1">
      <c r="A908" s="343"/>
      <c r="B908" s="343"/>
      <c r="C908" s="343"/>
      <c r="D908" s="464"/>
      <c r="E908" s="343"/>
      <c r="F908" s="464"/>
      <c r="G908" s="343"/>
      <c r="H908" s="464"/>
      <c r="I908" s="343"/>
      <c r="J908" s="464"/>
      <c r="K908" s="497"/>
      <c r="L908" s="343"/>
      <c r="M908" s="464"/>
      <c r="N908" s="343"/>
      <c r="O908" s="464"/>
      <c r="P908" s="343"/>
      <c r="Q908" s="464"/>
      <c r="R908" s="343"/>
      <c r="S908" s="343"/>
      <c r="T908" s="343"/>
      <c r="U908" s="343"/>
      <c r="V908" s="343"/>
      <c r="W908" s="343"/>
      <c r="X908" s="343"/>
      <c r="Y908" s="343"/>
      <c r="Z908" s="343"/>
    </row>
    <row r="909" spans="1:26" ht="15.75" customHeight="1">
      <c r="A909" s="343"/>
      <c r="B909" s="343"/>
      <c r="C909" s="343"/>
      <c r="D909" s="464"/>
      <c r="E909" s="343"/>
      <c r="F909" s="464"/>
      <c r="G909" s="343"/>
      <c r="H909" s="464"/>
      <c r="I909" s="343"/>
      <c r="J909" s="464"/>
      <c r="K909" s="497"/>
      <c r="L909" s="343"/>
      <c r="M909" s="464"/>
      <c r="N909" s="343"/>
      <c r="O909" s="464"/>
      <c r="P909" s="343"/>
      <c r="Q909" s="464"/>
      <c r="R909" s="343"/>
      <c r="S909" s="343"/>
      <c r="T909" s="343"/>
      <c r="U909" s="343"/>
      <c r="V909" s="343"/>
      <c r="W909" s="343"/>
      <c r="X909" s="343"/>
      <c r="Y909" s="343"/>
      <c r="Z909" s="343"/>
    </row>
    <row r="910" spans="1:26" ht="15.75" customHeight="1">
      <c r="A910" s="343"/>
      <c r="B910" s="343"/>
      <c r="C910" s="343"/>
      <c r="D910" s="464"/>
      <c r="E910" s="343"/>
      <c r="F910" s="464"/>
      <c r="G910" s="343"/>
      <c r="H910" s="464"/>
      <c r="I910" s="343"/>
      <c r="J910" s="464"/>
      <c r="K910" s="497"/>
      <c r="L910" s="343"/>
      <c r="M910" s="464"/>
      <c r="N910" s="343"/>
      <c r="O910" s="464"/>
      <c r="P910" s="343"/>
      <c r="Q910" s="464"/>
      <c r="R910" s="343"/>
      <c r="S910" s="343"/>
      <c r="T910" s="343"/>
      <c r="U910" s="343"/>
      <c r="V910" s="343"/>
      <c r="W910" s="343"/>
      <c r="X910" s="343"/>
      <c r="Y910" s="343"/>
      <c r="Z910" s="343"/>
    </row>
    <row r="911" spans="1:26" ht="15.75" customHeight="1">
      <c r="A911" s="343"/>
      <c r="B911" s="343"/>
      <c r="C911" s="343"/>
      <c r="D911" s="464"/>
      <c r="E911" s="343"/>
      <c r="F911" s="464"/>
      <c r="G911" s="343"/>
      <c r="H911" s="464"/>
      <c r="I911" s="343"/>
      <c r="J911" s="464"/>
      <c r="K911" s="497"/>
      <c r="L911" s="343"/>
      <c r="M911" s="464"/>
      <c r="N911" s="343"/>
      <c r="O911" s="464"/>
      <c r="P911" s="343"/>
      <c r="Q911" s="464"/>
      <c r="R911" s="343"/>
      <c r="S911" s="343"/>
      <c r="T911" s="343"/>
      <c r="U911" s="343"/>
      <c r="V911" s="343"/>
      <c r="W911" s="343"/>
      <c r="X911" s="343"/>
      <c r="Y911" s="343"/>
      <c r="Z911" s="343"/>
    </row>
    <row r="912" spans="1:26" ht="15.75" customHeight="1">
      <c r="A912" s="343"/>
      <c r="B912" s="343"/>
      <c r="C912" s="343"/>
      <c r="D912" s="464"/>
      <c r="E912" s="343"/>
      <c r="F912" s="464"/>
      <c r="G912" s="343"/>
      <c r="H912" s="464"/>
      <c r="I912" s="343"/>
      <c r="J912" s="464"/>
      <c r="K912" s="497"/>
      <c r="L912" s="343"/>
      <c r="M912" s="464"/>
      <c r="N912" s="343"/>
      <c r="O912" s="464"/>
      <c r="P912" s="343"/>
      <c r="Q912" s="464"/>
      <c r="R912" s="343"/>
      <c r="S912" s="343"/>
      <c r="T912" s="343"/>
      <c r="U912" s="343"/>
      <c r="V912" s="343"/>
      <c r="W912" s="343"/>
      <c r="X912" s="343"/>
      <c r="Y912" s="343"/>
      <c r="Z912" s="343"/>
    </row>
    <row r="913" spans="1:26" ht="15.75" customHeight="1">
      <c r="A913" s="343"/>
      <c r="B913" s="343"/>
      <c r="C913" s="343"/>
      <c r="D913" s="464"/>
      <c r="E913" s="343"/>
      <c r="F913" s="464"/>
      <c r="G913" s="343"/>
      <c r="H913" s="464"/>
      <c r="I913" s="343"/>
      <c r="J913" s="464"/>
      <c r="K913" s="497"/>
      <c r="L913" s="343"/>
      <c r="M913" s="464"/>
      <c r="N913" s="343"/>
      <c r="O913" s="464"/>
      <c r="P913" s="343"/>
      <c r="Q913" s="464"/>
      <c r="R913" s="343"/>
      <c r="S913" s="343"/>
      <c r="T913" s="343"/>
      <c r="U913" s="343"/>
      <c r="V913" s="343"/>
      <c r="W913" s="343"/>
      <c r="X913" s="343"/>
      <c r="Y913" s="343"/>
      <c r="Z913" s="343"/>
    </row>
    <row r="914" spans="1:26" ht="15.75" customHeight="1">
      <c r="A914" s="343"/>
      <c r="B914" s="343"/>
      <c r="C914" s="343"/>
      <c r="D914" s="464"/>
      <c r="E914" s="343"/>
      <c r="F914" s="464"/>
      <c r="G914" s="343"/>
      <c r="H914" s="464"/>
      <c r="I914" s="343"/>
      <c r="J914" s="464"/>
      <c r="K914" s="497"/>
      <c r="L914" s="343"/>
      <c r="M914" s="464"/>
      <c r="N914" s="343"/>
      <c r="O914" s="464"/>
      <c r="P914" s="343"/>
      <c r="Q914" s="464"/>
      <c r="R914" s="343"/>
      <c r="S914" s="343"/>
      <c r="T914" s="343"/>
      <c r="U914" s="343"/>
      <c r="V914" s="343"/>
      <c r="W914" s="343"/>
      <c r="X914" s="343"/>
      <c r="Y914" s="343"/>
      <c r="Z914" s="343"/>
    </row>
    <row r="915" spans="1:26" ht="15.75" customHeight="1">
      <c r="A915" s="343"/>
      <c r="B915" s="343"/>
      <c r="C915" s="343"/>
      <c r="D915" s="464"/>
      <c r="E915" s="343"/>
      <c r="F915" s="464"/>
      <c r="G915" s="343"/>
      <c r="H915" s="464"/>
      <c r="I915" s="343"/>
      <c r="J915" s="464"/>
      <c r="K915" s="497"/>
      <c r="L915" s="343"/>
      <c r="M915" s="464"/>
      <c r="N915" s="343"/>
      <c r="O915" s="464"/>
      <c r="P915" s="343"/>
      <c r="Q915" s="464"/>
      <c r="R915" s="343"/>
      <c r="S915" s="343"/>
      <c r="T915" s="343"/>
      <c r="U915" s="343"/>
      <c r="V915" s="343"/>
      <c r="W915" s="343"/>
      <c r="X915" s="343"/>
      <c r="Y915" s="343"/>
      <c r="Z915" s="343"/>
    </row>
    <row r="916" spans="1:26" ht="15.75" customHeight="1">
      <c r="A916" s="343"/>
      <c r="B916" s="343"/>
      <c r="C916" s="343"/>
      <c r="D916" s="464"/>
      <c r="E916" s="343"/>
      <c r="F916" s="464"/>
      <c r="G916" s="343"/>
      <c r="H916" s="464"/>
      <c r="I916" s="343"/>
      <c r="J916" s="464"/>
      <c r="K916" s="497"/>
      <c r="L916" s="343"/>
      <c r="M916" s="464"/>
      <c r="N916" s="343"/>
      <c r="O916" s="464"/>
      <c r="P916" s="343"/>
      <c r="Q916" s="464"/>
      <c r="R916" s="343"/>
      <c r="S916" s="343"/>
      <c r="T916" s="343"/>
      <c r="U916" s="343"/>
      <c r="V916" s="343"/>
      <c r="W916" s="343"/>
      <c r="X916" s="343"/>
      <c r="Y916" s="343"/>
      <c r="Z916" s="343"/>
    </row>
    <row r="917" spans="1:26" ht="15.75" customHeight="1">
      <c r="A917" s="343"/>
      <c r="B917" s="343"/>
      <c r="C917" s="343"/>
      <c r="D917" s="464"/>
      <c r="E917" s="343"/>
      <c r="F917" s="464"/>
      <c r="G917" s="343"/>
      <c r="H917" s="464"/>
      <c r="I917" s="343"/>
      <c r="J917" s="464"/>
      <c r="K917" s="497"/>
      <c r="L917" s="343"/>
      <c r="M917" s="464"/>
      <c r="N917" s="343"/>
      <c r="O917" s="464"/>
      <c r="P917" s="343"/>
      <c r="Q917" s="464"/>
      <c r="R917" s="343"/>
      <c r="S917" s="343"/>
      <c r="T917" s="343"/>
      <c r="U917" s="343"/>
      <c r="V917" s="343"/>
      <c r="W917" s="343"/>
      <c r="X917" s="343"/>
      <c r="Y917" s="343"/>
      <c r="Z917" s="343"/>
    </row>
    <row r="918" spans="1:26" ht="15.75" customHeight="1">
      <c r="A918" s="343"/>
      <c r="B918" s="343"/>
      <c r="C918" s="343"/>
      <c r="D918" s="464"/>
      <c r="E918" s="343"/>
      <c r="F918" s="464"/>
      <c r="G918" s="343"/>
      <c r="H918" s="464"/>
      <c r="I918" s="343"/>
      <c r="J918" s="464"/>
      <c r="K918" s="497"/>
      <c r="L918" s="343"/>
      <c r="M918" s="464"/>
      <c r="N918" s="343"/>
      <c r="O918" s="464"/>
      <c r="P918" s="343"/>
      <c r="Q918" s="464"/>
      <c r="R918" s="343"/>
      <c r="S918" s="343"/>
      <c r="T918" s="343"/>
      <c r="U918" s="343"/>
      <c r="V918" s="343"/>
      <c r="W918" s="343"/>
      <c r="X918" s="343"/>
      <c r="Y918" s="343"/>
      <c r="Z918" s="343"/>
    </row>
    <row r="919" spans="1:26" ht="15.75" customHeight="1">
      <c r="A919" s="343"/>
      <c r="B919" s="343"/>
      <c r="C919" s="343"/>
      <c r="D919" s="464"/>
      <c r="E919" s="343"/>
      <c r="F919" s="464"/>
      <c r="G919" s="343"/>
      <c r="H919" s="464"/>
      <c r="I919" s="343"/>
      <c r="J919" s="464"/>
      <c r="K919" s="497"/>
      <c r="L919" s="343"/>
      <c r="M919" s="464"/>
      <c r="N919" s="343"/>
      <c r="O919" s="464"/>
      <c r="P919" s="343"/>
      <c r="Q919" s="464"/>
      <c r="R919" s="343"/>
      <c r="S919" s="343"/>
      <c r="T919" s="343"/>
      <c r="U919" s="343"/>
      <c r="V919" s="343"/>
      <c r="W919" s="343"/>
      <c r="X919" s="343"/>
      <c r="Y919" s="343"/>
      <c r="Z919" s="343"/>
    </row>
    <row r="920" spans="1:26" ht="15.75" customHeight="1">
      <c r="A920" s="343"/>
      <c r="B920" s="343"/>
      <c r="C920" s="343"/>
      <c r="D920" s="464"/>
      <c r="E920" s="343"/>
      <c r="F920" s="464"/>
      <c r="G920" s="343"/>
      <c r="H920" s="464"/>
      <c r="I920" s="343"/>
      <c r="J920" s="464"/>
      <c r="K920" s="497"/>
      <c r="L920" s="343"/>
      <c r="M920" s="464"/>
      <c r="N920" s="343"/>
      <c r="O920" s="464"/>
      <c r="P920" s="343"/>
      <c r="Q920" s="464"/>
      <c r="R920" s="343"/>
      <c r="S920" s="343"/>
      <c r="T920" s="343"/>
      <c r="U920" s="343"/>
      <c r="V920" s="343"/>
      <c r="W920" s="343"/>
      <c r="X920" s="343"/>
      <c r="Y920" s="343"/>
      <c r="Z920" s="343"/>
    </row>
    <row r="921" spans="1:26" ht="15.75" customHeight="1">
      <c r="A921" s="343"/>
      <c r="B921" s="343"/>
      <c r="C921" s="343"/>
      <c r="D921" s="464"/>
      <c r="E921" s="343"/>
      <c r="F921" s="464"/>
      <c r="G921" s="343"/>
      <c r="H921" s="464"/>
      <c r="I921" s="343"/>
      <c r="J921" s="464"/>
      <c r="K921" s="497"/>
      <c r="L921" s="343"/>
      <c r="M921" s="464"/>
      <c r="N921" s="343"/>
      <c r="O921" s="464"/>
      <c r="P921" s="343"/>
      <c r="Q921" s="464"/>
      <c r="R921" s="343"/>
      <c r="S921" s="343"/>
      <c r="T921" s="343"/>
      <c r="U921" s="343"/>
      <c r="V921" s="343"/>
      <c r="W921" s="343"/>
      <c r="X921" s="343"/>
      <c r="Y921" s="343"/>
      <c r="Z921" s="343"/>
    </row>
    <row r="922" spans="1:26" ht="15.75" customHeight="1">
      <c r="A922" s="343"/>
      <c r="B922" s="343"/>
      <c r="C922" s="343"/>
      <c r="D922" s="464"/>
      <c r="E922" s="343"/>
      <c r="F922" s="464"/>
      <c r="G922" s="343"/>
      <c r="H922" s="464"/>
      <c r="I922" s="343"/>
      <c r="J922" s="464"/>
      <c r="K922" s="497"/>
      <c r="L922" s="343"/>
      <c r="M922" s="464"/>
      <c r="N922" s="343"/>
      <c r="O922" s="464"/>
      <c r="P922" s="343"/>
      <c r="Q922" s="464"/>
      <c r="R922" s="343"/>
      <c r="S922" s="343"/>
      <c r="T922" s="343"/>
      <c r="U922" s="343"/>
      <c r="V922" s="343"/>
      <c r="W922" s="343"/>
      <c r="X922" s="343"/>
      <c r="Y922" s="343"/>
      <c r="Z922" s="343"/>
    </row>
    <row r="923" spans="1:26" ht="15.75" customHeight="1">
      <c r="A923" s="343"/>
      <c r="B923" s="343"/>
      <c r="C923" s="343"/>
      <c r="D923" s="464"/>
      <c r="E923" s="343"/>
      <c r="F923" s="464"/>
      <c r="G923" s="343"/>
      <c r="H923" s="464"/>
      <c r="I923" s="343"/>
      <c r="J923" s="464"/>
      <c r="K923" s="497"/>
      <c r="L923" s="343"/>
      <c r="M923" s="464"/>
      <c r="N923" s="343"/>
      <c r="O923" s="464"/>
      <c r="P923" s="343"/>
      <c r="Q923" s="464"/>
      <c r="R923" s="343"/>
      <c r="S923" s="343"/>
      <c r="T923" s="343"/>
      <c r="U923" s="343"/>
      <c r="V923" s="343"/>
      <c r="W923" s="343"/>
      <c r="X923" s="343"/>
      <c r="Y923" s="343"/>
      <c r="Z923" s="343"/>
    </row>
    <row r="924" spans="1:26" ht="15.75" customHeight="1">
      <c r="A924" s="343"/>
      <c r="B924" s="343"/>
      <c r="C924" s="343"/>
      <c r="D924" s="464"/>
      <c r="E924" s="343"/>
      <c r="F924" s="464"/>
      <c r="G924" s="343"/>
      <c r="H924" s="464"/>
      <c r="I924" s="343"/>
      <c r="J924" s="464"/>
      <c r="K924" s="497"/>
      <c r="L924" s="343"/>
      <c r="M924" s="464"/>
      <c r="N924" s="343"/>
      <c r="O924" s="464"/>
      <c r="P924" s="343"/>
      <c r="Q924" s="464"/>
      <c r="R924" s="343"/>
      <c r="S924" s="343"/>
      <c r="T924" s="343"/>
      <c r="U924" s="343"/>
      <c r="V924" s="343"/>
      <c r="W924" s="343"/>
      <c r="X924" s="343"/>
      <c r="Y924" s="343"/>
      <c r="Z924" s="343"/>
    </row>
    <row r="925" spans="1:26" ht="15.75" customHeight="1">
      <c r="A925" s="343"/>
      <c r="B925" s="343"/>
      <c r="C925" s="343"/>
      <c r="D925" s="464"/>
      <c r="E925" s="343"/>
      <c r="F925" s="464"/>
      <c r="G925" s="343"/>
      <c r="H925" s="464"/>
      <c r="I925" s="343"/>
      <c r="J925" s="464"/>
      <c r="K925" s="497"/>
      <c r="L925" s="343"/>
      <c r="M925" s="464"/>
      <c r="N925" s="343"/>
      <c r="O925" s="464"/>
      <c r="P925" s="343"/>
      <c r="Q925" s="464"/>
      <c r="R925" s="343"/>
      <c r="S925" s="343"/>
      <c r="T925" s="343"/>
      <c r="U925" s="343"/>
      <c r="V925" s="343"/>
      <c r="W925" s="343"/>
      <c r="X925" s="343"/>
      <c r="Y925" s="343"/>
      <c r="Z925" s="343"/>
    </row>
    <row r="926" spans="1:26" ht="15.75" customHeight="1">
      <c r="A926" s="343"/>
      <c r="B926" s="343"/>
      <c r="C926" s="343"/>
      <c r="D926" s="464"/>
      <c r="E926" s="343"/>
      <c r="F926" s="464"/>
      <c r="G926" s="343"/>
      <c r="H926" s="464"/>
      <c r="I926" s="343"/>
      <c r="J926" s="464"/>
      <c r="K926" s="497"/>
      <c r="L926" s="343"/>
      <c r="M926" s="464"/>
      <c r="N926" s="343"/>
      <c r="O926" s="464"/>
      <c r="P926" s="343"/>
      <c r="Q926" s="464"/>
      <c r="R926" s="343"/>
      <c r="S926" s="343"/>
      <c r="T926" s="343"/>
      <c r="U926" s="343"/>
      <c r="V926" s="343"/>
      <c r="W926" s="343"/>
      <c r="X926" s="343"/>
      <c r="Y926" s="343"/>
      <c r="Z926" s="343"/>
    </row>
    <row r="927" spans="1:26" ht="15.75" customHeight="1">
      <c r="A927" s="343"/>
      <c r="B927" s="343"/>
      <c r="C927" s="343"/>
      <c r="D927" s="464"/>
      <c r="E927" s="343"/>
      <c r="F927" s="464"/>
      <c r="G927" s="343"/>
      <c r="H927" s="464"/>
      <c r="I927" s="343"/>
      <c r="J927" s="464"/>
      <c r="K927" s="497"/>
      <c r="L927" s="343"/>
      <c r="M927" s="464"/>
      <c r="N927" s="343"/>
      <c r="O927" s="464"/>
      <c r="P927" s="343"/>
      <c r="Q927" s="464"/>
      <c r="R927" s="343"/>
      <c r="S927" s="343"/>
      <c r="T927" s="343"/>
      <c r="U927" s="343"/>
      <c r="V927" s="343"/>
      <c r="W927" s="343"/>
      <c r="X927" s="343"/>
      <c r="Y927" s="343"/>
      <c r="Z927" s="343"/>
    </row>
    <row r="928" spans="1:26" ht="15.75" customHeight="1">
      <c r="A928" s="343"/>
      <c r="B928" s="343"/>
      <c r="C928" s="343"/>
      <c r="D928" s="464"/>
      <c r="E928" s="343"/>
      <c r="F928" s="464"/>
      <c r="G928" s="343"/>
      <c r="H928" s="464"/>
      <c r="I928" s="343"/>
      <c r="J928" s="464"/>
      <c r="K928" s="497"/>
      <c r="L928" s="343"/>
      <c r="M928" s="464"/>
      <c r="N928" s="343"/>
      <c r="O928" s="464"/>
      <c r="P928" s="343"/>
      <c r="Q928" s="464"/>
      <c r="R928" s="343"/>
      <c r="S928" s="343"/>
      <c r="T928" s="343"/>
      <c r="U928" s="343"/>
      <c r="V928" s="343"/>
      <c r="W928" s="343"/>
      <c r="X928" s="343"/>
      <c r="Y928" s="343"/>
      <c r="Z928" s="343"/>
    </row>
    <row r="929" spans="1:26" ht="15.75" customHeight="1">
      <c r="A929" s="343"/>
      <c r="B929" s="343"/>
      <c r="C929" s="343"/>
      <c r="D929" s="464"/>
      <c r="E929" s="343"/>
      <c r="F929" s="464"/>
      <c r="G929" s="343"/>
      <c r="H929" s="464"/>
      <c r="I929" s="343"/>
      <c r="J929" s="464"/>
      <c r="K929" s="497"/>
      <c r="L929" s="343"/>
      <c r="M929" s="464"/>
      <c r="N929" s="343"/>
      <c r="O929" s="464"/>
      <c r="P929" s="343"/>
      <c r="Q929" s="464"/>
      <c r="R929" s="343"/>
      <c r="S929" s="343"/>
      <c r="T929" s="343"/>
      <c r="U929" s="343"/>
      <c r="V929" s="343"/>
      <c r="W929" s="343"/>
      <c r="X929" s="343"/>
      <c r="Y929" s="343"/>
      <c r="Z929" s="343"/>
    </row>
    <row r="930" spans="1:26" ht="15.75" customHeight="1">
      <c r="A930" s="343"/>
      <c r="B930" s="343"/>
      <c r="C930" s="343"/>
      <c r="D930" s="464"/>
      <c r="E930" s="343"/>
      <c r="F930" s="464"/>
      <c r="G930" s="343"/>
      <c r="H930" s="464"/>
      <c r="I930" s="343"/>
      <c r="J930" s="464"/>
      <c r="K930" s="497"/>
      <c r="L930" s="343"/>
      <c r="M930" s="464"/>
      <c r="N930" s="343"/>
      <c r="O930" s="464"/>
      <c r="P930" s="343"/>
      <c r="Q930" s="464"/>
      <c r="R930" s="343"/>
      <c r="S930" s="343"/>
      <c r="T930" s="343"/>
      <c r="U930" s="343"/>
      <c r="V930" s="343"/>
      <c r="W930" s="343"/>
      <c r="X930" s="343"/>
      <c r="Y930" s="343"/>
      <c r="Z930" s="343"/>
    </row>
    <row r="931" spans="1:26" ht="15.75" customHeight="1">
      <c r="A931" s="343"/>
      <c r="B931" s="343"/>
      <c r="C931" s="343"/>
      <c r="D931" s="464"/>
      <c r="E931" s="343"/>
      <c r="F931" s="464"/>
      <c r="G931" s="343"/>
      <c r="H931" s="464"/>
      <c r="I931" s="343"/>
      <c r="J931" s="464"/>
      <c r="K931" s="497"/>
      <c r="L931" s="343"/>
      <c r="M931" s="464"/>
      <c r="N931" s="343"/>
      <c r="O931" s="464"/>
      <c r="P931" s="343"/>
      <c r="Q931" s="464"/>
      <c r="R931" s="343"/>
      <c r="S931" s="343"/>
      <c r="T931" s="343"/>
      <c r="U931" s="343"/>
      <c r="V931" s="343"/>
      <c r="W931" s="343"/>
      <c r="X931" s="343"/>
      <c r="Y931" s="343"/>
      <c r="Z931" s="343"/>
    </row>
    <row r="932" spans="1:26" ht="15.75" customHeight="1">
      <c r="A932" s="343"/>
      <c r="B932" s="343"/>
      <c r="C932" s="343"/>
      <c r="D932" s="464"/>
      <c r="E932" s="343"/>
      <c r="F932" s="464"/>
      <c r="G932" s="343"/>
      <c r="H932" s="464"/>
      <c r="I932" s="343"/>
      <c r="J932" s="464"/>
      <c r="K932" s="497"/>
      <c r="L932" s="343"/>
      <c r="M932" s="464"/>
      <c r="N932" s="343"/>
      <c r="O932" s="464"/>
      <c r="P932" s="343"/>
      <c r="Q932" s="464"/>
      <c r="R932" s="343"/>
      <c r="S932" s="343"/>
      <c r="T932" s="343"/>
      <c r="U932" s="343"/>
      <c r="V932" s="343"/>
      <c r="W932" s="343"/>
      <c r="X932" s="343"/>
      <c r="Y932" s="343"/>
      <c r="Z932" s="343"/>
    </row>
    <row r="933" spans="1:26" ht="15.75" customHeight="1">
      <c r="A933" s="343"/>
      <c r="B933" s="343"/>
      <c r="C933" s="343"/>
      <c r="D933" s="464"/>
      <c r="E933" s="343"/>
      <c r="F933" s="464"/>
      <c r="G933" s="343"/>
      <c r="H933" s="464"/>
      <c r="I933" s="343"/>
      <c r="J933" s="464"/>
      <c r="K933" s="497"/>
      <c r="L933" s="343"/>
      <c r="M933" s="464"/>
      <c r="N933" s="343"/>
      <c r="O933" s="464"/>
      <c r="P933" s="343"/>
      <c r="Q933" s="464"/>
      <c r="R933" s="343"/>
      <c r="S933" s="343"/>
      <c r="T933" s="343"/>
      <c r="U933" s="343"/>
      <c r="V933" s="343"/>
      <c r="W933" s="343"/>
      <c r="X933" s="343"/>
      <c r="Y933" s="343"/>
      <c r="Z933" s="343"/>
    </row>
    <row r="934" spans="1:26" ht="15.75" customHeight="1">
      <c r="A934" s="343"/>
      <c r="B934" s="343"/>
      <c r="C934" s="343"/>
      <c r="D934" s="464"/>
      <c r="E934" s="343"/>
      <c r="F934" s="464"/>
      <c r="G934" s="343"/>
      <c r="H934" s="464"/>
      <c r="I934" s="343"/>
      <c r="J934" s="464"/>
      <c r="K934" s="497"/>
      <c r="L934" s="343"/>
      <c r="M934" s="464"/>
      <c r="N934" s="343"/>
      <c r="O934" s="464"/>
      <c r="P934" s="343"/>
      <c r="Q934" s="464"/>
      <c r="R934" s="343"/>
      <c r="S934" s="343"/>
      <c r="T934" s="343"/>
      <c r="U934" s="343"/>
      <c r="V934" s="343"/>
      <c r="W934" s="343"/>
      <c r="X934" s="343"/>
      <c r="Y934" s="343"/>
      <c r="Z934" s="343"/>
    </row>
    <row r="935" spans="1:26" ht="15.75" customHeight="1">
      <c r="A935" s="343"/>
      <c r="B935" s="343"/>
      <c r="C935" s="343"/>
      <c r="D935" s="464"/>
      <c r="E935" s="343"/>
      <c r="F935" s="464"/>
      <c r="G935" s="343"/>
      <c r="H935" s="464"/>
      <c r="I935" s="343"/>
      <c r="J935" s="464"/>
      <c r="K935" s="497"/>
      <c r="L935" s="343"/>
      <c r="M935" s="464"/>
      <c r="N935" s="343"/>
      <c r="O935" s="464"/>
      <c r="P935" s="343"/>
      <c r="Q935" s="464"/>
      <c r="R935" s="343"/>
      <c r="S935" s="343"/>
      <c r="T935" s="343"/>
      <c r="U935" s="343"/>
      <c r="V935" s="343"/>
      <c r="W935" s="343"/>
      <c r="X935" s="343"/>
      <c r="Y935" s="343"/>
      <c r="Z935" s="343"/>
    </row>
    <row r="936" spans="1:26" ht="15.75" customHeight="1">
      <c r="A936" s="343"/>
      <c r="B936" s="343"/>
      <c r="C936" s="343"/>
      <c r="D936" s="464"/>
      <c r="E936" s="343"/>
      <c r="F936" s="464"/>
      <c r="G936" s="343"/>
      <c r="H936" s="464"/>
      <c r="I936" s="343"/>
      <c r="J936" s="464"/>
      <c r="K936" s="497"/>
      <c r="L936" s="343"/>
      <c r="M936" s="464"/>
      <c r="N936" s="343"/>
      <c r="O936" s="464"/>
      <c r="P936" s="343"/>
      <c r="Q936" s="464"/>
      <c r="R936" s="343"/>
      <c r="S936" s="343"/>
      <c r="T936" s="343"/>
      <c r="U936" s="343"/>
      <c r="V936" s="343"/>
      <c r="W936" s="343"/>
      <c r="X936" s="343"/>
      <c r="Y936" s="343"/>
      <c r="Z936" s="343"/>
    </row>
    <row r="937" spans="1:26" ht="15.75" customHeight="1">
      <c r="A937" s="343"/>
      <c r="B937" s="343"/>
      <c r="C937" s="343"/>
      <c r="D937" s="464"/>
      <c r="E937" s="343"/>
      <c r="F937" s="464"/>
      <c r="G937" s="343"/>
      <c r="H937" s="464"/>
      <c r="I937" s="343"/>
      <c r="J937" s="464"/>
      <c r="K937" s="497"/>
      <c r="L937" s="343"/>
      <c r="M937" s="464"/>
      <c r="N937" s="343"/>
      <c r="O937" s="464"/>
      <c r="P937" s="343"/>
      <c r="Q937" s="464"/>
      <c r="R937" s="343"/>
      <c r="S937" s="343"/>
      <c r="T937" s="343"/>
      <c r="U937" s="343"/>
      <c r="V937" s="343"/>
      <c r="W937" s="343"/>
      <c r="X937" s="343"/>
      <c r="Y937" s="343"/>
      <c r="Z937" s="343"/>
    </row>
    <row r="938" spans="1:26" ht="15.75" customHeight="1">
      <c r="A938" s="343"/>
      <c r="B938" s="343"/>
      <c r="C938" s="343"/>
      <c r="D938" s="464"/>
      <c r="E938" s="343"/>
      <c r="F938" s="464"/>
      <c r="G938" s="343"/>
      <c r="H938" s="464"/>
      <c r="I938" s="343"/>
      <c r="J938" s="464"/>
      <c r="K938" s="497"/>
      <c r="L938" s="343"/>
      <c r="M938" s="464"/>
      <c r="N938" s="343"/>
      <c r="O938" s="464"/>
      <c r="P938" s="343"/>
      <c r="Q938" s="464"/>
      <c r="R938" s="343"/>
      <c r="S938" s="343"/>
      <c r="T938" s="343"/>
      <c r="U938" s="343"/>
      <c r="V938" s="343"/>
      <c r="W938" s="343"/>
      <c r="X938" s="343"/>
      <c r="Y938" s="343"/>
      <c r="Z938" s="343"/>
    </row>
    <row r="939" spans="1:26" ht="15.75" customHeight="1">
      <c r="A939" s="343"/>
      <c r="B939" s="343"/>
      <c r="C939" s="343"/>
      <c r="D939" s="464"/>
      <c r="E939" s="343"/>
      <c r="F939" s="464"/>
      <c r="G939" s="343"/>
      <c r="H939" s="464"/>
      <c r="I939" s="343"/>
      <c r="J939" s="464"/>
      <c r="K939" s="497"/>
      <c r="L939" s="343"/>
      <c r="M939" s="464"/>
      <c r="N939" s="343"/>
      <c r="O939" s="464"/>
      <c r="P939" s="343"/>
      <c r="Q939" s="464"/>
      <c r="R939" s="343"/>
      <c r="S939" s="343"/>
      <c r="T939" s="343"/>
      <c r="U939" s="343"/>
      <c r="V939" s="343"/>
      <c r="W939" s="343"/>
      <c r="X939" s="343"/>
      <c r="Y939" s="343"/>
      <c r="Z939" s="343"/>
    </row>
    <row r="940" spans="1:26" ht="15.75" customHeight="1">
      <c r="A940" s="343"/>
      <c r="B940" s="343"/>
      <c r="C940" s="343"/>
      <c r="D940" s="464"/>
      <c r="E940" s="343"/>
      <c r="F940" s="464"/>
      <c r="G940" s="343"/>
      <c r="H940" s="464"/>
      <c r="I940" s="343"/>
      <c r="J940" s="464"/>
      <c r="K940" s="497"/>
      <c r="L940" s="343"/>
      <c r="M940" s="464"/>
      <c r="N940" s="343"/>
      <c r="O940" s="464"/>
      <c r="P940" s="343"/>
      <c r="Q940" s="464"/>
      <c r="R940" s="343"/>
      <c r="S940" s="343"/>
      <c r="T940" s="343"/>
      <c r="U940" s="343"/>
      <c r="V940" s="343"/>
      <c r="W940" s="343"/>
      <c r="X940" s="343"/>
      <c r="Y940" s="343"/>
      <c r="Z940" s="343"/>
    </row>
    <row r="941" spans="1:26" ht="15.75" customHeight="1">
      <c r="A941" s="343"/>
      <c r="B941" s="343"/>
      <c r="C941" s="343"/>
      <c r="D941" s="464"/>
      <c r="E941" s="343"/>
      <c r="F941" s="464"/>
      <c r="G941" s="343"/>
      <c r="H941" s="464"/>
      <c r="I941" s="343"/>
      <c r="J941" s="464"/>
      <c r="K941" s="497"/>
      <c r="L941" s="343"/>
      <c r="M941" s="464"/>
      <c r="N941" s="343"/>
      <c r="O941" s="464"/>
      <c r="P941" s="343"/>
      <c r="Q941" s="464"/>
      <c r="R941" s="343"/>
      <c r="S941" s="343"/>
      <c r="T941" s="343"/>
      <c r="U941" s="343"/>
      <c r="V941" s="343"/>
      <c r="W941" s="343"/>
      <c r="X941" s="343"/>
      <c r="Y941" s="343"/>
      <c r="Z941" s="343"/>
    </row>
    <row r="942" spans="1:26" ht="15.75" customHeight="1">
      <c r="A942" s="343"/>
      <c r="B942" s="343"/>
      <c r="C942" s="343"/>
      <c r="D942" s="464"/>
      <c r="E942" s="343"/>
      <c r="F942" s="464"/>
      <c r="G942" s="343"/>
      <c r="H942" s="464"/>
      <c r="I942" s="343"/>
      <c r="J942" s="464"/>
      <c r="K942" s="497"/>
      <c r="L942" s="343"/>
      <c r="M942" s="464"/>
      <c r="N942" s="343"/>
      <c r="O942" s="464"/>
      <c r="P942" s="343"/>
      <c r="Q942" s="464"/>
      <c r="R942" s="343"/>
      <c r="S942" s="343"/>
      <c r="T942" s="343"/>
      <c r="U942" s="343"/>
      <c r="V942" s="343"/>
      <c r="W942" s="343"/>
      <c r="X942" s="343"/>
      <c r="Y942" s="343"/>
      <c r="Z942" s="343"/>
    </row>
    <row r="943" spans="1:26" ht="15.75" customHeight="1">
      <c r="A943" s="343"/>
      <c r="B943" s="343"/>
      <c r="C943" s="343"/>
      <c r="D943" s="464"/>
      <c r="E943" s="343"/>
      <c r="F943" s="464"/>
      <c r="G943" s="343"/>
      <c r="H943" s="464"/>
      <c r="I943" s="343"/>
      <c r="J943" s="464"/>
      <c r="K943" s="497"/>
      <c r="L943" s="343"/>
      <c r="M943" s="464"/>
      <c r="N943" s="343"/>
      <c r="O943" s="464"/>
      <c r="P943" s="343"/>
      <c r="Q943" s="464"/>
      <c r="R943" s="343"/>
      <c r="S943" s="343"/>
      <c r="T943" s="343"/>
      <c r="U943" s="343"/>
      <c r="V943" s="343"/>
      <c r="W943" s="343"/>
      <c r="X943" s="343"/>
      <c r="Y943" s="343"/>
      <c r="Z943" s="343"/>
    </row>
    <row r="944" spans="1:26" ht="15.75" customHeight="1">
      <c r="A944" s="343"/>
      <c r="B944" s="343"/>
      <c r="C944" s="343"/>
      <c r="D944" s="464"/>
      <c r="E944" s="343"/>
      <c r="F944" s="464"/>
      <c r="G944" s="343"/>
      <c r="H944" s="464"/>
      <c r="I944" s="343"/>
      <c r="J944" s="464"/>
      <c r="K944" s="497"/>
      <c r="L944" s="343"/>
      <c r="M944" s="464"/>
      <c r="N944" s="343"/>
      <c r="O944" s="464"/>
      <c r="P944" s="343"/>
      <c r="Q944" s="464"/>
      <c r="R944" s="343"/>
      <c r="S944" s="343"/>
      <c r="T944" s="343"/>
      <c r="U944" s="343"/>
      <c r="V944" s="343"/>
      <c r="W944" s="343"/>
      <c r="X944" s="343"/>
      <c r="Y944" s="343"/>
      <c r="Z944" s="343"/>
    </row>
    <row r="945" spans="1:26" ht="15.75" customHeight="1">
      <c r="A945" s="343"/>
      <c r="B945" s="343"/>
      <c r="C945" s="343"/>
      <c r="D945" s="464"/>
      <c r="E945" s="343"/>
      <c r="F945" s="464"/>
      <c r="G945" s="343"/>
      <c r="H945" s="464"/>
      <c r="I945" s="343"/>
      <c r="J945" s="464"/>
      <c r="K945" s="497"/>
      <c r="L945" s="343"/>
      <c r="M945" s="464"/>
      <c r="N945" s="343"/>
      <c r="O945" s="464"/>
      <c r="P945" s="343"/>
      <c r="Q945" s="464"/>
      <c r="R945" s="343"/>
      <c r="S945" s="343"/>
      <c r="T945" s="343"/>
      <c r="U945" s="343"/>
      <c r="V945" s="343"/>
      <c r="W945" s="343"/>
      <c r="X945" s="343"/>
      <c r="Y945" s="343"/>
      <c r="Z945" s="343"/>
    </row>
    <row r="946" spans="1:26" ht="15.75" customHeight="1">
      <c r="A946" s="343"/>
      <c r="B946" s="343"/>
      <c r="C946" s="343"/>
      <c r="D946" s="464"/>
      <c r="E946" s="343"/>
      <c r="F946" s="464"/>
      <c r="G946" s="343"/>
      <c r="H946" s="464"/>
      <c r="I946" s="343"/>
      <c r="J946" s="464"/>
      <c r="K946" s="497"/>
      <c r="L946" s="343"/>
      <c r="M946" s="464"/>
      <c r="N946" s="343"/>
      <c r="O946" s="464"/>
      <c r="P946" s="343"/>
      <c r="Q946" s="464"/>
      <c r="R946" s="343"/>
      <c r="S946" s="343"/>
      <c r="T946" s="343"/>
      <c r="U946" s="343"/>
      <c r="V946" s="343"/>
      <c r="W946" s="343"/>
      <c r="X946" s="343"/>
      <c r="Y946" s="343"/>
      <c r="Z946" s="343"/>
    </row>
    <row r="947" spans="1:26" ht="15.75" customHeight="1">
      <c r="A947" s="343"/>
      <c r="B947" s="343"/>
      <c r="C947" s="343"/>
      <c r="D947" s="464"/>
      <c r="E947" s="343"/>
      <c r="F947" s="464"/>
      <c r="G947" s="343"/>
      <c r="H947" s="464"/>
      <c r="I947" s="343"/>
      <c r="J947" s="464"/>
      <c r="K947" s="497"/>
      <c r="L947" s="343"/>
      <c r="M947" s="464"/>
      <c r="N947" s="343"/>
      <c r="O947" s="464"/>
      <c r="P947" s="343"/>
      <c r="Q947" s="464"/>
      <c r="R947" s="343"/>
      <c r="S947" s="343"/>
      <c r="T947" s="343"/>
      <c r="U947" s="343"/>
      <c r="V947" s="343"/>
      <c r="W947" s="343"/>
      <c r="X947" s="343"/>
      <c r="Y947" s="343"/>
      <c r="Z947" s="343"/>
    </row>
    <row r="948" spans="1:26" ht="15.75" customHeight="1">
      <c r="A948" s="343"/>
      <c r="B948" s="343"/>
      <c r="C948" s="343"/>
      <c r="D948" s="464"/>
      <c r="E948" s="343"/>
      <c r="F948" s="464"/>
      <c r="G948" s="343"/>
      <c r="H948" s="464"/>
      <c r="I948" s="343"/>
      <c r="J948" s="464"/>
      <c r="K948" s="497"/>
      <c r="L948" s="343"/>
      <c r="M948" s="464"/>
      <c r="N948" s="343"/>
      <c r="O948" s="464"/>
      <c r="P948" s="343"/>
      <c r="Q948" s="464"/>
      <c r="R948" s="343"/>
      <c r="S948" s="343"/>
      <c r="T948" s="343"/>
      <c r="U948" s="343"/>
      <c r="V948" s="343"/>
      <c r="W948" s="343"/>
      <c r="X948" s="343"/>
      <c r="Y948" s="343"/>
      <c r="Z948" s="343"/>
    </row>
    <row r="949" spans="1:26" ht="15.75" customHeight="1">
      <c r="A949" s="343"/>
      <c r="B949" s="343"/>
      <c r="C949" s="343"/>
      <c r="D949" s="464"/>
      <c r="E949" s="343"/>
      <c r="F949" s="464"/>
      <c r="G949" s="343"/>
      <c r="H949" s="464"/>
      <c r="I949" s="343"/>
      <c r="J949" s="464"/>
      <c r="K949" s="497"/>
      <c r="L949" s="343"/>
      <c r="M949" s="464"/>
      <c r="N949" s="343"/>
      <c r="O949" s="464"/>
      <c r="P949" s="343"/>
      <c r="Q949" s="464"/>
      <c r="R949" s="343"/>
      <c r="S949" s="343"/>
      <c r="T949" s="343"/>
      <c r="U949" s="343"/>
      <c r="V949" s="343"/>
      <c r="W949" s="343"/>
      <c r="X949" s="343"/>
      <c r="Y949" s="343"/>
      <c r="Z949" s="343"/>
    </row>
    <row r="950" spans="1:26" ht="15.75" customHeight="1">
      <c r="A950" s="343"/>
      <c r="B950" s="343"/>
      <c r="C950" s="343"/>
      <c r="D950" s="464"/>
      <c r="E950" s="343"/>
      <c r="F950" s="464"/>
      <c r="G950" s="343"/>
      <c r="H950" s="464"/>
      <c r="I950" s="343"/>
      <c r="J950" s="464"/>
      <c r="K950" s="497"/>
      <c r="L950" s="343"/>
      <c r="M950" s="464"/>
      <c r="N950" s="343"/>
      <c r="O950" s="464"/>
      <c r="P950" s="343"/>
      <c r="Q950" s="464"/>
      <c r="R950" s="343"/>
      <c r="S950" s="343"/>
      <c r="T950" s="343"/>
      <c r="U950" s="343"/>
      <c r="V950" s="343"/>
      <c r="W950" s="343"/>
      <c r="X950" s="343"/>
      <c r="Y950" s="343"/>
      <c r="Z950" s="343"/>
    </row>
    <row r="951" spans="1:26" ht="15.75" customHeight="1">
      <c r="A951" s="343"/>
      <c r="B951" s="343"/>
      <c r="C951" s="343"/>
      <c r="D951" s="464"/>
      <c r="E951" s="343"/>
      <c r="F951" s="464"/>
      <c r="G951" s="343"/>
      <c r="H951" s="464"/>
      <c r="I951" s="343"/>
      <c r="J951" s="464"/>
      <c r="K951" s="497"/>
      <c r="L951" s="343"/>
      <c r="M951" s="464"/>
      <c r="N951" s="343"/>
      <c r="O951" s="464"/>
      <c r="P951" s="343"/>
      <c r="Q951" s="464"/>
      <c r="R951" s="343"/>
      <c r="S951" s="343"/>
      <c r="T951" s="343"/>
      <c r="U951" s="343"/>
      <c r="V951" s="343"/>
      <c r="W951" s="343"/>
      <c r="X951" s="343"/>
      <c r="Y951" s="343"/>
      <c r="Z951" s="343"/>
    </row>
    <row r="952" spans="1:26" ht="15.75" customHeight="1">
      <c r="A952" s="343"/>
      <c r="B952" s="343"/>
      <c r="C952" s="343"/>
      <c r="D952" s="464"/>
      <c r="E952" s="343"/>
      <c r="F952" s="464"/>
      <c r="G952" s="343"/>
      <c r="H952" s="464"/>
      <c r="I952" s="343"/>
      <c r="J952" s="464"/>
      <c r="K952" s="497"/>
      <c r="L952" s="343"/>
      <c r="M952" s="464"/>
      <c r="N952" s="343"/>
      <c r="O952" s="464"/>
      <c r="P952" s="343"/>
      <c r="Q952" s="464"/>
      <c r="R952" s="343"/>
      <c r="S952" s="343"/>
      <c r="T952" s="343"/>
      <c r="U952" s="343"/>
      <c r="V952" s="343"/>
      <c r="W952" s="343"/>
      <c r="X952" s="343"/>
      <c r="Y952" s="343"/>
      <c r="Z952" s="343"/>
    </row>
    <row r="953" spans="1:26" ht="15.75" customHeight="1">
      <c r="A953" s="343"/>
      <c r="B953" s="343"/>
      <c r="C953" s="343"/>
      <c r="D953" s="464"/>
      <c r="E953" s="343"/>
      <c r="F953" s="464"/>
      <c r="G953" s="343"/>
      <c r="H953" s="464"/>
      <c r="I953" s="343"/>
      <c r="J953" s="464"/>
      <c r="K953" s="497"/>
      <c r="L953" s="343"/>
      <c r="M953" s="464"/>
      <c r="N953" s="343"/>
      <c r="O953" s="464"/>
      <c r="P953" s="343"/>
      <c r="Q953" s="464"/>
      <c r="R953" s="343"/>
      <c r="S953" s="343"/>
      <c r="T953" s="343"/>
      <c r="U953" s="343"/>
      <c r="V953" s="343"/>
      <c r="W953" s="343"/>
      <c r="X953" s="343"/>
      <c r="Y953" s="343"/>
      <c r="Z953" s="343"/>
    </row>
    <row r="954" spans="1:26" ht="15.75" customHeight="1">
      <c r="A954" s="343"/>
      <c r="B954" s="343"/>
      <c r="C954" s="343"/>
      <c r="D954" s="464"/>
      <c r="E954" s="343"/>
      <c r="F954" s="464"/>
      <c r="G954" s="343"/>
      <c r="H954" s="464"/>
      <c r="I954" s="343"/>
      <c r="J954" s="464"/>
      <c r="K954" s="497"/>
      <c r="L954" s="343"/>
      <c r="M954" s="464"/>
      <c r="N954" s="343"/>
      <c r="O954" s="464"/>
      <c r="P954" s="343"/>
      <c r="Q954" s="464"/>
      <c r="R954" s="343"/>
      <c r="S954" s="343"/>
      <c r="T954" s="343"/>
      <c r="U954" s="343"/>
      <c r="V954" s="343"/>
      <c r="W954" s="343"/>
      <c r="X954" s="343"/>
      <c r="Y954" s="343"/>
      <c r="Z954" s="343"/>
    </row>
    <row r="955" spans="1:26" ht="15.75" customHeight="1">
      <c r="A955" s="343"/>
      <c r="B955" s="343"/>
      <c r="C955" s="343"/>
      <c r="D955" s="464"/>
      <c r="E955" s="343"/>
      <c r="F955" s="464"/>
      <c r="G955" s="343"/>
      <c r="H955" s="464"/>
      <c r="I955" s="343"/>
      <c r="J955" s="464"/>
      <c r="K955" s="497"/>
      <c r="L955" s="343"/>
      <c r="M955" s="464"/>
      <c r="N955" s="343"/>
      <c r="O955" s="464"/>
      <c r="P955" s="343"/>
      <c r="Q955" s="464"/>
      <c r="R955" s="343"/>
      <c r="S955" s="343"/>
      <c r="T955" s="343"/>
      <c r="U955" s="343"/>
      <c r="V955" s="343"/>
      <c r="W955" s="343"/>
      <c r="X955" s="343"/>
      <c r="Y955" s="343"/>
      <c r="Z955" s="343"/>
    </row>
    <row r="956" spans="1:26" ht="15.75" customHeight="1">
      <c r="A956" s="343"/>
      <c r="B956" s="343"/>
      <c r="C956" s="343"/>
      <c r="D956" s="464"/>
      <c r="E956" s="343"/>
      <c r="F956" s="464"/>
      <c r="G956" s="343"/>
      <c r="H956" s="464"/>
      <c r="I956" s="343"/>
      <c r="J956" s="464"/>
      <c r="K956" s="497"/>
      <c r="L956" s="343"/>
      <c r="M956" s="464"/>
      <c r="N956" s="343"/>
      <c r="O956" s="464"/>
      <c r="P956" s="343"/>
      <c r="Q956" s="464"/>
      <c r="R956" s="343"/>
      <c r="S956" s="343"/>
      <c r="T956" s="343"/>
      <c r="U956" s="343"/>
      <c r="V956" s="343"/>
      <c r="W956" s="343"/>
      <c r="X956" s="343"/>
      <c r="Y956" s="343"/>
      <c r="Z956" s="343"/>
    </row>
    <row r="957" spans="1:26" ht="15.75" customHeight="1">
      <c r="A957" s="343"/>
      <c r="B957" s="343"/>
      <c r="C957" s="343"/>
      <c r="D957" s="464"/>
      <c r="E957" s="343"/>
      <c r="F957" s="464"/>
      <c r="G957" s="343"/>
      <c r="H957" s="464"/>
      <c r="I957" s="343"/>
      <c r="J957" s="464"/>
      <c r="K957" s="497"/>
      <c r="L957" s="343"/>
      <c r="M957" s="464"/>
      <c r="N957" s="343"/>
      <c r="O957" s="464"/>
      <c r="P957" s="343"/>
      <c r="Q957" s="464"/>
      <c r="R957" s="343"/>
      <c r="S957" s="343"/>
      <c r="T957" s="343"/>
      <c r="U957" s="343"/>
      <c r="V957" s="343"/>
      <c r="W957" s="343"/>
      <c r="X957" s="343"/>
      <c r="Y957" s="343"/>
      <c r="Z957" s="343"/>
    </row>
    <row r="958" spans="1:26" ht="15.75" customHeight="1">
      <c r="A958" s="343"/>
      <c r="B958" s="343"/>
      <c r="C958" s="343"/>
      <c r="D958" s="464"/>
      <c r="E958" s="343"/>
      <c r="F958" s="464"/>
      <c r="G958" s="343"/>
      <c r="H958" s="464"/>
      <c r="I958" s="343"/>
      <c r="J958" s="464"/>
      <c r="K958" s="497"/>
      <c r="L958" s="343"/>
      <c r="M958" s="464"/>
      <c r="N958" s="343"/>
      <c r="O958" s="464"/>
      <c r="P958" s="343"/>
      <c r="Q958" s="464"/>
      <c r="R958" s="343"/>
      <c r="S958" s="343"/>
      <c r="T958" s="343"/>
      <c r="U958" s="343"/>
      <c r="V958" s="343"/>
      <c r="W958" s="343"/>
      <c r="X958" s="343"/>
      <c r="Y958" s="343"/>
      <c r="Z958" s="343"/>
    </row>
    <row r="959" spans="1:26" ht="15.75" customHeight="1">
      <c r="A959" s="343"/>
      <c r="B959" s="343"/>
      <c r="C959" s="343"/>
      <c r="D959" s="464"/>
      <c r="E959" s="343"/>
      <c r="F959" s="464"/>
      <c r="G959" s="343"/>
      <c r="H959" s="464"/>
      <c r="I959" s="343"/>
      <c r="J959" s="464"/>
      <c r="K959" s="497"/>
      <c r="L959" s="343"/>
      <c r="M959" s="464"/>
      <c r="N959" s="343"/>
      <c r="O959" s="464"/>
      <c r="P959" s="343"/>
      <c r="Q959" s="464"/>
      <c r="R959" s="343"/>
      <c r="S959" s="343"/>
      <c r="T959" s="343"/>
      <c r="U959" s="343"/>
      <c r="V959" s="343"/>
      <c r="W959" s="343"/>
      <c r="X959" s="343"/>
      <c r="Y959" s="343"/>
      <c r="Z959" s="343"/>
    </row>
    <row r="960" spans="1:26" ht="15.75" customHeight="1">
      <c r="A960" s="343"/>
      <c r="B960" s="343"/>
      <c r="C960" s="343"/>
      <c r="D960" s="464"/>
      <c r="E960" s="343"/>
      <c r="F960" s="464"/>
      <c r="G960" s="343"/>
      <c r="H960" s="464"/>
      <c r="I960" s="343"/>
      <c r="J960" s="464"/>
      <c r="K960" s="497"/>
      <c r="L960" s="343"/>
      <c r="M960" s="464"/>
      <c r="N960" s="343"/>
      <c r="O960" s="464"/>
      <c r="P960" s="343"/>
      <c r="Q960" s="464"/>
      <c r="R960" s="343"/>
      <c r="S960" s="343"/>
      <c r="T960" s="343"/>
      <c r="U960" s="343"/>
      <c r="V960" s="343"/>
      <c r="W960" s="343"/>
      <c r="X960" s="343"/>
      <c r="Y960" s="343"/>
      <c r="Z960" s="343"/>
    </row>
    <row r="961" spans="1:26" ht="15.75" customHeight="1">
      <c r="A961" s="343"/>
      <c r="B961" s="343"/>
      <c r="C961" s="343"/>
      <c r="D961" s="464"/>
      <c r="E961" s="343"/>
      <c r="F961" s="464"/>
      <c r="G961" s="343"/>
      <c r="H961" s="464"/>
      <c r="I961" s="343"/>
      <c r="J961" s="464"/>
      <c r="K961" s="497"/>
      <c r="L961" s="343"/>
      <c r="M961" s="464"/>
      <c r="N961" s="343"/>
      <c r="O961" s="464"/>
      <c r="P961" s="343"/>
      <c r="Q961" s="464"/>
      <c r="R961" s="343"/>
      <c r="S961" s="343"/>
      <c r="T961" s="343"/>
      <c r="U961" s="343"/>
      <c r="V961" s="343"/>
      <c r="W961" s="343"/>
      <c r="X961" s="343"/>
      <c r="Y961" s="343"/>
      <c r="Z961" s="343"/>
    </row>
    <row r="962" spans="1:26" ht="15.75" customHeight="1">
      <c r="A962" s="343"/>
      <c r="B962" s="343"/>
      <c r="C962" s="343"/>
      <c r="D962" s="464"/>
      <c r="E962" s="343"/>
      <c r="F962" s="464"/>
      <c r="G962" s="343"/>
      <c r="H962" s="464"/>
      <c r="I962" s="343"/>
      <c r="J962" s="464"/>
      <c r="K962" s="497"/>
      <c r="L962" s="343"/>
      <c r="M962" s="464"/>
      <c r="N962" s="343"/>
      <c r="O962" s="464"/>
      <c r="P962" s="343"/>
      <c r="Q962" s="464"/>
      <c r="R962" s="343"/>
      <c r="S962" s="343"/>
      <c r="T962" s="343"/>
      <c r="U962" s="343"/>
      <c r="V962" s="343"/>
      <c r="W962" s="343"/>
      <c r="X962" s="343"/>
      <c r="Y962" s="343"/>
      <c r="Z962" s="343"/>
    </row>
    <row r="963" spans="1:26" ht="15.75" customHeight="1">
      <c r="A963" s="343"/>
      <c r="B963" s="343"/>
      <c r="C963" s="343"/>
      <c r="D963" s="464"/>
      <c r="E963" s="343"/>
      <c r="F963" s="464"/>
      <c r="G963" s="343"/>
      <c r="H963" s="464"/>
      <c r="I963" s="343"/>
      <c r="J963" s="464"/>
      <c r="K963" s="497"/>
      <c r="L963" s="343"/>
      <c r="M963" s="464"/>
      <c r="N963" s="343"/>
      <c r="O963" s="464"/>
      <c r="P963" s="343"/>
      <c r="Q963" s="464"/>
      <c r="R963" s="343"/>
      <c r="S963" s="343"/>
      <c r="T963" s="343"/>
      <c r="U963" s="343"/>
      <c r="V963" s="343"/>
      <c r="W963" s="343"/>
      <c r="X963" s="343"/>
      <c r="Y963" s="343"/>
      <c r="Z963" s="343"/>
    </row>
    <row r="964" spans="1:26" ht="15.75" customHeight="1">
      <c r="A964" s="343"/>
      <c r="B964" s="343"/>
      <c r="C964" s="343"/>
      <c r="D964" s="464"/>
      <c r="E964" s="343"/>
      <c r="F964" s="464"/>
      <c r="G964" s="343"/>
      <c r="H964" s="464"/>
      <c r="I964" s="343"/>
      <c r="J964" s="464"/>
      <c r="K964" s="497"/>
      <c r="L964" s="343"/>
      <c r="M964" s="464"/>
      <c r="N964" s="343"/>
      <c r="O964" s="464"/>
      <c r="P964" s="343"/>
      <c r="Q964" s="464"/>
      <c r="R964" s="343"/>
      <c r="S964" s="343"/>
      <c r="T964" s="343"/>
      <c r="U964" s="343"/>
      <c r="V964" s="343"/>
      <c r="W964" s="343"/>
      <c r="X964" s="343"/>
      <c r="Y964" s="343"/>
      <c r="Z964" s="343"/>
    </row>
    <row r="965" spans="1:26" ht="15.75" customHeight="1">
      <c r="A965" s="343"/>
      <c r="B965" s="343"/>
      <c r="C965" s="343"/>
      <c r="D965" s="464"/>
      <c r="E965" s="343"/>
      <c r="F965" s="464"/>
      <c r="G965" s="343"/>
      <c r="H965" s="464"/>
      <c r="I965" s="343"/>
      <c r="J965" s="464"/>
      <c r="K965" s="497"/>
      <c r="L965" s="343"/>
      <c r="M965" s="464"/>
      <c r="N965" s="343"/>
      <c r="O965" s="464"/>
      <c r="P965" s="343"/>
      <c r="Q965" s="464"/>
      <c r="R965" s="343"/>
      <c r="S965" s="343"/>
      <c r="T965" s="343"/>
      <c r="U965" s="343"/>
      <c r="V965" s="343"/>
      <c r="W965" s="343"/>
      <c r="X965" s="343"/>
      <c r="Y965" s="343"/>
      <c r="Z965" s="343"/>
    </row>
    <row r="966" spans="1:26" ht="15.75" customHeight="1">
      <c r="A966" s="343"/>
      <c r="B966" s="343"/>
      <c r="C966" s="343"/>
      <c r="D966" s="464"/>
      <c r="E966" s="343"/>
      <c r="F966" s="464"/>
      <c r="G966" s="343"/>
      <c r="H966" s="464"/>
      <c r="I966" s="343"/>
      <c r="J966" s="464"/>
      <c r="K966" s="497"/>
      <c r="L966" s="343"/>
      <c r="M966" s="464"/>
      <c r="N966" s="343"/>
      <c r="O966" s="464"/>
      <c r="P966" s="343"/>
      <c r="Q966" s="464"/>
      <c r="R966" s="343"/>
      <c r="S966" s="343"/>
      <c r="T966" s="343"/>
      <c r="U966" s="343"/>
      <c r="V966" s="343"/>
      <c r="W966" s="343"/>
      <c r="X966" s="343"/>
      <c r="Y966" s="343"/>
      <c r="Z966" s="343"/>
    </row>
    <row r="967" spans="1:26" ht="15.75" customHeight="1">
      <c r="A967" s="343"/>
      <c r="B967" s="343"/>
      <c r="C967" s="343"/>
      <c r="D967" s="464"/>
      <c r="E967" s="343"/>
      <c r="F967" s="464"/>
      <c r="G967" s="343"/>
      <c r="H967" s="464"/>
      <c r="I967" s="343"/>
      <c r="J967" s="464"/>
      <c r="K967" s="497"/>
      <c r="L967" s="343"/>
      <c r="M967" s="464"/>
      <c r="N967" s="343"/>
      <c r="O967" s="464"/>
      <c r="P967" s="343"/>
      <c r="Q967" s="464"/>
      <c r="R967" s="343"/>
      <c r="S967" s="343"/>
      <c r="T967" s="343"/>
      <c r="U967" s="343"/>
      <c r="V967" s="343"/>
      <c r="W967" s="343"/>
      <c r="X967" s="343"/>
      <c r="Y967" s="343"/>
      <c r="Z967" s="343"/>
    </row>
    <row r="968" spans="1:26" ht="15.75" customHeight="1">
      <c r="A968" s="343"/>
      <c r="B968" s="343"/>
      <c r="C968" s="343"/>
      <c r="D968" s="464"/>
      <c r="E968" s="343"/>
      <c r="F968" s="464"/>
      <c r="G968" s="343"/>
      <c r="H968" s="464"/>
      <c r="I968" s="343"/>
      <c r="J968" s="464"/>
      <c r="K968" s="497"/>
      <c r="L968" s="343"/>
      <c r="M968" s="464"/>
      <c r="N968" s="343"/>
      <c r="O968" s="464"/>
      <c r="P968" s="343"/>
      <c r="Q968" s="464"/>
      <c r="R968" s="343"/>
      <c r="S968" s="343"/>
      <c r="T968" s="343"/>
      <c r="U968" s="343"/>
      <c r="V968" s="343"/>
      <c r="W968" s="343"/>
      <c r="X968" s="343"/>
      <c r="Y968" s="343"/>
      <c r="Z968" s="343"/>
    </row>
    <row r="969" spans="1:26" ht="15.75" customHeight="1">
      <c r="A969" s="343"/>
      <c r="B969" s="343"/>
      <c r="C969" s="343"/>
      <c r="D969" s="464"/>
      <c r="E969" s="343"/>
      <c r="F969" s="464"/>
      <c r="G969" s="343"/>
      <c r="H969" s="464"/>
      <c r="I969" s="343"/>
      <c r="J969" s="464"/>
      <c r="K969" s="497"/>
      <c r="L969" s="343"/>
      <c r="M969" s="464"/>
      <c r="N969" s="343"/>
      <c r="O969" s="464"/>
      <c r="P969" s="343"/>
      <c r="Q969" s="464"/>
      <c r="R969" s="343"/>
      <c r="S969" s="343"/>
      <c r="T969" s="343"/>
      <c r="U969" s="343"/>
      <c r="V969" s="343"/>
      <c r="W969" s="343"/>
      <c r="X969" s="343"/>
      <c r="Y969" s="343"/>
      <c r="Z969" s="343"/>
    </row>
    <row r="970" spans="1:26" ht="15.75" customHeight="1">
      <c r="A970" s="343"/>
      <c r="B970" s="343"/>
      <c r="C970" s="343"/>
      <c r="D970" s="464"/>
      <c r="E970" s="343"/>
      <c r="F970" s="464"/>
      <c r="G970" s="343"/>
      <c r="H970" s="464"/>
      <c r="I970" s="343"/>
      <c r="J970" s="464"/>
      <c r="K970" s="497"/>
      <c r="L970" s="343"/>
      <c r="M970" s="464"/>
      <c r="N970" s="343"/>
      <c r="O970" s="464"/>
      <c r="P970" s="343"/>
      <c r="Q970" s="464"/>
      <c r="R970" s="343"/>
      <c r="S970" s="343"/>
      <c r="T970" s="343"/>
      <c r="U970" s="343"/>
      <c r="V970" s="343"/>
      <c r="W970" s="343"/>
      <c r="X970" s="343"/>
      <c r="Y970" s="343"/>
      <c r="Z970" s="343"/>
    </row>
    <row r="971" spans="1:26" ht="15.75" customHeight="1">
      <c r="A971" s="343"/>
      <c r="B971" s="343"/>
      <c r="C971" s="343"/>
      <c r="D971" s="464"/>
      <c r="E971" s="343"/>
      <c r="F971" s="464"/>
      <c r="G971" s="343"/>
      <c r="H971" s="464"/>
      <c r="I971" s="343"/>
      <c r="J971" s="464"/>
      <c r="K971" s="497"/>
      <c r="L971" s="343"/>
      <c r="M971" s="464"/>
      <c r="N971" s="343"/>
      <c r="O971" s="464"/>
      <c r="P971" s="343"/>
      <c r="Q971" s="464"/>
      <c r="R971" s="343"/>
      <c r="S971" s="343"/>
      <c r="T971" s="343"/>
      <c r="U971" s="343"/>
      <c r="V971" s="343"/>
      <c r="W971" s="343"/>
      <c r="X971" s="343"/>
      <c r="Y971" s="343"/>
      <c r="Z971" s="343"/>
    </row>
    <row r="972" spans="1:26" ht="15.75" customHeight="1">
      <c r="A972" s="343"/>
      <c r="B972" s="343"/>
      <c r="C972" s="343"/>
      <c r="D972" s="464"/>
      <c r="E972" s="343"/>
      <c r="F972" s="464"/>
      <c r="G972" s="343"/>
      <c r="H972" s="464"/>
      <c r="I972" s="343"/>
      <c r="J972" s="464"/>
      <c r="K972" s="497"/>
      <c r="L972" s="343"/>
      <c r="M972" s="464"/>
      <c r="N972" s="343"/>
      <c r="O972" s="464"/>
      <c r="P972" s="343"/>
      <c r="Q972" s="464"/>
      <c r="R972" s="343"/>
      <c r="S972" s="343"/>
      <c r="T972" s="343"/>
      <c r="U972" s="343"/>
      <c r="V972" s="343"/>
      <c r="W972" s="343"/>
      <c r="X972" s="343"/>
      <c r="Y972" s="343"/>
      <c r="Z972" s="343"/>
    </row>
    <row r="973" spans="1:26" ht="15.75" customHeight="1">
      <c r="A973" s="343"/>
      <c r="B973" s="343"/>
      <c r="C973" s="343"/>
      <c r="D973" s="464"/>
      <c r="E973" s="343"/>
      <c r="F973" s="464"/>
      <c r="G973" s="343"/>
      <c r="H973" s="464"/>
      <c r="I973" s="343"/>
      <c r="J973" s="464"/>
      <c r="K973" s="497"/>
      <c r="L973" s="343"/>
      <c r="M973" s="464"/>
      <c r="N973" s="343"/>
      <c r="O973" s="464"/>
      <c r="P973" s="343"/>
      <c r="Q973" s="464"/>
      <c r="R973" s="343"/>
      <c r="S973" s="343"/>
      <c r="T973" s="343"/>
      <c r="U973" s="343"/>
      <c r="V973" s="343"/>
      <c r="W973" s="343"/>
      <c r="X973" s="343"/>
      <c r="Y973" s="343"/>
      <c r="Z973" s="343"/>
    </row>
    <row r="974" spans="1:26" ht="15.75" customHeight="1">
      <c r="A974" s="343"/>
      <c r="B974" s="343"/>
      <c r="C974" s="343"/>
      <c r="D974" s="464"/>
      <c r="E974" s="343"/>
      <c r="F974" s="464"/>
      <c r="G974" s="343"/>
      <c r="H974" s="464"/>
      <c r="I974" s="343"/>
      <c r="J974" s="464"/>
      <c r="K974" s="497"/>
      <c r="L974" s="343"/>
      <c r="M974" s="464"/>
      <c r="N974" s="343"/>
      <c r="O974" s="464"/>
      <c r="P974" s="343"/>
      <c r="Q974" s="464"/>
      <c r="R974" s="343"/>
      <c r="S974" s="343"/>
      <c r="T974" s="343"/>
      <c r="U974" s="343"/>
      <c r="V974" s="343"/>
      <c r="W974" s="343"/>
      <c r="X974" s="343"/>
      <c r="Y974" s="343"/>
      <c r="Z974" s="343"/>
    </row>
    <row r="975" spans="1:26" ht="15.75" customHeight="1">
      <c r="A975" s="343"/>
      <c r="B975" s="343"/>
      <c r="C975" s="343"/>
      <c r="D975" s="464"/>
      <c r="E975" s="343"/>
      <c r="F975" s="464"/>
      <c r="G975" s="343"/>
      <c r="H975" s="464"/>
      <c r="I975" s="343"/>
      <c r="J975" s="464"/>
      <c r="K975" s="497"/>
      <c r="L975" s="343"/>
      <c r="M975" s="464"/>
      <c r="N975" s="343"/>
      <c r="O975" s="464"/>
      <c r="P975" s="343"/>
      <c r="Q975" s="464"/>
      <c r="R975" s="343"/>
      <c r="S975" s="343"/>
      <c r="T975" s="343"/>
      <c r="U975" s="343"/>
      <c r="V975" s="343"/>
      <c r="W975" s="343"/>
      <c r="X975" s="343"/>
      <c r="Y975" s="343"/>
      <c r="Z975" s="343"/>
    </row>
    <row r="976" spans="1:26" ht="15.75" customHeight="1">
      <c r="A976" s="343"/>
      <c r="B976" s="343"/>
      <c r="C976" s="343"/>
      <c r="D976" s="464"/>
      <c r="E976" s="343"/>
      <c r="F976" s="464"/>
      <c r="G976" s="343"/>
      <c r="H976" s="464"/>
      <c r="I976" s="343"/>
      <c r="J976" s="464"/>
      <c r="K976" s="497"/>
      <c r="L976" s="343"/>
      <c r="M976" s="464"/>
      <c r="N976" s="343"/>
      <c r="O976" s="464"/>
      <c r="P976" s="343"/>
      <c r="Q976" s="464"/>
      <c r="R976" s="343"/>
      <c r="S976" s="343"/>
      <c r="T976" s="343"/>
      <c r="U976" s="343"/>
      <c r="V976" s="343"/>
      <c r="W976" s="343"/>
      <c r="X976" s="343"/>
      <c r="Y976" s="343"/>
      <c r="Z976" s="343"/>
    </row>
    <row r="977" spans="1:26" ht="15.75" customHeight="1">
      <c r="A977" s="343"/>
      <c r="B977" s="343"/>
      <c r="C977" s="343"/>
      <c r="D977" s="464"/>
      <c r="E977" s="343"/>
      <c r="F977" s="464"/>
      <c r="G977" s="343"/>
      <c r="H977" s="464"/>
      <c r="I977" s="343"/>
      <c r="J977" s="464"/>
      <c r="K977" s="497"/>
      <c r="L977" s="343"/>
      <c r="M977" s="464"/>
      <c r="N977" s="343"/>
      <c r="O977" s="464"/>
      <c r="P977" s="343"/>
      <c r="Q977" s="464"/>
      <c r="R977" s="343"/>
      <c r="S977" s="343"/>
      <c r="T977" s="343"/>
      <c r="U977" s="343"/>
      <c r="V977" s="343"/>
      <c r="W977" s="343"/>
      <c r="X977" s="343"/>
      <c r="Y977" s="343"/>
      <c r="Z977" s="343"/>
    </row>
    <row r="978" spans="1:26" ht="15.75" customHeight="1">
      <c r="A978" s="343"/>
      <c r="B978" s="343"/>
      <c r="C978" s="343"/>
      <c r="D978" s="464"/>
      <c r="E978" s="343"/>
      <c r="F978" s="464"/>
      <c r="G978" s="343"/>
      <c r="H978" s="464"/>
      <c r="I978" s="343"/>
      <c r="J978" s="464"/>
      <c r="K978" s="497"/>
      <c r="L978" s="343"/>
      <c r="M978" s="464"/>
      <c r="N978" s="343"/>
      <c r="O978" s="464"/>
      <c r="P978" s="343"/>
      <c r="Q978" s="464"/>
      <c r="R978" s="343"/>
      <c r="S978" s="343"/>
      <c r="T978" s="343"/>
      <c r="U978" s="343"/>
      <c r="V978" s="343"/>
      <c r="W978" s="343"/>
      <c r="X978" s="343"/>
      <c r="Y978" s="343"/>
      <c r="Z978" s="343"/>
    </row>
    <row r="979" spans="1:26" ht="15.75" customHeight="1">
      <c r="A979" s="343"/>
      <c r="B979" s="343"/>
      <c r="C979" s="343"/>
      <c r="D979" s="464"/>
      <c r="E979" s="343"/>
      <c r="F979" s="464"/>
      <c r="G979" s="343"/>
      <c r="H979" s="464"/>
      <c r="I979" s="343"/>
      <c r="J979" s="464"/>
      <c r="K979" s="497"/>
      <c r="L979" s="343"/>
      <c r="M979" s="464"/>
      <c r="N979" s="343"/>
      <c r="O979" s="464"/>
      <c r="P979" s="343"/>
      <c r="Q979" s="464"/>
      <c r="R979" s="343"/>
      <c r="S979" s="343"/>
      <c r="T979" s="343"/>
      <c r="U979" s="343"/>
      <c r="V979" s="343"/>
      <c r="W979" s="343"/>
      <c r="X979" s="343"/>
      <c r="Y979" s="343"/>
      <c r="Z979" s="343"/>
    </row>
    <row r="980" spans="1:26" ht="15.75" customHeight="1">
      <c r="A980" s="343"/>
      <c r="B980" s="343"/>
      <c r="C980" s="343"/>
      <c r="D980" s="464"/>
      <c r="E980" s="343"/>
      <c r="F980" s="464"/>
      <c r="G980" s="343"/>
      <c r="H980" s="464"/>
      <c r="I980" s="343"/>
      <c r="J980" s="464"/>
      <c r="K980" s="497"/>
      <c r="L980" s="343"/>
      <c r="M980" s="464"/>
      <c r="N980" s="343"/>
      <c r="O980" s="464"/>
      <c r="P980" s="343"/>
      <c r="Q980" s="464"/>
      <c r="R980" s="343"/>
      <c r="S980" s="343"/>
      <c r="T980" s="343"/>
      <c r="U980" s="343"/>
      <c r="V980" s="343"/>
      <c r="W980" s="343"/>
      <c r="X980" s="343"/>
      <c r="Y980" s="343"/>
      <c r="Z980" s="343"/>
    </row>
    <row r="981" spans="1:26" ht="15.75" customHeight="1">
      <c r="A981" s="343"/>
      <c r="B981" s="343"/>
      <c r="C981" s="343"/>
      <c r="D981" s="464"/>
      <c r="E981" s="343"/>
      <c r="F981" s="464"/>
      <c r="G981" s="343"/>
      <c r="H981" s="464"/>
      <c r="I981" s="343"/>
      <c r="J981" s="464"/>
      <c r="K981" s="497"/>
      <c r="L981" s="343"/>
      <c r="M981" s="464"/>
      <c r="N981" s="343"/>
      <c r="O981" s="464"/>
      <c r="P981" s="343"/>
      <c r="Q981" s="464"/>
      <c r="R981" s="343"/>
      <c r="S981" s="343"/>
      <c r="T981" s="343"/>
      <c r="U981" s="343"/>
      <c r="V981" s="343"/>
      <c r="W981" s="343"/>
      <c r="X981" s="343"/>
      <c r="Y981" s="343"/>
      <c r="Z981" s="343"/>
    </row>
    <row r="982" spans="1:26" ht="15.75" customHeight="1">
      <c r="A982" s="343"/>
      <c r="B982" s="343"/>
      <c r="C982" s="343"/>
      <c r="D982" s="464"/>
      <c r="E982" s="343"/>
      <c r="F982" s="464"/>
      <c r="G982" s="343"/>
      <c r="H982" s="464"/>
      <c r="I982" s="343"/>
      <c r="J982" s="464"/>
      <c r="K982" s="497"/>
      <c r="L982" s="343"/>
      <c r="M982" s="464"/>
      <c r="N982" s="343"/>
      <c r="O982" s="464"/>
      <c r="P982" s="343"/>
      <c r="Q982" s="464"/>
      <c r="R982" s="343"/>
      <c r="S982" s="343"/>
      <c r="T982" s="343"/>
      <c r="U982" s="343"/>
      <c r="V982" s="343"/>
      <c r="W982" s="343"/>
      <c r="X982" s="343"/>
      <c r="Y982" s="343"/>
      <c r="Z982" s="343"/>
    </row>
    <row r="983" spans="1:26" ht="15.75" customHeight="1">
      <c r="A983" s="343"/>
      <c r="B983" s="343"/>
      <c r="C983" s="343"/>
      <c r="D983" s="464"/>
      <c r="E983" s="343"/>
      <c r="F983" s="464"/>
      <c r="G983" s="343"/>
      <c r="H983" s="464"/>
      <c r="I983" s="343"/>
      <c r="J983" s="464"/>
      <c r="K983" s="497"/>
      <c r="L983" s="343"/>
      <c r="M983" s="464"/>
      <c r="N983" s="343"/>
      <c r="O983" s="464"/>
      <c r="P983" s="343"/>
      <c r="Q983" s="464"/>
      <c r="R983" s="343"/>
      <c r="S983" s="343"/>
      <c r="T983" s="343"/>
      <c r="U983" s="343"/>
      <c r="V983" s="343"/>
      <c r="W983" s="343"/>
      <c r="X983" s="343"/>
      <c r="Y983" s="343"/>
      <c r="Z983" s="343"/>
    </row>
    <row r="984" spans="1:26" ht="15.75" customHeight="1">
      <c r="A984" s="343"/>
      <c r="B984" s="343"/>
      <c r="C984" s="343"/>
      <c r="D984" s="464"/>
      <c r="E984" s="343"/>
      <c r="F984" s="464"/>
      <c r="G984" s="343"/>
      <c r="H984" s="464"/>
      <c r="I984" s="343"/>
      <c r="J984" s="464"/>
      <c r="K984" s="497"/>
      <c r="L984" s="343"/>
      <c r="M984" s="464"/>
      <c r="N984" s="343"/>
      <c r="O984" s="464"/>
      <c r="P984" s="343"/>
      <c r="Q984" s="464"/>
      <c r="R984" s="343"/>
      <c r="S984" s="343"/>
      <c r="T984" s="343"/>
      <c r="U984" s="343"/>
      <c r="V984" s="343"/>
      <c r="W984" s="343"/>
      <c r="X984" s="343"/>
      <c r="Y984" s="343"/>
      <c r="Z984" s="343"/>
    </row>
    <row r="985" spans="1:26" ht="15.75" customHeight="1">
      <c r="A985" s="343"/>
      <c r="B985" s="343"/>
      <c r="C985" s="343"/>
      <c r="D985" s="464"/>
      <c r="E985" s="343"/>
      <c r="F985" s="464"/>
      <c r="G985" s="343"/>
      <c r="H985" s="464"/>
      <c r="I985" s="343"/>
      <c r="J985" s="464"/>
      <c r="K985" s="497"/>
      <c r="L985" s="343"/>
      <c r="M985" s="464"/>
      <c r="N985" s="343"/>
      <c r="O985" s="464"/>
      <c r="P985" s="343"/>
      <c r="Q985" s="464"/>
      <c r="R985" s="343"/>
      <c r="S985" s="343"/>
      <c r="T985" s="343"/>
      <c r="U985" s="343"/>
      <c r="V985" s="343"/>
      <c r="W985" s="343"/>
      <c r="X985" s="343"/>
      <c r="Y985" s="343"/>
      <c r="Z985" s="343"/>
    </row>
    <row r="986" spans="1:26" ht="15.75" customHeight="1">
      <c r="A986" s="343"/>
      <c r="B986" s="343"/>
      <c r="C986" s="343"/>
      <c r="D986" s="464"/>
      <c r="E986" s="343"/>
      <c r="F986" s="464"/>
      <c r="G986" s="343"/>
      <c r="H986" s="464"/>
      <c r="I986" s="343"/>
      <c r="J986" s="464"/>
      <c r="K986" s="497"/>
      <c r="L986" s="343"/>
      <c r="M986" s="464"/>
      <c r="N986" s="343"/>
      <c r="O986" s="464"/>
      <c r="P986" s="343"/>
      <c r="Q986" s="464"/>
      <c r="R986" s="343"/>
      <c r="S986" s="343"/>
      <c r="T986" s="343"/>
      <c r="U986" s="343"/>
      <c r="V986" s="343"/>
      <c r="W986" s="343"/>
      <c r="X986" s="343"/>
      <c r="Y986" s="343"/>
      <c r="Z986" s="343"/>
    </row>
    <row r="987" spans="1:26" ht="15.75" customHeight="1">
      <c r="A987" s="343"/>
      <c r="B987" s="343"/>
      <c r="C987" s="343"/>
      <c r="D987" s="464"/>
      <c r="E987" s="343"/>
      <c r="F987" s="464"/>
      <c r="G987" s="343"/>
      <c r="H987" s="464"/>
      <c r="I987" s="343"/>
      <c r="J987" s="464"/>
      <c r="K987" s="497"/>
      <c r="L987" s="343"/>
      <c r="M987" s="464"/>
      <c r="N987" s="343"/>
      <c r="O987" s="464"/>
      <c r="P987" s="343"/>
      <c r="Q987" s="464"/>
      <c r="R987" s="343"/>
      <c r="S987" s="343"/>
      <c r="T987" s="343"/>
      <c r="U987" s="343"/>
      <c r="V987" s="343"/>
      <c r="W987" s="343"/>
      <c r="X987" s="343"/>
      <c r="Y987" s="343"/>
      <c r="Z987" s="343"/>
    </row>
    <row r="988" spans="1:26" ht="15.75" customHeight="1">
      <c r="A988" s="343"/>
      <c r="B988" s="343"/>
      <c r="C988" s="343"/>
      <c r="D988" s="464"/>
      <c r="E988" s="343"/>
      <c r="F988" s="464"/>
      <c r="G988" s="343"/>
      <c r="H988" s="464"/>
      <c r="I988" s="343"/>
      <c r="J988" s="464"/>
      <c r="K988" s="497"/>
      <c r="L988" s="343"/>
      <c r="M988" s="464"/>
      <c r="N988" s="343"/>
      <c r="O988" s="464"/>
      <c r="P988" s="343"/>
      <c r="Q988" s="464"/>
      <c r="R988" s="343"/>
      <c r="S988" s="343"/>
      <c r="T988" s="343"/>
      <c r="U988" s="343"/>
      <c r="V988" s="343"/>
      <c r="W988" s="343"/>
      <c r="X988" s="343"/>
      <c r="Y988" s="343"/>
      <c r="Z988" s="343"/>
    </row>
    <row r="989" spans="1:26" ht="15.75" customHeight="1">
      <c r="A989" s="343"/>
      <c r="B989" s="343"/>
      <c r="C989" s="343"/>
      <c r="D989" s="464"/>
      <c r="E989" s="343"/>
      <c r="F989" s="464"/>
      <c r="G989" s="343"/>
      <c r="H989" s="464"/>
      <c r="I989" s="343"/>
      <c r="J989" s="464"/>
      <c r="K989" s="497"/>
      <c r="L989" s="343"/>
      <c r="M989" s="464"/>
      <c r="N989" s="343"/>
      <c r="O989" s="464"/>
      <c r="P989" s="343"/>
      <c r="Q989" s="464"/>
      <c r="R989" s="343"/>
      <c r="S989" s="343"/>
      <c r="T989" s="343"/>
      <c r="U989" s="343"/>
      <c r="V989" s="343"/>
      <c r="W989" s="343"/>
      <c r="X989" s="343"/>
      <c r="Y989" s="343"/>
      <c r="Z989" s="343"/>
    </row>
    <row r="990" spans="1:26" ht="15.75" customHeight="1">
      <c r="A990" s="343"/>
      <c r="B990" s="343"/>
      <c r="C990" s="343"/>
      <c r="D990" s="464"/>
      <c r="E990" s="343"/>
      <c r="F990" s="464"/>
      <c r="G990" s="343"/>
      <c r="H990" s="464"/>
      <c r="I990" s="343"/>
      <c r="J990" s="464"/>
      <c r="K990" s="497"/>
      <c r="L990" s="343"/>
      <c r="M990" s="464"/>
      <c r="N990" s="343"/>
      <c r="O990" s="464"/>
      <c r="P990" s="343"/>
      <c r="Q990" s="464"/>
      <c r="R990" s="343"/>
      <c r="S990" s="343"/>
      <c r="T990" s="343"/>
      <c r="U990" s="343"/>
      <c r="V990" s="343"/>
      <c r="W990" s="343"/>
      <c r="X990" s="343"/>
      <c r="Y990" s="343"/>
      <c r="Z990" s="343"/>
    </row>
    <row r="991" spans="1:26" ht="15.75" customHeight="1">
      <c r="A991" s="343"/>
      <c r="B991" s="343"/>
      <c r="C991" s="343"/>
      <c r="D991" s="464"/>
      <c r="E991" s="343"/>
      <c r="F991" s="464"/>
      <c r="G991" s="343"/>
      <c r="H991" s="464"/>
      <c r="I991" s="343"/>
      <c r="J991" s="464"/>
      <c r="K991" s="497"/>
      <c r="L991" s="343"/>
      <c r="M991" s="464"/>
      <c r="N991" s="343"/>
      <c r="O991" s="464"/>
      <c r="P991" s="343"/>
      <c r="Q991" s="464"/>
      <c r="R991" s="343"/>
      <c r="S991" s="343"/>
      <c r="T991" s="343"/>
      <c r="U991" s="343"/>
      <c r="V991" s="343"/>
      <c r="W991" s="343"/>
      <c r="X991" s="343"/>
      <c r="Y991" s="343"/>
      <c r="Z991" s="343"/>
    </row>
    <row r="992" spans="1:26" ht="15.75" customHeight="1">
      <c r="A992" s="343"/>
      <c r="B992" s="343"/>
      <c r="C992" s="343"/>
      <c r="D992" s="464"/>
      <c r="E992" s="343"/>
      <c r="F992" s="464"/>
      <c r="G992" s="343"/>
      <c r="H992" s="464"/>
      <c r="I992" s="343"/>
      <c r="J992" s="464"/>
      <c r="K992" s="497"/>
      <c r="L992" s="343"/>
      <c r="M992" s="464"/>
      <c r="N992" s="343"/>
      <c r="O992" s="464"/>
      <c r="P992" s="343"/>
      <c r="Q992" s="464"/>
      <c r="R992" s="343"/>
      <c r="S992" s="343"/>
      <c r="T992" s="343"/>
      <c r="U992" s="343"/>
      <c r="V992" s="343"/>
      <c r="W992" s="343"/>
      <c r="X992" s="343"/>
      <c r="Y992" s="343"/>
      <c r="Z992" s="343"/>
    </row>
    <row r="993" spans="1:26" ht="15.75" customHeight="1">
      <c r="A993" s="343"/>
      <c r="B993" s="343"/>
      <c r="C993" s="343"/>
      <c r="D993" s="464"/>
      <c r="E993" s="343"/>
      <c r="F993" s="464"/>
      <c r="G993" s="343"/>
      <c r="H993" s="464"/>
      <c r="I993" s="343"/>
      <c r="J993" s="464"/>
      <c r="K993" s="497"/>
      <c r="L993" s="343"/>
      <c r="M993" s="464"/>
      <c r="N993" s="343"/>
      <c r="O993" s="464"/>
      <c r="P993" s="343"/>
      <c r="Q993" s="464"/>
      <c r="R993" s="343"/>
      <c r="S993" s="343"/>
      <c r="T993" s="343"/>
      <c r="U993" s="343"/>
      <c r="V993" s="343"/>
      <c r="W993" s="343"/>
      <c r="X993" s="343"/>
      <c r="Y993" s="343"/>
      <c r="Z993" s="343"/>
    </row>
    <row r="994" spans="1:26" ht="15.75" customHeight="1">
      <c r="A994" s="343"/>
      <c r="B994" s="343"/>
      <c r="C994" s="343"/>
      <c r="D994" s="464"/>
      <c r="E994" s="343"/>
      <c r="F994" s="464"/>
      <c r="G994" s="343"/>
      <c r="H994" s="464"/>
      <c r="I994" s="343"/>
      <c r="J994" s="464"/>
      <c r="K994" s="497"/>
      <c r="L994" s="343"/>
      <c r="M994" s="464"/>
      <c r="N994" s="343"/>
      <c r="O994" s="464"/>
      <c r="P994" s="343"/>
      <c r="Q994" s="464"/>
      <c r="R994" s="343"/>
      <c r="S994" s="343"/>
      <c r="T994" s="343"/>
      <c r="U994" s="343"/>
      <c r="V994" s="343"/>
      <c r="W994" s="343"/>
      <c r="X994" s="343"/>
      <c r="Y994" s="343"/>
      <c r="Z994" s="343"/>
    </row>
    <row r="995" spans="1:26" ht="15.75" customHeight="1">
      <c r="A995" s="343"/>
      <c r="B995" s="343"/>
      <c r="C995" s="343"/>
      <c r="D995" s="464"/>
      <c r="E995" s="343"/>
      <c r="F995" s="464"/>
      <c r="G995" s="343"/>
      <c r="H995" s="464"/>
      <c r="I995" s="343"/>
      <c r="J995" s="464"/>
      <c r="K995" s="497"/>
      <c r="L995" s="343"/>
      <c r="M995" s="464"/>
      <c r="N995" s="343"/>
      <c r="O995" s="464"/>
      <c r="P995" s="343"/>
      <c r="Q995" s="464"/>
      <c r="R995" s="343"/>
      <c r="S995" s="343"/>
      <c r="T995" s="343"/>
      <c r="U995" s="343"/>
      <c r="V995" s="343"/>
      <c r="W995" s="343"/>
      <c r="X995" s="343"/>
      <c r="Y995" s="343"/>
      <c r="Z995" s="343"/>
    </row>
    <row r="996" spans="1:26" ht="15.75" customHeight="1">
      <c r="A996" s="343"/>
      <c r="B996" s="343"/>
      <c r="C996" s="343"/>
      <c r="D996" s="464"/>
      <c r="E996" s="343"/>
      <c r="F996" s="464"/>
      <c r="G996" s="343"/>
      <c r="H996" s="464"/>
      <c r="I996" s="343"/>
      <c r="J996" s="464"/>
      <c r="K996" s="497"/>
      <c r="L996" s="343"/>
      <c r="M996" s="464"/>
      <c r="N996" s="343"/>
      <c r="O996" s="464"/>
      <c r="P996" s="343"/>
      <c r="Q996" s="464"/>
      <c r="R996" s="343"/>
      <c r="S996" s="343"/>
      <c r="T996" s="343"/>
      <c r="U996" s="343"/>
      <c r="V996" s="343"/>
      <c r="W996" s="343"/>
      <c r="X996" s="343"/>
      <c r="Y996" s="343"/>
      <c r="Z996" s="343"/>
    </row>
    <row r="997" spans="1:26" ht="15.75" customHeight="1">
      <c r="A997" s="343"/>
      <c r="B997" s="343"/>
      <c r="C997" s="343"/>
      <c r="D997" s="464"/>
      <c r="E997" s="343"/>
      <c r="F997" s="464"/>
      <c r="G997" s="343"/>
      <c r="H997" s="464"/>
      <c r="I997" s="343"/>
      <c r="J997" s="464"/>
      <c r="K997" s="497"/>
      <c r="L997" s="343"/>
      <c r="M997" s="464"/>
      <c r="N997" s="343"/>
      <c r="O997" s="464"/>
      <c r="P997" s="343"/>
      <c r="Q997" s="464"/>
      <c r="R997" s="343"/>
      <c r="S997" s="343"/>
      <c r="T997" s="343"/>
      <c r="U997" s="343"/>
      <c r="V997" s="343"/>
      <c r="W997" s="343"/>
      <c r="X997" s="343"/>
      <c r="Y997" s="343"/>
      <c r="Z997" s="343"/>
    </row>
    <row r="998" spans="1:26" ht="15.75" customHeight="1">
      <c r="A998" s="343"/>
      <c r="B998" s="343"/>
      <c r="C998" s="343"/>
      <c r="D998" s="464"/>
      <c r="E998" s="343"/>
      <c r="F998" s="464"/>
      <c r="G998" s="343"/>
      <c r="H998" s="464"/>
      <c r="I998" s="343"/>
      <c r="J998" s="464"/>
      <c r="K998" s="497"/>
      <c r="L998" s="343"/>
      <c r="M998" s="464"/>
      <c r="N998" s="343"/>
      <c r="O998" s="464"/>
      <c r="P998" s="343"/>
      <c r="Q998" s="464"/>
      <c r="R998" s="343"/>
      <c r="S998" s="343"/>
      <c r="T998" s="343"/>
      <c r="U998" s="343"/>
      <c r="V998" s="343"/>
      <c r="W998" s="343"/>
      <c r="X998" s="343"/>
      <c r="Y998" s="343"/>
      <c r="Z998" s="343"/>
    </row>
    <row r="999" spans="1:26" ht="15.75" customHeight="1">
      <c r="A999" s="343"/>
      <c r="B999" s="343"/>
      <c r="C999" s="343"/>
      <c r="D999" s="464"/>
      <c r="E999" s="343"/>
      <c r="F999" s="464"/>
      <c r="G999" s="343"/>
      <c r="H999" s="464"/>
      <c r="I999" s="343"/>
      <c r="J999" s="464"/>
      <c r="K999" s="497"/>
      <c r="L999" s="343"/>
      <c r="M999" s="464"/>
      <c r="N999" s="343"/>
      <c r="O999" s="464"/>
      <c r="P999" s="343"/>
      <c r="Q999" s="464"/>
      <c r="R999" s="343"/>
      <c r="S999" s="343"/>
      <c r="T999" s="343"/>
      <c r="U999" s="343"/>
      <c r="V999" s="343"/>
      <c r="W999" s="343"/>
      <c r="X999" s="343"/>
      <c r="Y999" s="343"/>
      <c r="Z999" s="343"/>
    </row>
    <row r="1000" spans="1:26" ht="15.75" customHeight="1">
      <c r="A1000" s="343"/>
      <c r="B1000" s="343"/>
      <c r="C1000" s="343"/>
      <c r="D1000" s="464"/>
      <c r="E1000" s="343"/>
      <c r="F1000" s="464"/>
      <c r="G1000" s="343"/>
      <c r="H1000" s="464"/>
      <c r="I1000" s="343"/>
      <c r="J1000" s="464"/>
      <c r="K1000" s="497"/>
      <c r="L1000" s="343"/>
      <c r="M1000" s="464"/>
      <c r="N1000" s="343"/>
      <c r="O1000" s="464"/>
      <c r="P1000" s="343"/>
      <c r="Q1000" s="464"/>
      <c r="R1000" s="343"/>
      <c r="S1000" s="343"/>
      <c r="T1000" s="343"/>
      <c r="U1000" s="343"/>
      <c r="V1000" s="343"/>
      <c r="W1000" s="343"/>
      <c r="X1000" s="343"/>
      <c r="Y1000" s="343"/>
      <c r="Z1000" s="343"/>
    </row>
  </sheetData>
  <mergeCells count="3">
    <mergeCell ref="B2:R2"/>
    <mergeCell ref="B3:R3"/>
    <mergeCell ref="B4:R4"/>
  </mergeCells>
  <pageMargins left="0.7" right="0.7" top="0.75" bottom="0.75" header="0" footer="0"/>
  <pageSetup orientation="landscape"/>
  <rowBreaks count="1" manualBreakCount="1">
    <brk id="12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53734"/>
  </sheetPr>
  <dimension ref="A1:Z1000"/>
  <sheetViews>
    <sheetView workbookViewId="0">
      <pane ySplit="6" topLeftCell="A7" activePane="bottomLeft" state="frozen"/>
      <selection pane="bottomLeft" activeCell="H8" sqref="H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44.7109375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12"/>
      <c r="C1" s="412"/>
      <c r="D1" s="412"/>
      <c r="E1" s="412"/>
      <c r="F1" s="412"/>
      <c r="G1" s="412"/>
      <c r="H1" s="412"/>
      <c r="I1" s="412"/>
      <c r="J1" s="482"/>
      <c r="K1" s="412"/>
      <c r="L1" s="412"/>
      <c r="M1" s="412"/>
      <c r="N1" s="412"/>
      <c r="O1" s="412"/>
      <c r="P1" s="412"/>
      <c r="Q1" s="343"/>
      <c r="R1" s="343"/>
      <c r="S1" s="343"/>
      <c r="T1" s="343"/>
      <c r="U1" s="343"/>
      <c r="V1" s="343"/>
      <c r="W1" s="343"/>
      <c r="X1" s="343"/>
      <c r="Y1" s="343"/>
      <c r="Z1" s="343"/>
    </row>
    <row r="2" spans="1:26" ht="30" customHeight="1">
      <c r="A2" s="594" t="s">
        <v>1890</v>
      </c>
      <c r="B2" s="549"/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8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420" t="s">
        <v>10</v>
      </c>
      <c r="C6" s="421" t="s">
        <v>1717</v>
      </c>
      <c r="D6" s="422" t="s">
        <v>11</v>
      </c>
      <c r="E6" s="421" t="s">
        <v>1717</v>
      </c>
      <c r="F6" s="422" t="s">
        <v>12</v>
      </c>
      <c r="G6" s="421" t="s">
        <v>1717</v>
      </c>
      <c r="H6" s="422" t="s">
        <v>13</v>
      </c>
      <c r="I6" s="423" t="s">
        <v>1717</v>
      </c>
      <c r="J6" s="490" t="s">
        <v>9</v>
      </c>
      <c r="K6" s="420" t="s">
        <v>14</v>
      </c>
      <c r="L6" s="421" t="s">
        <v>1717</v>
      </c>
      <c r="M6" s="420" t="s">
        <v>15</v>
      </c>
      <c r="N6" s="423" t="s">
        <v>1717</v>
      </c>
      <c r="O6" s="420" t="s">
        <v>1916</v>
      </c>
      <c r="P6" s="421" t="s">
        <v>1717</v>
      </c>
      <c r="Q6" s="425"/>
      <c r="R6" s="418"/>
      <c r="S6" s="418"/>
      <c r="T6" s="418"/>
      <c r="U6" s="418"/>
      <c r="V6" s="418"/>
      <c r="W6" s="418"/>
      <c r="X6" s="418"/>
      <c r="Y6" s="418"/>
      <c r="Z6" s="418"/>
    </row>
    <row r="7" spans="1:26" ht="15" customHeight="1">
      <c r="A7" s="426"/>
      <c r="B7" s="368"/>
      <c r="C7" s="369"/>
      <c r="D7" s="368"/>
      <c r="E7" s="369"/>
      <c r="F7" s="368"/>
      <c r="G7" s="369"/>
      <c r="H7" s="368"/>
      <c r="I7" s="369"/>
      <c r="J7" s="370" t="s">
        <v>2040</v>
      </c>
      <c r="K7" s="368"/>
      <c r="L7" s="369"/>
      <c r="M7" s="368"/>
      <c r="N7" s="369"/>
      <c r="O7" s="368"/>
      <c r="P7" s="369"/>
      <c r="Q7" s="427"/>
      <c r="R7" s="343"/>
      <c r="S7" s="343"/>
      <c r="T7" s="343"/>
      <c r="U7" s="343"/>
      <c r="V7" s="343"/>
      <c r="W7" s="343"/>
      <c r="X7" s="343"/>
      <c r="Y7" s="343"/>
      <c r="Z7" s="343"/>
    </row>
    <row r="8" spans="1:26" ht="15" customHeight="1">
      <c r="A8" s="426"/>
      <c r="B8" s="371">
        <f>SUM(MACRO!C339)</f>
        <v>0</v>
      </c>
      <c r="C8" s="473">
        <f>IF(B$12=0,0,(B8/B$12)*100)</f>
        <v>0</v>
      </c>
      <c r="D8" s="371">
        <f>SUM(MACRO!E339)</f>
        <v>0</v>
      </c>
      <c r="E8" s="473">
        <f>IF(D$12=0,0,(D8/D$12)*100)</f>
        <v>0</v>
      </c>
      <c r="F8" s="371">
        <f>SUM(MACRO!I339)</f>
        <v>0</v>
      </c>
      <c r="G8" s="473">
        <f>IF(F$12=0,0,(F8/F$12)*100)</f>
        <v>0</v>
      </c>
      <c r="H8" s="371">
        <f>SUM(MACRO!P339)</f>
        <v>0</v>
      </c>
      <c r="I8" s="473">
        <f>IF(H$12=0,0,(H8/H$12)*100)</f>
        <v>0</v>
      </c>
      <c r="J8" s="374" t="str">
        <f>MACRO!B339</f>
        <v>Membership</v>
      </c>
      <c r="K8" s="371">
        <f>SUM(MACRO!L339)</f>
        <v>0</v>
      </c>
      <c r="L8" s="473">
        <f>IF(K$12=0,0,(K8/K$12)*100)</f>
        <v>0</v>
      </c>
      <c r="M8" s="371">
        <f>SUM(MACRO!N339)</f>
        <v>0</v>
      </c>
      <c r="N8" s="473">
        <f>IF(M$12=0,0,(M8/M$12)*100)</f>
        <v>0</v>
      </c>
      <c r="O8" s="371">
        <f>SUM(MACRO!P339)</f>
        <v>0</v>
      </c>
      <c r="P8" s="473">
        <f>IF(O$12=0,0,(O8/O$12)*100)</f>
        <v>0</v>
      </c>
      <c r="Q8" s="427"/>
      <c r="R8" s="343"/>
      <c r="S8" s="343"/>
      <c r="T8" s="343"/>
      <c r="U8" s="343"/>
      <c r="V8" s="343"/>
      <c r="W8" s="343"/>
      <c r="X8" s="343"/>
      <c r="Y8" s="343"/>
      <c r="Z8" s="343"/>
    </row>
    <row r="9" spans="1:26" ht="15" customHeight="1">
      <c r="A9" s="426"/>
      <c r="B9" s="371">
        <f>SUM(MACRO!C340)</f>
        <v>0</v>
      </c>
      <c r="C9" s="473">
        <f>IF(B$12=0,0,(B9/B$12)*100)</f>
        <v>0</v>
      </c>
      <c r="D9" s="371">
        <f>SUM(MACRO!E340)</f>
        <v>0</v>
      </c>
      <c r="E9" s="473">
        <f>IF(D$12=0,0,(D9/D$12)*100)</f>
        <v>0</v>
      </c>
      <c r="F9" s="371">
        <f>SUM(MACRO!G340)</f>
        <v>0</v>
      </c>
      <c r="G9" s="473">
        <f>IF(F$12=0,0,(F9/F$12)*100)</f>
        <v>0</v>
      </c>
      <c r="H9" s="371">
        <f>SUM(MACRO!I340)</f>
        <v>0</v>
      </c>
      <c r="I9" s="473">
        <f>IF(H$12=0,0,(H9/H$12)*100)</f>
        <v>0</v>
      </c>
      <c r="J9" s="374" t="str">
        <f>MACRO!B340</f>
        <v>Spa</v>
      </c>
      <c r="K9" s="371">
        <f>SUM(MACRO!L340)</f>
        <v>0</v>
      </c>
      <c r="L9" s="473">
        <f>IF(K$12=0,0,(K9/K$12)*100)</f>
        <v>0</v>
      </c>
      <c r="M9" s="371">
        <f>SUM(MACRO!N340)</f>
        <v>0</v>
      </c>
      <c r="N9" s="473">
        <f>IF(M$12=0,0,(M9/M$12)*100)</f>
        <v>0</v>
      </c>
      <c r="O9" s="371">
        <f>SUM(MACRO!P340)</f>
        <v>0</v>
      </c>
      <c r="P9" s="473">
        <f>IF(O$12=0,0,(O9/O$12)*100)</f>
        <v>0</v>
      </c>
      <c r="Q9" s="427"/>
      <c r="R9" s="343"/>
      <c r="S9" s="343"/>
      <c r="T9" s="343"/>
      <c r="U9" s="343"/>
      <c r="V9" s="343"/>
      <c r="W9" s="343"/>
      <c r="X9" s="343"/>
      <c r="Y9" s="343"/>
      <c r="Z9" s="343"/>
    </row>
    <row r="10" spans="1:26" ht="15" customHeight="1">
      <c r="A10" s="426"/>
      <c r="B10" s="371">
        <f>SUM(MACRO!C341)</f>
        <v>0</v>
      </c>
      <c r="C10" s="473">
        <f>IF(B$12=0,0,(B10/B$12)*100)</f>
        <v>0</v>
      </c>
      <c r="D10" s="371">
        <f>SUM(MACRO!E341)</f>
        <v>0</v>
      </c>
      <c r="E10" s="473">
        <f>IF(D$12=0,0,(D10/D$12)*100)</f>
        <v>0</v>
      </c>
      <c r="F10" s="371">
        <f>SUM(MACRO!G341)</f>
        <v>0</v>
      </c>
      <c r="G10" s="473">
        <f>IF(F$12=0,0,(F10/F$12)*100)</f>
        <v>0</v>
      </c>
      <c r="H10" s="371">
        <f>SUM(MACRO!I341)</f>
        <v>0</v>
      </c>
      <c r="I10" s="473">
        <f>IF(H$12=0,0,(H10/H$12)*100)</f>
        <v>0</v>
      </c>
      <c r="J10" s="374" t="str">
        <f>MACRO!B341</f>
        <v>Fitness</v>
      </c>
      <c r="K10" s="371">
        <f>SUM(MACRO!L341)</f>
        <v>0</v>
      </c>
      <c r="L10" s="473">
        <f>IF(K$12=0,0,(K10/K$12)*100)</f>
        <v>0</v>
      </c>
      <c r="M10" s="371">
        <f>SUM(MACRO!N341)</f>
        <v>0</v>
      </c>
      <c r="N10" s="473">
        <f>IF(M$12=0,0,(M10/M$12)*100)</f>
        <v>0</v>
      </c>
      <c r="O10" s="371">
        <f>SUM(MACRO!P341)</f>
        <v>0</v>
      </c>
      <c r="P10" s="473">
        <f>IF(O$12=0,0,(O10/O$12)*100)</f>
        <v>0</v>
      </c>
      <c r="Q10" s="427"/>
      <c r="R10" s="343"/>
      <c r="S10" s="343"/>
      <c r="T10" s="343"/>
      <c r="U10" s="343"/>
      <c r="V10" s="343"/>
      <c r="W10" s="343"/>
      <c r="X10" s="343"/>
      <c r="Y10" s="343"/>
      <c r="Z10" s="343"/>
    </row>
    <row r="11" spans="1:26" ht="15" customHeight="1">
      <c r="A11" s="426"/>
      <c r="B11" s="382">
        <f>SUM(MACRO!C342)</f>
        <v>0</v>
      </c>
      <c r="C11" s="473">
        <f>IF(B$12=0,0,(B11/B$12)*100)</f>
        <v>0</v>
      </c>
      <c r="D11" s="382">
        <f>SUM(MACRO!E342)</f>
        <v>0</v>
      </c>
      <c r="E11" s="473">
        <f>IF(D$12=0,0,(D11/D$12)*100)</f>
        <v>0</v>
      </c>
      <c r="F11" s="382">
        <f>SUM(MACRO!G342)</f>
        <v>0</v>
      </c>
      <c r="G11" s="473">
        <f>IF(F$12=0,0,(F11/F$12)*100)</f>
        <v>0</v>
      </c>
      <c r="H11" s="382">
        <f>SUM(MACRO!I342)</f>
        <v>0</v>
      </c>
      <c r="I11" s="473">
        <f>IF(H$12=0,0,(H11/H$12)*100)</f>
        <v>0</v>
      </c>
      <c r="J11" s="375" t="str">
        <f>MACRO!B342</f>
        <v>Others</v>
      </c>
      <c r="K11" s="382">
        <f>SUM(MACRO!L342)</f>
        <v>0</v>
      </c>
      <c r="L11" s="473">
        <f>IF(K$12=0,0,(K11/K$12)*100)</f>
        <v>0</v>
      </c>
      <c r="M11" s="382">
        <f>SUM(MACRO!N342)</f>
        <v>0</v>
      </c>
      <c r="N11" s="473">
        <f>IF(M$12=0,0,(M11/M$12)*100)</f>
        <v>0</v>
      </c>
      <c r="O11" s="382">
        <f>SUM(MACRO!P342)</f>
        <v>0</v>
      </c>
      <c r="P11" s="473">
        <f>IF(O$12=0,0,(O11/O$12)*100)</f>
        <v>0</v>
      </c>
      <c r="Q11" s="427"/>
      <c r="R11" s="343"/>
      <c r="S11" s="343"/>
      <c r="T11" s="343"/>
      <c r="U11" s="343"/>
      <c r="V11" s="343"/>
      <c r="W11" s="343"/>
      <c r="X11" s="343"/>
      <c r="Y11" s="343"/>
      <c r="Z11" s="343"/>
    </row>
    <row r="12" spans="1:26" ht="15" customHeight="1">
      <c r="A12" s="430"/>
      <c r="B12" s="431">
        <f>SUM(B8:B11)</f>
        <v>0</v>
      </c>
      <c r="C12" s="432">
        <f>IF(B$12=0,0,(B12/B$12)*100)</f>
        <v>0</v>
      </c>
      <c r="D12" s="431">
        <f>SUM(D8:D11)</f>
        <v>0</v>
      </c>
      <c r="E12" s="432">
        <f>IF(D$12=0,0,(D12/D$12)*100)</f>
        <v>0</v>
      </c>
      <c r="F12" s="431">
        <f>SUM(F8:F11)</f>
        <v>0</v>
      </c>
      <c r="G12" s="432">
        <f>IF(F$12=0,0,(F12/F$12)*100)</f>
        <v>0</v>
      </c>
      <c r="H12" s="431">
        <f>SUM(H8:H11)</f>
        <v>0</v>
      </c>
      <c r="I12" s="432">
        <f>IF(H$12=0,0,(H12/H$12)*100)</f>
        <v>0</v>
      </c>
      <c r="J12" s="491" t="s">
        <v>545</v>
      </c>
      <c r="K12" s="431">
        <f>SUM(K8:K11)</f>
        <v>0</v>
      </c>
      <c r="L12" s="432">
        <f>IF(K$12=0,0,(K12/K$12)*100)</f>
        <v>0</v>
      </c>
      <c r="M12" s="431">
        <f>SUM(M8:M11)</f>
        <v>0</v>
      </c>
      <c r="N12" s="432">
        <f>IF(M$12=0,0,(M12/M$12)*100)</f>
        <v>0</v>
      </c>
      <c r="O12" s="431">
        <f>SUM(O8:O11)</f>
        <v>0</v>
      </c>
      <c r="P12" s="432">
        <f>IF(O$12=0,0,(O12/O$12)*100)</f>
        <v>0</v>
      </c>
      <c r="Q12" s="434"/>
      <c r="R12" s="429"/>
      <c r="S12" s="429"/>
      <c r="T12" s="429"/>
      <c r="U12" s="429"/>
      <c r="V12" s="429"/>
      <c r="W12" s="429"/>
      <c r="X12" s="429"/>
      <c r="Y12" s="429"/>
      <c r="Z12" s="429"/>
    </row>
    <row r="13" spans="1:26" ht="15" customHeight="1">
      <c r="A13" s="426"/>
      <c r="B13" s="368"/>
      <c r="C13" s="369"/>
      <c r="D13" s="368"/>
      <c r="E13" s="369"/>
      <c r="F13" s="368"/>
      <c r="G13" s="369"/>
      <c r="H13" s="368"/>
      <c r="I13" s="369"/>
      <c r="J13" s="370" t="s">
        <v>2041</v>
      </c>
      <c r="K13" s="368"/>
      <c r="L13" s="369"/>
      <c r="M13" s="368"/>
      <c r="N13" s="369"/>
      <c r="O13" s="368"/>
      <c r="P13" s="369"/>
      <c r="Q13" s="427"/>
      <c r="R13" s="343"/>
      <c r="S13" s="343"/>
      <c r="T13" s="343"/>
      <c r="U13" s="343"/>
      <c r="V13" s="343"/>
      <c r="W13" s="343"/>
      <c r="X13" s="343"/>
      <c r="Y13" s="343"/>
      <c r="Z13" s="343"/>
    </row>
    <row r="14" spans="1:26" ht="15" customHeight="1">
      <c r="A14" s="426"/>
      <c r="B14" s="371">
        <f>SUM(MACRO!C345)</f>
        <v>0</v>
      </c>
      <c r="C14" s="473">
        <f>IF(B$18=0,0,(B14/B$18)*100)</f>
        <v>0</v>
      </c>
      <c r="D14" s="371">
        <f>SUM(MACRO!E345)</f>
        <v>0</v>
      </c>
      <c r="E14" s="473">
        <f>IF(D$18=0,0,(D14/D$18)*100)</f>
        <v>0</v>
      </c>
      <c r="F14" s="371">
        <f>SUM(MACRO!G345)</f>
        <v>0</v>
      </c>
      <c r="G14" s="473">
        <f>IF(F$18=0,0,(F14/F$18)*100)</f>
        <v>0</v>
      </c>
      <c r="H14" s="371">
        <f>SUM(MACRO!I345)</f>
        <v>0</v>
      </c>
      <c r="I14" s="473">
        <f>IF(H$18=0,0,(H14/H$18)*100)</f>
        <v>0</v>
      </c>
      <c r="J14" s="374" t="str">
        <f>MACRO!B345</f>
        <v>Laundry</v>
      </c>
      <c r="K14" s="371">
        <f>SUM(MACRO!L345)</f>
        <v>0</v>
      </c>
      <c r="L14" s="473">
        <f>IF(K$18=0,0,(K14/K$18)*100)</f>
        <v>0</v>
      </c>
      <c r="M14" s="371">
        <f>SUM(MACRO!N345)</f>
        <v>0</v>
      </c>
      <c r="N14" s="473">
        <f>IF(M$18=0,0,(M14/M$18)*100)</f>
        <v>0</v>
      </c>
      <c r="O14" s="371">
        <f>SUM(MACRO!P345)</f>
        <v>0</v>
      </c>
      <c r="P14" s="473">
        <f>IF(O$18=0,0,(O14/O$18)*100)</f>
        <v>0</v>
      </c>
      <c r="Q14" s="427"/>
      <c r="R14" s="343"/>
      <c r="S14" s="343"/>
      <c r="T14" s="343"/>
      <c r="U14" s="343"/>
      <c r="V14" s="343"/>
      <c r="W14" s="343"/>
      <c r="X14" s="343"/>
      <c r="Y14" s="343"/>
      <c r="Z14" s="343"/>
    </row>
    <row r="15" spans="1:26" ht="15" customHeight="1">
      <c r="A15" s="426"/>
      <c r="B15" s="371">
        <f>SUM(MACRO!C346)</f>
        <v>0</v>
      </c>
      <c r="C15" s="473">
        <f>IF(B$18=0,0,(B15/B$18)*100)</f>
        <v>0</v>
      </c>
      <c r="D15" s="371">
        <f>SUM(MACRO!E346)</f>
        <v>0</v>
      </c>
      <c r="E15" s="473">
        <f>IF(D$18=0,0,(D15/D$18)*100)</f>
        <v>0</v>
      </c>
      <c r="F15" s="371">
        <f>SUM(MACRO!G346)</f>
        <v>0</v>
      </c>
      <c r="G15" s="473">
        <f>IF(F$18=0,0,(F15/F$18)*100)</f>
        <v>0</v>
      </c>
      <c r="H15" s="371">
        <f>SUM(MACRO!I346)</f>
        <v>0</v>
      </c>
      <c r="I15" s="473">
        <f>IF(H$18=0,0,(H15/H$18)*100)</f>
        <v>0</v>
      </c>
      <c r="J15" s="374" t="str">
        <f>MACRO!B346</f>
        <v>Space Rental</v>
      </c>
      <c r="K15" s="371">
        <f>SUM(MACRO!L346)</f>
        <v>0</v>
      </c>
      <c r="L15" s="473">
        <f>IF(K$18=0,0,(K15/K$18)*100)</f>
        <v>0</v>
      </c>
      <c r="M15" s="371">
        <f>SUM(MACRO!N346)</f>
        <v>0</v>
      </c>
      <c r="N15" s="473">
        <f>IF(M$18=0,0,(M15/M$18)*100)</f>
        <v>0</v>
      </c>
      <c r="O15" s="371">
        <f>SUM(MACRO!P346)</f>
        <v>0</v>
      </c>
      <c r="P15" s="473">
        <f>IF(O$18=0,0,(O15/O$18)*100)</f>
        <v>0</v>
      </c>
      <c r="Q15" s="427"/>
      <c r="R15" s="343"/>
      <c r="S15" s="343"/>
      <c r="T15" s="343"/>
      <c r="U15" s="343"/>
      <c r="V15" s="343"/>
      <c r="W15" s="343"/>
      <c r="X15" s="343"/>
      <c r="Y15" s="343"/>
      <c r="Z15" s="343"/>
    </row>
    <row r="16" spans="1:26" ht="15" customHeight="1">
      <c r="A16" s="426"/>
      <c r="B16" s="371">
        <f>SUM(MACRO!C347)</f>
        <v>0</v>
      </c>
      <c r="C16" s="473">
        <f>IF(B$18=0,0,(B16/B$18)*100)</f>
        <v>0</v>
      </c>
      <c r="D16" s="371">
        <f>SUM(MACRO!E347)</f>
        <v>0</v>
      </c>
      <c r="E16" s="473">
        <f>IF(D$18=0,0,(D16/D$18)*100)</f>
        <v>0</v>
      </c>
      <c r="F16" s="371">
        <f>SUM(MACRO!G347)</f>
        <v>0</v>
      </c>
      <c r="G16" s="473">
        <f>IF(F$18=0,0,(F16/F$18)*100)</f>
        <v>0</v>
      </c>
      <c r="H16" s="371">
        <f>SUM(MACRO!I347)</f>
        <v>0</v>
      </c>
      <c r="I16" s="473">
        <f>IF(H$18=0,0,(H16/H$18)*100)</f>
        <v>0</v>
      </c>
      <c r="J16" s="374" t="str">
        <f>MACRO!B347</f>
        <v>Telephone</v>
      </c>
      <c r="K16" s="371">
        <f>SUM(MACRO!L347)</f>
        <v>0</v>
      </c>
      <c r="L16" s="473">
        <f>IF(K$18=0,0,(K16/K$18)*100)</f>
        <v>0</v>
      </c>
      <c r="M16" s="371">
        <f>SUM(MACRO!N347)</f>
        <v>0</v>
      </c>
      <c r="N16" s="473">
        <f>IF(M$18=0,0,(M16/M$18)*100)</f>
        <v>0</v>
      </c>
      <c r="O16" s="371">
        <f>SUM(MACRO!P347)</f>
        <v>0</v>
      </c>
      <c r="P16" s="473">
        <f>IF(O$18=0,0,(O16/O$18)*100)</f>
        <v>0</v>
      </c>
      <c r="Q16" s="427"/>
      <c r="R16" s="343"/>
      <c r="S16" s="343"/>
      <c r="T16" s="343"/>
      <c r="U16" s="343"/>
      <c r="V16" s="343"/>
      <c r="W16" s="343"/>
      <c r="X16" s="343"/>
      <c r="Y16" s="343"/>
      <c r="Z16" s="343"/>
    </row>
    <row r="17" spans="1:26" ht="15" customHeight="1">
      <c r="A17" s="426"/>
      <c r="B17" s="382">
        <f>SUM(MACRO!C348)</f>
        <v>0</v>
      </c>
      <c r="C17" s="473">
        <f>IF(B$18=0,0,(B17/B$18)*100)</f>
        <v>0</v>
      </c>
      <c r="D17" s="382">
        <f>SUM(MACRO!E348)</f>
        <v>0</v>
      </c>
      <c r="E17" s="473">
        <f>IF(D$18=0,0,(D17/D$18)*100)</f>
        <v>0</v>
      </c>
      <c r="F17" s="382">
        <f>SUM(MACRO!G348)</f>
        <v>0</v>
      </c>
      <c r="G17" s="473">
        <f>IF(F$18=0,0,(F17/F$18)*100)</f>
        <v>0</v>
      </c>
      <c r="H17" s="382">
        <f>SUM(MACRO!I348)</f>
        <v>0</v>
      </c>
      <c r="I17" s="473">
        <f>IF(H$18=0,0,(H17/H$18)*100)</f>
        <v>0</v>
      </c>
      <c r="J17" s="375" t="str">
        <f>MACRO!B348</f>
        <v>Business Center</v>
      </c>
      <c r="K17" s="382">
        <f>SUM(MACRO!L348)</f>
        <v>0</v>
      </c>
      <c r="L17" s="473">
        <f>IF(K$18=0,0,(K17/K$18)*100)</f>
        <v>0</v>
      </c>
      <c r="M17" s="382">
        <f>SUM(MACRO!N348)</f>
        <v>0</v>
      </c>
      <c r="N17" s="473">
        <f>IF(M$18=0,0,(M17/M$18)*100)</f>
        <v>0</v>
      </c>
      <c r="O17" s="382">
        <f>SUM(MACRO!P348)</f>
        <v>0</v>
      </c>
      <c r="P17" s="473">
        <f>IF(O$18=0,0,(O17/O$18)*100)</f>
        <v>0</v>
      </c>
      <c r="Q17" s="427"/>
      <c r="R17" s="343"/>
      <c r="S17" s="343"/>
      <c r="T17" s="343"/>
      <c r="U17" s="343"/>
      <c r="V17" s="343"/>
      <c r="W17" s="343"/>
      <c r="X17" s="343"/>
      <c r="Y17" s="343"/>
      <c r="Z17" s="343"/>
    </row>
    <row r="18" spans="1:26" ht="15" customHeight="1">
      <c r="A18" s="430"/>
      <c r="B18" s="431">
        <f>SUM(B14:B17)</f>
        <v>0</v>
      </c>
      <c r="C18" s="432">
        <f>IF(B$18=0,0,(B18/B$18)*100)</f>
        <v>0</v>
      </c>
      <c r="D18" s="431">
        <f>SUM(D14:D17)</f>
        <v>0</v>
      </c>
      <c r="E18" s="432">
        <f>IF(D$18=0,0,(D18/D$18)*100)</f>
        <v>0</v>
      </c>
      <c r="F18" s="431">
        <f>SUM(F14:F17)</f>
        <v>0</v>
      </c>
      <c r="G18" s="432">
        <f>IF(F$18=0,0,(F18/F$18)*100)</f>
        <v>0</v>
      </c>
      <c r="H18" s="431">
        <f>SUM(H14:H17)</f>
        <v>0</v>
      </c>
      <c r="I18" s="432">
        <f>IF(H$18=0,0,(H18/H$18)*100)</f>
        <v>0</v>
      </c>
      <c r="J18" s="491" t="s">
        <v>554</v>
      </c>
      <c r="K18" s="431">
        <f>SUM(K14:K17)</f>
        <v>0</v>
      </c>
      <c r="L18" s="432">
        <f>IF(K$18=0,0,(K18/K$18)*100)</f>
        <v>0</v>
      </c>
      <c r="M18" s="431">
        <f>SUM(M14:M17)</f>
        <v>0</v>
      </c>
      <c r="N18" s="432">
        <f>IF(M$18=0,0,(M18/M$18)*100)</f>
        <v>0</v>
      </c>
      <c r="O18" s="431">
        <f>SUM(O14:O17)</f>
        <v>0</v>
      </c>
      <c r="P18" s="432">
        <f>IF(O$18=0,0,(O18/O$18)*100)</f>
        <v>0</v>
      </c>
      <c r="Q18" s="434"/>
      <c r="R18" s="429"/>
      <c r="S18" s="429"/>
      <c r="T18" s="429"/>
      <c r="U18" s="429"/>
      <c r="V18" s="429"/>
      <c r="W18" s="429"/>
      <c r="X18" s="429"/>
      <c r="Y18" s="429"/>
      <c r="Z18" s="429"/>
    </row>
    <row r="19" spans="1:26" ht="15" customHeight="1">
      <c r="A19" s="426"/>
      <c r="B19" s="368"/>
      <c r="C19" s="369"/>
      <c r="D19" s="368"/>
      <c r="E19" s="369"/>
      <c r="F19" s="368"/>
      <c r="G19" s="369"/>
      <c r="H19" s="368"/>
      <c r="I19" s="369"/>
      <c r="J19" s="370" t="s">
        <v>2042</v>
      </c>
      <c r="K19" s="368"/>
      <c r="L19" s="369"/>
      <c r="M19" s="368"/>
      <c r="N19" s="369"/>
      <c r="O19" s="368"/>
      <c r="P19" s="369"/>
      <c r="Q19" s="427"/>
      <c r="R19" s="343"/>
      <c r="S19" s="343"/>
      <c r="T19" s="343"/>
      <c r="U19" s="343"/>
      <c r="V19" s="343"/>
      <c r="W19" s="343"/>
      <c r="X19" s="343"/>
      <c r="Y19" s="343"/>
      <c r="Z19" s="343"/>
    </row>
    <row r="20" spans="1:26" ht="15" customHeight="1">
      <c r="A20" s="426"/>
      <c r="B20" s="371">
        <f>SUM(MACRO!C351)</f>
        <v>0</v>
      </c>
      <c r="C20" s="473">
        <f>IF(B$23=0,0,(B20/B$23)*100)</f>
        <v>0</v>
      </c>
      <c r="D20" s="371">
        <f>SUM(MACRO!E351)</f>
        <v>0</v>
      </c>
      <c r="E20" s="473">
        <f>IF(D$23=0,0,(D20/D$23)*100)</f>
        <v>0</v>
      </c>
      <c r="F20" s="371">
        <f>SUM(MACRO!G351)</f>
        <v>0</v>
      </c>
      <c r="G20" s="473">
        <f>IF(F$23=0,0,(F20/F$23)*100)</f>
        <v>0</v>
      </c>
      <c r="H20" s="371">
        <f>SUM(MACRO!I351)</f>
        <v>0</v>
      </c>
      <c r="I20" s="473">
        <f>IF(H$23=0,0,(H20/H$23)*100)</f>
        <v>0</v>
      </c>
      <c r="J20" s="374" t="str">
        <f>MACRO!B351</f>
        <v>Art Excebhition</v>
      </c>
      <c r="K20" s="371">
        <f>SUM(MACRO!L351)</f>
        <v>0</v>
      </c>
      <c r="L20" s="473">
        <f>IF(K$23=0,0,(K20/K$23)*100)</f>
        <v>0</v>
      </c>
      <c r="M20" s="371">
        <f>SUM(MACRO!N351)</f>
        <v>0</v>
      </c>
      <c r="N20" s="473">
        <f>IF(M$23=0,0,(M20/M$23)*100)</f>
        <v>0</v>
      </c>
      <c r="O20" s="371">
        <f>SUM(MACRO!P351)</f>
        <v>0</v>
      </c>
      <c r="P20" s="473">
        <f>IF(O$23=0,0,(O20/O$23)*100)</f>
        <v>0</v>
      </c>
      <c r="Q20" s="427"/>
      <c r="R20" s="343"/>
      <c r="S20" s="343"/>
      <c r="T20" s="343"/>
      <c r="U20" s="343"/>
      <c r="V20" s="343"/>
      <c r="W20" s="343"/>
      <c r="X20" s="343"/>
      <c r="Y20" s="343"/>
      <c r="Z20" s="343"/>
    </row>
    <row r="21" spans="1:26" ht="15" customHeight="1">
      <c r="A21" s="426"/>
      <c r="B21" s="371">
        <f>SUM(MACRO!C352)</f>
        <v>0</v>
      </c>
      <c r="C21" s="506">
        <f>IF(B$23=0,0,(B21/B$23)*100)</f>
        <v>0</v>
      </c>
      <c r="D21" s="371">
        <f>SUM(MACRO!E352)</f>
        <v>0</v>
      </c>
      <c r="E21" s="506">
        <f>IF(D$23=0,0,(D21/D$23)*100)</f>
        <v>0</v>
      </c>
      <c r="F21" s="371">
        <f>SUM(MACRO!G352)</f>
        <v>0</v>
      </c>
      <c r="G21" s="506">
        <f>IF(F$23=0,0,(F21/F$23)*100)</f>
        <v>0</v>
      </c>
      <c r="H21" s="371">
        <f>SUM(MACRO!I352)</f>
        <v>0</v>
      </c>
      <c r="I21" s="506">
        <f>IF(H$23=0,0,(H21/H$23)*100)</f>
        <v>0</v>
      </c>
      <c r="J21" s="374" t="str">
        <f>MACRO!B352</f>
        <v>Car Rental</v>
      </c>
      <c r="K21" s="371">
        <f>SUM(MACRO!L352)</f>
        <v>0</v>
      </c>
      <c r="L21" s="506">
        <f>IF(K$23=0,0,(K21/K$23)*100)</f>
        <v>0</v>
      </c>
      <c r="M21" s="371">
        <f>SUM(MACRO!N352)</f>
        <v>0</v>
      </c>
      <c r="N21" s="506">
        <f>IF(M$23=0,0,(M21/M$23)*100)</f>
        <v>0</v>
      </c>
      <c r="O21" s="371">
        <f>SUM(MACRO!P352)</f>
        <v>0</v>
      </c>
      <c r="P21" s="506">
        <f>IF(O$23=0,0,(O21/O$23)*100)</f>
        <v>0</v>
      </c>
      <c r="Q21" s="427"/>
      <c r="R21" s="343"/>
      <c r="S21" s="343"/>
      <c r="T21" s="343"/>
      <c r="U21" s="343"/>
      <c r="V21" s="343"/>
      <c r="W21" s="343"/>
      <c r="X21" s="343"/>
      <c r="Y21" s="343"/>
      <c r="Z21" s="343"/>
    </row>
    <row r="22" spans="1:26" ht="15" customHeight="1">
      <c r="A22" s="426"/>
      <c r="B22" s="382">
        <f>SUM(MACRO!C353)</f>
        <v>0</v>
      </c>
      <c r="C22" s="383">
        <f>IF(B$23=0,0,(B22/B$23)*100)</f>
        <v>0</v>
      </c>
      <c r="D22" s="382">
        <f>SUM(MACRO!E353)</f>
        <v>0</v>
      </c>
      <c r="E22" s="383">
        <f>IF(D$23=0,0,(D22/D$23)*100)</f>
        <v>0</v>
      </c>
      <c r="F22" s="382">
        <f>SUM(MACRO!G353)</f>
        <v>0</v>
      </c>
      <c r="G22" s="383">
        <f>IF(F$23=0,0,(F22/F$23)*100)</f>
        <v>0</v>
      </c>
      <c r="H22" s="382">
        <f>SUM(MACRO!I353)</f>
        <v>0</v>
      </c>
      <c r="I22" s="383">
        <f>IF(H$23=0,0,(H22/H$23)*100)</f>
        <v>0</v>
      </c>
      <c r="J22" s="375" t="str">
        <f>MACRO!B353</f>
        <v>Miscellaneous</v>
      </c>
      <c r="K22" s="382">
        <f>SUM(MACRO!L353)</f>
        <v>0</v>
      </c>
      <c r="L22" s="383">
        <f>IF(K$23=0,0,(K22/K$23)*100)</f>
        <v>0</v>
      </c>
      <c r="M22" s="382">
        <f>SUM(MACRO!N353)</f>
        <v>0</v>
      </c>
      <c r="N22" s="383">
        <f>IF(M$23=0,0,(M22/M$23)*100)</f>
        <v>0</v>
      </c>
      <c r="O22" s="382">
        <f>SUM(MACRO!P353)</f>
        <v>0</v>
      </c>
      <c r="P22" s="383">
        <f>IF(O$23=0,0,(O22/O$23)*100)</f>
        <v>0</v>
      </c>
      <c r="Q22" s="427"/>
      <c r="R22" s="343"/>
      <c r="S22" s="343"/>
      <c r="T22" s="343"/>
      <c r="U22" s="343"/>
      <c r="V22" s="343"/>
      <c r="W22" s="343"/>
      <c r="X22" s="343"/>
      <c r="Y22" s="343"/>
      <c r="Z22" s="343"/>
    </row>
    <row r="23" spans="1:26" ht="15" customHeight="1">
      <c r="A23" s="430"/>
      <c r="B23" s="431">
        <f>SUM(B20:B22)</f>
        <v>0</v>
      </c>
      <c r="C23" s="432">
        <f>IF(B$23=0,0,(B23/B$23)*100)</f>
        <v>0</v>
      </c>
      <c r="D23" s="431">
        <f>SUM(D20:D22)</f>
        <v>0</v>
      </c>
      <c r="E23" s="432">
        <f>IF(D$23=0,0,(D23/D$23)*100)</f>
        <v>0</v>
      </c>
      <c r="F23" s="431">
        <f>SUM(F20:F22)</f>
        <v>0</v>
      </c>
      <c r="G23" s="432">
        <f>IF(F$23=0,0,(F23/F$23)*100)</f>
        <v>0</v>
      </c>
      <c r="H23" s="431">
        <f>SUM(H20:H22)</f>
        <v>0</v>
      </c>
      <c r="I23" s="432">
        <f>IF(H$23=0,0,(H23/H$23)*100)</f>
        <v>0</v>
      </c>
      <c r="J23" s="491" t="s">
        <v>560</v>
      </c>
      <c r="K23" s="431">
        <f>SUM(K20:K22)</f>
        <v>0</v>
      </c>
      <c r="L23" s="432">
        <f>IF(K$23=0,0,(K23/K$23)*100)</f>
        <v>0</v>
      </c>
      <c r="M23" s="431">
        <f>SUM(M20:M22)</f>
        <v>0</v>
      </c>
      <c r="N23" s="432">
        <f>IF(M$23=0,0,(M23/M$23)*100)</f>
        <v>0</v>
      </c>
      <c r="O23" s="431">
        <f>SUM(O20:O22)</f>
        <v>0</v>
      </c>
      <c r="P23" s="432">
        <f>IF(O$23=0,0,(O23/O$23)*100)</f>
        <v>0</v>
      </c>
      <c r="Q23" s="434"/>
      <c r="R23" s="429"/>
      <c r="S23" s="429"/>
      <c r="T23" s="429"/>
      <c r="U23" s="429"/>
      <c r="V23" s="429"/>
      <c r="W23" s="429"/>
      <c r="X23" s="429"/>
      <c r="Y23" s="429"/>
      <c r="Z23" s="429"/>
    </row>
    <row r="24" spans="1:26" ht="15" customHeight="1">
      <c r="A24" s="430"/>
      <c r="B24" s="431">
        <f>SUM(B12+B18+B23)</f>
        <v>0</v>
      </c>
      <c r="C24" s="432">
        <f>IF(B$24=0,0,(B24/B$24)*100)</f>
        <v>0</v>
      </c>
      <c r="D24" s="431">
        <f>SUM(D12+D18+D23)</f>
        <v>0</v>
      </c>
      <c r="E24" s="432">
        <f>IF(D$24=0,0,(D24/D$24)*100)</f>
        <v>0</v>
      </c>
      <c r="F24" s="431">
        <f>SUM(F12+F18+F23)</f>
        <v>0</v>
      </c>
      <c r="G24" s="432">
        <f>IF(F$24=0,0,(F24/F$24)*100)</f>
        <v>0</v>
      </c>
      <c r="H24" s="431">
        <f>SUM(H12+H18+H23)</f>
        <v>0</v>
      </c>
      <c r="I24" s="432">
        <f>IF(H$24=0,0,(H24/H$24)*100)</f>
        <v>0</v>
      </c>
      <c r="J24" s="491" t="s">
        <v>2043</v>
      </c>
      <c r="K24" s="431">
        <f>SUM(K12+K18+K23)</f>
        <v>0</v>
      </c>
      <c r="L24" s="432">
        <f>IF(K$24=0,0,(K24/K$24)*100)</f>
        <v>0</v>
      </c>
      <c r="M24" s="431">
        <f>SUM(M12+M18+M23)</f>
        <v>0</v>
      </c>
      <c r="N24" s="432">
        <f>IF(M$24=0,0,(M24/M$24)*100)</f>
        <v>0</v>
      </c>
      <c r="O24" s="431">
        <f>SUM(O12+O18+O23)</f>
        <v>0</v>
      </c>
      <c r="P24" s="432">
        <f>IF(O$24=0,0,(O24/O$24)*100)</f>
        <v>0</v>
      </c>
      <c r="Q24" s="434"/>
      <c r="R24" s="429"/>
      <c r="S24" s="429"/>
      <c r="T24" s="429"/>
      <c r="U24" s="429"/>
      <c r="V24" s="429"/>
      <c r="W24" s="429"/>
      <c r="X24" s="429"/>
      <c r="Y24" s="429"/>
      <c r="Z24" s="429"/>
    </row>
    <row r="25" spans="1:26" ht="15" customHeight="1">
      <c r="A25" s="426"/>
      <c r="B25" s="368"/>
      <c r="C25" s="369"/>
      <c r="D25" s="368"/>
      <c r="E25" s="369"/>
      <c r="F25" s="368"/>
      <c r="G25" s="369"/>
      <c r="H25" s="368"/>
      <c r="I25" s="369"/>
      <c r="J25" s="370" t="s">
        <v>2044</v>
      </c>
      <c r="K25" s="368"/>
      <c r="L25" s="369"/>
      <c r="M25" s="368"/>
      <c r="N25" s="369"/>
      <c r="O25" s="368"/>
      <c r="P25" s="369"/>
      <c r="Q25" s="427"/>
      <c r="R25" s="343"/>
      <c r="S25" s="343"/>
      <c r="T25" s="343"/>
      <c r="U25" s="343"/>
      <c r="V25" s="343"/>
      <c r="W25" s="343"/>
      <c r="X25" s="343"/>
      <c r="Y25" s="343"/>
      <c r="Z25" s="343"/>
    </row>
    <row r="26" spans="1:26" ht="15" customHeight="1">
      <c r="A26" s="426"/>
      <c r="B26" s="371">
        <f>SUM(MACRO!C376)</f>
        <v>0</v>
      </c>
      <c r="C26" s="473">
        <f>IF(B$8=0,0,(B26/B$8)*100)</f>
        <v>0</v>
      </c>
      <c r="D26" s="371">
        <f>SUM(MACRO!E376)</f>
        <v>0</v>
      </c>
      <c r="E26" s="473">
        <f>IF(D$8=0,0,(D26/D$8)*100)</f>
        <v>0</v>
      </c>
      <c r="F26" s="371">
        <f>SUM(MACRO!G376)</f>
        <v>0</v>
      </c>
      <c r="G26" s="473">
        <f>IF(F$8=0,0,(F26/F$8)*100)</f>
        <v>0</v>
      </c>
      <c r="H26" s="371">
        <f>SUM(MACRO!I376)</f>
        <v>0</v>
      </c>
      <c r="I26" s="473">
        <f>IF(H$8=0,0,(H26/H$8)*100)</f>
        <v>0</v>
      </c>
      <c r="J26" s="374" t="str">
        <f>MACRO!B376</f>
        <v>Membership</v>
      </c>
      <c r="K26" s="371">
        <f>SUM(MACRO!L376)</f>
        <v>0</v>
      </c>
      <c r="L26" s="473">
        <f>IF(K$8=0,0,(K26/K$8)*100)</f>
        <v>0</v>
      </c>
      <c r="M26" s="371">
        <f>SUM(MACRO!N376)</f>
        <v>0</v>
      </c>
      <c r="N26" s="473">
        <f>IF(M$8=0,0,(M26/M$8)*100)</f>
        <v>0</v>
      </c>
      <c r="O26" s="371">
        <f>SUM(MACRO!P376)</f>
        <v>0</v>
      </c>
      <c r="P26" s="473">
        <f>IF(O$8=0,0,(O26/O$8)*100)</f>
        <v>0</v>
      </c>
      <c r="Q26" s="427"/>
      <c r="R26" s="343"/>
      <c r="S26" s="343"/>
      <c r="T26" s="343"/>
      <c r="U26" s="343"/>
      <c r="V26" s="343"/>
      <c r="W26" s="343"/>
      <c r="X26" s="343"/>
      <c r="Y26" s="343"/>
      <c r="Z26" s="343"/>
    </row>
    <row r="27" spans="1:26" ht="15" customHeight="1">
      <c r="A27" s="426"/>
      <c r="B27" s="371">
        <f>SUM(MACRO!C377)</f>
        <v>0</v>
      </c>
      <c r="C27" s="473">
        <f>IF(B$9=0,0,(B27/B$9)*100)</f>
        <v>0</v>
      </c>
      <c r="D27" s="371">
        <f>SUM(MACRO!E377)</f>
        <v>0</v>
      </c>
      <c r="E27" s="473">
        <f>IF(D$9=0,0,(D27/D$9)*100)</f>
        <v>0</v>
      </c>
      <c r="F27" s="371">
        <f>SUM(MACRO!G377)</f>
        <v>0</v>
      </c>
      <c r="G27" s="473">
        <f>IF(F$9=0,0,(F27/F$9)*100)</f>
        <v>0</v>
      </c>
      <c r="H27" s="371">
        <f>SUM(MACRO!I377)</f>
        <v>0</v>
      </c>
      <c r="I27" s="473">
        <f>IF(H$9=0,0,(H27/H$9)*100)</f>
        <v>0</v>
      </c>
      <c r="J27" s="374" t="str">
        <f>MACRO!B377</f>
        <v>Spa</v>
      </c>
      <c r="K27" s="371">
        <f>SUM(MACRO!L377)</f>
        <v>0</v>
      </c>
      <c r="L27" s="473">
        <f>IF(K$9=0,0,(K27/K$9)*100)</f>
        <v>0</v>
      </c>
      <c r="M27" s="371">
        <f>SUM(MACRO!N377)</f>
        <v>0</v>
      </c>
      <c r="N27" s="473">
        <f>IF(M$9=0,0,(M27/M$9)*100)</f>
        <v>0</v>
      </c>
      <c r="O27" s="371">
        <f>SUM(MACRO!P377)</f>
        <v>0</v>
      </c>
      <c r="P27" s="473">
        <f>IF(O$9=0,0,(O27/O$9)*100)</f>
        <v>0</v>
      </c>
      <c r="Q27" s="427"/>
      <c r="R27" s="343"/>
      <c r="S27" s="343"/>
      <c r="T27" s="343"/>
      <c r="U27" s="343"/>
      <c r="V27" s="343"/>
      <c r="W27" s="343"/>
      <c r="X27" s="343"/>
      <c r="Y27" s="343"/>
      <c r="Z27" s="343"/>
    </row>
    <row r="28" spans="1:26" ht="15" customHeight="1">
      <c r="A28" s="426"/>
      <c r="B28" s="371">
        <f>SUM(MACRO!C378)</f>
        <v>0</v>
      </c>
      <c r="C28" s="473">
        <f>IF(B$10=0,0,(B28/B$10)*100)</f>
        <v>0</v>
      </c>
      <c r="D28" s="371">
        <f>SUM(MACRO!E378)</f>
        <v>0</v>
      </c>
      <c r="E28" s="473">
        <f>IF(D$10=0,0,(D28/D$10)*100)</f>
        <v>0</v>
      </c>
      <c r="F28" s="371">
        <f>SUM(MACRO!G378)</f>
        <v>0</v>
      </c>
      <c r="G28" s="473">
        <f>IF(F$10=0,0,(F28/F$10)*100)</f>
        <v>0</v>
      </c>
      <c r="H28" s="371">
        <f>SUM(MACRO!I378)</f>
        <v>0</v>
      </c>
      <c r="I28" s="473">
        <f>IF(H$10=0,0,(H28/H$10)*100)</f>
        <v>0</v>
      </c>
      <c r="J28" s="374" t="str">
        <f>MACRO!B378</f>
        <v>Fitness</v>
      </c>
      <c r="K28" s="371">
        <f>SUM(MACRO!L378)</f>
        <v>0</v>
      </c>
      <c r="L28" s="473">
        <f>IF(K$10=0,0,(K28/K$10)*100)</f>
        <v>0</v>
      </c>
      <c r="M28" s="371">
        <f>SUM(MACRO!N378)</f>
        <v>0</v>
      </c>
      <c r="N28" s="473">
        <f>IF(M$10=0,0,(M28/M$10)*100)</f>
        <v>0</v>
      </c>
      <c r="O28" s="371">
        <f>SUM(MACRO!P378)</f>
        <v>0</v>
      </c>
      <c r="P28" s="473">
        <f>IF(O$10=0,0,(O28/O$10)*100)</f>
        <v>0</v>
      </c>
      <c r="Q28" s="427"/>
      <c r="R28" s="343"/>
      <c r="S28" s="343"/>
      <c r="T28" s="343"/>
      <c r="U28" s="343"/>
      <c r="V28" s="343"/>
      <c r="W28" s="343"/>
      <c r="X28" s="343"/>
      <c r="Y28" s="343"/>
      <c r="Z28" s="343"/>
    </row>
    <row r="29" spans="1:26" ht="15" customHeight="1">
      <c r="A29" s="426"/>
      <c r="B29" s="382">
        <f>SUM(MACRO!C379)</f>
        <v>0</v>
      </c>
      <c r="C29" s="473">
        <f>IF(B$11=0,0,(B29/B$11)*100)</f>
        <v>0</v>
      </c>
      <c r="D29" s="382">
        <f>SUM(MACRO!E379)</f>
        <v>0</v>
      </c>
      <c r="E29" s="473">
        <f>IF(D$11=0,0,(D29/D$11)*100)</f>
        <v>0</v>
      </c>
      <c r="F29" s="382">
        <f>SUM(MACRO!G379)</f>
        <v>0</v>
      </c>
      <c r="G29" s="473">
        <f>IF(F$11=0,0,(F29/F$11)*100)</f>
        <v>0</v>
      </c>
      <c r="H29" s="382">
        <f>SUM(MACRO!I379)</f>
        <v>0</v>
      </c>
      <c r="I29" s="473">
        <f>IF(H$11=0,0,(H29/H$11)*100)</f>
        <v>0</v>
      </c>
      <c r="J29" s="375" t="str">
        <f>MACRO!B379</f>
        <v>Others</v>
      </c>
      <c r="K29" s="382">
        <f>SUM(MACRO!L379)</f>
        <v>0</v>
      </c>
      <c r="L29" s="473">
        <f>IF(K$11=0,0,(K29/K$11)*100)</f>
        <v>0</v>
      </c>
      <c r="M29" s="382">
        <f>SUM(MACRO!N379)</f>
        <v>0</v>
      </c>
      <c r="N29" s="473">
        <f>IF(M$11=0,0,(M29/M$11)*100)</f>
        <v>0</v>
      </c>
      <c r="O29" s="382">
        <f>SUM(MACRO!P379)</f>
        <v>0</v>
      </c>
      <c r="P29" s="473">
        <f>IF(O$11=0,0,(O29/O$11)*100)</f>
        <v>0</v>
      </c>
      <c r="Q29" s="427"/>
      <c r="R29" s="343"/>
      <c r="S29" s="343"/>
      <c r="T29" s="343"/>
      <c r="U29" s="343"/>
      <c r="V29" s="343"/>
      <c r="W29" s="343"/>
      <c r="X29" s="343"/>
      <c r="Y29" s="343"/>
      <c r="Z29" s="343"/>
    </row>
    <row r="30" spans="1:26" ht="15" customHeight="1">
      <c r="A30" s="430"/>
      <c r="B30" s="431">
        <f>SUM(B26:B29)</f>
        <v>0</v>
      </c>
      <c r="C30" s="432">
        <f>IF(B$12=0,0,(B30/B$12)*100)</f>
        <v>0</v>
      </c>
      <c r="D30" s="431">
        <f>SUM(D26:D29)</f>
        <v>0</v>
      </c>
      <c r="E30" s="432">
        <f>IF(D$12=0,0,(D30/D$12)*100)</f>
        <v>0</v>
      </c>
      <c r="F30" s="431">
        <f>SUM(F26:F29)</f>
        <v>0</v>
      </c>
      <c r="G30" s="432">
        <f>IF(F$12=0,0,(F30/F$12)*100)</f>
        <v>0</v>
      </c>
      <c r="H30" s="431">
        <f>SUM(H26:H29)</f>
        <v>0</v>
      </c>
      <c r="I30" s="432">
        <f>IF(H$12=0,0,(H30/H$12)*100)</f>
        <v>0</v>
      </c>
      <c r="J30" s="491" t="s">
        <v>2044</v>
      </c>
      <c r="K30" s="431">
        <f>SUM(K26:K29)</f>
        <v>0</v>
      </c>
      <c r="L30" s="432">
        <f>IF(K$12=0,0,(K30/K$12)*100)</f>
        <v>0</v>
      </c>
      <c r="M30" s="431">
        <f>SUM(M26:M29)</f>
        <v>0</v>
      </c>
      <c r="N30" s="432">
        <f>IF(M$12=0,0,(M30/M$12)*100)</f>
        <v>0</v>
      </c>
      <c r="O30" s="431">
        <f>SUM(O26:O29)</f>
        <v>0</v>
      </c>
      <c r="P30" s="432">
        <f>IF(O$12=0,0,(O30/O$12)*100)</f>
        <v>0</v>
      </c>
      <c r="Q30" s="434"/>
      <c r="R30" s="429"/>
      <c r="S30" s="429"/>
      <c r="T30" s="429"/>
      <c r="U30" s="429"/>
      <c r="V30" s="429"/>
      <c r="W30" s="429"/>
      <c r="X30" s="429"/>
      <c r="Y30" s="429"/>
      <c r="Z30" s="429"/>
    </row>
    <row r="31" spans="1:26" ht="15" customHeight="1">
      <c r="A31" s="426"/>
      <c r="B31" s="368"/>
      <c r="C31" s="369"/>
      <c r="D31" s="368"/>
      <c r="E31" s="369"/>
      <c r="F31" s="368"/>
      <c r="G31" s="369"/>
      <c r="H31" s="368"/>
      <c r="I31" s="369"/>
      <c r="J31" s="370" t="s">
        <v>2045</v>
      </c>
      <c r="K31" s="368"/>
      <c r="L31" s="369"/>
      <c r="M31" s="368"/>
      <c r="N31" s="369"/>
      <c r="O31" s="368"/>
      <c r="P31" s="369"/>
      <c r="Q31" s="427"/>
      <c r="R31" s="343"/>
      <c r="S31" s="343"/>
      <c r="T31" s="343"/>
      <c r="U31" s="343"/>
      <c r="V31" s="343"/>
      <c r="W31" s="343"/>
      <c r="X31" s="343"/>
      <c r="Y31" s="343"/>
      <c r="Z31" s="343"/>
    </row>
    <row r="32" spans="1:26" ht="15" customHeight="1">
      <c r="A32" s="426"/>
      <c r="B32" s="371">
        <f>SUM(MACRO!C382)</f>
        <v>0</v>
      </c>
      <c r="C32" s="473">
        <f>IF(B$14=0,0,(B32/B$14)*100)</f>
        <v>0</v>
      </c>
      <c r="D32" s="371">
        <f>SUM(MACRO!E382)</f>
        <v>0</v>
      </c>
      <c r="E32" s="473">
        <f>IF(D$14=0,0,(D32/D$14)*100)</f>
        <v>0</v>
      </c>
      <c r="F32" s="371">
        <f>SUM(MACRO!G382)</f>
        <v>0</v>
      </c>
      <c r="G32" s="473">
        <f>IF(F$14=0,0,(F32/F$14)*100)</f>
        <v>0</v>
      </c>
      <c r="H32" s="371">
        <f>SUM(MACRO!I382)</f>
        <v>0</v>
      </c>
      <c r="I32" s="473">
        <f>IF(H$14=0,0,(H32/H$14)*100)</f>
        <v>0</v>
      </c>
      <c r="J32" s="374" t="str">
        <f>MACRO!B382</f>
        <v>Laundry</v>
      </c>
      <c r="K32" s="371">
        <f>SUM(MACRO!L382)</f>
        <v>0</v>
      </c>
      <c r="L32" s="473">
        <f>IF(K$14=0,0,(K32/K$14)*100)</f>
        <v>0</v>
      </c>
      <c r="M32" s="371">
        <f>SUM(MACRO!N382)</f>
        <v>0</v>
      </c>
      <c r="N32" s="473">
        <f>IF(M$14=0,0,(M32/M$14)*100)</f>
        <v>0</v>
      </c>
      <c r="O32" s="371">
        <f>SUM(MACRO!P382)</f>
        <v>0</v>
      </c>
      <c r="P32" s="473">
        <f>IF(O$14=0,0,(O32/O$14)*100)</f>
        <v>0</v>
      </c>
      <c r="Q32" s="427"/>
      <c r="R32" s="343"/>
      <c r="S32" s="343"/>
      <c r="T32" s="343"/>
      <c r="U32" s="343"/>
      <c r="V32" s="343"/>
      <c r="W32" s="343"/>
      <c r="X32" s="343"/>
      <c r="Y32" s="343"/>
      <c r="Z32" s="343"/>
    </row>
    <row r="33" spans="1:26" ht="15" customHeight="1">
      <c r="A33" s="426"/>
      <c r="B33" s="371">
        <f>SUM(MACRO!C383)</f>
        <v>0</v>
      </c>
      <c r="C33" s="473">
        <f>IF(B$15=0,0,(B33/B$15)*100)</f>
        <v>0</v>
      </c>
      <c r="D33" s="371">
        <f>SUM(MACRO!E383)</f>
        <v>0</v>
      </c>
      <c r="E33" s="473">
        <f>IF(D$15=0,0,(D33/D$15)*100)</f>
        <v>0</v>
      </c>
      <c r="F33" s="371">
        <f>SUM(MACRO!G383)</f>
        <v>0</v>
      </c>
      <c r="G33" s="473">
        <f>IF(F$15=0,0,(F33/F$15)*100)</f>
        <v>0</v>
      </c>
      <c r="H33" s="371">
        <f>SUM(MACRO!I383)</f>
        <v>0</v>
      </c>
      <c r="I33" s="473">
        <f>IF(H$15=0,0,(H33/H$15)*100)</f>
        <v>0</v>
      </c>
      <c r="J33" s="374" t="str">
        <f>MACRO!B383</f>
        <v>Space Rental</v>
      </c>
      <c r="K33" s="371">
        <f>SUM(MACRO!L383)</f>
        <v>0</v>
      </c>
      <c r="L33" s="473">
        <f>IF(K$15=0,0,(K33/K$15)*100)</f>
        <v>0</v>
      </c>
      <c r="M33" s="371">
        <f>SUM(MACRO!N383)</f>
        <v>0</v>
      </c>
      <c r="N33" s="473">
        <f>IF(M$15=0,0,(M33/M$15)*100)</f>
        <v>0</v>
      </c>
      <c r="O33" s="371">
        <f>SUM(MACRO!P383)</f>
        <v>0</v>
      </c>
      <c r="P33" s="473">
        <f>IF(O$15=0,0,(O33/O$15)*100)</f>
        <v>0</v>
      </c>
      <c r="Q33" s="427"/>
      <c r="R33" s="343"/>
      <c r="S33" s="343"/>
      <c r="T33" s="343"/>
      <c r="U33" s="343"/>
      <c r="V33" s="343"/>
      <c r="W33" s="343"/>
      <c r="X33" s="343"/>
      <c r="Y33" s="343"/>
      <c r="Z33" s="343"/>
    </row>
    <row r="34" spans="1:26" ht="15" customHeight="1">
      <c r="A34" s="426"/>
      <c r="B34" s="371">
        <f>SUM(MACRO!C384)</f>
        <v>0</v>
      </c>
      <c r="C34" s="473">
        <f>IF(B$16=0,0,(B34/B$16)*100)</f>
        <v>0</v>
      </c>
      <c r="D34" s="371">
        <f>SUM(MACRO!E384)</f>
        <v>0</v>
      </c>
      <c r="E34" s="473">
        <f>IF(D$16=0,0,(D34/D$16)*100)</f>
        <v>0</v>
      </c>
      <c r="F34" s="371">
        <f>SUM(MACRO!G384)</f>
        <v>0</v>
      </c>
      <c r="G34" s="473">
        <f>IF(F$16=0,0,(F34/F$16)*100)</f>
        <v>0</v>
      </c>
      <c r="H34" s="371">
        <f>SUM(MACRO!I384)</f>
        <v>0</v>
      </c>
      <c r="I34" s="473">
        <f>IF(H$16=0,0,(H34/H$16)*100)</f>
        <v>0</v>
      </c>
      <c r="J34" s="374" t="str">
        <f>MACRO!B384</f>
        <v>Telephone</v>
      </c>
      <c r="K34" s="371">
        <f>SUM(MACRO!L384)</f>
        <v>0</v>
      </c>
      <c r="L34" s="473">
        <f>IF(K$16=0,0,(K34/K$16)*100)</f>
        <v>0</v>
      </c>
      <c r="M34" s="371">
        <f>SUM(MACRO!N384)</f>
        <v>0</v>
      </c>
      <c r="N34" s="473">
        <f>IF(M$16=0,0,(M34/M$16)*100)</f>
        <v>0</v>
      </c>
      <c r="O34" s="371">
        <f>SUM(MACRO!P384)</f>
        <v>0</v>
      </c>
      <c r="P34" s="473">
        <f>IF(O$16=0,0,(O34/O$16)*100)</f>
        <v>0</v>
      </c>
      <c r="Q34" s="427"/>
      <c r="R34" s="343"/>
      <c r="S34" s="343"/>
      <c r="T34" s="343"/>
      <c r="U34" s="343"/>
      <c r="V34" s="343"/>
      <c r="W34" s="343"/>
      <c r="X34" s="343"/>
      <c r="Y34" s="343"/>
      <c r="Z34" s="343"/>
    </row>
    <row r="35" spans="1:26" ht="15" customHeight="1">
      <c r="A35" s="426"/>
      <c r="B35" s="382">
        <f>SUM(MACRO!C385)</f>
        <v>0</v>
      </c>
      <c r="C35" s="473">
        <f>IF(B$17=0,0,(B35/B$17)*100)</f>
        <v>0</v>
      </c>
      <c r="D35" s="382">
        <f>SUM(MACRO!E385)</f>
        <v>0</v>
      </c>
      <c r="E35" s="473">
        <f>IF(D$17=0,0,(D35/D$17)*100)</f>
        <v>0</v>
      </c>
      <c r="F35" s="382">
        <f>SUM(MACRO!G385)</f>
        <v>0</v>
      </c>
      <c r="G35" s="473">
        <f>IF(F$17=0,0,(F35/F$17)*100)</f>
        <v>0</v>
      </c>
      <c r="H35" s="382">
        <f>SUM(MACRO!I385)</f>
        <v>0</v>
      </c>
      <c r="I35" s="473">
        <f>IF(H$17=0,0,(H35/H$17)*100)</f>
        <v>0</v>
      </c>
      <c r="J35" s="375" t="str">
        <f>MACRO!B385</f>
        <v>Business Center</v>
      </c>
      <c r="K35" s="382">
        <f>SUM(MACRO!L385)</f>
        <v>0</v>
      </c>
      <c r="L35" s="473">
        <f>IF(K$17=0,0,(K35/K$17)*100)</f>
        <v>0</v>
      </c>
      <c r="M35" s="382">
        <f>SUM(MACRO!N385)</f>
        <v>0</v>
      </c>
      <c r="N35" s="473">
        <f>IF(M$17=0,0,(M35/M$17)*100)</f>
        <v>0</v>
      </c>
      <c r="O35" s="382">
        <f>SUM(MACRO!P385)</f>
        <v>0</v>
      </c>
      <c r="P35" s="473">
        <f>IF(O$17=0,0,(O35/O$17)*100)</f>
        <v>0</v>
      </c>
      <c r="Q35" s="427"/>
      <c r="R35" s="343"/>
      <c r="S35" s="343"/>
      <c r="T35" s="343"/>
      <c r="U35" s="343"/>
      <c r="V35" s="343"/>
      <c r="W35" s="343"/>
      <c r="X35" s="343"/>
      <c r="Y35" s="343"/>
      <c r="Z35" s="343"/>
    </row>
    <row r="36" spans="1:26" ht="15" customHeight="1">
      <c r="A36" s="430"/>
      <c r="B36" s="431">
        <f>SUM(B32:B35)</f>
        <v>0</v>
      </c>
      <c r="C36" s="432">
        <f>IF(B$12=0,0,(B36/B$12)*100)</f>
        <v>0</v>
      </c>
      <c r="D36" s="431">
        <f>SUM(D32:D35)</f>
        <v>0</v>
      </c>
      <c r="E36" s="432">
        <f>IF(D$12=0,0,(D36/D$12)*100)</f>
        <v>0</v>
      </c>
      <c r="F36" s="431">
        <f>SUM(F32:F35)</f>
        <v>0</v>
      </c>
      <c r="G36" s="432">
        <f>IF(F$12=0,0,(F36/F$12)*100)</f>
        <v>0</v>
      </c>
      <c r="H36" s="431">
        <f>SUM(H32:H35)</f>
        <v>0</v>
      </c>
      <c r="I36" s="432">
        <f>IF(H$12=0,0,(H36/H$12)*100)</f>
        <v>0</v>
      </c>
      <c r="J36" s="491" t="s">
        <v>598</v>
      </c>
      <c r="K36" s="431">
        <f>SUM(K32:K35)</f>
        <v>0</v>
      </c>
      <c r="L36" s="432">
        <f>IF(K$12=0,0,(K36/K$12)*100)</f>
        <v>0</v>
      </c>
      <c r="M36" s="431">
        <f>SUM(M32:M35)</f>
        <v>0</v>
      </c>
      <c r="N36" s="432">
        <f>IF(M$12=0,0,(M36/M$12)*100)</f>
        <v>0</v>
      </c>
      <c r="O36" s="431">
        <f>SUM(O32:O35)</f>
        <v>0</v>
      </c>
      <c r="P36" s="432">
        <f>IF(O$12=0,0,(O36/O$12)*100)</f>
        <v>0</v>
      </c>
      <c r="Q36" s="434"/>
      <c r="R36" s="429"/>
      <c r="S36" s="429"/>
      <c r="T36" s="429"/>
      <c r="U36" s="429"/>
      <c r="V36" s="429"/>
      <c r="W36" s="429"/>
      <c r="X36" s="429"/>
      <c r="Y36" s="429"/>
      <c r="Z36" s="429"/>
    </row>
    <row r="37" spans="1:26" ht="15" customHeight="1">
      <c r="A37" s="426"/>
      <c r="B37" s="368"/>
      <c r="C37" s="369"/>
      <c r="D37" s="368"/>
      <c r="E37" s="369"/>
      <c r="F37" s="368"/>
      <c r="G37" s="369"/>
      <c r="H37" s="368"/>
      <c r="I37" s="369"/>
      <c r="J37" s="370" t="s">
        <v>2046</v>
      </c>
      <c r="K37" s="368"/>
      <c r="L37" s="369"/>
      <c r="M37" s="368"/>
      <c r="N37" s="369"/>
      <c r="O37" s="368"/>
      <c r="P37" s="369"/>
      <c r="Q37" s="427"/>
      <c r="R37" s="343"/>
      <c r="S37" s="343"/>
      <c r="T37" s="343"/>
      <c r="U37" s="343"/>
      <c r="V37" s="343"/>
      <c r="W37" s="343"/>
      <c r="X37" s="343"/>
      <c r="Y37" s="343"/>
      <c r="Z37" s="343"/>
    </row>
    <row r="38" spans="1:26" ht="15" customHeight="1">
      <c r="A38" s="426"/>
      <c r="B38" s="371">
        <f>SUM(MACRO!C388)</f>
        <v>0</v>
      </c>
      <c r="C38" s="473">
        <f>IF(B$20=0,0,(B38/B$20)*100)</f>
        <v>0</v>
      </c>
      <c r="D38" s="371">
        <f>SUM(MACRO!E388)</f>
        <v>0</v>
      </c>
      <c r="E38" s="473">
        <f>IF(D$20=0,0,(D38/D$20)*100)</f>
        <v>0</v>
      </c>
      <c r="F38" s="371">
        <f>SUM(MACRO!G388)</f>
        <v>0</v>
      </c>
      <c r="G38" s="473">
        <f>IF(F$20=0,0,(F38/F$20)*100)</f>
        <v>0</v>
      </c>
      <c r="H38" s="371">
        <f>SUM(MACRO!I388)</f>
        <v>0</v>
      </c>
      <c r="I38" s="473">
        <f>IF(H$20=0,0,(H38/H$20)*100)</f>
        <v>0</v>
      </c>
      <c r="J38" s="374" t="str">
        <f>MACRO!B388</f>
        <v>Art Exhibition</v>
      </c>
      <c r="K38" s="371">
        <f>SUM(MACRO!L388)</f>
        <v>0</v>
      </c>
      <c r="L38" s="473">
        <f>IF(K$20=0,0,(K38/K$20)*100)</f>
        <v>0</v>
      </c>
      <c r="M38" s="371">
        <f>SUM(MACRO!N388)</f>
        <v>0</v>
      </c>
      <c r="N38" s="473">
        <f>IF(M$20=0,0,(M38/M$20)*100)</f>
        <v>0</v>
      </c>
      <c r="O38" s="371">
        <f>SUM(MACRO!P388)</f>
        <v>0</v>
      </c>
      <c r="P38" s="473">
        <f>IF(O$20=0,0,(O38/O$20)*100)</f>
        <v>0</v>
      </c>
      <c r="Q38" s="427"/>
      <c r="R38" s="343"/>
      <c r="S38" s="343"/>
      <c r="T38" s="343"/>
      <c r="U38" s="343"/>
      <c r="V38" s="343"/>
      <c r="W38" s="343"/>
      <c r="X38" s="343"/>
      <c r="Y38" s="343"/>
      <c r="Z38" s="343"/>
    </row>
    <row r="39" spans="1:26" ht="15" customHeight="1">
      <c r="A39" s="426"/>
      <c r="B39" s="371">
        <f>SUM(MACRO!C389)</f>
        <v>0</v>
      </c>
      <c r="C39" s="473">
        <f>IF(B$21=0,0,(B39/B$21)*100)</f>
        <v>0</v>
      </c>
      <c r="D39" s="371">
        <f>SUM(MACRO!E389)</f>
        <v>0</v>
      </c>
      <c r="E39" s="473">
        <f>IF(D$21=0,0,(D39/D$21)*100)</f>
        <v>0</v>
      </c>
      <c r="F39" s="371">
        <f>SUM(MACRO!G389)</f>
        <v>0</v>
      </c>
      <c r="G39" s="473">
        <f>IF(F$21=0,0,(F39/F$21)*100)</f>
        <v>0</v>
      </c>
      <c r="H39" s="371">
        <f>SUM(MACRO!I389)</f>
        <v>0</v>
      </c>
      <c r="I39" s="473">
        <f>IF(H$21=0,0,(H39/H$21)*100)</f>
        <v>0</v>
      </c>
      <c r="J39" s="374" t="str">
        <f>MACRO!B389</f>
        <v>Car Rental</v>
      </c>
      <c r="K39" s="371">
        <f>SUM(MACRO!L389)</f>
        <v>0</v>
      </c>
      <c r="L39" s="473">
        <f>IF(K$21=0,0,(K39/K$21)*100)</f>
        <v>0</v>
      </c>
      <c r="M39" s="371">
        <f>SUM(MACRO!N389)</f>
        <v>0</v>
      </c>
      <c r="N39" s="473">
        <f>IF(M$21=0,0,(M39/M$21)*100)</f>
        <v>0</v>
      </c>
      <c r="O39" s="371">
        <f>SUM(MACRO!P389)</f>
        <v>0</v>
      </c>
      <c r="P39" s="473">
        <f>IF(O$21=0,0,(O39/O$21)*100)</f>
        <v>0</v>
      </c>
      <c r="Q39" s="427"/>
      <c r="R39" s="343"/>
      <c r="S39" s="343"/>
      <c r="T39" s="343"/>
      <c r="U39" s="343"/>
      <c r="V39" s="343"/>
      <c r="W39" s="343"/>
      <c r="X39" s="343"/>
      <c r="Y39" s="343"/>
      <c r="Z39" s="343"/>
    </row>
    <row r="40" spans="1:26" ht="15" customHeight="1">
      <c r="A40" s="426"/>
      <c r="B40" s="382">
        <f>SUM(MACRO!C390)</f>
        <v>0</v>
      </c>
      <c r="C40" s="473">
        <f>IF(B$22=0,0,(B40/B$22)*100)</f>
        <v>0</v>
      </c>
      <c r="D40" s="382">
        <f>SUM(MACRO!E390)</f>
        <v>0</v>
      </c>
      <c r="E40" s="473">
        <f>IF(D$22=0,0,(D40/D$22)*100)</f>
        <v>0</v>
      </c>
      <c r="F40" s="382">
        <f>SUM(MACRO!G390)</f>
        <v>0</v>
      </c>
      <c r="G40" s="473">
        <f>IF(F$22=0,0,(F40/F$22)*100)</f>
        <v>0</v>
      </c>
      <c r="H40" s="382">
        <f>SUM(MACRO!I390)</f>
        <v>0</v>
      </c>
      <c r="I40" s="473">
        <f>IF(H$22=0,0,(H40/H$22)*100)</f>
        <v>0</v>
      </c>
      <c r="J40" s="375" t="str">
        <f>MACRO!B390</f>
        <v>Miscellaneous</v>
      </c>
      <c r="K40" s="382">
        <f>SUM(MACRO!L390)</f>
        <v>0</v>
      </c>
      <c r="L40" s="473">
        <f>IF(K$22=0,0,(K40/K$22)*100)</f>
        <v>0</v>
      </c>
      <c r="M40" s="382">
        <f>SUM(MACRO!N390)</f>
        <v>0</v>
      </c>
      <c r="N40" s="473">
        <f>IF(M$22=0,0,(M40/M$22)*100)</f>
        <v>0</v>
      </c>
      <c r="O40" s="382">
        <f>SUM(MACRO!P390)</f>
        <v>0</v>
      </c>
      <c r="P40" s="473">
        <f>IF(O$22=0,0,(O40/O$22)*100)</f>
        <v>0</v>
      </c>
      <c r="Q40" s="427"/>
      <c r="R40" s="343"/>
      <c r="S40" s="343"/>
      <c r="T40" s="343"/>
      <c r="U40" s="343"/>
      <c r="V40" s="343"/>
      <c r="W40" s="343"/>
      <c r="X40" s="343"/>
      <c r="Y40" s="343"/>
      <c r="Z40" s="343"/>
    </row>
    <row r="41" spans="1:26" ht="15" customHeight="1">
      <c r="A41" s="430"/>
      <c r="B41" s="431">
        <f>SUM(B38:B40)</f>
        <v>0</v>
      </c>
      <c r="C41" s="432">
        <f>IF(B$23=0,0,(B41/B$23)*100)</f>
        <v>0</v>
      </c>
      <c r="D41" s="431">
        <f>SUM(D38:D40)</f>
        <v>0</v>
      </c>
      <c r="E41" s="432">
        <f>IF(D$23=0,0,(D41/D$23)*100)</f>
        <v>0</v>
      </c>
      <c r="F41" s="431">
        <f>SUM(F38:F40)</f>
        <v>0</v>
      </c>
      <c r="G41" s="432">
        <f>IF(F$23=0,0,(F41/F$23)*100)</f>
        <v>0</v>
      </c>
      <c r="H41" s="431">
        <f>SUM(H38:H40)</f>
        <v>0</v>
      </c>
      <c r="I41" s="432">
        <f>IF(H$23=0,0,(H41/H$23)*100)</f>
        <v>0</v>
      </c>
      <c r="J41" s="491" t="s">
        <v>603</v>
      </c>
      <c r="K41" s="431">
        <f>SUM(K38:K40)</f>
        <v>0</v>
      </c>
      <c r="L41" s="432">
        <f>IF(K$23=0,0,(K41/K$23)*100)</f>
        <v>0</v>
      </c>
      <c r="M41" s="431">
        <f>SUM(M38:M40)</f>
        <v>0</v>
      </c>
      <c r="N41" s="432">
        <f>IF(M$23=0,0,(M41/M$23)*100)</f>
        <v>0</v>
      </c>
      <c r="O41" s="431">
        <f>SUM(O38:O40)</f>
        <v>0</v>
      </c>
      <c r="P41" s="432">
        <f>IF(O$23=0,0,(O41/O$23)*100)</f>
        <v>0</v>
      </c>
      <c r="Q41" s="434"/>
      <c r="R41" s="429"/>
      <c r="S41" s="429"/>
      <c r="T41" s="429"/>
      <c r="U41" s="429"/>
      <c r="V41" s="429"/>
      <c r="W41" s="429"/>
      <c r="X41" s="429"/>
      <c r="Y41" s="429"/>
      <c r="Z41" s="429"/>
    </row>
    <row r="42" spans="1:26" ht="15" customHeight="1">
      <c r="A42" s="430"/>
      <c r="B42" s="431">
        <f>SUM(B30+B36+B41)</f>
        <v>0</v>
      </c>
      <c r="C42" s="432">
        <f>IF(B$24=0,0,(B42/B$24)*100)</f>
        <v>0</v>
      </c>
      <c r="D42" s="431">
        <f>SUM(D30+D36+D41)</f>
        <v>0</v>
      </c>
      <c r="E42" s="432">
        <f>IF(D$24=0,0,(D42/D$24)*100)</f>
        <v>0</v>
      </c>
      <c r="F42" s="431">
        <f>SUM(F30+F36+F41)</f>
        <v>0</v>
      </c>
      <c r="G42" s="432">
        <f>IF(F$24=0,0,(F42/F$24)*100)</f>
        <v>0</v>
      </c>
      <c r="H42" s="431">
        <f>SUM(H30+H36+H41)</f>
        <v>0</v>
      </c>
      <c r="I42" s="432">
        <f>IF(H$24=0,0,(H42/H$24)*100)</f>
        <v>0</v>
      </c>
      <c r="J42" s="491" t="s">
        <v>2047</v>
      </c>
      <c r="K42" s="431">
        <f>SUM(K30+K36+K41)</f>
        <v>0</v>
      </c>
      <c r="L42" s="432">
        <f>IF(K$24=0,0,(K42/K$24)*100)</f>
        <v>0</v>
      </c>
      <c r="M42" s="431">
        <f>SUM(M30+M36+M41)</f>
        <v>0</v>
      </c>
      <c r="N42" s="432">
        <f>IF(M$24=0,0,(M42/M$24)*100)</f>
        <v>0</v>
      </c>
      <c r="O42" s="431">
        <f>SUM(O30+O36+O41)</f>
        <v>0</v>
      </c>
      <c r="P42" s="432">
        <f>IF(O$24=0,0,(O42/O$24)*100)</f>
        <v>0</v>
      </c>
      <c r="Q42" s="434"/>
      <c r="R42" s="429"/>
      <c r="S42" s="429"/>
      <c r="T42" s="429"/>
      <c r="U42" s="429"/>
      <c r="V42" s="429"/>
      <c r="W42" s="429"/>
      <c r="X42" s="429"/>
      <c r="Y42" s="429"/>
      <c r="Z42" s="429"/>
    </row>
    <row r="43" spans="1:26" ht="15" customHeight="1">
      <c r="A43" s="430"/>
      <c r="B43" s="431">
        <f>SUM(B24-B42)</f>
        <v>0</v>
      </c>
      <c r="C43" s="432">
        <f>IF(B24=0,0,(B43/B24)*100)</f>
        <v>0</v>
      </c>
      <c r="D43" s="431">
        <f>SUM(D24-D42)</f>
        <v>0</v>
      </c>
      <c r="E43" s="432">
        <f>IF(D24=0,0,(D43/D24)*100)</f>
        <v>0</v>
      </c>
      <c r="F43" s="431">
        <f>SUM(F24-F42)</f>
        <v>0</v>
      </c>
      <c r="G43" s="432">
        <f>IF(F24=0,0,(F43/F24)*100)</f>
        <v>0</v>
      </c>
      <c r="H43" s="431">
        <f>SUM(H24-H42)</f>
        <v>0</v>
      </c>
      <c r="I43" s="432">
        <f>IF(H24=0,0,(H43/H24)*100)</f>
        <v>0</v>
      </c>
      <c r="J43" s="490" t="s">
        <v>1968</v>
      </c>
      <c r="K43" s="431">
        <f>SUM(K24-K42)</f>
        <v>0</v>
      </c>
      <c r="L43" s="432">
        <f>IF(K24=0,0,(K43/K24)*100)</f>
        <v>0</v>
      </c>
      <c r="M43" s="431">
        <f>SUM(M24-M42)</f>
        <v>0</v>
      </c>
      <c r="N43" s="432">
        <f>IF(M24=0,0,(M43/M24)*100)</f>
        <v>0</v>
      </c>
      <c r="O43" s="431">
        <f>SUM(O24-O42)</f>
        <v>0</v>
      </c>
      <c r="P43" s="432">
        <f>IF(O24=0,0,(O43/O24)*100)</f>
        <v>0</v>
      </c>
      <c r="Q43" s="434"/>
      <c r="R43" s="429"/>
      <c r="S43" s="429"/>
      <c r="T43" s="429"/>
      <c r="U43" s="429"/>
      <c r="V43" s="429"/>
      <c r="W43" s="429"/>
      <c r="X43" s="429"/>
      <c r="Y43" s="429"/>
      <c r="Z43" s="429"/>
    </row>
    <row r="44" spans="1:26" ht="15" customHeight="1">
      <c r="A44" s="445"/>
      <c r="B44" s="446"/>
      <c r="C44" s="447"/>
      <c r="D44" s="446"/>
      <c r="E44" s="447"/>
      <c r="F44" s="446"/>
      <c r="G44" s="447"/>
      <c r="H44" s="446"/>
      <c r="I44" s="447"/>
      <c r="J44" s="504"/>
      <c r="K44" s="446"/>
      <c r="L44" s="447"/>
      <c r="M44" s="446"/>
      <c r="N44" s="447"/>
      <c r="O44" s="446"/>
      <c r="P44" s="449"/>
      <c r="Q44" s="450"/>
      <c r="R44" s="444"/>
      <c r="S44" s="444"/>
      <c r="T44" s="444"/>
      <c r="U44" s="444"/>
      <c r="V44" s="444"/>
      <c r="W44" s="444"/>
      <c r="X44" s="444"/>
      <c r="Y44" s="444"/>
      <c r="Z44" s="444"/>
    </row>
    <row r="45" spans="1:26" ht="15" customHeight="1">
      <c r="A45" s="343"/>
      <c r="B45" s="343"/>
      <c r="C45" s="464"/>
      <c r="D45" s="343"/>
      <c r="E45" s="464"/>
      <c r="F45" s="343"/>
      <c r="G45" s="464"/>
      <c r="H45" s="343"/>
      <c r="I45" s="464"/>
      <c r="J45" s="497"/>
      <c r="K45" s="343"/>
      <c r="L45" s="464"/>
      <c r="M45" s="343"/>
      <c r="N45" s="464"/>
      <c r="O45" s="343"/>
      <c r="P45" s="498"/>
      <c r="Q45" s="343"/>
      <c r="R45" s="343"/>
      <c r="S45" s="343"/>
      <c r="T45" s="343"/>
      <c r="U45" s="343"/>
      <c r="V45" s="343"/>
      <c r="W45" s="343"/>
      <c r="X45" s="343"/>
      <c r="Y45" s="343"/>
      <c r="Z45" s="343"/>
    </row>
    <row r="46" spans="1:26" ht="15" hidden="1" customHeight="1">
      <c r="A46" s="343"/>
      <c r="B46" s="595" t="s">
        <v>1969</v>
      </c>
      <c r="C46" s="567"/>
      <c r="D46" s="567"/>
      <c r="E46" s="567"/>
      <c r="F46" s="567"/>
      <c r="G46" s="567"/>
      <c r="H46" s="567"/>
      <c r="I46" s="543"/>
      <c r="J46" s="507"/>
      <c r="K46" s="595" t="s">
        <v>1969</v>
      </c>
      <c r="L46" s="567"/>
      <c r="M46" s="567"/>
      <c r="N46" s="567"/>
      <c r="O46" s="567"/>
      <c r="P46" s="543"/>
      <c r="Q46" s="343"/>
      <c r="R46" s="343"/>
      <c r="S46" s="343"/>
      <c r="T46" s="343"/>
      <c r="U46" s="343"/>
      <c r="V46" s="343"/>
      <c r="W46" s="343"/>
      <c r="X46" s="343"/>
      <c r="Y46" s="343"/>
      <c r="Z46" s="343"/>
    </row>
    <row r="47" spans="1:26" ht="15" hidden="1" customHeight="1">
      <c r="A47" s="343"/>
      <c r="B47" s="452" t="e">
        <f>IF(#REF!=0,0,#REF!/#REF!)</f>
        <v>#REF!</v>
      </c>
      <c r="C47" s="453" t="e">
        <f t="shared" ref="C47:C56" si="0">IF(B47=0," ",B47/B$105)</f>
        <v>#REF!</v>
      </c>
      <c r="D47" s="452" t="e">
        <f>IF(#REF!=0,0,#REF!/#REF!)</f>
        <v>#REF!</v>
      </c>
      <c r="E47" s="453" t="e">
        <f t="shared" ref="E47:E56" si="1">IF(D47=0," ",D47/D$105)</f>
        <v>#REF!</v>
      </c>
      <c r="F47" s="452" t="e">
        <f>IF(#REF!=0,0,#REF!/#REF!)</f>
        <v>#REF!</v>
      </c>
      <c r="G47" s="453" t="e">
        <f t="shared" ref="G47:G56" si="2">IF(F47=0," ",F47/F$105)</f>
        <v>#REF!</v>
      </c>
      <c r="H47" s="452" t="e">
        <f>IF(#REF!=0,0,#REF!/#REF!)</f>
        <v>#REF!</v>
      </c>
      <c r="I47" s="453" t="e">
        <f t="shared" ref="I47:I56" si="3">IF(H47=0," ",H47/H$105)</f>
        <v>#REF!</v>
      </c>
      <c r="J47" s="508" t="s">
        <v>1970</v>
      </c>
      <c r="K47" s="452" t="e">
        <f>IF(#REF!=0,0,#REF!/#REF!)</f>
        <v>#REF!</v>
      </c>
      <c r="L47" s="453" t="e">
        <f t="shared" ref="L47:L56" si="4">IF(K47=0," ",K47/K$105)</f>
        <v>#REF!</v>
      </c>
      <c r="M47" s="452" t="e">
        <f>IF(#REF!=0,0,#REF!/#REF!)</f>
        <v>#REF!</v>
      </c>
      <c r="N47" s="453" t="e">
        <f t="shared" ref="N47:N56" si="5">IF(M47=0," ",M47/M$105)</f>
        <v>#REF!</v>
      </c>
      <c r="O47" s="452" t="e">
        <f>IF(#REF!=0,0,#REF!/#REF!)</f>
        <v>#REF!</v>
      </c>
      <c r="P47" s="453"/>
      <c r="Q47" s="343"/>
      <c r="R47" s="343"/>
      <c r="S47" s="343"/>
      <c r="T47" s="343"/>
      <c r="U47" s="343"/>
      <c r="V47" s="343"/>
      <c r="W47" s="343"/>
      <c r="X47" s="343"/>
      <c r="Y47" s="343"/>
      <c r="Z47" s="343"/>
    </row>
    <row r="48" spans="1:26" ht="15" hidden="1" customHeight="1">
      <c r="A48" s="343"/>
      <c r="B48" s="455" t="e">
        <f>IF(#REF!=0,0,(#REF!+#REF!)/#REF!)</f>
        <v>#REF!</v>
      </c>
      <c r="C48" s="456" t="e">
        <f t="shared" si="0"/>
        <v>#REF!</v>
      </c>
      <c r="D48" s="455" t="e">
        <f>IF(#REF!=0,0,(#REF!+#REF!)/#REF!)</f>
        <v>#REF!</v>
      </c>
      <c r="E48" s="456" t="e">
        <f t="shared" si="1"/>
        <v>#REF!</v>
      </c>
      <c r="F48" s="455" t="e">
        <f>IF(#REF!=0,0,(#REF!+#REF!)/#REF!)</f>
        <v>#REF!</v>
      </c>
      <c r="G48" s="456" t="e">
        <f t="shared" si="2"/>
        <v>#REF!</v>
      </c>
      <c r="H48" s="455" t="e">
        <f>IF(#REF!=0,0,(#REF!+#REF!)/#REF!)</f>
        <v>#REF!</v>
      </c>
      <c r="I48" s="456" t="e">
        <f t="shared" si="3"/>
        <v>#REF!</v>
      </c>
      <c r="J48" s="458" t="s">
        <v>1971</v>
      </c>
      <c r="K48" s="455" t="e">
        <f>IF(#REF!=0,0,(#REF!+#REF!)/#REF!)</f>
        <v>#REF!</v>
      </c>
      <c r="L48" s="456" t="e">
        <f t="shared" si="4"/>
        <v>#REF!</v>
      </c>
      <c r="M48" s="455" t="e">
        <f>IF(#REF!=0,0,(#REF!+#REF!)/#REF!)</f>
        <v>#REF!</v>
      </c>
      <c r="N48" s="456" t="e">
        <f t="shared" si="5"/>
        <v>#REF!</v>
      </c>
      <c r="O48" s="455" t="e">
        <f>IF(#REF!=0,0,(#REF!+#REF!)/#REF!)</f>
        <v>#REF!</v>
      </c>
      <c r="P48" s="456"/>
      <c r="Q48" s="343"/>
      <c r="R48" s="343"/>
      <c r="S48" s="343"/>
      <c r="T48" s="343"/>
      <c r="U48" s="343"/>
      <c r="V48" s="343"/>
      <c r="W48" s="343"/>
      <c r="X48" s="343"/>
      <c r="Y48" s="343"/>
      <c r="Z48" s="343"/>
    </row>
    <row r="49" spans="1:26" ht="15" hidden="1" customHeight="1">
      <c r="A49" s="343"/>
      <c r="B49" s="455" t="e">
        <f t="shared" ref="B49:B56" si="6">IF(#REF!=0,0,#REF!/#REF!)</f>
        <v>#REF!</v>
      </c>
      <c r="C49" s="456" t="e">
        <f t="shared" si="0"/>
        <v>#REF!</v>
      </c>
      <c r="D49" s="455" t="e">
        <f t="shared" ref="D49:D56" si="7">IF(#REF!=0,0,#REF!/#REF!)</f>
        <v>#REF!</v>
      </c>
      <c r="E49" s="456" t="e">
        <f t="shared" si="1"/>
        <v>#REF!</v>
      </c>
      <c r="F49" s="455" t="e">
        <f t="shared" ref="F49:F56" si="8">IF(#REF!=0,0,#REF!/#REF!)</f>
        <v>#REF!</v>
      </c>
      <c r="G49" s="456" t="e">
        <f t="shared" si="2"/>
        <v>#REF!</v>
      </c>
      <c r="H49" s="455" t="e">
        <f t="shared" ref="H49:H56" si="9">IF(#REF!=0,0,#REF!/#REF!)</f>
        <v>#REF!</v>
      </c>
      <c r="I49" s="456" t="e">
        <f t="shared" si="3"/>
        <v>#REF!</v>
      </c>
      <c r="J49" s="458" t="s">
        <v>1972</v>
      </c>
      <c r="K49" s="455" t="e">
        <f t="shared" ref="K49:K56" si="10">IF(#REF!=0,0,#REF!/#REF!)</f>
        <v>#REF!</v>
      </c>
      <c r="L49" s="456" t="e">
        <f t="shared" si="4"/>
        <v>#REF!</v>
      </c>
      <c r="M49" s="455" t="e">
        <f t="shared" ref="M49:M56" si="11">IF(#REF!=0,0,#REF!/#REF!)</f>
        <v>#REF!</v>
      </c>
      <c r="N49" s="456" t="e">
        <f t="shared" si="5"/>
        <v>#REF!</v>
      </c>
      <c r="O49" s="455" t="e">
        <f t="shared" ref="O49:O56" si="12">IF(#REF!=0,0,#REF!/#REF!)</f>
        <v>#REF!</v>
      </c>
      <c r="P49" s="456"/>
      <c r="Q49" s="343"/>
      <c r="R49" s="343"/>
      <c r="S49" s="343"/>
      <c r="T49" s="343"/>
      <c r="U49" s="343"/>
      <c r="V49" s="343"/>
      <c r="W49" s="343"/>
      <c r="X49" s="343"/>
      <c r="Y49" s="343"/>
      <c r="Z49" s="343"/>
    </row>
    <row r="50" spans="1:26" ht="15" hidden="1" customHeight="1">
      <c r="A50" s="343"/>
      <c r="B50" s="455" t="e">
        <f t="shared" si="6"/>
        <v>#REF!</v>
      </c>
      <c r="C50" s="456" t="e">
        <f t="shared" si="0"/>
        <v>#REF!</v>
      </c>
      <c r="D50" s="455" t="e">
        <f t="shared" si="7"/>
        <v>#REF!</v>
      </c>
      <c r="E50" s="456" t="e">
        <f t="shared" si="1"/>
        <v>#REF!</v>
      </c>
      <c r="F50" s="455" t="e">
        <f t="shared" si="8"/>
        <v>#REF!</v>
      </c>
      <c r="G50" s="456" t="e">
        <f t="shared" si="2"/>
        <v>#REF!</v>
      </c>
      <c r="H50" s="455" t="e">
        <f t="shared" si="9"/>
        <v>#REF!</v>
      </c>
      <c r="I50" s="456" t="e">
        <f t="shared" si="3"/>
        <v>#REF!</v>
      </c>
      <c r="J50" s="458" t="s">
        <v>1973</v>
      </c>
      <c r="K50" s="455" t="e">
        <f t="shared" si="10"/>
        <v>#REF!</v>
      </c>
      <c r="L50" s="456" t="e">
        <f t="shared" si="4"/>
        <v>#REF!</v>
      </c>
      <c r="M50" s="455" t="e">
        <f t="shared" si="11"/>
        <v>#REF!</v>
      </c>
      <c r="N50" s="456" t="e">
        <f t="shared" si="5"/>
        <v>#REF!</v>
      </c>
      <c r="O50" s="455" t="e">
        <f t="shared" si="12"/>
        <v>#REF!</v>
      </c>
      <c r="P50" s="456"/>
      <c r="Q50" s="343"/>
      <c r="R50" s="343"/>
      <c r="S50" s="343"/>
      <c r="T50" s="343"/>
      <c r="U50" s="343"/>
      <c r="V50" s="343"/>
      <c r="W50" s="343"/>
      <c r="X50" s="343"/>
      <c r="Y50" s="343"/>
      <c r="Z50" s="343"/>
    </row>
    <row r="51" spans="1:26" ht="15" hidden="1" customHeight="1">
      <c r="A51" s="343"/>
      <c r="B51" s="455" t="e">
        <f t="shared" si="6"/>
        <v>#REF!</v>
      </c>
      <c r="C51" s="456" t="e">
        <f t="shared" si="0"/>
        <v>#REF!</v>
      </c>
      <c r="D51" s="455" t="e">
        <f t="shared" si="7"/>
        <v>#REF!</v>
      </c>
      <c r="E51" s="456" t="e">
        <f t="shared" si="1"/>
        <v>#REF!</v>
      </c>
      <c r="F51" s="455" t="e">
        <f t="shared" si="8"/>
        <v>#REF!</v>
      </c>
      <c r="G51" s="456" t="e">
        <f t="shared" si="2"/>
        <v>#REF!</v>
      </c>
      <c r="H51" s="455" t="e">
        <f t="shared" si="9"/>
        <v>#REF!</v>
      </c>
      <c r="I51" s="456" t="e">
        <f t="shared" si="3"/>
        <v>#REF!</v>
      </c>
      <c r="J51" s="458" t="s">
        <v>1974</v>
      </c>
      <c r="K51" s="455" t="e">
        <f t="shared" si="10"/>
        <v>#REF!</v>
      </c>
      <c r="L51" s="456" t="e">
        <f t="shared" si="4"/>
        <v>#REF!</v>
      </c>
      <c r="M51" s="455" t="e">
        <f t="shared" si="11"/>
        <v>#REF!</v>
      </c>
      <c r="N51" s="456" t="e">
        <f t="shared" si="5"/>
        <v>#REF!</v>
      </c>
      <c r="O51" s="455" t="e">
        <f t="shared" si="12"/>
        <v>#REF!</v>
      </c>
      <c r="P51" s="456"/>
      <c r="Q51" s="343"/>
      <c r="R51" s="343"/>
      <c r="S51" s="343"/>
      <c r="T51" s="343"/>
      <c r="U51" s="343"/>
      <c r="V51" s="343"/>
      <c r="W51" s="343"/>
      <c r="X51" s="343"/>
      <c r="Y51" s="343"/>
      <c r="Z51" s="343"/>
    </row>
    <row r="52" spans="1:26" ht="15" hidden="1" customHeight="1">
      <c r="A52" s="343"/>
      <c r="B52" s="455" t="e">
        <f t="shared" si="6"/>
        <v>#REF!</v>
      </c>
      <c r="C52" s="456" t="e">
        <f t="shared" si="0"/>
        <v>#REF!</v>
      </c>
      <c r="D52" s="455" t="e">
        <f t="shared" si="7"/>
        <v>#REF!</v>
      </c>
      <c r="E52" s="456" t="e">
        <f t="shared" si="1"/>
        <v>#REF!</v>
      </c>
      <c r="F52" s="455" t="e">
        <f t="shared" si="8"/>
        <v>#REF!</v>
      </c>
      <c r="G52" s="456" t="e">
        <f t="shared" si="2"/>
        <v>#REF!</v>
      </c>
      <c r="H52" s="455" t="e">
        <f t="shared" si="9"/>
        <v>#REF!</v>
      </c>
      <c r="I52" s="456" t="e">
        <f t="shared" si="3"/>
        <v>#REF!</v>
      </c>
      <c r="J52" s="458" t="s">
        <v>1975</v>
      </c>
      <c r="K52" s="455" t="e">
        <f t="shared" si="10"/>
        <v>#REF!</v>
      </c>
      <c r="L52" s="456" t="e">
        <f t="shared" si="4"/>
        <v>#REF!</v>
      </c>
      <c r="M52" s="455" t="e">
        <f t="shared" si="11"/>
        <v>#REF!</v>
      </c>
      <c r="N52" s="456" t="e">
        <f t="shared" si="5"/>
        <v>#REF!</v>
      </c>
      <c r="O52" s="455" t="e">
        <f t="shared" si="12"/>
        <v>#REF!</v>
      </c>
      <c r="P52" s="456"/>
      <c r="Q52" s="343"/>
      <c r="R52" s="343"/>
      <c r="S52" s="343"/>
      <c r="T52" s="343"/>
      <c r="U52" s="343"/>
      <c r="V52" s="343"/>
      <c r="W52" s="343"/>
      <c r="X52" s="343"/>
      <c r="Y52" s="343"/>
      <c r="Z52" s="343"/>
    </row>
    <row r="53" spans="1:26" ht="15" hidden="1" customHeight="1">
      <c r="A53" s="343"/>
      <c r="B53" s="455" t="e">
        <f t="shared" si="6"/>
        <v>#REF!</v>
      </c>
      <c r="C53" s="456" t="e">
        <f t="shared" si="0"/>
        <v>#REF!</v>
      </c>
      <c r="D53" s="455" t="e">
        <f t="shared" si="7"/>
        <v>#REF!</v>
      </c>
      <c r="E53" s="456" t="e">
        <f t="shared" si="1"/>
        <v>#REF!</v>
      </c>
      <c r="F53" s="455" t="e">
        <f t="shared" si="8"/>
        <v>#REF!</v>
      </c>
      <c r="G53" s="456" t="e">
        <f t="shared" si="2"/>
        <v>#REF!</v>
      </c>
      <c r="H53" s="455" t="e">
        <f t="shared" si="9"/>
        <v>#REF!</v>
      </c>
      <c r="I53" s="456" t="e">
        <f t="shared" si="3"/>
        <v>#REF!</v>
      </c>
      <c r="J53" s="458" t="s">
        <v>1976</v>
      </c>
      <c r="K53" s="455" t="e">
        <f t="shared" si="10"/>
        <v>#REF!</v>
      </c>
      <c r="L53" s="456" t="e">
        <f t="shared" si="4"/>
        <v>#REF!</v>
      </c>
      <c r="M53" s="455" t="e">
        <f t="shared" si="11"/>
        <v>#REF!</v>
      </c>
      <c r="N53" s="456" t="e">
        <f t="shared" si="5"/>
        <v>#REF!</v>
      </c>
      <c r="O53" s="455" t="e">
        <f t="shared" si="12"/>
        <v>#REF!</v>
      </c>
      <c r="P53" s="456"/>
      <c r="Q53" s="343"/>
      <c r="R53" s="343"/>
      <c r="S53" s="343"/>
      <c r="T53" s="343"/>
      <c r="U53" s="343"/>
      <c r="V53" s="343"/>
      <c r="W53" s="343"/>
      <c r="X53" s="343"/>
      <c r="Y53" s="343"/>
      <c r="Z53" s="343"/>
    </row>
    <row r="54" spans="1:26" ht="15" hidden="1" customHeight="1">
      <c r="A54" s="343"/>
      <c r="B54" s="455" t="e">
        <f t="shared" si="6"/>
        <v>#REF!</v>
      </c>
      <c r="C54" s="456" t="e">
        <f t="shared" si="0"/>
        <v>#REF!</v>
      </c>
      <c r="D54" s="455" t="e">
        <f t="shared" si="7"/>
        <v>#REF!</v>
      </c>
      <c r="E54" s="456" t="e">
        <f t="shared" si="1"/>
        <v>#REF!</v>
      </c>
      <c r="F54" s="455" t="e">
        <f t="shared" si="8"/>
        <v>#REF!</v>
      </c>
      <c r="G54" s="456" t="e">
        <f t="shared" si="2"/>
        <v>#REF!</v>
      </c>
      <c r="H54" s="455" t="e">
        <f t="shared" si="9"/>
        <v>#REF!</v>
      </c>
      <c r="I54" s="456" t="e">
        <f t="shared" si="3"/>
        <v>#REF!</v>
      </c>
      <c r="J54" s="458" t="s">
        <v>1977</v>
      </c>
      <c r="K54" s="455" t="e">
        <f t="shared" si="10"/>
        <v>#REF!</v>
      </c>
      <c r="L54" s="456" t="e">
        <f t="shared" si="4"/>
        <v>#REF!</v>
      </c>
      <c r="M54" s="455" t="e">
        <f t="shared" si="11"/>
        <v>#REF!</v>
      </c>
      <c r="N54" s="456" t="e">
        <f t="shared" si="5"/>
        <v>#REF!</v>
      </c>
      <c r="O54" s="455" t="e">
        <f t="shared" si="12"/>
        <v>#REF!</v>
      </c>
      <c r="P54" s="456"/>
      <c r="Q54" s="343"/>
      <c r="R54" s="343"/>
      <c r="S54" s="343"/>
      <c r="T54" s="343"/>
      <c r="U54" s="343"/>
      <c r="V54" s="343"/>
      <c r="W54" s="343"/>
      <c r="X54" s="343"/>
      <c r="Y54" s="343"/>
      <c r="Z54" s="343"/>
    </row>
    <row r="55" spans="1:26" ht="15" hidden="1" customHeight="1">
      <c r="A55" s="343"/>
      <c r="B55" s="455" t="e">
        <f t="shared" si="6"/>
        <v>#REF!</v>
      </c>
      <c r="C55" s="456" t="e">
        <f t="shared" si="0"/>
        <v>#REF!</v>
      </c>
      <c r="D55" s="455" t="e">
        <f t="shared" si="7"/>
        <v>#REF!</v>
      </c>
      <c r="E55" s="456" t="e">
        <f t="shared" si="1"/>
        <v>#REF!</v>
      </c>
      <c r="F55" s="455" t="e">
        <f t="shared" si="8"/>
        <v>#REF!</v>
      </c>
      <c r="G55" s="456" t="e">
        <f t="shared" si="2"/>
        <v>#REF!</v>
      </c>
      <c r="H55" s="455" t="e">
        <f t="shared" si="9"/>
        <v>#REF!</v>
      </c>
      <c r="I55" s="456" t="e">
        <f t="shared" si="3"/>
        <v>#REF!</v>
      </c>
      <c r="J55" s="458" t="s">
        <v>1978</v>
      </c>
      <c r="K55" s="455" t="e">
        <f t="shared" si="10"/>
        <v>#REF!</v>
      </c>
      <c r="L55" s="456" t="e">
        <f t="shared" si="4"/>
        <v>#REF!</v>
      </c>
      <c r="M55" s="455" t="e">
        <f t="shared" si="11"/>
        <v>#REF!</v>
      </c>
      <c r="N55" s="456" t="e">
        <f t="shared" si="5"/>
        <v>#REF!</v>
      </c>
      <c r="O55" s="455" t="e">
        <f t="shared" si="12"/>
        <v>#REF!</v>
      </c>
      <c r="P55" s="456"/>
      <c r="Q55" s="343"/>
      <c r="R55" s="343"/>
      <c r="S55" s="343"/>
      <c r="T55" s="343"/>
      <c r="U55" s="343"/>
      <c r="V55" s="343"/>
      <c r="W55" s="343"/>
      <c r="X55" s="343"/>
      <c r="Y55" s="343"/>
      <c r="Z55" s="343"/>
    </row>
    <row r="56" spans="1:26" ht="15" hidden="1" customHeight="1">
      <c r="A56" s="343"/>
      <c r="B56" s="459" t="e">
        <f t="shared" si="6"/>
        <v>#REF!</v>
      </c>
      <c r="C56" s="456" t="e">
        <f t="shared" si="0"/>
        <v>#REF!</v>
      </c>
      <c r="D56" s="459" t="e">
        <f t="shared" si="7"/>
        <v>#REF!</v>
      </c>
      <c r="E56" s="456" t="e">
        <f t="shared" si="1"/>
        <v>#REF!</v>
      </c>
      <c r="F56" s="459" t="e">
        <f t="shared" si="8"/>
        <v>#REF!</v>
      </c>
      <c r="G56" s="456" t="e">
        <f t="shared" si="2"/>
        <v>#REF!</v>
      </c>
      <c r="H56" s="459" t="e">
        <f t="shared" si="9"/>
        <v>#REF!</v>
      </c>
      <c r="I56" s="456" t="e">
        <f t="shared" si="3"/>
        <v>#REF!</v>
      </c>
      <c r="J56" s="460" t="s">
        <v>1979</v>
      </c>
      <c r="K56" s="459" t="e">
        <f t="shared" si="10"/>
        <v>#REF!</v>
      </c>
      <c r="L56" s="456" t="e">
        <f t="shared" si="4"/>
        <v>#REF!</v>
      </c>
      <c r="M56" s="459" t="e">
        <f t="shared" si="11"/>
        <v>#REF!</v>
      </c>
      <c r="N56" s="456" t="e">
        <f t="shared" si="5"/>
        <v>#REF!</v>
      </c>
      <c r="O56" s="459" t="e">
        <f t="shared" si="12"/>
        <v>#REF!</v>
      </c>
      <c r="P56" s="456"/>
      <c r="Q56" s="343"/>
      <c r="R56" s="343"/>
      <c r="S56" s="343"/>
      <c r="T56" s="343"/>
      <c r="U56" s="343"/>
      <c r="V56" s="343"/>
      <c r="W56" s="343"/>
      <c r="X56" s="343"/>
      <c r="Y56" s="343"/>
      <c r="Z56" s="343"/>
    </row>
    <row r="57" spans="1:26" ht="15" hidden="1" customHeight="1">
      <c r="A57" s="343"/>
      <c r="B57" s="461" t="e">
        <f>IF(#REF!=0,0,B12/#REF!)</f>
        <v>#REF!</v>
      </c>
      <c r="C57" s="462"/>
      <c r="D57" s="461" t="e">
        <f>IF(#REF!=0,0,D12/#REF!)</f>
        <v>#REF!</v>
      </c>
      <c r="E57" s="462"/>
      <c r="F57" s="461" t="e">
        <f>IF(#REF!=0,0,F12/#REF!)</f>
        <v>#REF!</v>
      </c>
      <c r="G57" s="462"/>
      <c r="H57" s="461" t="e">
        <f>IF(#REF!=0,0,H12/#REF!)</f>
        <v>#REF!</v>
      </c>
      <c r="I57" s="462"/>
      <c r="J57" s="463" t="s">
        <v>1980</v>
      </c>
      <c r="K57" s="461" t="e">
        <f>IF(#REF!=0,0,K12/#REF!)</f>
        <v>#REF!</v>
      </c>
      <c r="L57" s="462"/>
      <c r="M57" s="461" t="e">
        <f>IF(#REF!=0,0,M12/#REF!)</f>
        <v>#REF!</v>
      </c>
      <c r="N57" s="462"/>
      <c r="O57" s="461" t="e">
        <f>IF(#REF!=0,0,O12/#REF!)</f>
        <v>#REF!</v>
      </c>
      <c r="P57" s="462"/>
      <c r="Q57" s="343"/>
      <c r="R57" s="343"/>
      <c r="S57" s="343"/>
      <c r="T57" s="343"/>
      <c r="U57" s="343"/>
      <c r="V57" s="343"/>
      <c r="W57" s="343"/>
      <c r="X57" s="343"/>
      <c r="Y57" s="343"/>
      <c r="Z57" s="343"/>
    </row>
    <row r="58" spans="1:26" ht="15" hidden="1" customHeight="1">
      <c r="A58" s="343"/>
      <c r="B58" s="343"/>
      <c r="C58" s="464"/>
      <c r="D58" s="343"/>
      <c r="E58" s="464"/>
      <c r="F58" s="343"/>
      <c r="G58" s="464"/>
      <c r="H58" s="343"/>
      <c r="I58" s="464"/>
      <c r="J58" s="497"/>
      <c r="K58" s="343"/>
      <c r="L58" s="464"/>
      <c r="M58" s="343"/>
      <c r="N58" s="464"/>
      <c r="O58" s="343"/>
      <c r="P58" s="464"/>
      <c r="Q58" s="343"/>
      <c r="R58" s="343"/>
      <c r="S58" s="343"/>
      <c r="T58" s="343"/>
      <c r="U58" s="343"/>
      <c r="V58" s="343"/>
      <c r="W58" s="343"/>
      <c r="X58" s="343"/>
      <c r="Y58" s="343"/>
      <c r="Z58" s="343"/>
    </row>
    <row r="59" spans="1:26" ht="15" customHeight="1">
      <c r="A59" s="343"/>
      <c r="B59" s="343"/>
      <c r="C59" s="464"/>
      <c r="D59" s="343"/>
      <c r="E59" s="464"/>
      <c r="F59" s="343"/>
      <c r="G59" s="464"/>
      <c r="H59" s="343"/>
      <c r="I59" s="464"/>
      <c r="J59" s="497"/>
      <c r="K59" s="343"/>
      <c r="L59" s="464"/>
      <c r="M59" s="343"/>
      <c r="N59" s="464"/>
      <c r="O59" s="343"/>
      <c r="P59" s="464"/>
      <c r="Q59" s="343"/>
      <c r="R59" s="343"/>
      <c r="S59" s="343"/>
      <c r="T59" s="343"/>
      <c r="U59" s="343"/>
      <c r="V59" s="343"/>
      <c r="W59" s="343"/>
      <c r="X59" s="343"/>
      <c r="Y59" s="343"/>
      <c r="Z59" s="343"/>
    </row>
    <row r="60" spans="1:26" ht="15" customHeight="1">
      <c r="A60" s="343"/>
      <c r="B60" s="343"/>
      <c r="C60" s="464"/>
      <c r="D60" s="343"/>
      <c r="E60" s="464"/>
      <c r="F60" s="343"/>
      <c r="G60" s="464"/>
      <c r="H60" s="343"/>
      <c r="I60" s="464"/>
      <c r="J60" s="497"/>
      <c r="K60" s="343"/>
      <c r="L60" s="464"/>
      <c r="M60" s="343"/>
      <c r="N60" s="464"/>
      <c r="O60" s="343"/>
      <c r="P60" s="464"/>
      <c r="Q60" s="343"/>
      <c r="R60" s="343"/>
      <c r="S60" s="343"/>
      <c r="T60" s="343"/>
      <c r="U60" s="343"/>
      <c r="V60" s="343"/>
      <c r="W60" s="343"/>
      <c r="X60" s="343"/>
      <c r="Y60" s="343"/>
      <c r="Z60" s="343"/>
    </row>
    <row r="61" spans="1:26" ht="15" customHeight="1">
      <c r="A61" s="343"/>
      <c r="B61" s="343"/>
      <c r="C61" s="464"/>
      <c r="D61" s="343"/>
      <c r="E61" s="464"/>
      <c r="F61" s="343"/>
      <c r="G61" s="464"/>
      <c r="H61" s="343"/>
      <c r="I61" s="464"/>
      <c r="J61" s="497"/>
      <c r="K61" s="343"/>
      <c r="L61" s="464"/>
      <c r="M61" s="343"/>
      <c r="N61" s="464"/>
      <c r="O61" s="343"/>
      <c r="P61" s="464"/>
      <c r="Q61" s="343"/>
      <c r="R61" s="343"/>
      <c r="S61" s="343"/>
      <c r="T61" s="343"/>
      <c r="U61" s="343"/>
      <c r="V61" s="343"/>
      <c r="W61" s="343"/>
      <c r="X61" s="343"/>
      <c r="Y61" s="343"/>
      <c r="Z61" s="343"/>
    </row>
    <row r="62" spans="1:26" ht="15" customHeight="1">
      <c r="A62" s="343"/>
      <c r="B62" s="343"/>
      <c r="C62" s="464"/>
      <c r="D62" s="343"/>
      <c r="E62" s="464"/>
      <c r="F62" s="343"/>
      <c r="G62" s="464"/>
      <c r="H62" s="343"/>
      <c r="I62" s="464"/>
      <c r="J62" s="497"/>
      <c r="K62" s="343"/>
      <c r="L62" s="464"/>
      <c r="M62" s="343"/>
      <c r="N62" s="464"/>
      <c r="O62" s="343"/>
      <c r="P62" s="464"/>
      <c r="Q62" s="343"/>
      <c r="R62" s="343"/>
      <c r="S62" s="343"/>
      <c r="T62" s="343"/>
      <c r="U62" s="343"/>
      <c r="V62" s="343"/>
      <c r="W62" s="343"/>
      <c r="X62" s="343"/>
      <c r="Y62" s="343"/>
      <c r="Z62" s="343"/>
    </row>
    <row r="63" spans="1:26" ht="15" customHeight="1">
      <c r="A63" s="343"/>
      <c r="B63" s="343"/>
      <c r="C63" s="464"/>
      <c r="D63" s="343"/>
      <c r="E63" s="464"/>
      <c r="F63" s="343"/>
      <c r="G63" s="464"/>
      <c r="H63" s="343"/>
      <c r="I63" s="464"/>
      <c r="J63" s="497"/>
      <c r="K63" s="343"/>
      <c r="L63" s="464"/>
      <c r="M63" s="343"/>
      <c r="N63" s="464"/>
      <c r="O63" s="343"/>
      <c r="P63" s="464"/>
      <c r="Q63" s="343"/>
      <c r="R63" s="343"/>
      <c r="S63" s="343"/>
      <c r="T63" s="343"/>
      <c r="U63" s="343"/>
      <c r="V63" s="343"/>
      <c r="W63" s="343"/>
      <c r="X63" s="343"/>
      <c r="Y63" s="343"/>
      <c r="Z63" s="343"/>
    </row>
    <row r="64" spans="1:26" ht="15" customHeight="1">
      <c r="A64" s="343"/>
      <c r="B64" s="343"/>
      <c r="C64" s="464"/>
      <c r="D64" s="343"/>
      <c r="E64" s="464"/>
      <c r="F64" s="343"/>
      <c r="G64" s="464"/>
      <c r="H64" s="343"/>
      <c r="I64" s="464"/>
      <c r="J64" s="497"/>
      <c r="K64" s="343"/>
      <c r="L64" s="464"/>
      <c r="M64" s="343"/>
      <c r="N64" s="464"/>
      <c r="O64" s="343"/>
      <c r="P64" s="464"/>
      <c r="Q64" s="343"/>
      <c r="R64" s="343"/>
      <c r="S64" s="343"/>
      <c r="T64" s="343"/>
      <c r="U64" s="343"/>
      <c r="V64" s="343"/>
      <c r="W64" s="343"/>
      <c r="X64" s="343"/>
      <c r="Y64" s="343"/>
      <c r="Z64" s="343"/>
    </row>
    <row r="65" spans="1:26" ht="15" customHeight="1">
      <c r="A65" s="343"/>
      <c r="B65" s="343"/>
      <c r="C65" s="464"/>
      <c r="D65" s="343"/>
      <c r="E65" s="464"/>
      <c r="F65" s="343"/>
      <c r="G65" s="464"/>
      <c r="H65" s="343"/>
      <c r="I65" s="464"/>
      <c r="J65" s="497"/>
      <c r="K65" s="343"/>
      <c r="L65" s="464"/>
      <c r="M65" s="343"/>
      <c r="N65" s="464"/>
      <c r="O65" s="343"/>
      <c r="P65" s="464"/>
      <c r="Q65" s="343"/>
      <c r="R65" s="343"/>
      <c r="S65" s="343"/>
      <c r="T65" s="343"/>
      <c r="U65" s="343"/>
      <c r="V65" s="343"/>
      <c r="W65" s="343"/>
      <c r="X65" s="343"/>
      <c r="Y65" s="343"/>
      <c r="Z65" s="343"/>
    </row>
    <row r="66" spans="1:26" ht="15" customHeight="1">
      <c r="A66" s="343"/>
      <c r="B66" s="343"/>
      <c r="C66" s="464"/>
      <c r="D66" s="343"/>
      <c r="E66" s="464"/>
      <c r="F66" s="343"/>
      <c r="G66" s="464"/>
      <c r="H66" s="343"/>
      <c r="I66" s="464"/>
      <c r="J66" s="497"/>
      <c r="K66" s="343"/>
      <c r="L66" s="464"/>
      <c r="M66" s="343"/>
      <c r="N66" s="464"/>
      <c r="O66" s="343"/>
      <c r="P66" s="464"/>
      <c r="Q66" s="343"/>
      <c r="R66" s="343"/>
      <c r="S66" s="343"/>
      <c r="T66" s="343"/>
      <c r="U66" s="343"/>
      <c r="V66" s="343"/>
      <c r="W66" s="343"/>
      <c r="X66" s="343"/>
      <c r="Y66" s="343"/>
      <c r="Z66" s="343"/>
    </row>
    <row r="67" spans="1:26" ht="15" customHeight="1">
      <c r="A67" s="343"/>
      <c r="B67" s="343"/>
      <c r="C67" s="464"/>
      <c r="D67" s="343"/>
      <c r="E67" s="464"/>
      <c r="F67" s="343"/>
      <c r="G67" s="464"/>
      <c r="H67" s="343"/>
      <c r="I67" s="464"/>
      <c r="J67" s="497"/>
      <c r="K67" s="343"/>
      <c r="L67" s="464"/>
      <c r="M67" s="343"/>
      <c r="N67" s="464"/>
      <c r="O67" s="343"/>
      <c r="P67" s="464"/>
      <c r="Q67" s="343"/>
      <c r="R67" s="343"/>
      <c r="S67" s="343"/>
      <c r="T67" s="343"/>
      <c r="U67" s="343"/>
      <c r="V67" s="343"/>
      <c r="W67" s="343"/>
      <c r="X67" s="343"/>
      <c r="Y67" s="343"/>
      <c r="Z67" s="343"/>
    </row>
    <row r="68" spans="1:26" ht="15" customHeight="1">
      <c r="A68" s="343"/>
      <c r="B68" s="343"/>
      <c r="C68" s="464"/>
      <c r="D68" s="343"/>
      <c r="E68" s="464"/>
      <c r="F68" s="343"/>
      <c r="G68" s="464"/>
      <c r="H68" s="343"/>
      <c r="I68" s="464"/>
      <c r="J68" s="497"/>
      <c r="K68" s="343"/>
      <c r="L68" s="464"/>
      <c r="M68" s="343"/>
      <c r="N68" s="464"/>
      <c r="O68" s="343"/>
      <c r="P68" s="464"/>
      <c r="Q68" s="343"/>
      <c r="R68" s="343"/>
      <c r="S68" s="343"/>
      <c r="T68" s="343"/>
      <c r="U68" s="343"/>
      <c r="V68" s="343"/>
      <c r="W68" s="343"/>
      <c r="X68" s="343"/>
      <c r="Y68" s="343"/>
      <c r="Z68" s="343"/>
    </row>
    <row r="69" spans="1:26" ht="15" customHeight="1">
      <c r="A69" s="343"/>
      <c r="B69" s="343"/>
      <c r="C69" s="464"/>
      <c r="D69" s="343"/>
      <c r="E69" s="464"/>
      <c r="F69" s="343"/>
      <c r="G69" s="464"/>
      <c r="H69" s="343"/>
      <c r="I69" s="464"/>
      <c r="J69" s="497"/>
      <c r="K69" s="343"/>
      <c r="L69" s="464"/>
      <c r="M69" s="343"/>
      <c r="N69" s="464"/>
      <c r="O69" s="343"/>
      <c r="P69" s="464"/>
      <c r="Q69" s="343"/>
      <c r="R69" s="343"/>
      <c r="S69" s="343"/>
      <c r="T69" s="343"/>
      <c r="U69" s="343"/>
      <c r="V69" s="343"/>
      <c r="W69" s="343"/>
      <c r="X69" s="343"/>
      <c r="Y69" s="343"/>
      <c r="Z69" s="343"/>
    </row>
    <row r="70" spans="1:26" ht="15" customHeight="1">
      <c r="A70" s="343"/>
      <c r="B70" s="343"/>
      <c r="C70" s="464"/>
      <c r="D70" s="343"/>
      <c r="E70" s="464"/>
      <c r="F70" s="343"/>
      <c r="G70" s="464"/>
      <c r="H70" s="343"/>
      <c r="I70" s="464"/>
      <c r="J70" s="497"/>
      <c r="K70" s="343"/>
      <c r="L70" s="464"/>
      <c r="M70" s="343"/>
      <c r="N70" s="464"/>
      <c r="O70" s="343"/>
      <c r="P70" s="464"/>
      <c r="Q70" s="343"/>
      <c r="R70" s="343"/>
      <c r="S70" s="343"/>
      <c r="T70" s="343"/>
      <c r="U70" s="343"/>
      <c r="V70" s="343"/>
      <c r="W70" s="343"/>
      <c r="X70" s="343"/>
      <c r="Y70" s="343"/>
      <c r="Z70" s="343"/>
    </row>
    <row r="71" spans="1:26" ht="15" customHeight="1">
      <c r="A71" s="343"/>
      <c r="B71" s="343"/>
      <c r="C71" s="464"/>
      <c r="D71" s="343"/>
      <c r="E71" s="464"/>
      <c r="F71" s="343"/>
      <c r="G71" s="464"/>
      <c r="H71" s="343"/>
      <c r="I71" s="464"/>
      <c r="J71" s="497"/>
      <c r="K71" s="343"/>
      <c r="L71" s="464"/>
      <c r="M71" s="343"/>
      <c r="N71" s="464"/>
      <c r="O71" s="343"/>
      <c r="P71" s="464"/>
      <c r="Q71" s="343"/>
      <c r="R71" s="343"/>
      <c r="S71" s="343"/>
      <c r="T71" s="343"/>
      <c r="U71" s="343"/>
      <c r="V71" s="343"/>
      <c r="W71" s="343"/>
      <c r="X71" s="343"/>
      <c r="Y71" s="343"/>
      <c r="Z71" s="343"/>
    </row>
    <row r="72" spans="1:26" ht="15" customHeight="1">
      <c r="A72" s="343"/>
      <c r="B72" s="343"/>
      <c r="C72" s="464"/>
      <c r="D72" s="343"/>
      <c r="E72" s="464"/>
      <c r="F72" s="343"/>
      <c r="G72" s="464"/>
      <c r="H72" s="343"/>
      <c r="I72" s="464"/>
      <c r="J72" s="497"/>
      <c r="K72" s="343"/>
      <c r="L72" s="464"/>
      <c r="M72" s="343"/>
      <c r="N72" s="464"/>
      <c r="O72" s="343"/>
      <c r="P72" s="464"/>
      <c r="Q72" s="343"/>
      <c r="R72" s="343"/>
      <c r="S72" s="343"/>
      <c r="T72" s="343"/>
      <c r="U72" s="343"/>
      <c r="V72" s="343"/>
      <c r="W72" s="343"/>
      <c r="X72" s="343"/>
      <c r="Y72" s="343"/>
      <c r="Z72" s="343"/>
    </row>
    <row r="73" spans="1:26" ht="15" customHeight="1">
      <c r="A73" s="343"/>
      <c r="B73" s="343"/>
      <c r="C73" s="464"/>
      <c r="D73" s="343"/>
      <c r="E73" s="464"/>
      <c r="F73" s="343"/>
      <c r="G73" s="464"/>
      <c r="H73" s="343"/>
      <c r="I73" s="464"/>
      <c r="J73" s="497"/>
      <c r="K73" s="343"/>
      <c r="L73" s="464"/>
      <c r="M73" s="343"/>
      <c r="N73" s="464"/>
      <c r="O73" s="343"/>
      <c r="P73" s="464"/>
      <c r="Q73" s="343"/>
      <c r="R73" s="343"/>
      <c r="S73" s="343"/>
      <c r="T73" s="343"/>
      <c r="U73" s="343"/>
      <c r="V73" s="343"/>
      <c r="W73" s="343"/>
      <c r="X73" s="343"/>
      <c r="Y73" s="343"/>
      <c r="Z73" s="343"/>
    </row>
    <row r="74" spans="1:26" ht="15" customHeight="1">
      <c r="A74" s="343"/>
      <c r="B74" s="343"/>
      <c r="C74" s="464"/>
      <c r="D74" s="343"/>
      <c r="E74" s="464"/>
      <c r="F74" s="343"/>
      <c r="G74" s="464"/>
      <c r="H74" s="343"/>
      <c r="I74" s="464"/>
      <c r="J74" s="497"/>
      <c r="K74" s="343"/>
      <c r="L74" s="464"/>
      <c r="M74" s="343"/>
      <c r="N74" s="464"/>
      <c r="O74" s="343"/>
      <c r="P74" s="464"/>
      <c r="Q74" s="343"/>
      <c r="R74" s="343"/>
      <c r="S74" s="343"/>
      <c r="T74" s="343"/>
      <c r="U74" s="343"/>
      <c r="V74" s="343"/>
      <c r="W74" s="343"/>
      <c r="X74" s="343"/>
      <c r="Y74" s="343"/>
      <c r="Z74" s="343"/>
    </row>
    <row r="75" spans="1:26" ht="15" customHeight="1">
      <c r="A75" s="343"/>
      <c r="B75" s="343"/>
      <c r="C75" s="464"/>
      <c r="D75" s="343"/>
      <c r="E75" s="464"/>
      <c r="F75" s="343"/>
      <c r="G75" s="464"/>
      <c r="H75" s="343"/>
      <c r="I75" s="464"/>
      <c r="J75" s="497"/>
      <c r="K75" s="343"/>
      <c r="L75" s="464"/>
      <c r="M75" s="343"/>
      <c r="N75" s="464"/>
      <c r="O75" s="343"/>
      <c r="P75" s="464"/>
      <c r="Q75" s="343"/>
      <c r="R75" s="343"/>
      <c r="S75" s="343"/>
      <c r="T75" s="343"/>
      <c r="U75" s="343"/>
      <c r="V75" s="343"/>
      <c r="W75" s="343"/>
      <c r="X75" s="343"/>
      <c r="Y75" s="343"/>
      <c r="Z75" s="343"/>
    </row>
    <row r="76" spans="1:26" ht="15" customHeight="1">
      <c r="A76" s="343"/>
      <c r="B76" s="343"/>
      <c r="C76" s="464"/>
      <c r="D76" s="343"/>
      <c r="E76" s="464"/>
      <c r="F76" s="343"/>
      <c r="G76" s="464"/>
      <c r="H76" s="343"/>
      <c r="I76" s="464"/>
      <c r="J76" s="497"/>
      <c r="K76" s="343"/>
      <c r="L76" s="464"/>
      <c r="M76" s="343"/>
      <c r="N76" s="464"/>
      <c r="O76" s="343"/>
      <c r="P76" s="464"/>
      <c r="Q76" s="343"/>
      <c r="R76" s="343"/>
      <c r="S76" s="343"/>
      <c r="T76" s="343"/>
      <c r="U76" s="343"/>
      <c r="V76" s="343"/>
      <c r="W76" s="343"/>
      <c r="X76" s="343"/>
      <c r="Y76" s="343"/>
      <c r="Z76" s="343"/>
    </row>
    <row r="77" spans="1:26" ht="15.75" customHeight="1">
      <c r="A77" s="343"/>
      <c r="B77" s="343"/>
      <c r="C77" s="464"/>
      <c r="D77" s="343"/>
      <c r="E77" s="464"/>
      <c r="F77" s="343"/>
      <c r="G77" s="464"/>
      <c r="H77" s="343"/>
      <c r="I77" s="464"/>
      <c r="J77" s="497"/>
      <c r="K77" s="343"/>
      <c r="L77" s="464"/>
      <c r="M77" s="343"/>
      <c r="N77" s="464"/>
      <c r="O77" s="343"/>
      <c r="P77" s="464"/>
      <c r="Q77" s="343"/>
      <c r="R77" s="343"/>
      <c r="S77" s="343"/>
      <c r="T77" s="343"/>
      <c r="U77" s="343"/>
      <c r="V77" s="343"/>
      <c r="W77" s="343"/>
      <c r="X77" s="343"/>
      <c r="Y77" s="343"/>
      <c r="Z77" s="343"/>
    </row>
    <row r="78" spans="1:26" ht="15.75" customHeight="1">
      <c r="A78" s="343"/>
      <c r="B78" s="343"/>
      <c r="C78" s="464"/>
      <c r="D78" s="343"/>
      <c r="E78" s="464"/>
      <c r="F78" s="343"/>
      <c r="G78" s="464"/>
      <c r="H78" s="343"/>
      <c r="I78" s="464"/>
      <c r="J78" s="497"/>
      <c r="K78" s="343"/>
      <c r="L78" s="464"/>
      <c r="M78" s="343"/>
      <c r="N78" s="464"/>
      <c r="O78" s="343"/>
      <c r="P78" s="464"/>
      <c r="Q78" s="343"/>
      <c r="R78" s="343"/>
      <c r="S78" s="343"/>
      <c r="T78" s="343"/>
      <c r="U78" s="343"/>
      <c r="V78" s="343"/>
      <c r="W78" s="343"/>
      <c r="X78" s="343"/>
      <c r="Y78" s="343"/>
      <c r="Z78" s="343"/>
    </row>
    <row r="79" spans="1:26" ht="15.75" customHeight="1">
      <c r="A79" s="343"/>
      <c r="B79" s="343"/>
      <c r="C79" s="464"/>
      <c r="D79" s="343"/>
      <c r="E79" s="464"/>
      <c r="F79" s="343"/>
      <c r="G79" s="464"/>
      <c r="H79" s="343"/>
      <c r="I79" s="464"/>
      <c r="J79" s="497"/>
      <c r="K79" s="343"/>
      <c r="L79" s="464"/>
      <c r="M79" s="343"/>
      <c r="N79" s="464"/>
      <c r="O79" s="343"/>
      <c r="P79" s="464"/>
      <c r="Q79" s="343"/>
      <c r="R79" s="343"/>
      <c r="S79" s="343"/>
      <c r="T79" s="343"/>
      <c r="U79" s="343"/>
      <c r="V79" s="343"/>
      <c r="W79" s="343"/>
      <c r="X79" s="343"/>
      <c r="Y79" s="343"/>
      <c r="Z79" s="343"/>
    </row>
    <row r="80" spans="1:26" ht="15.75" customHeight="1">
      <c r="A80" s="343"/>
      <c r="B80" s="343"/>
      <c r="C80" s="464"/>
      <c r="D80" s="343"/>
      <c r="E80" s="464"/>
      <c r="F80" s="343"/>
      <c r="G80" s="464"/>
      <c r="H80" s="343"/>
      <c r="I80" s="464"/>
      <c r="J80" s="497"/>
      <c r="K80" s="343"/>
      <c r="L80" s="464"/>
      <c r="M80" s="343"/>
      <c r="N80" s="464"/>
      <c r="O80" s="343"/>
      <c r="P80" s="464"/>
      <c r="Q80" s="343"/>
      <c r="R80" s="343"/>
      <c r="S80" s="343"/>
      <c r="T80" s="343"/>
      <c r="U80" s="343"/>
      <c r="V80" s="343"/>
      <c r="W80" s="343"/>
      <c r="X80" s="343"/>
      <c r="Y80" s="343"/>
      <c r="Z80" s="343"/>
    </row>
    <row r="81" spans="1:26" ht="15.75" customHeight="1">
      <c r="A81" s="343"/>
      <c r="B81" s="343"/>
      <c r="C81" s="464"/>
      <c r="D81" s="343"/>
      <c r="E81" s="464"/>
      <c r="F81" s="343"/>
      <c r="G81" s="464"/>
      <c r="H81" s="343"/>
      <c r="I81" s="464"/>
      <c r="J81" s="497"/>
      <c r="K81" s="343"/>
      <c r="L81" s="464"/>
      <c r="M81" s="343"/>
      <c r="N81" s="464"/>
      <c r="O81" s="343"/>
      <c r="P81" s="464"/>
      <c r="Q81" s="343"/>
      <c r="R81" s="343"/>
      <c r="S81" s="343"/>
      <c r="T81" s="343"/>
      <c r="U81" s="343"/>
      <c r="V81" s="343"/>
      <c r="W81" s="343"/>
      <c r="X81" s="343"/>
      <c r="Y81" s="343"/>
      <c r="Z81" s="343"/>
    </row>
    <row r="82" spans="1:26" ht="15.75" customHeight="1">
      <c r="A82" s="343"/>
      <c r="B82" s="343"/>
      <c r="C82" s="464"/>
      <c r="D82" s="343"/>
      <c r="E82" s="464"/>
      <c r="F82" s="343"/>
      <c r="G82" s="464"/>
      <c r="H82" s="343"/>
      <c r="I82" s="464"/>
      <c r="J82" s="497"/>
      <c r="K82" s="343"/>
      <c r="L82" s="464"/>
      <c r="M82" s="343"/>
      <c r="N82" s="464"/>
      <c r="O82" s="343"/>
      <c r="P82" s="464"/>
      <c r="Q82" s="343"/>
      <c r="R82" s="343"/>
      <c r="S82" s="343"/>
      <c r="T82" s="343"/>
      <c r="U82" s="343"/>
      <c r="V82" s="343"/>
      <c r="W82" s="343"/>
      <c r="X82" s="343"/>
      <c r="Y82" s="343"/>
      <c r="Z82" s="343"/>
    </row>
    <row r="83" spans="1:26" ht="15.75" customHeight="1">
      <c r="A83" s="343"/>
      <c r="B83" s="343"/>
      <c r="C83" s="464"/>
      <c r="D83" s="343"/>
      <c r="E83" s="464"/>
      <c r="F83" s="343"/>
      <c r="G83" s="464"/>
      <c r="H83" s="343"/>
      <c r="I83" s="464"/>
      <c r="J83" s="497"/>
      <c r="K83" s="343"/>
      <c r="L83" s="464"/>
      <c r="M83" s="343"/>
      <c r="N83" s="464"/>
      <c r="O83" s="343"/>
      <c r="P83" s="464"/>
      <c r="Q83" s="343"/>
      <c r="R83" s="343"/>
      <c r="S83" s="343"/>
      <c r="T83" s="343"/>
      <c r="U83" s="343"/>
      <c r="V83" s="343"/>
      <c r="W83" s="343"/>
      <c r="X83" s="343"/>
      <c r="Y83" s="343"/>
      <c r="Z83" s="343"/>
    </row>
    <row r="84" spans="1:26" ht="15.75" customHeight="1">
      <c r="A84" s="343"/>
      <c r="B84" s="343"/>
      <c r="C84" s="464"/>
      <c r="D84" s="343"/>
      <c r="E84" s="464"/>
      <c r="F84" s="343"/>
      <c r="G84" s="464"/>
      <c r="H84" s="343"/>
      <c r="I84" s="464"/>
      <c r="J84" s="497"/>
      <c r="K84" s="343"/>
      <c r="L84" s="464"/>
      <c r="M84" s="343"/>
      <c r="N84" s="464"/>
      <c r="O84" s="343"/>
      <c r="P84" s="464"/>
      <c r="Q84" s="343"/>
      <c r="R84" s="343"/>
      <c r="S84" s="343"/>
      <c r="T84" s="343"/>
      <c r="U84" s="343"/>
      <c r="V84" s="343"/>
      <c r="W84" s="343"/>
      <c r="X84" s="343"/>
      <c r="Y84" s="343"/>
      <c r="Z84" s="343"/>
    </row>
    <row r="85" spans="1:26" ht="15.75" customHeight="1">
      <c r="A85" s="343"/>
      <c r="B85" s="343"/>
      <c r="C85" s="464"/>
      <c r="D85" s="343"/>
      <c r="E85" s="464"/>
      <c r="F85" s="343"/>
      <c r="G85" s="464"/>
      <c r="H85" s="343"/>
      <c r="I85" s="464"/>
      <c r="J85" s="497"/>
      <c r="K85" s="343"/>
      <c r="L85" s="464"/>
      <c r="M85" s="343"/>
      <c r="N85" s="464"/>
      <c r="O85" s="343"/>
      <c r="P85" s="464"/>
      <c r="Q85" s="343"/>
      <c r="R85" s="343"/>
      <c r="S85" s="343"/>
      <c r="T85" s="343"/>
      <c r="U85" s="343"/>
      <c r="V85" s="343"/>
      <c r="W85" s="343"/>
      <c r="X85" s="343"/>
      <c r="Y85" s="343"/>
      <c r="Z85" s="343"/>
    </row>
    <row r="86" spans="1:26" ht="15.75" customHeight="1">
      <c r="A86" s="343"/>
      <c r="B86" s="343"/>
      <c r="C86" s="464"/>
      <c r="D86" s="343"/>
      <c r="E86" s="464"/>
      <c r="F86" s="343"/>
      <c r="G86" s="464"/>
      <c r="H86" s="343"/>
      <c r="I86" s="464"/>
      <c r="J86" s="497"/>
      <c r="K86" s="343"/>
      <c r="L86" s="464"/>
      <c r="M86" s="343"/>
      <c r="N86" s="464"/>
      <c r="O86" s="343"/>
      <c r="P86" s="464"/>
      <c r="Q86" s="343"/>
      <c r="R86" s="343"/>
      <c r="S86" s="343"/>
      <c r="T86" s="343"/>
      <c r="U86" s="343"/>
      <c r="V86" s="343"/>
      <c r="W86" s="343"/>
      <c r="X86" s="343"/>
      <c r="Y86" s="343"/>
      <c r="Z86" s="343"/>
    </row>
    <row r="87" spans="1:26" ht="15.75" customHeight="1">
      <c r="A87" s="343"/>
      <c r="B87" s="343"/>
      <c r="C87" s="464"/>
      <c r="D87" s="343"/>
      <c r="E87" s="464"/>
      <c r="F87" s="343"/>
      <c r="G87" s="464"/>
      <c r="H87" s="343"/>
      <c r="I87" s="464"/>
      <c r="J87" s="497"/>
      <c r="K87" s="343"/>
      <c r="L87" s="464"/>
      <c r="M87" s="343"/>
      <c r="N87" s="464"/>
      <c r="O87" s="343"/>
      <c r="P87" s="464"/>
      <c r="Q87" s="343"/>
      <c r="R87" s="343"/>
      <c r="S87" s="343"/>
      <c r="T87" s="343"/>
      <c r="U87" s="343"/>
      <c r="V87" s="343"/>
      <c r="W87" s="343"/>
      <c r="X87" s="343"/>
      <c r="Y87" s="343"/>
      <c r="Z87" s="343"/>
    </row>
    <row r="88" spans="1:26" ht="15.75" customHeight="1">
      <c r="A88" s="343"/>
      <c r="B88" s="343"/>
      <c r="C88" s="464"/>
      <c r="D88" s="343"/>
      <c r="E88" s="464"/>
      <c r="F88" s="343"/>
      <c r="G88" s="464"/>
      <c r="H88" s="343"/>
      <c r="I88" s="464"/>
      <c r="J88" s="497"/>
      <c r="K88" s="343"/>
      <c r="L88" s="464"/>
      <c r="M88" s="343"/>
      <c r="N88" s="464"/>
      <c r="O88" s="343"/>
      <c r="P88" s="464"/>
      <c r="Q88" s="343"/>
      <c r="R88" s="343"/>
      <c r="S88" s="343"/>
      <c r="T88" s="343"/>
      <c r="U88" s="343"/>
      <c r="V88" s="343"/>
      <c r="W88" s="343"/>
      <c r="X88" s="343"/>
      <c r="Y88" s="343"/>
      <c r="Z88" s="343"/>
    </row>
    <row r="89" spans="1:26" ht="15.75" customHeight="1">
      <c r="A89" s="343"/>
      <c r="B89" s="343"/>
      <c r="C89" s="464"/>
      <c r="D89" s="343"/>
      <c r="E89" s="464"/>
      <c r="F89" s="343"/>
      <c r="G89" s="464"/>
      <c r="H89" s="343"/>
      <c r="I89" s="464"/>
      <c r="J89" s="497"/>
      <c r="K89" s="343"/>
      <c r="L89" s="464"/>
      <c r="M89" s="343"/>
      <c r="N89" s="464"/>
      <c r="O89" s="343"/>
      <c r="P89" s="464"/>
      <c r="Q89" s="343"/>
      <c r="R89" s="343"/>
      <c r="S89" s="343"/>
      <c r="T89" s="343"/>
      <c r="U89" s="343"/>
      <c r="V89" s="343"/>
      <c r="W89" s="343"/>
      <c r="X89" s="343"/>
      <c r="Y89" s="343"/>
      <c r="Z89" s="343"/>
    </row>
    <row r="90" spans="1:26" ht="15.75" customHeight="1">
      <c r="A90" s="343"/>
      <c r="B90" s="343"/>
      <c r="C90" s="464"/>
      <c r="D90" s="343"/>
      <c r="E90" s="464"/>
      <c r="F90" s="343"/>
      <c r="G90" s="464"/>
      <c r="H90" s="343"/>
      <c r="I90" s="464"/>
      <c r="J90" s="497"/>
      <c r="K90" s="343"/>
      <c r="L90" s="464"/>
      <c r="M90" s="343"/>
      <c r="N90" s="464"/>
      <c r="O90" s="343"/>
      <c r="P90" s="464"/>
      <c r="Q90" s="343"/>
      <c r="R90" s="343"/>
      <c r="S90" s="343"/>
      <c r="T90" s="343"/>
      <c r="U90" s="343"/>
      <c r="V90" s="343"/>
      <c r="W90" s="343"/>
      <c r="X90" s="343"/>
      <c r="Y90" s="343"/>
      <c r="Z90" s="343"/>
    </row>
    <row r="91" spans="1:26" ht="15.75" customHeight="1">
      <c r="A91" s="343"/>
      <c r="B91" s="343"/>
      <c r="C91" s="464"/>
      <c r="D91" s="343"/>
      <c r="E91" s="464"/>
      <c r="F91" s="343"/>
      <c r="G91" s="464"/>
      <c r="H91" s="343"/>
      <c r="I91" s="464"/>
      <c r="J91" s="497"/>
      <c r="K91" s="343"/>
      <c r="L91" s="464"/>
      <c r="M91" s="343"/>
      <c r="N91" s="464"/>
      <c r="O91" s="343"/>
      <c r="P91" s="464"/>
      <c r="Q91" s="343"/>
      <c r="R91" s="343"/>
      <c r="S91" s="343"/>
      <c r="T91" s="343"/>
      <c r="U91" s="343"/>
      <c r="V91" s="343"/>
      <c r="W91" s="343"/>
      <c r="X91" s="343"/>
      <c r="Y91" s="343"/>
      <c r="Z91" s="343"/>
    </row>
    <row r="92" spans="1:26" ht="15.75" customHeight="1">
      <c r="A92" s="343"/>
      <c r="B92" s="343"/>
      <c r="C92" s="464"/>
      <c r="D92" s="343"/>
      <c r="E92" s="464"/>
      <c r="F92" s="343"/>
      <c r="G92" s="464"/>
      <c r="H92" s="343"/>
      <c r="I92" s="464"/>
      <c r="J92" s="497"/>
      <c r="K92" s="343"/>
      <c r="L92" s="464"/>
      <c r="M92" s="343"/>
      <c r="N92" s="464"/>
      <c r="O92" s="343"/>
      <c r="P92" s="464"/>
      <c r="Q92" s="343"/>
      <c r="R92" s="343"/>
      <c r="S92" s="343"/>
      <c r="T92" s="343"/>
      <c r="U92" s="343"/>
      <c r="V92" s="343"/>
      <c r="W92" s="343"/>
      <c r="X92" s="343"/>
      <c r="Y92" s="343"/>
      <c r="Z92" s="343"/>
    </row>
    <row r="93" spans="1:26" ht="15.75" customHeight="1">
      <c r="A93" s="343"/>
      <c r="B93" s="343"/>
      <c r="C93" s="464"/>
      <c r="D93" s="343"/>
      <c r="E93" s="464"/>
      <c r="F93" s="343"/>
      <c r="G93" s="464"/>
      <c r="H93" s="343"/>
      <c r="I93" s="464"/>
      <c r="J93" s="497"/>
      <c r="K93" s="343"/>
      <c r="L93" s="464"/>
      <c r="M93" s="343"/>
      <c r="N93" s="464"/>
      <c r="O93" s="343"/>
      <c r="P93" s="464"/>
      <c r="Q93" s="343"/>
      <c r="R93" s="343"/>
      <c r="S93" s="343"/>
      <c r="T93" s="343"/>
      <c r="U93" s="343"/>
      <c r="V93" s="343"/>
      <c r="W93" s="343"/>
      <c r="X93" s="343"/>
      <c r="Y93" s="343"/>
      <c r="Z93" s="343"/>
    </row>
    <row r="94" spans="1:26" ht="15.75" customHeight="1">
      <c r="A94" s="343"/>
      <c r="B94" s="343"/>
      <c r="C94" s="464"/>
      <c r="D94" s="343"/>
      <c r="E94" s="464"/>
      <c r="F94" s="343"/>
      <c r="G94" s="464"/>
      <c r="H94" s="343"/>
      <c r="I94" s="464"/>
      <c r="J94" s="497"/>
      <c r="K94" s="343"/>
      <c r="L94" s="464"/>
      <c r="M94" s="343"/>
      <c r="N94" s="464"/>
      <c r="O94" s="343"/>
      <c r="P94" s="464"/>
      <c r="Q94" s="343"/>
      <c r="R94" s="343"/>
      <c r="S94" s="343"/>
      <c r="T94" s="343"/>
      <c r="U94" s="343"/>
      <c r="V94" s="343"/>
      <c r="W94" s="343"/>
      <c r="X94" s="343"/>
      <c r="Y94" s="343"/>
      <c r="Z94" s="343"/>
    </row>
    <row r="95" spans="1:26" ht="15.75" customHeight="1">
      <c r="A95" s="343"/>
      <c r="B95" s="343"/>
      <c r="C95" s="464"/>
      <c r="D95" s="343"/>
      <c r="E95" s="464"/>
      <c r="F95" s="343"/>
      <c r="G95" s="464"/>
      <c r="H95" s="343"/>
      <c r="I95" s="464"/>
      <c r="J95" s="497"/>
      <c r="K95" s="343"/>
      <c r="L95" s="464"/>
      <c r="M95" s="343"/>
      <c r="N95" s="464"/>
      <c r="O95" s="343"/>
      <c r="P95" s="464"/>
      <c r="Q95" s="343"/>
      <c r="R95" s="343"/>
      <c r="S95" s="343"/>
      <c r="T95" s="343"/>
      <c r="U95" s="343"/>
      <c r="V95" s="343"/>
      <c r="W95" s="343"/>
      <c r="X95" s="343"/>
      <c r="Y95" s="343"/>
      <c r="Z95" s="343"/>
    </row>
    <row r="96" spans="1:26" ht="15.75" customHeight="1">
      <c r="A96" s="343"/>
      <c r="B96" s="343"/>
      <c r="C96" s="464"/>
      <c r="D96" s="343"/>
      <c r="E96" s="464"/>
      <c r="F96" s="343"/>
      <c r="G96" s="464"/>
      <c r="H96" s="343"/>
      <c r="I96" s="464"/>
      <c r="J96" s="497"/>
      <c r="K96" s="343"/>
      <c r="L96" s="464"/>
      <c r="M96" s="343"/>
      <c r="N96" s="464"/>
      <c r="O96" s="343"/>
      <c r="P96" s="464"/>
      <c r="Q96" s="343"/>
      <c r="R96" s="343"/>
      <c r="S96" s="343"/>
      <c r="T96" s="343"/>
      <c r="U96" s="343"/>
      <c r="V96" s="343"/>
      <c r="W96" s="343"/>
      <c r="X96" s="343"/>
      <c r="Y96" s="343"/>
      <c r="Z96" s="343"/>
    </row>
    <row r="97" spans="1:26" ht="15.75" customHeight="1">
      <c r="A97" s="343"/>
      <c r="B97" s="343"/>
      <c r="C97" s="464"/>
      <c r="D97" s="343"/>
      <c r="E97" s="464"/>
      <c r="F97" s="343"/>
      <c r="G97" s="464"/>
      <c r="H97" s="343"/>
      <c r="I97" s="464"/>
      <c r="J97" s="497"/>
      <c r="K97" s="343"/>
      <c r="L97" s="464"/>
      <c r="M97" s="343"/>
      <c r="N97" s="464"/>
      <c r="O97" s="343"/>
      <c r="P97" s="464"/>
      <c r="Q97" s="343"/>
      <c r="R97" s="343"/>
      <c r="S97" s="343"/>
      <c r="T97" s="343"/>
      <c r="U97" s="343"/>
      <c r="V97" s="343"/>
      <c r="W97" s="343"/>
      <c r="X97" s="343"/>
      <c r="Y97" s="343"/>
      <c r="Z97" s="343"/>
    </row>
    <row r="98" spans="1:26" ht="15.75" customHeight="1">
      <c r="A98" s="343"/>
      <c r="B98" s="343"/>
      <c r="C98" s="464"/>
      <c r="D98" s="343"/>
      <c r="E98" s="464"/>
      <c r="F98" s="343"/>
      <c r="G98" s="464"/>
      <c r="H98" s="343"/>
      <c r="I98" s="464"/>
      <c r="J98" s="497"/>
      <c r="K98" s="343"/>
      <c r="L98" s="464"/>
      <c r="M98" s="343"/>
      <c r="N98" s="464"/>
      <c r="O98" s="343"/>
      <c r="P98" s="464"/>
      <c r="Q98" s="343"/>
      <c r="R98" s="343"/>
      <c r="S98" s="343"/>
      <c r="T98" s="343"/>
      <c r="U98" s="343"/>
      <c r="V98" s="343"/>
      <c r="W98" s="343"/>
      <c r="X98" s="343"/>
      <c r="Y98" s="343"/>
      <c r="Z98" s="343"/>
    </row>
    <row r="99" spans="1:26" ht="15.75" customHeight="1">
      <c r="A99" s="343"/>
      <c r="B99" s="343"/>
      <c r="C99" s="464"/>
      <c r="D99" s="343"/>
      <c r="E99" s="464"/>
      <c r="F99" s="343"/>
      <c r="G99" s="464"/>
      <c r="H99" s="343"/>
      <c r="I99" s="464"/>
      <c r="J99" s="497"/>
      <c r="K99" s="343"/>
      <c r="L99" s="464"/>
      <c r="M99" s="343"/>
      <c r="N99" s="464"/>
      <c r="O99" s="343"/>
      <c r="P99" s="464"/>
      <c r="Q99" s="343"/>
      <c r="R99" s="343"/>
      <c r="S99" s="343"/>
      <c r="T99" s="343"/>
      <c r="U99" s="343"/>
      <c r="V99" s="343"/>
      <c r="W99" s="343"/>
      <c r="X99" s="343"/>
      <c r="Y99" s="343"/>
      <c r="Z99" s="343"/>
    </row>
    <row r="100" spans="1:26" ht="15.75" customHeight="1">
      <c r="A100" s="343"/>
      <c r="B100" s="343"/>
      <c r="C100" s="464"/>
      <c r="D100" s="343"/>
      <c r="E100" s="464"/>
      <c r="F100" s="343"/>
      <c r="G100" s="464"/>
      <c r="H100" s="343"/>
      <c r="I100" s="464"/>
      <c r="J100" s="497"/>
      <c r="K100" s="343"/>
      <c r="L100" s="464"/>
      <c r="M100" s="343"/>
      <c r="N100" s="464"/>
      <c r="O100" s="343"/>
      <c r="P100" s="464"/>
      <c r="Q100" s="343"/>
      <c r="R100" s="343"/>
      <c r="S100" s="343"/>
      <c r="T100" s="343"/>
      <c r="U100" s="343"/>
      <c r="V100" s="343"/>
      <c r="W100" s="343"/>
      <c r="X100" s="343"/>
      <c r="Y100" s="343"/>
      <c r="Z100" s="343"/>
    </row>
    <row r="101" spans="1:26" ht="15.75" customHeight="1">
      <c r="A101" s="343"/>
      <c r="B101" s="343"/>
      <c r="C101" s="464"/>
      <c r="D101" s="343"/>
      <c r="E101" s="464"/>
      <c r="F101" s="343"/>
      <c r="G101" s="464"/>
      <c r="H101" s="343"/>
      <c r="I101" s="464"/>
      <c r="J101" s="497"/>
      <c r="K101" s="343"/>
      <c r="L101" s="464"/>
      <c r="M101" s="343"/>
      <c r="N101" s="464"/>
      <c r="O101" s="343"/>
      <c r="P101" s="464"/>
      <c r="Q101" s="343"/>
      <c r="R101" s="343"/>
      <c r="S101" s="343"/>
      <c r="T101" s="343"/>
      <c r="U101" s="343"/>
      <c r="V101" s="343"/>
      <c r="W101" s="343"/>
      <c r="X101" s="343"/>
      <c r="Y101" s="343"/>
      <c r="Z101" s="343"/>
    </row>
    <row r="102" spans="1:26" ht="15.75" customHeight="1">
      <c r="A102" s="343"/>
      <c r="B102" s="343"/>
      <c r="C102" s="464"/>
      <c r="D102" s="343"/>
      <c r="E102" s="464"/>
      <c r="F102" s="343"/>
      <c r="G102" s="464"/>
      <c r="H102" s="343"/>
      <c r="I102" s="464"/>
      <c r="J102" s="497"/>
      <c r="K102" s="343"/>
      <c r="L102" s="464"/>
      <c r="M102" s="343"/>
      <c r="N102" s="464"/>
      <c r="O102" s="343"/>
      <c r="P102" s="464"/>
      <c r="Q102" s="343"/>
      <c r="R102" s="343"/>
      <c r="S102" s="343"/>
      <c r="T102" s="343"/>
      <c r="U102" s="343"/>
      <c r="V102" s="343"/>
      <c r="W102" s="343"/>
      <c r="X102" s="343"/>
      <c r="Y102" s="343"/>
      <c r="Z102" s="343"/>
    </row>
    <row r="103" spans="1:26" ht="15.75" customHeight="1">
      <c r="A103" s="343"/>
      <c r="B103" s="343"/>
      <c r="C103" s="464"/>
      <c r="D103" s="343"/>
      <c r="E103" s="464"/>
      <c r="F103" s="343"/>
      <c r="G103" s="464"/>
      <c r="H103" s="343"/>
      <c r="I103" s="464"/>
      <c r="J103" s="497"/>
      <c r="K103" s="343"/>
      <c r="L103" s="464"/>
      <c r="M103" s="343"/>
      <c r="N103" s="464"/>
      <c r="O103" s="343"/>
      <c r="P103" s="464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</row>
    <row r="104" spans="1:26" ht="15.75" customHeight="1">
      <c r="A104" s="343"/>
      <c r="B104" s="343"/>
      <c r="C104" s="464"/>
      <c r="D104" s="343"/>
      <c r="E104" s="464"/>
      <c r="F104" s="343"/>
      <c r="G104" s="464"/>
      <c r="H104" s="343"/>
      <c r="I104" s="464"/>
      <c r="J104" s="497"/>
      <c r="K104" s="343"/>
      <c r="L104" s="464"/>
      <c r="M104" s="343"/>
      <c r="N104" s="464"/>
      <c r="O104" s="343"/>
      <c r="P104" s="464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</row>
    <row r="105" spans="1:26" ht="15.75" customHeight="1">
      <c r="A105" s="343"/>
      <c r="B105" s="343"/>
      <c r="C105" s="464"/>
      <c r="D105" s="343"/>
      <c r="E105" s="464"/>
      <c r="F105" s="343"/>
      <c r="G105" s="464"/>
      <c r="H105" s="343"/>
      <c r="I105" s="464"/>
      <c r="J105" s="497"/>
      <c r="K105" s="343"/>
      <c r="L105" s="464"/>
      <c r="M105" s="343"/>
      <c r="N105" s="464"/>
      <c r="O105" s="343"/>
      <c r="P105" s="464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</row>
    <row r="106" spans="1:26" ht="15.75" customHeight="1">
      <c r="A106" s="343"/>
      <c r="B106" s="343"/>
      <c r="C106" s="464"/>
      <c r="D106" s="343"/>
      <c r="E106" s="464"/>
      <c r="F106" s="343"/>
      <c r="G106" s="464"/>
      <c r="H106" s="343"/>
      <c r="I106" s="464"/>
      <c r="J106" s="497"/>
      <c r="K106" s="343"/>
      <c r="L106" s="464"/>
      <c r="M106" s="343"/>
      <c r="N106" s="464"/>
      <c r="O106" s="343"/>
      <c r="P106" s="464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</row>
    <row r="107" spans="1:26" ht="15.75" customHeight="1">
      <c r="A107" s="343"/>
      <c r="B107" s="343"/>
      <c r="C107" s="464"/>
      <c r="D107" s="343"/>
      <c r="E107" s="464"/>
      <c r="F107" s="343"/>
      <c r="G107" s="464"/>
      <c r="H107" s="343"/>
      <c r="I107" s="464"/>
      <c r="J107" s="497"/>
      <c r="K107" s="343"/>
      <c r="L107" s="464"/>
      <c r="M107" s="343"/>
      <c r="N107" s="464"/>
      <c r="O107" s="343"/>
      <c r="P107" s="464"/>
      <c r="Q107" s="343"/>
      <c r="R107" s="343"/>
      <c r="S107" s="343"/>
      <c r="T107" s="343"/>
      <c r="U107" s="343"/>
      <c r="V107" s="343"/>
      <c r="W107" s="343"/>
      <c r="X107" s="343"/>
      <c r="Y107" s="343"/>
      <c r="Z107" s="343"/>
    </row>
    <row r="108" spans="1:26" ht="15.75" customHeight="1">
      <c r="A108" s="343"/>
      <c r="B108" s="343"/>
      <c r="C108" s="464"/>
      <c r="D108" s="343"/>
      <c r="E108" s="464"/>
      <c r="F108" s="343"/>
      <c r="G108" s="464"/>
      <c r="H108" s="343"/>
      <c r="I108" s="464"/>
      <c r="J108" s="497"/>
      <c r="K108" s="343"/>
      <c r="L108" s="464"/>
      <c r="M108" s="343"/>
      <c r="N108" s="464"/>
      <c r="O108" s="343"/>
      <c r="P108" s="464"/>
      <c r="Q108" s="343"/>
      <c r="R108" s="343"/>
      <c r="S108" s="343"/>
      <c r="T108" s="343"/>
      <c r="U108" s="343"/>
      <c r="V108" s="343"/>
      <c r="W108" s="343"/>
      <c r="X108" s="343"/>
      <c r="Y108" s="343"/>
      <c r="Z108" s="343"/>
    </row>
    <row r="109" spans="1:26" ht="15.75" customHeight="1">
      <c r="A109" s="343"/>
      <c r="B109" s="343"/>
      <c r="C109" s="464"/>
      <c r="D109" s="343"/>
      <c r="E109" s="464"/>
      <c r="F109" s="343"/>
      <c r="G109" s="464"/>
      <c r="H109" s="343"/>
      <c r="I109" s="464"/>
      <c r="J109" s="497"/>
      <c r="K109" s="343"/>
      <c r="L109" s="464"/>
      <c r="M109" s="343"/>
      <c r="N109" s="464"/>
      <c r="O109" s="343"/>
      <c r="P109" s="464"/>
      <c r="Q109" s="343"/>
      <c r="R109" s="343"/>
      <c r="S109" s="343"/>
      <c r="T109" s="343"/>
      <c r="U109" s="343"/>
      <c r="V109" s="343"/>
      <c r="W109" s="343"/>
      <c r="X109" s="343"/>
      <c r="Y109" s="343"/>
      <c r="Z109" s="343"/>
    </row>
    <row r="110" spans="1:26" ht="15.75" customHeight="1">
      <c r="A110" s="343"/>
      <c r="B110" s="343"/>
      <c r="C110" s="464"/>
      <c r="D110" s="343"/>
      <c r="E110" s="464"/>
      <c r="F110" s="343"/>
      <c r="G110" s="464"/>
      <c r="H110" s="343"/>
      <c r="I110" s="464"/>
      <c r="J110" s="497"/>
      <c r="K110" s="343"/>
      <c r="L110" s="464"/>
      <c r="M110" s="343"/>
      <c r="N110" s="464"/>
      <c r="O110" s="343"/>
      <c r="P110" s="464"/>
      <c r="Q110" s="343"/>
      <c r="R110" s="343"/>
      <c r="S110" s="343"/>
      <c r="T110" s="343"/>
      <c r="U110" s="343"/>
      <c r="V110" s="343"/>
      <c r="W110" s="343"/>
      <c r="X110" s="343"/>
      <c r="Y110" s="343"/>
      <c r="Z110" s="343"/>
    </row>
    <row r="111" spans="1:26" ht="15.75" customHeight="1">
      <c r="A111" s="343"/>
      <c r="B111" s="343"/>
      <c r="C111" s="464"/>
      <c r="D111" s="343"/>
      <c r="E111" s="464"/>
      <c r="F111" s="343"/>
      <c r="G111" s="464"/>
      <c r="H111" s="343"/>
      <c r="I111" s="464"/>
      <c r="J111" s="497"/>
      <c r="K111" s="343"/>
      <c r="L111" s="464"/>
      <c r="M111" s="343"/>
      <c r="N111" s="464"/>
      <c r="O111" s="343"/>
      <c r="P111" s="464"/>
      <c r="Q111" s="343"/>
      <c r="R111" s="343"/>
      <c r="S111" s="343"/>
      <c r="T111" s="343"/>
      <c r="U111" s="343"/>
      <c r="V111" s="343"/>
      <c r="W111" s="343"/>
      <c r="X111" s="343"/>
      <c r="Y111" s="343"/>
      <c r="Z111" s="343"/>
    </row>
    <row r="112" spans="1:26" ht="15.75" customHeight="1">
      <c r="A112" s="343"/>
      <c r="B112" s="343"/>
      <c r="C112" s="464"/>
      <c r="D112" s="343"/>
      <c r="E112" s="464"/>
      <c r="F112" s="343"/>
      <c r="G112" s="464"/>
      <c r="H112" s="343"/>
      <c r="I112" s="464"/>
      <c r="J112" s="497"/>
      <c r="K112" s="343"/>
      <c r="L112" s="464"/>
      <c r="M112" s="343"/>
      <c r="N112" s="464"/>
      <c r="O112" s="343"/>
      <c r="P112" s="464"/>
      <c r="Q112" s="343"/>
      <c r="R112" s="343"/>
      <c r="S112" s="343"/>
      <c r="T112" s="343"/>
      <c r="U112" s="343"/>
      <c r="V112" s="343"/>
      <c r="W112" s="343"/>
      <c r="X112" s="343"/>
      <c r="Y112" s="343"/>
      <c r="Z112" s="343"/>
    </row>
    <row r="113" spans="1:26" ht="15.75" customHeight="1">
      <c r="A113" s="343"/>
      <c r="B113" s="343"/>
      <c r="C113" s="464"/>
      <c r="D113" s="343"/>
      <c r="E113" s="464"/>
      <c r="F113" s="343"/>
      <c r="G113" s="464"/>
      <c r="H113" s="343"/>
      <c r="I113" s="464"/>
      <c r="J113" s="497"/>
      <c r="K113" s="343"/>
      <c r="L113" s="464"/>
      <c r="M113" s="343"/>
      <c r="N113" s="464"/>
      <c r="O113" s="343"/>
      <c r="P113" s="464"/>
      <c r="Q113" s="343"/>
      <c r="R113" s="343"/>
      <c r="S113" s="343"/>
      <c r="T113" s="343"/>
      <c r="U113" s="343"/>
      <c r="V113" s="343"/>
      <c r="W113" s="343"/>
      <c r="X113" s="343"/>
      <c r="Y113" s="343"/>
      <c r="Z113" s="343"/>
    </row>
    <row r="114" spans="1:26" ht="15.75" customHeight="1">
      <c r="A114" s="343"/>
      <c r="B114" s="343"/>
      <c r="C114" s="464"/>
      <c r="D114" s="343"/>
      <c r="E114" s="464"/>
      <c r="F114" s="343"/>
      <c r="G114" s="464"/>
      <c r="H114" s="343"/>
      <c r="I114" s="464"/>
      <c r="J114" s="497"/>
      <c r="K114" s="343"/>
      <c r="L114" s="464"/>
      <c r="M114" s="343"/>
      <c r="N114" s="464"/>
      <c r="O114" s="343"/>
      <c r="P114" s="464"/>
      <c r="Q114" s="343"/>
      <c r="R114" s="343"/>
      <c r="S114" s="343"/>
      <c r="T114" s="343"/>
      <c r="U114" s="343"/>
      <c r="V114" s="343"/>
      <c r="W114" s="343"/>
      <c r="X114" s="343"/>
      <c r="Y114" s="343"/>
      <c r="Z114" s="343"/>
    </row>
    <row r="115" spans="1:26" ht="15.75" customHeight="1">
      <c r="A115" s="343"/>
      <c r="B115" s="343"/>
      <c r="C115" s="464"/>
      <c r="D115" s="343"/>
      <c r="E115" s="464"/>
      <c r="F115" s="343"/>
      <c r="G115" s="464"/>
      <c r="H115" s="343"/>
      <c r="I115" s="464"/>
      <c r="J115" s="497"/>
      <c r="K115" s="343"/>
      <c r="L115" s="464"/>
      <c r="M115" s="343"/>
      <c r="N115" s="464"/>
      <c r="O115" s="343"/>
      <c r="P115" s="464"/>
      <c r="Q115" s="343"/>
      <c r="R115" s="343"/>
      <c r="S115" s="343"/>
      <c r="T115" s="343"/>
      <c r="U115" s="343"/>
      <c r="V115" s="343"/>
      <c r="W115" s="343"/>
      <c r="X115" s="343"/>
      <c r="Y115" s="343"/>
      <c r="Z115" s="343"/>
    </row>
    <row r="116" spans="1:26" ht="15.75" customHeight="1">
      <c r="A116" s="343"/>
      <c r="B116" s="343"/>
      <c r="C116" s="464"/>
      <c r="D116" s="343"/>
      <c r="E116" s="464"/>
      <c r="F116" s="343"/>
      <c r="G116" s="464"/>
      <c r="H116" s="343"/>
      <c r="I116" s="464"/>
      <c r="J116" s="497"/>
      <c r="K116" s="343"/>
      <c r="L116" s="464"/>
      <c r="M116" s="343"/>
      <c r="N116" s="464"/>
      <c r="O116" s="343"/>
      <c r="P116" s="464"/>
      <c r="Q116" s="343"/>
      <c r="R116" s="343"/>
      <c r="S116" s="343"/>
      <c r="T116" s="343"/>
      <c r="U116" s="343"/>
      <c r="V116" s="343"/>
      <c r="W116" s="343"/>
      <c r="X116" s="343"/>
      <c r="Y116" s="343"/>
      <c r="Z116" s="343"/>
    </row>
    <row r="117" spans="1:26" ht="15.75" customHeight="1">
      <c r="A117" s="343"/>
      <c r="B117" s="343"/>
      <c r="C117" s="464"/>
      <c r="D117" s="343"/>
      <c r="E117" s="464"/>
      <c r="F117" s="343"/>
      <c r="G117" s="464"/>
      <c r="H117" s="343"/>
      <c r="I117" s="464"/>
      <c r="J117" s="497"/>
      <c r="K117" s="343"/>
      <c r="L117" s="464"/>
      <c r="M117" s="343"/>
      <c r="N117" s="464"/>
      <c r="O117" s="343"/>
      <c r="P117" s="464"/>
      <c r="Q117" s="343"/>
      <c r="R117" s="343"/>
      <c r="S117" s="343"/>
      <c r="T117" s="343"/>
      <c r="U117" s="343"/>
      <c r="V117" s="343"/>
      <c r="W117" s="343"/>
      <c r="X117" s="343"/>
      <c r="Y117" s="343"/>
      <c r="Z117" s="343"/>
    </row>
    <row r="118" spans="1:26" ht="15.75" customHeight="1">
      <c r="A118" s="343"/>
      <c r="B118" s="343"/>
      <c r="C118" s="464"/>
      <c r="D118" s="343"/>
      <c r="E118" s="464"/>
      <c r="F118" s="343"/>
      <c r="G118" s="464"/>
      <c r="H118" s="343"/>
      <c r="I118" s="464"/>
      <c r="J118" s="497"/>
      <c r="K118" s="343"/>
      <c r="L118" s="464"/>
      <c r="M118" s="343"/>
      <c r="N118" s="464"/>
      <c r="O118" s="343"/>
      <c r="P118" s="464"/>
      <c r="Q118" s="343"/>
      <c r="R118" s="343"/>
      <c r="S118" s="343"/>
      <c r="T118" s="343"/>
      <c r="U118" s="343"/>
      <c r="V118" s="343"/>
      <c r="W118" s="343"/>
      <c r="X118" s="343"/>
      <c r="Y118" s="343"/>
      <c r="Z118" s="343"/>
    </row>
    <row r="119" spans="1:26" ht="15.75" customHeight="1">
      <c r="A119" s="343"/>
      <c r="B119" s="343"/>
      <c r="C119" s="464"/>
      <c r="D119" s="343"/>
      <c r="E119" s="464"/>
      <c r="F119" s="343"/>
      <c r="G119" s="464"/>
      <c r="H119" s="343"/>
      <c r="I119" s="464"/>
      <c r="J119" s="497"/>
      <c r="K119" s="343"/>
      <c r="L119" s="464"/>
      <c r="M119" s="343"/>
      <c r="N119" s="464"/>
      <c r="O119" s="343"/>
      <c r="P119" s="464"/>
      <c r="Q119" s="343"/>
      <c r="R119" s="343"/>
      <c r="S119" s="343"/>
      <c r="T119" s="343"/>
      <c r="U119" s="343"/>
      <c r="V119" s="343"/>
      <c r="W119" s="343"/>
      <c r="X119" s="343"/>
      <c r="Y119" s="343"/>
      <c r="Z119" s="343"/>
    </row>
    <row r="120" spans="1:26" ht="15.75" customHeight="1">
      <c r="A120" s="343"/>
      <c r="B120" s="343"/>
      <c r="C120" s="464"/>
      <c r="D120" s="343"/>
      <c r="E120" s="464"/>
      <c r="F120" s="343"/>
      <c r="G120" s="464"/>
      <c r="H120" s="343"/>
      <c r="I120" s="464"/>
      <c r="J120" s="497"/>
      <c r="K120" s="343"/>
      <c r="L120" s="464"/>
      <c r="M120" s="343"/>
      <c r="N120" s="464"/>
      <c r="O120" s="343"/>
      <c r="P120" s="464"/>
      <c r="Q120" s="343"/>
      <c r="R120" s="343"/>
      <c r="S120" s="343"/>
      <c r="T120" s="343"/>
      <c r="U120" s="343"/>
      <c r="V120" s="343"/>
      <c r="W120" s="343"/>
      <c r="X120" s="343"/>
      <c r="Y120" s="343"/>
      <c r="Z120" s="343"/>
    </row>
    <row r="121" spans="1:26" ht="15.75" customHeight="1">
      <c r="A121" s="343"/>
      <c r="B121" s="343"/>
      <c r="C121" s="464"/>
      <c r="D121" s="343"/>
      <c r="E121" s="464"/>
      <c r="F121" s="343"/>
      <c r="G121" s="464"/>
      <c r="H121" s="343"/>
      <c r="I121" s="464"/>
      <c r="J121" s="497"/>
      <c r="K121" s="343"/>
      <c r="L121" s="464"/>
      <c r="M121" s="343"/>
      <c r="N121" s="464"/>
      <c r="O121" s="343"/>
      <c r="P121" s="464"/>
      <c r="Q121" s="343"/>
      <c r="R121" s="343"/>
      <c r="S121" s="343"/>
      <c r="T121" s="343"/>
      <c r="U121" s="343"/>
      <c r="V121" s="343"/>
      <c r="W121" s="343"/>
      <c r="X121" s="343"/>
      <c r="Y121" s="343"/>
      <c r="Z121" s="343"/>
    </row>
    <row r="122" spans="1:26" ht="15.75" customHeight="1">
      <c r="A122" s="343"/>
      <c r="B122" s="343"/>
      <c r="C122" s="464"/>
      <c r="D122" s="343"/>
      <c r="E122" s="464"/>
      <c r="F122" s="343"/>
      <c r="G122" s="464"/>
      <c r="H122" s="343"/>
      <c r="I122" s="464"/>
      <c r="J122" s="497"/>
      <c r="K122" s="343"/>
      <c r="L122" s="464"/>
      <c r="M122" s="343"/>
      <c r="N122" s="464"/>
      <c r="O122" s="343"/>
      <c r="P122" s="464"/>
      <c r="Q122" s="343"/>
      <c r="R122" s="343"/>
      <c r="S122" s="343"/>
      <c r="T122" s="343"/>
      <c r="U122" s="343"/>
      <c r="V122" s="343"/>
      <c r="W122" s="343"/>
      <c r="X122" s="343"/>
      <c r="Y122" s="343"/>
      <c r="Z122" s="343"/>
    </row>
    <row r="123" spans="1:26" ht="15.75" customHeight="1">
      <c r="A123" s="343"/>
      <c r="B123" s="343"/>
      <c r="C123" s="464"/>
      <c r="D123" s="343"/>
      <c r="E123" s="464"/>
      <c r="F123" s="343"/>
      <c r="G123" s="464"/>
      <c r="H123" s="343"/>
      <c r="I123" s="464"/>
      <c r="J123" s="497"/>
      <c r="K123" s="343"/>
      <c r="L123" s="464"/>
      <c r="M123" s="343"/>
      <c r="N123" s="464"/>
      <c r="O123" s="343"/>
      <c r="P123" s="464"/>
      <c r="Q123" s="343"/>
      <c r="R123" s="343"/>
      <c r="S123" s="343"/>
      <c r="T123" s="343"/>
      <c r="U123" s="343"/>
      <c r="V123" s="343"/>
      <c r="W123" s="343"/>
      <c r="X123" s="343"/>
      <c r="Y123" s="343"/>
      <c r="Z123" s="343"/>
    </row>
    <row r="124" spans="1:26" ht="15.75" customHeight="1">
      <c r="A124" s="343"/>
      <c r="B124" s="343"/>
      <c r="C124" s="464"/>
      <c r="D124" s="343"/>
      <c r="E124" s="464"/>
      <c r="F124" s="343"/>
      <c r="G124" s="464"/>
      <c r="H124" s="343"/>
      <c r="I124" s="464"/>
      <c r="J124" s="497"/>
      <c r="K124" s="343"/>
      <c r="L124" s="464"/>
      <c r="M124" s="343"/>
      <c r="N124" s="464"/>
      <c r="O124" s="343"/>
      <c r="P124" s="464"/>
      <c r="Q124" s="343"/>
      <c r="R124" s="343"/>
      <c r="S124" s="343"/>
      <c r="T124" s="343"/>
      <c r="U124" s="343"/>
      <c r="V124" s="343"/>
      <c r="W124" s="343"/>
      <c r="X124" s="343"/>
      <c r="Y124" s="343"/>
      <c r="Z124" s="343"/>
    </row>
    <row r="125" spans="1:26" ht="15.75" customHeight="1">
      <c r="A125" s="343"/>
      <c r="B125" s="343"/>
      <c r="C125" s="464"/>
      <c r="D125" s="343"/>
      <c r="E125" s="464"/>
      <c r="F125" s="343"/>
      <c r="G125" s="464"/>
      <c r="H125" s="343"/>
      <c r="I125" s="464"/>
      <c r="J125" s="497"/>
      <c r="K125" s="343"/>
      <c r="L125" s="464"/>
      <c r="M125" s="343"/>
      <c r="N125" s="464"/>
      <c r="O125" s="343"/>
      <c r="P125" s="464"/>
      <c r="Q125" s="343"/>
      <c r="R125" s="343"/>
      <c r="S125" s="343"/>
      <c r="T125" s="343"/>
      <c r="U125" s="343"/>
      <c r="V125" s="343"/>
      <c r="W125" s="343"/>
      <c r="X125" s="343"/>
      <c r="Y125" s="343"/>
      <c r="Z125" s="343"/>
    </row>
    <row r="126" spans="1:26" ht="15.75" customHeight="1">
      <c r="A126" s="343"/>
      <c r="B126" s="343"/>
      <c r="C126" s="464"/>
      <c r="D126" s="343"/>
      <c r="E126" s="464"/>
      <c r="F126" s="343"/>
      <c r="G126" s="464"/>
      <c r="H126" s="343"/>
      <c r="I126" s="464"/>
      <c r="J126" s="497"/>
      <c r="K126" s="343"/>
      <c r="L126" s="464"/>
      <c r="M126" s="343"/>
      <c r="N126" s="464"/>
      <c r="O126" s="343"/>
      <c r="P126" s="464"/>
      <c r="Q126" s="343"/>
      <c r="R126" s="343"/>
      <c r="S126" s="343"/>
      <c r="T126" s="343"/>
      <c r="U126" s="343"/>
      <c r="V126" s="343"/>
      <c r="W126" s="343"/>
      <c r="X126" s="343"/>
      <c r="Y126" s="343"/>
      <c r="Z126" s="343"/>
    </row>
    <row r="127" spans="1:26" ht="15.75" customHeight="1">
      <c r="A127" s="343"/>
      <c r="B127" s="343"/>
      <c r="C127" s="464"/>
      <c r="D127" s="343"/>
      <c r="E127" s="464"/>
      <c r="F127" s="343"/>
      <c r="G127" s="464"/>
      <c r="H127" s="343"/>
      <c r="I127" s="464"/>
      <c r="J127" s="497"/>
      <c r="K127" s="343"/>
      <c r="L127" s="464"/>
      <c r="M127" s="343"/>
      <c r="N127" s="464"/>
      <c r="O127" s="343"/>
      <c r="P127" s="464"/>
      <c r="Q127" s="343"/>
      <c r="R127" s="343"/>
      <c r="S127" s="343"/>
      <c r="T127" s="343"/>
      <c r="U127" s="343"/>
      <c r="V127" s="343"/>
      <c r="W127" s="343"/>
      <c r="X127" s="343"/>
      <c r="Y127" s="343"/>
      <c r="Z127" s="343"/>
    </row>
    <row r="128" spans="1:26" ht="15.75" customHeight="1">
      <c r="A128" s="343"/>
      <c r="B128" s="343"/>
      <c r="C128" s="464"/>
      <c r="D128" s="343"/>
      <c r="E128" s="464"/>
      <c r="F128" s="343"/>
      <c r="G128" s="464"/>
      <c r="H128" s="343"/>
      <c r="I128" s="464"/>
      <c r="J128" s="497"/>
      <c r="K128" s="343"/>
      <c r="L128" s="464"/>
      <c r="M128" s="343"/>
      <c r="N128" s="464"/>
      <c r="O128" s="343"/>
      <c r="P128" s="464"/>
      <c r="Q128" s="343"/>
      <c r="R128" s="343"/>
      <c r="S128" s="343"/>
      <c r="T128" s="343"/>
      <c r="U128" s="343"/>
      <c r="V128" s="343"/>
      <c r="W128" s="343"/>
      <c r="X128" s="343"/>
      <c r="Y128" s="343"/>
      <c r="Z128" s="343"/>
    </row>
    <row r="129" spans="1:26" ht="15.75" customHeight="1">
      <c r="A129" s="343"/>
      <c r="B129" s="343"/>
      <c r="C129" s="464"/>
      <c r="D129" s="343"/>
      <c r="E129" s="464"/>
      <c r="F129" s="343"/>
      <c r="G129" s="464"/>
      <c r="H129" s="343"/>
      <c r="I129" s="464"/>
      <c r="J129" s="497"/>
      <c r="K129" s="343"/>
      <c r="L129" s="464"/>
      <c r="M129" s="343"/>
      <c r="N129" s="464"/>
      <c r="O129" s="343"/>
      <c r="P129" s="464"/>
      <c r="Q129" s="343"/>
      <c r="R129" s="343"/>
      <c r="S129" s="343"/>
      <c r="T129" s="343"/>
      <c r="U129" s="343"/>
      <c r="V129" s="343"/>
      <c r="W129" s="343"/>
      <c r="X129" s="343"/>
      <c r="Y129" s="343"/>
      <c r="Z129" s="343"/>
    </row>
    <row r="130" spans="1:26" ht="15.75" customHeight="1">
      <c r="A130" s="343"/>
      <c r="B130" s="343"/>
      <c r="C130" s="464"/>
      <c r="D130" s="343"/>
      <c r="E130" s="464"/>
      <c r="F130" s="343"/>
      <c r="G130" s="464"/>
      <c r="H130" s="343"/>
      <c r="I130" s="464"/>
      <c r="J130" s="497"/>
      <c r="K130" s="343"/>
      <c r="L130" s="464"/>
      <c r="M130" s="343"/>
      <c r="N130" s="464"/>
      <c r="O130" s="343"/>
      <c r="P130" s="464"/>
      <c r="Q130" s="343"/>
      <c r="R130" s="343"/>
      <c r="S130" s="343"/>
      <c r="T130" s="343"/>
      <c r="U130" s="343"/>
      <c r="V130" s="343"/>
      <c r="W130" s="343"/>
      <c r="X130" s="343"/>
      <c r="Y130" s="343"/>
      <c r="Z130" s="343"/>
    </row>
    <row r="131" spans="1:26" ht="15.75" customHeight="1">
      <c r="A131" s="343"/>
      <c r="B131" s="343"/>
      <c r="C131" s="464"/>
      <c r="D131" s="343"/>
      <c r="E131" s="464"/>
      <c r="F131" s="343"/>
      <c r="G131" s="464"/>
      <c r="H131" s="343"/>
      <c r="I131" s="464"/>
      <c r="J131" s="497"/>
      <c r="K131" s="343"/>
      <c r="L131" s="464"/>
      <c r="M131" s="343"/>
      <c r="N131" s="464"/>
      <c r="O131" s="343"/>
      <c r="P131" s="464"/>
      <c r="Q131" s="343"/>
      <c r="R131" s="343"/>
      <c r="S131" s="343"/>
      <c r="T131" s="343"/>
      <c r="U131" s="343"/>
      <c r="V131" s="343"/>
      <c r="W131" s="343"/>
      <c r="X131" s="343"/>
      <c r="Y131" s="343"/>
      <c r="Z131" s="343"/>
    </row>
    <row r="132" spans="1:26" ht="15.75" customHeight="1">
      <c r="A132" s="343"/>
      <c r="B132" s="343"/>
      <c r="C132" s="464"/>
      <c r="D132" s="343"/>
      <c r="E132" s="464"/>
      <c r="F132" s="343"/>
      <c r="G132" s="464"/>
      <c r="H132" s="343"/>
      <c r="I132" s="464"/>
      <c r="J132" s="497"/>
      <c r="K132" s="343"/>
      <c r="L132" s="464"/>
      <c r="M132" s="343"/>
      <c r="N132" s="464"/>
      <c r="O132" s="343"/>
      <c r="P132" s="464"/>
      <c r="Q132" s="343"/>
      <c r="R132" s="343"/>
      <c r="S132" s="343"/>
      <c r="T132" s="343"/>
      <c r="U132" s="343"/>
      <c r="V132" s="343"/>
      <c r="W132" s="343"/>
      <c r="X132" s="343"/>
      <c r="Y132" s="343"/>
      <c r="Z132" s="343"/>
    </row>
    <row r="133" spans="1:26" ht="15.75" customHeight="1">
      <c r="A133" s="343"/>
      <c r="B133" s="343"/>
      <c r="C133" s="464"/>
      <c r="D133" s="343"/>
      <c r="E133" s="464"/>
      <c r="F133" s="343"/>
      <c r="G133" s="464"/>
      <c r="H133" s="343"/>
      <c r="I133" s="464"/>
      <c r="J133" s="497"/>
      <c r="K133" s="343"/>
      <c r="L133" s="464"/>
      <c r="M133" s="343"/>
      <c r="N133" s="464"/>
      <c r="O133" s="343"/>
      <c r="P133" s="464"/>
      <c r="Q133" s="343"/>
      <c r="R133" s="343"/>
      <c r="S133" s="343"/>
      <c r="T133" s="343"/>
      <c r="U133" s="343"/>
      <c r="V133" s="343"/>
      <c r="W133" s="343"/>
      <c r="X133" s="343"/>
      <c r="Y133" s="343"/>
      <c r="Z133" s="343"/>
    </row>
    <row r="134" spans="1:26" ht="15.75" customHeight="1">
      <c r="A134" s="343"/>
      <c r="B134" s="343"/>
      <c r="C134" s="464"/>
      <c r="D134" s="343"/>
      <c r="E134" s="464"/>
      <c r="F134" s="343"/>
      <c r="G134" s="464"/>
      <c r="H134" s="343"/>
      <c r="I134" s="464"/>
      <c r="J134" s="497"/>
      <c r="K134" s="343"/>
      <c r="L134" s="464"/>
      <c r="M134" s="343"/>
      <c r="N134" s="464"/>
      <c r="O134" s="343"/>
      <c r="P134" s="464"/>
      <c r="Q134" s="343"/>
      <c r="R134" s="343"/>
      <c r="S134" s="343"/>
      <c r="T134" s="343"/>
      <c r="U134" s="343"/>
      <c r="V134" s="343"/>
      <c r="W134" s="343"/>
      <c r="X134" s="343"/>
      <c r="Y134" s="343"/>
      <c r="Z134" s="343"/>
    </row>
    <row r="135" spans="1:26" ht="15.75" customHeight="1">
      <c r="A135" s="343"/>
      <c r="B135" s="343"/>
      <c r="C135" s="464"/>
      <c r="D135" s="343"/>
      <c r="E135" s="464"/>
      <c r="F135" s="343"/>
      <c r="G135" s="464"/>
      <c r="H135" s="343"/>
      <c r="I135" s="464"/>
      <c r="J135" s="497"/>
      <c r="K135" s="343"/>
      <c r="L135" s="464"/>
      <c r="M135" s="343"/>
      <c r="N135" s="464"/>
      <c r="O135" s="343"/>
      <c r="P135" s="464"/>
      <c r="Q135" s="343"/>
      <c r="R135" s="343"/>
      <c r="S135" s="343"/>
      <c r="T135" s="343"/>
      <c r="U135" s="343"/>
      <c r="V135" s="343"/>
      <c r="W135" s="343"/>
      <c r="X135" s="343"/>
      <c r="Y135" s="343"/>
      <c r="Z135" s="343"/>
    </row>
    <row r="136" spans="1:26" ht="15.75" customHeight="1">
      <c r="A136" s="343"/>
      <c r="B136" s="343"/>
      <c r="C136" s="464"/>
      <c r="D136" s="343"/>
      <c r="E136" s="464"/>
      <c r="F136" s="343"/>
      <c r="G136" s="464"/>
      <c r="H136" s="343"/>
      <c r="I136" s="464"/>
      <c r="J136" s="497"/>
      <c r="K136" s="343"/>
      <c r="L136" s="464"/>
      <c r="M136" s="343"/>
      <c r="N136" s="464"/>
      <c r="O136" s="343"/>
      <c r="P136" s="464"/>
      <c r="Q136" s="343"/>
      <c r="R136" s="343"/>
      <c r="S136" s="343"/>
      <c r="T136" s="343"/>
      <c r="U136" s="343"/>
      <c r="V136" s="343"/>
      <c r="W136" s="343"/>
      <c r="X136" s="343"/>
      <c r="Y136" s="343"/>
      <c r="Z136" s="343"/>
    </row>
    <row r="137" spans="1:26" ht="15.75" customHeight="1">
      <c r="A137" s="343"/>
      <c r="B137" s="343"/>
      <c r="C137" s="464"/>
      <c r="D137" s="343"/>
      <c r="E137" s="464"/>
      <c r="F137" s="343"/>
      <c r="G137" s="464"/>
      <c r="H137" s="343"/>
      <c r="I137" s="464"/>
      <c r="J137" s="497"/>
      <c r="K137" s="343"/>
      <c r="L137" s="464"/>
      <c r="M137" s="343"/>
      <c r="N137" s="464"/>
      <c r="O137" s="343"/>
      <c r="P137" s="464"/>
      <c r="Q137" s="343"/>
      <c r="R137" s="343"/>
      <c r="S137" s="343"/>
      <c r="T137" s="343"/>
      <c r="U137" s="343"/>
      <c r="V137" s="343"/>
      <c r="W137" s="343"/>
      <c r="X137" s="343"/>
      <c r="Y137" s="343"/>
      <c r="Z137" s="343"/>
    </row>
    <row r="138" spans="1:26" ht="15.75" customHeight="1">
      <c r="A138" s="343"/>
      <c r="B138" s="343"/>
      <c r="C138" s="464"/>
      <c r="D138" s="343"/>
      <c r="E138" s="464"/>
      <c r="F138" s="343"/>
      <c r="G138" s="464"/>
      <c r="H138" s="343"/>
      <c r="I138" s="464"/>
      <c r="J138" s="497"/>
      <c r="K138" s="343"/>
      <c r="L138" s="464"/>
      <c r="M138" s="343"/>
      <c r="N138" s="464"/>
      <c r="O138" s="343"/>
      <c r="P138" s="464"/>
      <c r="Q138" s="343"/>
      <c r="R138" s="343"/>
      <c r="S138" s="343"/>
      <c r="T138" s="343"/>
      <c r="U138" s="343"/>
      <c r="V138" s="343"/>
      <c r="W138" s="343"/>
      <c r="X138" s="343"/>
      <c r="Y138" s="343"/>
      <c r="Z138" s="343"/>
    </row>
    <row r="139" spans="1:26" ht="15.75" customHeight="1">
      <c r="A139" s="343"/>
      <c r="B139" s="343"/>
      <c r="C139" s="464"/>
      <c r="D139" s="343"/>
      <c r="E139" s="464"/>
      <c r="F139" s="343"/>
      <c r="G139" s="464"/>
      <c r="H139" s="343"/>
      <c r="I139" s="464"/>
      <c r="J139" s="497"/>
      <c r="K139" s="343"/>
      <c r="L139" s="464"/>
      <c r="M139" s="343"/>
      <c r="N139" s="464"/>
      <c r="O139" s="343"/>
      <c r="P139" s="464"/>
      <c r="Q139" s="343"/>
      <c r="R139" s="343"/>
      <c r="S139" s="343"/>
      <c r="T139" s="343"/>
      <c r="U139" s="343"/>
      <c r="V139" s="343"/>
      <c r="W139" s="343"/>
      <c r="X139" s="343"/>
      <c r="Y139" s="343"/>
      <c r="Z139" s="343"/>
    </row>
    <row r="140" spans="1:26" ht="15.75" customHeight="1">
      <c r="A140" s="343"/>
      <c r="B140" s="343"/>
      <c r="C140" s="464"/>
      <c r="D140" s="343"/>
      <c r="E140" s="464"/>
      <c r="F140" s="343"/>
      <c r="G140" s="464"/>
      <c r="H140" s="343"/>
      <c r="I140" s="464"/>
      <c r="J140" s="497"/>
      <c r="K140" s="343"/>
      <c r="L140" s="464"/>
      <c r="M140" s="343"/>
      <c r="N140" s="464"/>
      <c r="O140" s="343"/>
      <c r="P140" s="464"/>
      <c r="Q140" s="343"/>
      <c r="R140" s="343"/>
      <c r="S140" s="343"/>
      <c r="T140" s="343"/>
      <c r="U140" s="343"/>
      <c r="V140" s="343"/>
      <c r="W140" s="343"/>
      <c r="X140" s="343"/>
      <c r="Y140" s="343"/>
      <c r="Z140" s="343"/>
    </row>
    <row r="141" spans="1:26" ht="15.75" customHeight="1">
      <c r="A141" s="343"/>
      <c r="B141" s="343"/>
      <c r="C141" s="464"/>
      <c r="D141" s="343"/>
      <c r="E141" s="464"/>
      <c r="F141" s="343"/>
      <c r="G141" s="464"/>
      <c r="H141" s="343"/>
      <c r="I141" s="464"/>
      <c r="J141" s="497"/>
      <c r="K141" s="343"/>
      <c r="L141" s="464"/>
      <c r="M141" s="343"/>
      <c r="N141" s="464"/>
      <c r="O141" s="343"/>
      <c r="P141" s="464"/>
      <c r="Q141" s="343"/>
      <c r="R141" s="343"/>
      <c r="S141" s="343"/>
      <c r="T141" s="343"/>
      <c r="U141" s="343"/>
      <c r="V141" s="343"/>
      <c r="W141" s="343"/>
      <c r="X141" s="343"/>
      <c r="Y141" s="343"/>
      <c r="Z141" s="343"/>
    </row>
    <row r="142" spans="1:26" ht="15.75" customHeight="1">
      <c r="A142" s="343"/>
      <c r="B142" s="343"/>
      <c r="C142" s="464"/>
      <c r="D142" s="343"/>
      <c r="E142" s="464"/>
      <c r="F142" s="343"/>
      <c r="G142" s="464"/>
      <c r="H142" s="343"/>
      <c r="I142" s="464"/>
      <c r="J142" s="497"/>
      <c r="K142" s="343"/>
      <c r="L142" s="464"/>
      <c r="M142" s="343"/>
      <c r="N142" s="464"/>
      <c r="O142" s="343"/>
      <c r="P142" s="464"/>
      <c r="Q142" s="343"/>
      <c r="R142" s="343"/>
      <c r="S142" s="343"/>
      <c r="T142" s="343"/>
      <c r="U142" s="343"/>
      <c r="V142" s="343"/>
      <c r="W142" s="343"/>
      <c r="X142" s="343"/>
      <c r="Y142" s="343"/>
      <c r="Z142" s="343"/>
    </row>
    <row r="143" spans="1:26" ht="15.75" customHeight="1">
      <c r="A143" s="343"/>
      <c r="B143" s="343"/>
      <c r="C143" s="464"/>
      <c r="D143" s="343"/>
      <c r="E143" s="464"/>
      <c r="F143" s="343"/>
      <c r="G143" s="464"/>
      <c r="H143" s="343"/>
      <c r="I143" s="464"/>
      <c r="J143" s="497"/>
      <c r="K143" s="343"/>
      <c r="L143" s="464"/>
      <c r="M143" s="343"/>
      <c r="N143" s="464"/>
      <c r="O143" s="343"/>
      <c r="P143" s="464"/>
      <c r="Q143" s="343"/>
      <c r="R143" s="343"/>
      <c r="S143" s="343"/>
      <c r="T143" s="343"/>
      <c r="U143" s="343"/>
      <c r="V143" s="343"/>
      <c r="W143" s="343"/>
      <c r="X143" s="343"/>
      <c r="Y143" s="343"/>
      <c r="Z143" s="343"/>
    </row>
    <row r="144" spans="1:26" ht="15.75" customHeight="1">
      <c r="A144" s="343"/>
      <c r="B144" s="343"/>
      <c r="C144" s="464"/>
      <c r="D144" s="343"/>
      <c r="E144" s="464"/>
      <c r="F144" s="343"/>
      <c r="G144" s="464"/>
      <c r="H144" s="343"/>
      <c r="I144" s="464"/>
      <c r="J144" s="497"/>
      <c r="K144" s="343"/>
      <c r="L144" s="464"/>
      <c r="M144" s="343"/>
      <c r="N144" s="464"/>
      <c r="O144" s="343"/>
      <c r="P144" s="464"/>
      <c r="Q144" s="343"/>
      <c r="R144" s="343"/>
      <c r="S144" s="343"/>
      <c r="T144" s="343"/>
      <c r="U144" s="343"/>
      <c r="V144" s="343"/>
      <c r="W144" s="343"/>
      <c r="X144" s="343"/>
      <c r="Y144" s="343"/>
      <c r="Z144" s="343"/>
    </row>
    <row r="145" spans="1:26" ht="15.75" customHeight="1">
      <c r="A145" s="343"/>
      <c r="B145" s="343"/>
      <c r="C145" s="464"/>
      <c r="D145" s="343"/>
      <c r="E145" s="464"/>
      <c r="F145" s="343"/>
      <c r="G145" s="464"/>
      <c r="H145" s="343"/>
      <c r="I145" s="464"/>
      <c r="J145" s="497"/>
      <c r="K145" s="343"/>
      <c r="L145" s="464"/>
      <c r="M145" s="343"/>
      <c r="N145" s="464"/>
      <c r="O145" s="343"/>
      <c r="P145" s="464"/>
      <c r="Q145" s="343"/>
      <c r="R145" s="343"/>
      <c r="S145" s="343"/>
      <c r="T145" s="343"/>
      <c r="U145" s="343"/>
      <c r="V145" s="343"/>
      <c r="W145" s="343"/>
      <c r="X145" s="343"/>
      <c r="Y145" s="343"/>
      <c r="Z145" s="343"/>
    </row>
    <row r="146" spans="1:26" ht="15.75" customHeight="1">
      <c r="A146" s="343"/>
      <c r="B146" s="343"/>
      <c r="C146" s="464"/>
      <c r="D146" s="343"/>
      <c r="E146" s="464"/>
      <c r="F146" s="343"/>
      <c r="G146" s="464"/>
      <c r="H146" s="343"/>
      <c r="I146" s="464"/>
      <c r="J146" s="497"/>
      <c r="K146" s="343"/>
      <c r="L146" s="464"/>
      <c r="M146" s="343"/>
      <c r="N146" s="464"/>
      <c r="O146" s="343"/>
      <c r="P146" s="464"/>
      <c r="Q146" s="343"/>
      <c r="R146" s="343"/>
      <c r="S146" s="343"/>
      <c r="T146" s="343"/>
      <c r="U146" s="343"/>
      <c r="V146" s="343"/>
      <c r="W146" s="343"/>
      <c r="X146" s="343"/>
      <c r="Y146" s="343"/>
      <c r="Z146" s="343"/>
    </row>
    <row r="147" spans="1:26" ht="15.75" customHeight="1">
      <c r="A147" s="343"/>
      <c r="B147" s="343"/>
      <c r="C147" s="464"/>
      <c r="D147" s="343"/>
      <c r="E147" s="464"/>
      <c r="F147" s="343"/>
      <c r="G147" s="464"/>
      <c r="H147" s="343"/>
      <c r="I147" s="464"/>
      <c r="J147" s="497"/>
      <c r="K147" s="343"/>
      <c r="L147" s="464"/>
      <c r="M147" s="343"/>
      <c r="N147" s="464"/>
      <c r="O147" s="343"/>
      <c r="P147" s="464"/>
      <c r="Q147" s="343"/>
      <c r="R147" s="343"/>
      <c r="S147" s="343"/>
      <c r="T147" s="343"/>
      <c r="U147" s="343"/>
      <c r="V147" s="343"/>
      <c r="W147" s="343"/>
      <c r="X147" s="343"/>
      <c r="Y147" s="343"/>
      <c r="Z147" s="343"/>
    </row>
    <row r="148" spans="1:26" ht="15.75" customHeight="1">
      <c r="A148" s="343"/>
      <c r="B148" s="343"/>
      <c r="C148" s="464"/>
      <c r="D148" s="343"/>
      <c r="E148" s="464"/>
      <c r="F148" s="343"/>
      <c r="G148" s="464"/>
      <c r="H148" s="343"/>
      <c r="I148" s="464"/>
      <c r="J148" s="497"/>
      <c r="K148" s="343"/>
      <c r="L148" s="464"/>
      <c r="M148" s="343"/>
      <c r="N148" s="464"/>
      <c r="O148" s="343"/>
      <c r="P148" s="464"/>
      <c r="Q148" s="343"/>
      <c r="R148" s="343"/>
      <c r="S148" s="343"/>
      <c r="T148" s="343"/>
      <c r="U148" s="343"/>
      <c r="V148" s="343"/>
      <c r="W148" s="343"/>
      <c r="X148" s="343"/>
      <c r="Y148" s="343"/>
      <c r="Z148" s="343"/>
    </row>
    <row r="149" spans="1:26" ht="15.75" customHeight="1">
      <c r="A149" s="343"/>
      <c r="B149" s="343"/>
      <c r="C149" s="464"/>
      <c r="D149" s="343"/>
      <c r="E149" s="464"/>
      <c r="F149" s="343"/>
      <c r="G149" s="464"/>
      <c r="H149" s="343"/>
      <c r="I149" s="464"/>
      <c r="J149" s="497"/>
      <c r="K149" s="343"/>
      <c r="L149" s="464"/>
      <c r="M149" s="343"/>
      <c r="N149" s="464"/>
      <c r="O149" s="343"/>
      <c r="P149" s="464"/>
      <c r="Q149" s="343"/>
      <c r="R149" s="343"/>
      <c r="S149" s="343"/>
      <c r="T149" s="343"/>
      <c r="U149" s="343"/>
      <c r="V149" s="343"/>
      <c r="W149" s="343"/>
      <c r="X149" s="343"/>
      <c r="Y149" s="343"/>
      <c r="Z149" s="343"/>
    </row>
    <row r="150" spans="1:26" ht="15.75" customHeight="1">
      <c r="A150" s="343"/>
      <c r="B150" s="343"/>
      <c r="C150" s="464"/>
      <c r="D150" s="343"/>
      <c r="E150" s="464"/>
      <c r="F150" s="343"/>
      <c r="G150" s="464"/>
      <c r="H150" s="343"/>
      <c r="I150" s="464"/>
      <c r="J150" s="497"/>
      <c r="K150" s="343"/>
      <c r="L150" s="464"/>
      <c r="M150" s="343"/>
      <c r="N150" s="464"/>
      <c r="O150" s="343"/>
      <c r="P150" s="464"/>
      <c r="Q150" s="343"/>
      <c r="R150" s="343"/>
      <c r="S150" s="343"/>
      <c r="T150" s="343"/>
      <c r="U150" s="343"/>
      <c r="V150" s="343"/>
      <c r="W150" s="343"/>
      <c r="X150" s="343"/>
      <c r="Y150" s="343"/>
      <c r="Z150" s="343"/>
    </row>
    <row r="151" spans="1:26" ht="15.75" customHeight="1">
      <c r="A151" s="343"/>
      <c r="B151" s="343"/>
      <c r="C151" s="464"/>
      <c r="D151" s="343"/>
      <c r="E151" s="464"/>
      <c r="F151" s="343"/>
      <c r="G151" s="464"/>
      <c r="H151" s="343"/>
      <c r="I151" s="464"/>
      <c r="J151" s="497"/>
      <c r="K151" s="343"/>
      <c r="L151" s="464"/>
      <c r="M151" s="343"/>
      <c r="N151" s="464"/>
      <c r="O151" s="343"/>
      <c r="P151" s="464"/>
      <c r="Q151" s="343"/>
      <c r="R151" s="343"/>
      <c r="S151" s="343"/>
      <c r="T151" s="343"/>
      <c r="U151" s="343"/>
      <c r="V151" s="343"/>
      <c r="W151" s="343"/>
      <c r="X151" s="343"/>
      <c r="Y151" s="343"/>
      <c r="Z151" s="343"/>
    </row>
    <row r="152" spans="1:26" ht="15.75" customHeight="1">
      <c r="A152" s="343"/>
      <c r="B152" s="343"/>
      <c r="C152" s="464"/>
      <c r="D152" s="343"/>
      <c r="E152" s="464"/>
      <c r="F152" s="343"/>
      <c r="G152" s="464"/>
      <c r="H152" s="343"/>
      <c r="I152" s="464"/>
      <c r="J152" s="497"/>
      <c r="K152" s="343"/>
      <c r="L152" s="464"/>
      <c r="M152" s="343"/>
      <c r="N152" s="464"/>
      <c r="O152" s="343"/>
      <c r="P152" s="464"/>
      <c r="Q152" s="343"/>
      <c r="R152" s="343"/>
      <c r="S152" s="343"/>
      <c r="T152" s="343"/>
      <c r="U152" s="343"/>
      <c r="V152" s="343"/>
      <c r="W152" s="343"/>
      <c r="X152" s="343"/>
      <c r="Y152" s="343"/>
      <c r="Z152" s="343"/>
    </row>
    <row r="153" spans="1:26" ht="15.75" customHeight="1">
      <c r="A153" s="343"/>
      <c r="B153" s="343"/>
      <c r="C153" s="464"/>
      <c r="D153" s="343"/>
      <c r="E153" s="464"/>
      <c r="F153" s="343"/>
      <c r="G153" s="464"/>
      <c r="H153" s="343"/>
      <c r="I153" s="464"/>
      <c r="J153" s="497"/>
      <c r="K153" s="343"/>
      <c r="L153" s="464"/>
      <c r="M153" s="343"/>
      <c r="N153" s="464"/>
      <c r="O153" s="343"/>
      <c r="P153" s="464"/>
      <c r="Q153" s="343"/>
      <c r="R153" s="343"/>
      <c r="S153" s="343"/>
      <c r="T153" s="343"/>
      <c r="U153" s="343"/>
      <c r="V153" s="343"/>
      <c r="W153" s="343"/>
      <c r="X153" s="343"/>
      <c r="Y153" s="343"/>
      <c r="Z153" s="343"/>
    </row>
    <row r="154" spans="1:26" ht="15.75" customHeight="1">
      <c r="A154" s="343"/>
      <c r="B154" s="343"/>
      <c r="C154" s="464"/>
      <c r="D154" s="343"/>
      <c r="E154" s="464"/>
      <c r="F154" s="343"/>
      <c r="G154" s="464"/>
      <c r="H154" s="343"/>
      <c r="I154" s="464"/>
      <c r="J154" s="497"/>
      <c r="K154" s="343"/>
      <c r="L154" s="464"/>
      <c r="M154" s="343"/>
      <c r="N154" s="464"/>
      <c r="O154" s="343"/>
      <c r="P154" s="464"/>
      <c r="Q154" s="343"/>
      <c r="R154" s="343"/>
      <c r="S154" s="343"/>
      <c r="T154" s="343"/>
      <c r="U154" s="343"/>
      <c r="V154" s="343"/>
      <c r="W154" s="343"/>
      <c r="X154" s="343"/>
      <c r="Y154" s="343"/>
      <c r="Z154" s="343"/>
    </row>
    <row r="155" spans="1:26" ht="15.75" customHeight="1">
      <c r="A155" s="343"/>
      <c r="B155" s="343"/>
      <c r="C155" s="464"/>
      <c r="D155" s="343"/>
      <c r="E155" s="464"/>
      <c r="F155" s="343"/>
      <c r="G155" s="464"/>
      <c r="H155" s="343"/>
      <c r="I155" s="464"/>
      <c r="J155" s="497"/>
      <c r="K155" s="343"/>
      <c r="L155" s="464"/>
      <c r="M155" s="343"/>
      <c r="N155" s="464"/>
      <c r="O155" s="343"/>
      <c r="P155" s="464"/>
      <c r="Q155" s="343"/>
      <c r="R155" s="343"/>
      <c r="S155" s="343"/>
      <c r="T155" s="343"/>
      <c r="U155" s="343"/>
      <c r="V155" s="343"/>
      <c r="W155" s="343"/>
      <c r="X155" s="343"/>
      <c r="Y155" s="343"/>
      <c r="Z155" s="343"/>
    </row>
    <row r="156" spans="1:26" ht="15.75" customHeight="1">
      <c r="A156" s="343"/>
      <c r="B156" s="343"/>
      <c r="C156" s="464"/>
      <c r="D156" s="343"/>
      <c r="E156" s="464"/>
      <c r="F156" s="343"/>
      <c r="G156" s="464"/>
      <c r="H156" s="343"/>
      <c r="I156" s="464"/>
      <c r="J156" s="497"/>
      <c r="K156" s="343"/>
      <c r="L156" s="464"/>
      <c r="M156" s="343"/>
      <c r="N156" s="464"/>
      <c r="O156" s="343"/>
      <c r="P156" s="464"/>
      <c r="Q156" s="343"/>
      <c r="R156" s="343"/>
      <c r="S156" s="343"/>
      <c r="T156" s="343"/>
      <c r="U156" s="343"/>
      <c r="V156" s="343"/>
      <c r="W156" s="343"/>
      <c r="X156" s="343"/>
      <c r="Y156" s="343"/>
      <c r="Z156" s="343"/>
    </row>
    <row r="157" spans="1:26" ht="15.75" customHeight="1">
      <c r="A157" s="343"/>
      <c r="B157" s="343"/>
      <c r="C157" s="464"/>
      <c r="D157" s="343"/>
      <c r="E157" s="464"/>
      <c r="F157" s="343"/>
      <c r="G157" s="464"/>
      <c r="H157" s="343"/>
      <c r="I157" s="464"/>
      <c r="J157" s="497"/>
      <c r="K157" s="343"/>
      <c r="L157" s="464"/>
      <c r="M157" s="343"/>
      <c r="N157" s="464"/>
      <c r="O157" s="343"/>
      <c r="P157" s="464"/>
      <c r="Q157" s="343"/>
      <c r="R157" s="343"/>
      <c r="S157" s="343"/>
      <c r="T157" s="343"/>
      <c r="U157" s="343"/>
      <c r="V157" s="343"/>
      <c r="W157" s="343"/>
      <c r="X157" s="343"/>
      <c r="Y157" s="343"/>
      <c r="Z157" s="343"/>
    </row>
    <row r="158" spans="1:26" ht="15.75" customHeight="1">
      <c r="A158" s="343"/>
      <c r="B158" s="343"/>
      <c r="C158" s="464"/>
      <c r="D158" s="343"/>
      <c r="E158" s="464"/>
      <c r="F158" s="343"/>
      <c r="G158" s="464"/>
      <c r="H158" s="343"/>
      <c r="I158" s="464"/>
      <c r="J158" s="497"/>
      <c r="K158" s="343"/>
      <c r="L158" s="464"/>
      <c r="M158" s="343"/>
      <c r="N158" s="464"/>
      <c r="O158" s="343"/>
      <c r="P158" s="464"/>
      <c r="Q158" s="343"/>
      <c r="R158" s="343"/>
      <c r="S158" s="343"/>
      <c r="T158" s="343"/>
      <c r="U158" s="343"/>
      <c r="V158" s="343"/>
      <c r="W158" s="343"/>
      <c r="X158" s="343"/>
      <c r="Y158" s="343"/>
      <c r="Z158" s="343"/>
    </row>
    <row r="159" spans="1:26" ht="15.75" customHeight="1">
      <c r="A159" s="343"/>
      <c r="B159" s="343"/>
      <c r="C159" s="464"/>
      <c r="D159" s="343"/>
      <c r="E159" s="464"/>
      <c r="F159" s="343"/>
      <c r="G159" s="464"/>
      <c r="H159" s="343"/>
      <c r="I159" s="464"/>
      <c r="J159" s="497"/>
      <c r="K159" s="343"/>
      <c r="L159" s="464"/>
      <c r="M159" s="343"/>
      <c r="N159" s="464"/>
      <c r="O159" s="343"/>
      <c r="P159" s="464"/>
      <c r="Q159" s="343"/>
      <c r="R159" s="343"/>
      <c r="S159" s="343"/>
      <c r="T159" s="343"/>
      <c r="U159" s="343"/>
      <c r="V159" s="343"/>
      <c r="W159" s="343"/>
      <c r="X159" s="343"/>
      <c r="Y159" s="343"/>
      <c r="Z159" s="343"/>
    </row>
    <row r="160" spans="1:26" ht="15.75" customHeight="1">
      <c r="A160" s="343"/>
      <c r="B160" s="343"/>
      <c r="C160" s="464"/>
      <c r="D160" s="343"/>
      <c r="E160" s="464"/>
      <c r="F160" s="343"/>
      <c r="G160" s="464"/>
      <c r="H160" s="343"/>
      <c r="I160" s="464"/>
      <c r="J160" s="497"/>
      <c r="K160" s="343"/>
      <c r="L160" s="464"/>
      <c r="M160" s="343"/>
      <c r="N160" s="464"/>
      <c r="O160" s="343"/>
      <c r="P160" s="464"/>
      <c r="Q160" s="343"/>
      <c r="R160" s="343"/>
      <c r="S160" s="343"/>
      <c r="T160" s="343"/>
      <c r="U160" s="343"/>
      <c r="V160" s="343"/>
      <c r="W160" s="343"/>
      <c r="X160" s="343"/>
      <c r="Y160" s="343"/>
      <c r="Z160" s="343"/>
    </row>
    <row r="161" spans="1:26" ht="15.75" customHeight="1">
      <c r="A161" s="343"/>
      <c r="B161" s="343"/>
      <c r="C161" s="464"/>
      <c r="D161" s="343"/>
      <c r="E161" s="464"/>
      <c r="F161" s="343"/>
      <c r="G161" s="464"/>
      <c r="H161" s="343"/>
      <c r="I161" s="464"/>
      <c r="J161" s="497"/>
      <c r="K161" s="343"/>
      <c r="L161" s="464"/>
      <c r="M161" s="343"/>
      <c r="N161" s="464"/>
      <c r="O161" s="343"/>
      <c r="P161" s="464"/>
      <c r="Q161" s="343"/>
      <c r="R161" s="343"/>
      <c r="S161" s="343"/>
      <c r="T161" s="343"/>
      <c r="U161" s="343"/>
      <c r="V161" s="343"/>
      <c r="W161" s="343"/>
      <c r="X161" s="343"/>
      <c r="Y161" s="343"/>
      <c r="Z161" s="343"/>
    </row>
    <row r="162" spans="1:26" ht="15.75" customHeight="1">
      <c r="A162" s="343"/>
      <c r="B162" s="343"/>
      <c r="C162" s="464"/>
      <c r="D162" s="343"/>
      <c r="E162" s="464"/>
      <c r="F162" s="343"/>
      <c r="G162" s="464"/>
      <c r="H162" s="343"/>
      <c r="I162" s="464"/>
      <c r="J162" s="497"/>
      <c r="K162" s="343"/>
      <c r="L162" s="464"/>
      <c r="M162" s="343"/>
      <c r="N162" s="464"/>
      <c r="O162" s="343"/>
      <c r="P162" s="464"/>
      <c r="Q162" s="343"/>
      <c r="R162" s="343"/>
      <c r="S162" s="343"/>
      <c r="T162" s="343"/>
      <c r="U162" s="343"/>
      <c r="V162" s="343"/>
      <c r="W162" s="343"/>
      <c r="X162" s="343"/>
      <c r="Y162" s="343"/>
      <c r="Z162" s="343"/>
    </row>
    <row r="163" spans="1:26" ht="15.75" customHeight="1">
      <c r="A163" s="343"/>
      <c r="B163" s="343"/>
      <c r="C163" s="464"/>
      <c r="D163" s="343"/>
      <c r="E163" s="464"/>
      <c r="F163" s="343"/>
      <c r="G163" s="464"/>
      <c r="H163" s="343"/>
      <c r="I163" s="464"/>
      <c r="J163" s="497"/>
      <c r="K163" s="343"/>
      <c r="L163" s="464"/>
      <c r="M163" s="343"/>
      <c r="N163" s="464"/>
      <c r="O163" s="343"/>
      <c r="P163" s="464"/>
      <c r="Q163" s="343"/>
      <c r="R163" s="343"/>
      <c r="S163" s="343"/>
      <c r="T163" s="343"/>
      <c r="U163" s="343"/>
      <c r="V163" s="343"/>
      <c r="W163" s="343"/>
      <c r="X163" s="343"/>
      <c r="Y163" s="343"/>
      <c r="Z163" s="343"/>
    </row>
    <row r="164" spans="1:26" ht="15.75" customHeight="1">
      <c r="A164" s="343"/>
      <c r="B164" s="343"/>
      <c r="C164" s="464"/>
      <c r="D164" s="343"/>
      <c r="E164" s="464"/>
      <c r="F164" s="343"/>
      <c r="G164" s="464"/>
      <c r="H164" s="343"/>
      <c r="I164" s="464"/>
      <c r="J164" s="497"/>
      <c r="K164" s="343"/>
      <c r="L164" s="464"/>
      <c r="M164" s="343"/>
      <c r="N164" s="464"/>
      <c r="O164" s="343"/>
      <c r="P164" s="464"/>
      <c r="Q164" s="343"/>
      <c r="R164" s="343"/>
      <c r="S164" s="343"/>
      <c r="T164" s="343"/>
      <c r="U164" s="343"/>
      <c r="V164" s="343"/>
      <c r="W164" s="343"/>
      <c r="X164" s="343"/>
      <c r="Y164" s="343"/>
      <c r="Z164" s="343"/>
    </row>
    <row r="165" spans="1:26" ht="15.75" customHeight="1">
      <c r="A165" s="343"/>
      <c r="B165" s="343"/>
      <c r="C165" s="464"/>
      <c r="D165" s="343"/>
      <c r="E165" s="464"/>
      <c r="F165" s="343"/>
      <c r="G165" s="464"/>
      <c r="H165" s="343"/>
      <c r="I165" s="464"/>
      <c r="J165" s="497"/>
      <c r="K165" s="343"/>
      <c r="L165" s="464"/>
      <c r="M165" s="343"/>
      <c r="N165" s="464"/>
      <c r="O165" s="343"/>
      <c r="P165" s="464"/>
      <c r="Q165" s="343"/>
      <c r="R165" s="343"/>
      <c r="S165" s="343"/>
      <c r="T165" s="343"/>
      <c r="U165" s="343"/>
      <c r="V165" s="343"/>
      <c r="W165" s="343"/>
      <c r="X165" s="343"/>
      <c r="Y165" s="343"/>
      <c r="Z165" s="343"/>
    </row>
    <row r="166" spans="1:26" ht="15.75" customHeight="1">
      <c r="A166" s="343"/>
      <c r="B166" s="343"/>
      <c r="C166" s="464"/>
      <c r="D166" s="343"/>
      <c r="E166" s="464"/>
      <c r="F166" s="343"/>
      <c r="G166" s="464"/>
      <c r="H166" s="343"/>
      <c r="I166" s="464"/>
      <c r="J166" s="497"/>
      <c r="K166" s="343"/>
      <c r="L166" s="464"/>
      <c r="M166" s="343"/>
      <c r="N166" s="464"/>
      <c r="O166" s="343"/>
      <c r="P166" s="464"/>
      <c r="Q166" s="343"/>
      <c r="R166" s="343"/>
      <c r="S166" s="343"/>
      <c r="T166" s="343"/>
      <c r="U166" s="343"/>
      <c r="V166" s="343"/>
      <c r="W166" s="343"/>
      <c r="X166" s="343"/>
      <c r="Y166" s="343"/>
      <c r="Z166" s="343"/>
    </row>
    <row r="167" spans="1:26" ht="15.75" customHeight="1">
      <c r="A167" s="343"/>
      <c r="B167" s="343"/>
      <c r="C167" s="464"/>
      <c r="D167" s="343"/>
      <c r="E167" s="464"/>
      <c r="F167" s="343"/>
      <c r="G167" s="464"/>
      <c r="H167" s="343"/>
      <c r="I167" s="464"/>
      <c r="J167" s="497"/>
      <c r="K167" s="343"/>
      <c r="L167" s="464"/>
      <c r="M167" s="343"/>
      <c r="N167" s="464"/>
      <c r="O167" s="343"/>
      <c r="P167" s="464"/>
      <c r="Q167" s="343"/>
      <c r="R167" s="343"/>
      <c r="S167" s="343"/>
      <c r="T167" s="343"/>
      <c r="U167" s="343"/>
      <c r="V167" s="343"/>
      <c r="W167" s="343"/>
      <c r="X167" s="343"/>
      <c r="Y167" s="343"/>
      <c r="Z167" s="343"/>
    </row>
    <row r="168" spans="1:26" ht="15.75" customHeight="1">
      <c r="A168" s="343"/>
      <c r="B168" s="343"/>
      <c r="C168" s="464"/>
      <c r="D168" s="343"/>
      <c r="E168" s="464"/>
      <c r="F168" s="343"/>
      <c r="G168" s="464"/>
      <c r="H168" s="343"/>
      <c r="I168" s="464"/>
      <c r="J168" s="497"/>
      <c r="K168" s="343"/>
      <c r="L168" s="464"/>
      <c r="M168" s="343"/>
      <c r="N168" s="464"/>
      <c r="O168" s="343"/>
      <c r="P168" s="464"/>
      <c r="Q168" s="343"/>
      <c r="R168" s="343"/>
      <c r="S168" s="343"/>
      <c r="T168" s="343"/>
      <c r="U168" s="343"/>
      <c r="V168" s="343"/>
      <c r="W168" s="343"/>
      <c r="X168" s="343"/>
      <c r="Y168" s="343"/>
      <c r="Z168" s="343"/>
    </row>
    <row r="169" spans="1:26" ht="15.75" customHeight="1">
      <c r="A169" s="343"/>
      <c r="B169" s="343"/>
      <c r="C169" s="464"/>
      <c r="D169" s="343"/>
      <c r="E169" s="464"/>
      <c r="F169" s="343"/>
      <c r="G169" s="464"/>
      <c r="H169" s="343"/>
      <c r="I169" s="464"/>
      <c r="J169" s="497"/>
      <c r="K169" s="343"/>
      <c r="L169" s="464"/>
      <c r="M169" s="343"/>
      <c r="N169" s="464"/>
      <c r="O169" s="343"/>
      <c r="P169" s="464"/>
      <c r="Q169" s="343"/>
      <c r="R169" s="343"/>
      <c r="S169" s="343"/>
      <c r="T169" s="343"/>
      <c r="U169" s="343"/>
      <c r="V169" s="343"/>
      <c r="W169" s="343"/>
      <c r="X169" s="343"/>
      <c r="Y169" s="343"/>
      <c r="Z169" s="343"/>
    </row>
    <row r="170" spans="1:26" ht="15.75" customHeight="1">
      <c r="A170" s="343"/>
      <c r="B170" s="343"/>
      <c r="C170" s="464"/>
      <c r="D170" s="343"/>
      <c r="E170" s="464"/>
      <c r="F170" s="343"/>
      <c r="G170" s="464"/>
      <c r="H170" s="343"/>
      <c r="I170" s="464"/>
      <c r="J170" s="497"/>
      <c r="K170" s="343"/>
      <c r="L170" s="464"/>
      <c r="M170" s="343"/>
      <c r="N170" s="464"/>
      <c r="O170" s="343"/>
      <c r="P170" s="464"/>
      <c r="Q170" s="343"/>
      <c r="R170" s="343"/>
      <c r="S170" s="343"/>
      <c r="T170" s="343"/>
      <c r="U170" s="343"/>
      <c r="V170" s="343"/>
      <c r="W170" s="343"/>
      <c r="X170" s="343"/>
      <c r="Y170" s="343"/>
      <c r="Z170" s="343"/>
    </row>
    <row r="171" spans="1:26" ht="15.75" customHeight="1">
      <c r="A171" s="343"/>
      <c r="B171" s="343"/>
      <c r="C171" s="464"/>
      <c r="D171" s="343"/>
      <c r="E171" s="464"/>
      <c r="F171" s="343"/>
      <c r="G171" s="464"/>
      <c r="H171" s="343"/>
      <c r="I171" s="464"/>
      <c r="J171" s="497"/>
      <c r="K171" s="343"/>
      <c r="L171" s="464"/>
      <c r="M171" s="343"/>
      <c r="N171" s="464"/>
      <c r="O171" s="343"/>
      <c r="P171" s="464"/>
      <c r="Q171" s="343"/>
      <c r="R171" s="343"/>
      <c r="S171" s="343"/>
      <c r="T171" s="343"/>
      <c r="U171" s="343"/>
      <c r="V171" s="343"/>
      <c r="W171" s="343"/>
      <c r="X171" s="343"/>
      <c r="Y171" s="343"/>
      <c r="Z171" s="343"/>
    </row>
    <row r="172" spans="1:26" ht="15.75" customHeight="1">
      <c r="A172" s="343"/>
      <c r="B172" s="343"/>
      <c r="C172" s="464"/>
      <c r="D172" s="343"/>
      <c r="E172" s="464"/>
      <c r="F172" s="343"/>
      <c r="G172" s="464"/>
      <c r="H172" s="343"/>
      <c r="I172" s="464"/>
      <c r="J172" s="497"/>
      <c r="K172" s="343"/>
      <c r="L172" s="464"/>
      <c r="M172" s="343"/>
      <c r="N172" s="464"/>
      <c r="O172" s="343"/>
      <c r="P172" s="464"/>
      <c r="Q172" s="343"/>
      <c r="R172" s="343"/>
      <c r="S172" s="343"/>
      <c r="T172" s="343"/>
      <c r="U172" s="343"/>
      <c r="V172" s="343"/>
      <c r="W172" s="343"/>
      <c r="X172" s="343"/>
      <c r="Y172" s="343"/>
      <c r="Z172" s="343"/>
    </row>
    <row r="173" spans="1:26" ht="15.75" customHeight="1">
      <c r="A173" s="343"/>
      <c r="B173" s="343"/>
      <c r="C173" s="464"/>
      <c r="D173" s="343"/>
      <c r="E173" s="464"/>
      <c r="F173" s="343"/>
      <c r="G173" s="464"/>
      <c r="H173" s="343"/>
      <c r="I173" s="464"/>
      <c r="J173" s="497"/>
      <c r="K173" s="343"/>
      <c r="L173" s="464"/>
      <c r="M173" s="343"/>
      <c r="N173" s="464"/>
      <c r="O173" s="343"/>
      <c r="P173" s="464"/>
      <c r="Q173" s="343"/>
      <c r="R173" s="343"/>
      <c r="S173" s="343"/>
      <c r="T173" s="343"/>
      <c r="U173" s="343"/>
      <c r="V173" s="343"/>
      <c r="W173" s="343"/>
      <c r="X173" s="343"/>
      <c r="Y173" s="343"/>
      <c r="Z173" s="343"/>
    </row>
    <row r="174" spans="1:26" ht="15.75" customHeight="1">
      <c r="A174" s="343"/>
      <c r="B174" s="343"/>
      <c r="C174" s="464"/>
      <c r="D174" s="343"/>
      <c r="E174" s="464"/>
      <c r="F174" s="343"/>
      <c r="G174" s="464"/>
      <c r="H174" s="343"/>
      <c r="I174" s="464"/>
      <c r="J174" s="497"/>
      <c r="K174" s="343"/>
      <c r="L174" s="464"/>
      <c r="M174" s="343"/>
      <c r="N174" s="464"/>
      <c r="O174" s="343"/>
      <c r="P174" s="464"/>
      <c r="Q174" s="343"/>
      <c r="R174" s="343"/>
      <c r="S174" s="343"/>
      <c r="T174" s="343"/>
      <c r="U174" s="343"/>
      <c r="V174" s="343"/>
      <c r="W174" s="343"/>
      <c r="X174" s="343"/>
      <c r="Y174" s="343"/>
      <c r="Z174" s="343"/>
    </row>
    <row r="175" spans="1:26" ht="15.75" customHeight="1">
      <c r="A175" s="343"/>
      <c r="B175" s="343"/>
      <c r="C175" s="464"/>
      <c r="D175" s="343"/>
      <c r="E175" s="464"/>
      <c r="F175" s="343"/>
      <c r="G175" s="464"/>
      <c r="H175" s="343"/>
      <c r="I175" s="464"/>
      <c r="J175" s="497"/>
      <c r="K175" s="343"/>
      <c r="L175" s="464"/>
      <c r="M175" s="343"/>
      <c r="N175" s="464"/>
      <c r="O175" s="343"/>
      <c r="P175" s="464"/>
      <c r="Q175" s="343"/>
      <c r="R175" s="343"/>
      <c r="S175" s="343"/>
      <c r="T175" s="343"/>
      <c r="U175" s="343"/>
      <c r="V175" s="343"/>
      <c r="W175" s="343"/>
      <c r="X175" s="343"/>
      <c r="Y175" s="343"/>
      <c r="Z175" s="343"/>
    </row>
    <row r="176" spans="1:26" ht="15.75" customHeight="1">
      <c r="A176" s="343"/>
      <c r="B176" s="343"/>
      <c r="C176" s="464"/>
      <c r="D176" s="343"/>
      <c r="E176" s="464"/>
      <c r="F176" s="343"/>
      <c r="G176" s="464"/>
      <c r="H176" s="343"/>
      <c r="I176" s="464"/>
      <c r="J176" s="497"/>
      <c r="K176" s="343"/>
      <c r="L176" s="464"/>
      <c r="M176" s="343"/>
      <c r="N176" s="464"/>
      <c r="O176" s="343"/>
      <c r="P176" s="464"/>
      <c r="Q176" s="343"/>
      <c r="R176" s="343"/>
      <c r="S176" s="343"/>
      <c r="T176" s="343"/>
      <c r="U176" s="343"/>
      <c r="V176" s="343"/>
      <c r="W176" s="343"/>
      <c r="X176" s="343"/>
      <c r="Y176" s="343"/>
      <c r="Z176" s="343"/>
    </row>
    <row r="177" spans="1:26" ht="15.75" customHeight="1">
      <c r="A177" s="343"/>
      <c r="B177" s="343"/>
      <c r="C177" s="464"/>
      <c r="D177" s="343"/>
      <c r="E177" s="464"/>
      <c r="F177" s="343"/>
      <c r="G177" s="464"/>
      <c r="H177" s="343"/>
      <c r="I177" s="464"/>
      <c r="J177" s="497"/>
      <c r="K177" s="343"/>
      <c r="L177" s="464"/>
      <c r="M177" s="343"/>
      <c r="N177" s="464"/>
      <c r="O177" s="343"/>
      <c r="P177" s="464"/>
      <c r="Q177" s="343"/>
      <c r="R177" s="343"/>
      <c r="S177" s="343"/>
      <c r="T177" s="343"/>
      <c r="U177" s="343"/>
      <c r="V177" s="343"/>
      <c r="W177" s="343"/>
      <c r="X177" s="343"/>
      <c r="Y177" s="343"/>
      <c r="Z177" s="343"/>
    </row>
    <row r="178" spans="1:26" ht="15.75" customHeight="1">
      <c r="A178" s="343"/>
      <c r="B178" s="343"/>
      <c r="C178" s="464"/>
      <c r="D178" s="343"/>
      <c r="E178" s="464"/>
      <c r="F178" s="343"/>
      <c r="G178" s="464"/>
      <c r="H178" s="343"/>
      <c r="I178" s="464"/>
      <c r="J178" s="497"/>
      <c r="K178" s="343"/>
      <c r="L178" s="464"/>
      <c r="M178" s="343"/>
      <c r="N178" s="464"/>
      <c r="O178" s="343"/>
      <c r="P178" s="464"/>
      <c r="Q178" s="343"/>
      <c r="R178" s="343"/>
      <c r="S178" s="343"/>
      <c r="T178" s="343"/>
      <c r="U178" s="343"/>
      <c r="V178" s="343"/>
      <c r="W178" s="343"/>
      <c r="X178" s="343"/>
      <c r="Y178" s="343"/>
      <c r="Z178" s="343"/>
    </row>
    <row r="179" spans="1:26" ht="15.75" customHeight="1">
      <c r="A179" s="343"/>
      <c r="B179" s="343"/>
      <c r="C179" s="464"/>
      <c r="D179" s="343"/>
      <c r="E179" s="464"/>
      <c r="F179" s="343"/>
      <c r="G179" s="464"/>
      <c r="H179" s="343"/>
      <c r="I179" s="464"/>
      <c r="J179" s="497"/>
      <c r="K179" s="343"/>
      <c r="L179" s="464"/>
      <c r="M179" s="343"/>
      <c r="N179" s="464"/>
      <c r="O179" s="343"/>
      <c r="P179" s="464"/>
      <c r="Q179" s="343"/>
      <c r="R179" s="343"/>
      <c r="S179" s="343"/>
      <c r="T179" s="343"/>
      <c r="U179" s="343"/>
      <c r="V179" s="343"/>
      <c r="W179" s="343"/>
      <c r="X179" s="343"/>
      <c r="Y179" s="343"/>
      <c r="Z179" s="343"/>
    </row>
    <row r="180" spans="1:26" ht="15.75" customHeight="1">
      <c r="A180" s="343"/>
      <c r="B180" s="343"/>
      <c r="C180" s="464"/>
      <c r="D180" s="343"/>
      <c r="E180" s="464"/>
      <c r="F180" s="343"/>
      <c r="G180" s="464"/>
      <c r="H180" s="343"/>
      <c r="I180" s="464"/>
      <c r="J180" s="497"/>
      <c r="K180" s="343"/>
      <c r="L180" s="464"/>
      <c r="M180" s="343"/>
      <c r="N180" s="464"/>
      <c r="O180" s="343"/>
      <c r="P180" s="464"/>
      <c r="Q180" s="343"/>
      <c r="R180" s="343"/>
      <c r="S180" s="343"/>
      <c r="T180" s="343"/>
      <c r="U180" s="343"/>
      <c r="V180" s="343"/>
      <c r="W180" s="343"/>
      <c r="X180" s="343"/>
      <c r="Y180" s="343"/>
      <c r="Z180" s="343"/>
    </row>
    <row r="181" spans="1:26" ht="15.75" customHeight="1">
      <c r="A181" s="343"/>
      <c r="B181" s="343"/>
      <c r="C181" s="464"/>
      <c r="D181" s="343"/>
      <c r="E181" s="464"/>
      <c r="F181" s="343"/>
      <c r="G181" s="464"/>
      <c r="H181" s="343"/>
      <c r="I181" s="464"/>
      <c r="J181" s="497"/>
      <c r="K181" s="343"/>
      <c r="L181" s="464"/>
      <c r="M181" s="343"/>
      <c r="N181" s="464"/>
      <c r="O181" s="343"/>
      <c r="P181" s="464"/>
      <c r="Q181" s="343"/>
      <c r="R181" s="343"/>
      <c r="S181" s="343"/>
      <c r="T181" s="343"/>
      <c r="U181" s="343"/>
      <c r="V181" s="343"/>
      <c r="W181" s="343"/>
      <c r="X181" s="343"/>
      <c r="Y181" s="343"/>
      <c r="Z181" s="343"/>
    </row>
    <row r="182" spans="1:26" ht="15.75" customHeight="1">
      <c r="A182" s="343"/>
      <c r="B182" s="343"/>
      <c r="C182" s="464"/>
      <c r="D182" s="343"/>
      <c r="E182" s="464"/>
      <c r="F182" s="343"/>
      <c r="G182" s="464"/>
      <c r="H182" s="343"/>
      <c r="I182" s="464"/>
      <c r="J182" s="497"/>
      <c r="K182" s="343"/>
      <c r="L182" s="464"/>
      <c r="M182" s="343"/>
      <c r="N182" s="464"/>
      <c r="O182" s="343"/>
      <c r="P182" s="464"/>
      <c r="Q182" s="343"/>
      <c r="R182" s="343"/>
      <c r="S182" s="343"/>
      <c r="T182" s="343"/>
      <c r="U182" s="343"/>
      <c r="V182" s="343"/>
      <c r="W182" s="343"/>
      <c r="X182" s="343"/>
      <c r="Y182" s="343"/>
      <c r="Z182" s="343"/>
    </row>
    <row r="183" spans="1:26" ht="15.75" customHeight="1">
      <c r="A183" s="343"/>
      <c r="B183" s="343"/>
      <c r="C183" s="464"/>
      <c r="D183" s="343"/>
      <c r="E183" s="464"/>
      <c r="F183" s="343"/>
      <c r="G183" s="464"/>
      <c r="H183" s="343"/>
      <c r="I183" s="464"/>
      <c r="J183" s="497"/>
      <c r="K183" s="343"/>
      <c r="L183" s="464"/>
      <c r="M183" s="343"/>
      <c r="N183" s="464"/>
      <c r="O183" s="343"/>
      <c r="P183" s="464"/>
      <c r="Q183" s="343"/>
      <c r="R183" s="343"/>
      <c r="S183" s="343"/>
      <c r="T183" s="343"/>
      <c r="U183" s="343"/>
      <c r="V183" s="343"/>
      <c r="W183" s="343"/>
      <c r="X183" s="343"/>
      <c r="Y183" s="343"/>
      <c r="Z183" s="343"/>
    </row>
    <row r="184" spans="1:26" ht="15.75" customHeight="1">
      <c r="A184" s="343"/>
      <c r="B184" s="343"/>
      <c r="C184" s="464"/>
      <c r="D184" s="343"/>
      <c r="E184" s="464"/>
      <c r="F184" s="343"/>
      <c r="G184" s="464"/>
      <c r="H184" s="343"/>
      <c r="I184" s="464"/>
      <c r="J184" s="497"/>
      <c r="K184" s="343"/>
      <c r="L184" s="464"/>
      <c r="M184" s="343"/>
      <c r="N184" s="464"/>
      <c r="O184" s="343"/>
      <c r="P184" s="464"/>
      <c r="Q184" s="343"/>
      <c r="R184" s="343"/>
      <c r="S184" s="343"/>
      <c r="T184" s="343"/>
      <c r="U184" s="343"/>
      <c r="V184" s="343"/>
      <c r="W184" s="343"/>
      <c r="X184" s="343"/>
      <c r="Y184" s="343"/>
      <c r="Z184" s="343"/>
    </row>
    <row r="185" spans="1:26" ht="15.75" customHeight="1">
      <c r="A185" s="343"/>
      <c r="B185" s="343"/>
      <c r="C185" s="464"/>
      <c r="D185" s="343"/>
      <c r="E185" s="464"/>
      <c r="F185" s="343"/>
      <c r="G185" s="464"/>
      <c r="H185" s="343"/>
      <c r="I185" s="464"/>
      <c r="J185" s="497"/>
      <c r="K185" s="343"/>
      <c r="L185" s="464"/>
      <c r="M185" s="343"/>
      <c r="N185" s="464"/>
      <c r="O185" s="343"/>
      <c r="P185" s="464"/>
      <c r="Q185" s="343"/>
      <c r="R185" s="343"/>
      <c r="S185" s="343"/>
      <c r="T185" s="343"/>
      <c r="U185" s="343"/>
      <c r="V185" s="343"/>
      <c r="W185" s="343"/>
      <c r="X185" s="343"/>
      <c r="Y185" s="343"/>
      <c r="Z185" s="343"/>
    </row>
    <row r="186" spans="1:26" ht="15.75" customHeight="1">
      <c r="A186" s="343"/>
      <c r="B186" s="343"/>
      <c r="C186" s="464"/>
      <c r="D186" s="343"/>
      <c r="E186" s="464"/>
      <c r="F186" s="343"/>
      <c r="G186" s="464"/>
      <c r="H186" s="343"/>
      <c r="I186" s="464"/>
      <c r="J186" s="497"/>
      <c r="K186" s="343"/>
      <c r="L186" s="464"/>
      <c r="M186" s="343"/>
      <c r="N186" s="464"/>
      <c r="O186" s="343"/>
      <c r="P186" s="464"/>
      <c r="Q186" s="343"/>
      <c r="R186" s="343"/>
      <c r="S186" s="343"/>
      <c r="T186" s="343"/>
      <c r="U186" s="343"/>
      <c r="V186" s="343"/>
      <c r="W186" s="343"/>
      <c r="X186" s="343"/>
      <c r="Y186" s="343"/>
      <c r="Z186" s="343"/>
    </row>
    <row r="187" spans="1:26" ht="15.75" customHeight="1">
      <c r="A187" s="343"/>
      <c r="B187" s="343"/>
      <c r="C187" s="464"/>
      <c r="D187" s="343"/>
      <c r="E187" s="464"/>
      <c r="F187" s="343"/>
      <c r="G187" s="464"/>
      <c r="H187" s="343"/>
      <c r="I187" s="464"/>
      <c r="J187" s="497"/>
      <c r="K187" s="343"/>
      <c r="L187" s="464"/>
      <c r="M187" s="343"/>
      <c r="N187" s="464"/>
      <c r="O187" s="343"/>
      <c r="P187" s="464"/>
      <c r="Q187" s="343"/>
      <c r="R187" s="343"/>
      <c r="S187" s="343"/>
      <c r="T187" s="343"/>
      <c r="U187" s="343"/>
      <c r="V187" s="343"/>
      <c r="W187" s="343"/>
      <c r="X187" s="343"/>
      <c r="Y187" s="343"/>
      <c r="Z187" s="343"/>
    </row>
    <row r="188" spans="1:26" ht="15.75" customHeight="1">
      <c r="A188" s="343"/>
      <c r="B188" s="343"/>
      <c r="C188" s="464"/>
      <c r="D188" s="343"/>
      <c r="E188" s="464"/>
      <c r="F188" s="343"/>
      <c r="G188" s="464"/>
      <c r="H188" s="343"/>
      <c r="I188" s="464"/>
      <c r="J188" s="497"/>
      <c r="K188" s="343"/>
      <c r="L188" s="464"/>
      <c r="M188" s="343"/>
      <c r="N188" s="464"/>
      <c r="O188" s="343"/>
      <c r="P188" s="464"/>
      <c r="Q188" s="343"/>
      <c r="R188" s="343"/>
      <c r="S188" s="343"/>
      <c r="T188" s="343"/>
      <c r="U188" s="343"/>
      <c r="V188" s="343"/>
      <c r="W188" s="343"/>
      <c r="X188" s="343"/>
      <c r="Y188" s="343"/>
      <c r="Z188" s="343"/>
    </row>
    <row r="189" spans="1:26" ht="15.75" customHeight="1">
      <c r="A189" s="343"/>
      <c r="B189" s="343"/>
      <c r="C189" s="464"/>
      <c r="D189" s="343"/>
      <c r="E189" s="464"/>
      <c r="F189" s="343"/>
      <c r="G189" s="464"/>
      <c r="H189" s="343"/>
      <c r="I189" s="464"/>
      <c r="J189" s="497"/>
      <c r="K189" s="343"/>
      <c r="L189" s="464"/>
      <c r="M189" s="343"/>
      <c r="N189" s="464"/>
      <c r="O189" s="343"/>
      <c r="P189" s="464"/>
      <c r="Q189" s="343"/>
      <c r="R189" s="343"/>
      <c r="S189" s="343"/>
      <c r="T189" s="343"/>
      <c r="U189" s="343"/>
      <c r="V189" s="343"/>
      <c r="W189" s="343"/>
      <c r="X189" s="343"/>
      <c r="Y189" s="343"/>
      <c r="Z189" s="343"/>
    </row>
    <row r="190" spans="1:26" ht="15.75" customHeight="1">
      <c r="A190" s="343"/>
      <c r="B190" s="343"/>
      <c r="C190" s="464"/>
      <c r="D190" s="343"/>
      <c r="E190" s="464"/>
      <c r="F190" s="343"/>
      <c r="G190" s="464"/>
      <c r="H190" s="343"/>
      <c r="I190" s="464"/>
      <c r="J190" s="497"/>
      <c r="K190" s="343"/>
      <c r="L190" s="464"/>
      <c r="M190" s="343"/>
      <c r="N190" s="464"/>
      <c r="O190" s="343"/>
      <c r="P190" s="464"/>
      <c r="Q190" s="343"/>
      <c r="R190" s="343"/>
      <c r="S190" s="343"/>
      <c r="T190" s="343"/>
      <c r="U190" s="343"/>
      <c r="V190" s="343"/>
      <c r="W190" s="343"/>
      <c r="X190" s="343"/>
      <c r="Y190" s="343"/>
      <c r="Z190" s="343"/>
    </row>
    <row r="191" spans="1:26" ht="15.75" customHeight="1">
      <c r="A191" s="343"/>
      <c r="B191" s="343"/>
      <c r="C191" s="464"/>
      <c r="D191" s="343"/>
      <c r="E191" s="464"/>
      <c r="F191" s="343"/>
      <c r="G191" s="464"/>
      <c r="H191" s="343"/>
      <c r="I191" s="464"/>
      <c r="J191" s="497"/>
      <c r="K191" s="343"/>
      <c r="L191" s="464"/>
      <c r="M191" s="343"/>
      <c r="N191" s="464"/>
      <c r="O191" s="343"/>
      <c r="P191" s="464"/>
      <c r="Q191" s="343"/>
      <c r="R191" s="343"/>
      <c r="S191" s="343"/>
      <c r="T191" s="343"/>
      <c r="U191" s="343"/>
      <c r="V191" s="343"/>
      <c r="W191" s="343"/>
      <c r="X191" s="343"/>
      <c r="Y191" s="343"/>
      <c r="Z191" s="343"/>
    </row>
    <row r="192" spans="1:26" ht="15.75" customHeight="1">
      <c r="A192" s="343"/>
      <c r="B192" s="343"/>
      <c r="C192" s="464"/>
      <c r="D192" s="343"/>
      <c r="E192" s="464"/>
      <c r="F192" s="343"/>
      <c r="G192" s="464"/>
      <c r="H192" s="343"/>
      <c r="I192" s="464"/>
      <c r="J192" s="497"/>
      <c r="K192" s="343"/>
      <c r="L192" s="464"/>
      <c r="M192" s="343"/>
      <c r="N192" s="464"/>
      <c r="O192" s="343"/>
      <c r="P192" s="464"/>
      <c r="Q192" s="343"/>
      <c r="R192" s="343"/>
      <c r="S192" s="343"/>
      <c r="T192" s="343"/>
      <c r="U192" s="343"/>
      <c r="V192" s="343"/>
      <c r="W192" s="343"/>
      <c r="X192" s="343"/>
      <c r="Y192" s="343"/>
      <c r="Z192" s="343"/>
    </row>
    <row r="193" spans="1:26" ht="15.75" customHeight="1">
      <c r="A193" s="343"/>
      <c r="B193" s="343"/>
      <c r="C193" s="464"/>
      <c r="D193" s="343"/>
      <c r="E193" s="464"/>
      <c r="F193" s="343"/>
      <c r="G193" s="464"/>
      <c r="H193" s="343"/>
      <c r="I193" s="464"/>
      <c r="J193" s="497"/>
      <c r="K193" s="343"/>
      <c r="L193" s="464"/>
      <c r="M193" s="343"/>
      <c r="N193" s="464"/>
      <c r="O193" s="343"/>
      <c r="P193" s="464"/>
      <c r="Q193" s="343"/>
      <c r="R193" s="343"/>
      <c r="S193" s="343"/>
      <c r="T193" s="343"/>
      <c r="U193" s="343"/>
      <c r="V193" s="343"/>
      <c r="W193" s="343"/>
      <c r="X193" s="343"/>
      <c r="Y193" s="343"/>
      <c r="Z193" s="343"/>
    </row>
    <row r="194" spans="1:26" ht="15.75" customHeight="1">
      <c r="A194" s="343"/>
      <c r="B194" s="343"/>
      <c r="C194" s="464"/>
      <c r="D194" s="343"/>
      <c r="E194" s="464"/>
      <c r="F194" s="343"/>
      <c r="G194" s="464"/>
      <c r="H194" s="343"/>
      <c r="I194" s="464"/>
      <c r="J194" s="497"/>
      <c r="K194" s="343"/>
      <c r="L194" s="464"/>
      <c r="M194" s="343"/>
      <c r="N194" s="464"/>
      <c r="O194" s="343"/>
      <c r="P194" s="464"/>
      <c r="Q194" s="343"/>
      <c r="R194" s="343"/>
      <c r="S194" s="343"/>
      <c r="T194" s="343"/>
      <c r="U194" s="343"/>
      <c r="V194" s="343"/>
      <c r="W194" s="343"/>
      <c r="X194" s="343"/>
      <c r="Y194" s="343"/>
      <c r="Z194" s="343"/>
    </row>
    <row r="195" spans="1:26" ht="15.75" customHeight="1">
      <c r="A195" s="343"/>
      <c r="B195" s="343"/>
      <c r="C195" s="464"/>
      <c r="D195" s="343"/>
      <c r="E195" s="464"/>
      <c r="F195" s="343"/>
      <c r="G195" s="464"/>
      <c r="H195" s="343"/>
      <c r="I195" s="464"/>
      <c r="J195" s="497"/>
      <c r="K195" s="343"/>
      <c r="L195" s="464"/>
      <c r="M195" s="343"/>
      <c r="N195" s="464"/>
      <c r="O195" s="343"/>
      <c r="P195" s="464"/>
      <c r="Q195" s="343"/>
      <c r="R195" s="343"/>
      <c r="S195" s="343"/>
      <c r="T195" s="343"/>
      <c r="U195" s="343"/>
      <c r="V195" s="343"/>
      <c r="W195" s="343"/>
      <c r="X195" s="343"/>
      <c r="Y195" s="343"/>
      <c r="Z195" s="343"/>
    </row>
    <row r="196" spans="1:26" ht="15.75" customHeight="1">
      <c r="A196" s="343"/>
      <c r="B196" s="343"/>
      <c r="C196" s="464"/>
      <c r="D196" s="343"/>
      <c r="E196" s="464"/>
      <c r="F196" s="343"/>
      <c r="G196" s="464"/>
      <c r="H196" s="343"/>
      <c r="I196" s="464"/>
      <c r="J196" s="497"/>
      <c r="K196" s="343"/>
      <c r="L196" s="464"/>
      <c r="M196" s="343"/>
      <c r="N196" s="464"/>
      <c r="O196" s="343"/>
      <c r="P196" s="464"/>
      <c r="Q196" s="343"/>
      <c r="R196" s="343"/>
      <c r="S196" s="343"/>
      <c r="T196" s="343"/>
      <c r="U196" s="343"/>
      <c r="V196" s="343"/>
      <c r="W196" s="343"/>
      <c r="X196" s="343"/>
      <c r="Y196" s="343"/>
      <c r="Z196" s="343"/>
    </row>
    <row r="197" spans="1:26" ht="15.75" customHeight="1">
      <c r="A197" s="343"/>
      <c r="B197" s="343"/>
      <c r="C197" s="464"/>
      <c r="D197" s="343"/>
      <c r="E197" s="464"/>
      <c r="F197" s="343"/>
      <c r="G197" s="464"/>
      <c r="H197" s="343"/>
      <c r="I197" s="464"/>
      <c r="J197" s="497"/>
      <c r="K197" s="343"/>
      <c r="L197" s="464"/>
      <c r="M197" s="343"/>
      <c r="N197" s="464"/>
      <c r="O197" s="343"/>
      <c r="P197" s="464"/>
      <c r="Q197" s="343"/>
      <c r="R197" s="343"/>
      <c r="S197" s="343"/>
      <c r="T197" s="343"/>
      <c r="U197" s="343"/>
      <c r="V197" s="343"/>
      <c r="W197" s="343"/>
      <c r="X197" s="343"/>
      <c r="Y197" s="343"/>
      <c r="Z197" s="343"/>
    </row>
    <row r="198" spans="1:26" ht="15.75" customHeight="1">
      <c r="A198" s="343"/>
      <c r="B198" s="343"/>
      <c r="C198" s="464"/>
      <c r="D198" s="343"/>
      <c r="E198" s="464"/>
      <c r="F198" s="343"/>
      <c r="G198" s="464"/>
      <c r="H198" s="343"/>
      <c r="I198" s="464"/>
      <c r="J198" s="497"/>
      <c r="K198" s="343"/>
      <c r="L198" s="464"/>
      <c r="M198" s="343"/>
      <c r="N198" s="464"/>
      <c r="O198" s="343"/>
      <c r="P198" s="464"/>
      <c r="Q198" s="343"/>
      <c r="R198" s="343"/>
      <c r="S198" s="343"/>
      <c r="T198" s="343"/>
      <c r="U198" s="343"/>
      <c r="V198" s="343"/>
      <c r="W198" s="343"/>
      <c r="X198" s="343"/>
      <c r="Y198" s="343"/>
      <c r="Z198" s="343"/>
    </row>
    <row r="199" spans="1:26" ht="15.75" customHeight="1">
      <c r="A199" s="343"/>
      <c r="B199" s="343"/>
      <c r="C199" s="464"/>
      <c r="D199" s="343"/>
      <c r="E199" s="464"/>
      <c r="F199" s="343"/>
      <c r="G199" s="464"/>
      <c r="H199" s="343"/>
      <c r="I199" s="464"/>
      <c r="J199" s="497"/>
      <c r="K199" s="343"/>
      <c r="L199" s="464"/>
      <c r="M199" s="343"/>
      <c r="N199" s="464"/>
      <c r="O199" s="343"/>
      <c r="P199" s="464"/>
      <c r="Q199" s="343"/>
      <c r="R199" s="343"/>
      <c r="S199" s="343"/>
      <c r="T199" s="343"/>
      <c r="U199" s="343"/>
      <c r="V199" s="343"/>
      <c r="W199" s="343"/>
      <c r="X199" s="343"/>
      <c r="Y199" s="343"/>
      <c r="Z199" s="343"/>
    </row>
    <row r="200" spans="1:26" ht="15.75" customHeight="1">
      <c r="A200" s="343"/>
      <c r="B200" s="343"/>
      <c r="C200" s="464"/>
      <c r="D200" s="343"/>
      <c r="E200" s="464"/>
      <c r="F200" s="343"/>
      <c r="G200" s="464"/>
      <c r="H200" s="343"/>
      <c r="I200" s="464"/>
      <c r="J200" s="497"/>
      <c r="K200" s="343"/>
      <c r="L200" s="464"/>
      <c r="M200" s="343"/>
      <c r="N200" s="464"/>
      <c r="O200" s="343"/>
      <c r="P200" s="464"/>
      <c r="Q200" s="343"/>
      <c r="R200" s="343"/>
      <c r="S200" s="343"/>
      <c r="T200" s="343"/>
      <c r="U200" s="343"/>
      <c r="V200" s="343"/>
      <c r="W200" s="343"/>
      <c r="X200" s="343"/>
      <c r="Y200" s="343"/>
      <c r="Z200" s="343"/>
    </row>
    <row r="201" spans="1:26" ht="15.75" customHeight="1">
      <c r="A201" s="343"/>
      <c r="B201" s="343"/>
      <c r="C201" s="464"/>
      <c r="D201" s="343"/>
      <c r="E201" s="464"/>
      <c r="F201" s="343"/>
      <c r="G201" s="464"/>
      <c r="H201" s="343"/>
      <c r="I201" s="464"/>
      <c r="J201" s="497"/>
      <c r="K201" s="343"/>
      <c r="L201" s="464"/>
      <c r="M201" s="343"/>
      <c r="N201" s="464"/>
      <c r="O201" s="343"/>
      <c r="P201" s="464"/>
      <c r="Q201" s="343"/>
      <c r="R201" s="343"/>
      <c r="S201" s="343"/>
      <c r="T201" s="343"/>
      <c r="U201" s="343"/>
      <c r="V201" s="343"/>
      <c r="W201" s="343"/>
      <c r="X201" s="343"/>
      <c r="Y201" s="343"/>
      <c r="Z201" s="343"/>
    </row>
    <row r="202" spans="1:26" ht="15.75" customHeight="1">
      <c r="A202" s="343"/>
      <c r="B202" s="343"/>
      <c r="C202" s="464"/>
      <c r="D202" s="343"/>
      <c r="E202" s="464"/>
      <c r="F202" s="343"/>
      <c r="G202" s="464"/>
      <c r="H202" s="343"/>
      <c r="I202" s="464"/>
      <c r="J202" s="497"/>
      <c r="K202" s="343"/>
      <c r="L202" s="464"/>
      <c r="M202" s="343"/>
      <c r="N202" s="464"/>
      <c r="O202" s="343"/>
      <c r="P202" s="464"/>
      <c r="Q202" s="343"/>
      <c r="R202" s="343"/>
      <c r="S202" s="343"/>
      <c r="T202" s="343"/>
      <c r="U202" s="343"/>
      <c r="V202" s="343"/>
      <c r="W202" s="343"/>
      <c r="X202" s="343"/>
      <c r="Y202" s="343"/>
      <c r="Z202" s="343"/>
    </row>
    <row r="203" spans="1:26" ht="15.75" customHeight="1">
      <c r="A203" s="343"/>
      <c r="B203" s="343"/>
      <c r="C203" s="464"/>
      <c r="D203" s="343"/>
      <c r="E203" s="464"/>
      <c r="F203" s="343"/>
      <c r="G203" s="464"/>
      <c r="H203" s="343"/>
      <c r="I203" s="464"/>
      <c r="J203" s="497"/>
      <c r="K203" s="343"/>
      <c r="L203" s="464"/>
      <c r="M203" s="343"/>
      <c r="N203" s="464"/>
      <c r="O203" s="343"/>
      <c r="P203" s="464"/>
      <c r="Q203" s="343"/>
      <c r="R203" s="343"/>
      <c r="S203" s="343"/>
      <c r="T203" s="343"/>
      <c r="U203" s="343"/>
      <c r="V203" s="343"/>
      <c r="W203" s="343"/>
      <c r="X203" s="343"/>
      <c r="Y203" s="343"/>
      <c r="Z203" s="343"/>
    </row>
    <row r="204" spans="1:26" ht="15.75" customHeight="1">
      <c r="A204" s="343"/>
      <c r="B204" s="343"/>
      <c r="C204" s="464"/>
      <c r="D204" s="343"/>
      <c r="E204" s="464"/>
      <c r="F204" s="343"/>
      <c r="G204" s="464"/>
      <c r="H204" s="343"/>
      <c r="I204" s="464"/>
      <c r="J204" s="497"/>
      <c r="K204" s="343"/>
      <c r="L204" s="464"/>
      <c r="M204" s="343"/>
      <c r="N204" s="464"/>
      <c r="O204" s="343"/>
      <c r="P204" s="464"/>
      <c r="Q204" s="343"/>
      <c r="R204" s="343"/>
      <c r="S204" s="343"/>
      <c r="T204" s="343"/>
      <c r="U204" s="343"/>
      <c r="V204" s="343"/>
      <c r="W204" s="343"/>
      <c r="X204" s="343"/>
      <c r="Y204" s="343"/>
      <c r="Z204" s="343"/>
    </row>
    <row r="205" spans="1:26" ht="15.75" customHeight="1">
      <c r="A205" s="343"/>
      <c r="B205" s="343"/>
      <c r="C205" s="464"/>
      <c r="D205" s="343"/>
      <c r="E205" s="464"/>
      <c r="F205" s="343"/>
      <c r="G205" s="464"/>
      <c r="H205" s="343"/>
      <c r="I205" s="464"/>
      <c r="J205" s="497"/>
      <c r="K205" s="343"/>
      <c r="L205" s="464"/>
      <c r="M205" s="343"/>
      <c r="N205" s="464"/>
      <c r="O205" s="343"/>
      <c r="P205" s="464"/>
      <c r="Q205" s="343"/>
      <c r="R205" s="343"/>
      <c r="S205" s="343"/>
      <c r="T205" s="343"/>
      <c r="U205" s="343"/>
      <c r="V205" s="343"/>
      <c r="W205" s="343"/>
      <c r="X205" s="343"/>
      <c r="Y205" s="343"/>
      <c r="Z205" s="343"/>
    </row>
    <row r="206" spans="1:26" ht="15.75" customHeight="1">
      <c r="A206" s="343"/>
      <c r="B206" s="343"/>
      <c r="C206" s="464"/>
      <c r="D206" s="343"/>
      <c r="E206" s="464"/>
      <c r="F206" s="343"/>
      <c r="G206" s="464"/>
      <c r="H206" s="343"/>
      <c r="I206" s="464"/>
      <c r="J206" s="497"/>
      <c r="K206" s="343"/>
      <c r="L206" s="464"/>
      <c r="M206" s="343"/>
      <c r="N206" s="464"/>
      <c r="O206" s="343"/>
      <c r="P206" s="464"/>
      <c r="Q206" s="343"/>
      <c r="R206" s="343"/>
      <c r="S206" s="343"/>
      <c r="T206" s="343"/>
      <c r="U206" s="343"/>
      <c r="V206" s="343"/>
      <c r="W206" s="343"/>
      <c r="X206" s="343"/>
      <c r="Y206" s="343"/>
      <c r="Z206" s="343"/>
    </row>
    <row r="207" spans="1:26" ht="15.75" customHeight="1">
      <c r="A207" s="343"/>
      <c r="B207" s="343"/>
      <c r="C207" s="464"/>
      <c r="D207" s="343"/>
      <c r="E207" s="464"/>
      <c r="F207" s="343"/>
      <c r="G207" s="464"/>
      <c r="H207" s="343"/>
      <c r="I207" s="464"/>
      <c r="J207" s="497"/>
      <c r="K207" s="343"/>
      <c r="L207" s="464"/>
      <c r="M207" s="343"/>
      <c r="N207" s="464"/>
      <c r="O207" s="343"/>
      <c r="P207" s="464"/>
      <c r="Q207" s="343"/>
      <c r="R207" s="343"/>
      <c r="S207" s="343"/>
      <c r="T207" s="343"/>
      <c r="U207" s="343"/>
      <c r="V207" s="343"/>
      <c r="W207" s="343"/>
      <c r="X207" s="343"/>
      <c r="Y207" s="343"/>
      <c r="Z207" s="343"/>
    </row>
    <row r="208" spans="1:26" ht="15.75" customHeight="1">
      <c r="A208" s="343"/>
      <c r="B208" s="343"/>
      <c r="C208" s="464"/>
      <c r="D208" s="343"/>
      <c r="E208" s="464"/>
      <c r="F208" s="343"/>
      <c r="G208" s="464"/>
      <c r="H208" s="343"/>
      <c r="I208" s="464"/>
      <c r="J208" s="497"/>
      <c r="K208" s="343"/>
      <c r="L208" s="464"/>
      <c r="M208" s="343"/>
      <c r="N208" s="464"/>
      <c r="O208" s="343"/>
      <c r="P208" s="464"/>
      <c r="Q208" s="343"/>
      <c r="R208" s="343"/>
      <c r="S208" s="343"/>
      <c r="T208" s="343"/>
      <c r="U208" s="343"/>
      <c r="V208" s="343"/>
      <c r="W208" s="343"/>
      <c r="X208" s="343"/>
      <c r="Y208" s="343"/>
      <c r="Z208" s="343"/>
    </row>
    <row r="209" spans="1:26" ht="15.75" customHeight="1">
      <c r="A209" s="343"/>
      <c r="B209" s="343"/>
      <c r="C209" s="464"/>
      <c r="D209" s="343"/>
      <c r="E209" s="464"/>
      <c r="F209" s="343"/>
      <c r="G209" s="464"/>
      <c r="H209" s="343"/>
      <c r="I209" s="464"/>
      <c r="J209" s="497"/>
      <c r="K209" s="343"/>
      <c r="L209" s="464"/>
      <c r="M209" s="343"/>
      <c r="N209" s="464"/>
      <c r="O209" s="343"/>
      <c r="P209" s="464"/>
      <c r="Q209" s="343"/>
      <c r="R209" s="343"/>
      <c r="S209" s="343"/>
      <c r="T209" s="343"/>
      <c r="U209" s="343"/>
      <c r="V209" s="343"/>
      <c r="W209" s="343"/>
      <c r="X209" s="343"/>
      <c r="Y209" s="343"/>
      <c r="Z209" s="343"/>
    </row>
    <row r="210" spans="1:26" ht="15.75" customHeight="1">
      <c r="A210" s="343"/>
      <c r="B210" s="343"/>
      <c r="C210" s="464"/>
      <c r="D210" s="343"/>
      <c r="E210" s="464"/>
      <c r="F210" s="343"/>
      <c r="G210" s="464"/>
      <c r="H210" s="343"/>
      <c r="I210" s="464"/>
      <c r="J210" s="497"/>
      <c r="K210" s="343"/>
      <c r="L210" s="464"/>
      <c r="M210" s="343"/>
      <c r="N210" s="464"/>
      <c r="O210" s="343"/>
      <c r="P210" s="464"/>
      <c r="Q210" s="343"/>
      <c r="R210" s="343"/>
      <c r="S210" s="343"/>
      <c r="T210" s="343"/>
      <c r="U210" s="343"/>
      <c r="V210" s="343"/>
      <c r="W210" s="343"/>
      <c r="X210" s="343"/>
      <c r="Y210" s="343"/>
      <c r="Z210" s="343"/>
    </row>
    <row r="211" spans="1:26" ht="15.75" customHeight="1">
      <c r="A211" s="343"/>
      <c r="B211" s="343"/>
      <c r="C211" s="464"/>
      <c r="D211" s="343"/>
      <c r="E211" s="464"/>
      <c r="F211" s="343"/>
      <c r="G211" s="464"/>
      <c r="H211" s="343"/>
      <c r="I211" s="464"/>
      <c r="J211" s="497"/>
      <c r="K211" s="343"/>
      <c r="L211" s="464"/>
      <c r="M211" s="343"/>
      <c r="N211" s="464"/>
      <c r="O211" s="343"/>
      <c r="P211" s="464"/>
      <c r="Q211" s="343"/>
      <c r="R211" s="343"/>
      <c r="S211" s="343"/>
      <c r="T211" s="343"/>
      <c r="U211" s="343"/>
      <c r="V211" s="343"/>
      <c r="W211" s="343"/>
      <c r="X211" s="343"/>
      <c r="Y211" s="343"/>
      <c r="Z211" s="343"/>
    </row>
    <row r="212" spans="1:26" ht="15.75" customHeight="1">
      <c r="A212" s="343"/>
      <c r="B212" s="343"/>
      <c r="C212" s="464"/>
      <c r="D212" s="343"/>
      <c r="E212" s="464"/>
      <c r="F212" s="343"/>
      <c r="G212" s="464"/>
      <c r="H212" s="343"/>
      <c r="I212" s="464"/>
      <c r="J212" s="497"/>
      <c r="K212" s="343"/>
      <c r="L212" s="464"/>
      <c r="M212" s="343"/>
      <c r="N212" s="464"/>
      <c r="O212" s="343"/>
      <c r="P212" s="464"/>
      <c r="Q212" s="343"/>
      <c r="R212" s="343"/>
      <c r="S212" s="343"/>
      <c r="T212" s="343"/>
      <c r="U212" s="343"/>
      <c r="V212" s="343"/>
      <c r="W212" s="343"/>
      <c r="X212" s="343"/>
      <c r="Y212" s="343"/>
      <c r="Z212" s="343"/>
    </row>
    <row r="213" spans="1:26" ht="15.75" customHeight="1">
      <c r="A213" s="343"/>
      <c r="B213" s="343"/>
      <c r="C213" s="464"/>
      <c r="D213" s="343"/>
      <c r="E213" s="464"/>
      <c r="F213" s="343"/>
      <c r="G213" s="464"/>
      <c r="H213" s="343"/>
      <c r="I213" s="464"/>
      <c r="J213" s="497"/>
      <c r="K213" s="343"/>
      <c r="L213" s="464"/>
      <c r="M213" s="343"/>
      <c r="N213" s="464"/>
      <c r="O213" s="343"/>
      <c r="P213" s="464"/>
      <c r="Q213" s="343"/>
      <c r="R213" s="343"/>
      <c r="S213" s="343"/>
      <c r="T213" s="343"/>
      <c r="U213" s="343"/>
      <c r="V213" s="343"/>
      <c r="W213" s="343"/>
      <c r="X213" s="343"/>
      <c r="Y213" s="343"/>
      <c r="Z213" s="343"/>
    </row>
    <row r="214" spans="1:26" ht="15.75" customHeight="1">
      <c r="A214" s="343"/>
      <c r="B214" s="343"/>
      <c r="C214" s="464"/>
      <c r="D214" s="343"/>
      <c r="E214" s="464"/>
      <c r="F214" s="343"/>
      <c r="G214" s="464"/>
      <c r="H214" s="343"/>
      <c r="I214" s="464"/>
      <c r="J214" s="497"/>
      <c r="K214" s="343"/>
      <c r="L214" s="464"/>
      <c r="M214" s="343"/>
      <c r="N214" s="464"/>
      <c r="O214" s="343"/>
      <c r="P214" s="464"/>
      <c r="Q214" s="343"/>
      <c r="R214" s="343"/>
      <c r="S214" s="343"/>
      <c r="T214" s="343"/>
      <c r="U214" s="343"/>
      <c r="V214" s="343"/>
      <c r="W214" s="343"/>
      <c r="X214" s="343"/>
      <c r="Y214" s="343"/>
      <c r="Z214" s="343"/>
    </row>
    <row r="215" spans="1:26" ht="15.75" customHeight="1">
      <c r="A215" s="343"/>
      <c r="B215" s="343"/>
      <c r="C215" s="464"/>
      <c r="D215" s="343"/>
      <c r="E215" s="464"/>
      <c r="F215" s="343"/>
      <c r="G215" s="464"/>
      <c r="H215" s="343"/>
      <c r="I215" s="464"/>
      <c r="J215" s="497"/>
      <c r="K215" s="343"/>
      <c r="L215" s="464"/>
      <c r="M215" s="343"/>
      <c r="N215" s="464"/>
      <c r="O215" s="343"/>
      <c r="P215" s="464"/>
      <c r="Q215" s="343"/>
      <c r="R215" s="343"/>
      <c r="S215" s="343"/>
      <c r="T215" s="343"/>
      <c r="U215" s="343"/>
      <c r="V215" s="343"/>
      <c r="W215" s="343"/>
      <c r="X215" s="343"/>
      <c r="Y215" s="343"/>
      <c r="Z215" s="343"/>
    </row>
    <row r="216" spans="1:26" ht="15.75" customHeight="1">
      <c r="A216" s="343"/>
      <c r="B216" s="343"/>
      <c r="C216" s="464"/>
      <c r="D216" s="343"/>
      <c r="E216" s="464"/>
      <c r="F216" s="343"/>
      <c r="G216" s="464"/>
      <c r="H216" s="343"/>
      <c r="I216" s="464"/>
      <c r="J216" s="497"/>
      <c r="K216" s="343"/>
      <c r="L216" s="464"/>
      <c r="M216" s="343"/>
      <c r="N216" s="464"/>
      <c r="O216" s="343"/>
      <c r="P216" s="464"/>
      <c r="Q216" s="343"/>
      <c r="R216" s="343"/>
      <c r="S216" s="343"/>
      <c r="T216" s="343"/>
      <c r="U216" s="343"/>
      <c r="V216" s="343"/>
      <c r="W216" s="343"/>
      <c r="X216" s="343"/>
      <c r="Y216" s="343"/>
      <c r="Z216" s="343"/>
    </row>
    <row r="217" spans="1:26" ht="15.75" customHeight="1">
      <c r="A217" s="343"/>
      <c r="B217" s="343"/>
      <c r="C217" s="464"/>
      <c r="D217" s="343"/>
      <c r="E217" s="464"/>
      <c r="F217" s="343"/>
      <c r="G217" s="464"/>
      <c r="H217" s="343"/>
      <c r="I217" s="464"/>
      <c r="J217" s="497"/>
      <c r="K217" s="343"/>
      <c r="L217" s="464"/>
      <c r="M217" s="343"/>
      <c r="N217" s="464"/>
      <c r="O217" s="343"/>
      <c r="P217" s="464"/>
      <c r="Q217" s="343"/>
      <c r="R217" s="343"/>
      <c r="S217" s="343"/>
      <c r="T217" s="343"/>
      <c r="U217" s="343"/>
      <c r="V217" s="343"/>
      <c r="W217" s="343"/>
      <c r="X217" s="343"/>
      <c r="Y217" s="343"/>
      <c r="Z217" s="343"/>
    </row>
    <row r="218" spans="1:26" ht="15.75" customHeight="1">
      <c r="A218" s="343"/>
      <c r="B218" s="343"/>
      <c r="C218" s="464"/>
      <c r="D218" s="343"/>
      <c r="E218" s="464"/>
      <c r="F218" s="343"/>
      <c r="G218" s="464"/>
      <c r="H218" s="343"/>
      <c r="I218" s="464"/>
      <c r="J218" s="497"/>
      <c r="K218" s="343"/>
      <c r="L218" s="464"/>
      <c r="M218" s="343"/>
      <c r="N218" s="464"/>
      <c r="O218" s="343"/>
      <c r="P218" s="464"/>
      <c r="Q218" s="343"/>
      <c r="R218" s="343"/>
      <c r="S218" s="343"/>
      <c r="T218" s="343"/>
      <c r="U218" s="343"/>
      <c r="V218" s="343"/>
      <c r="W218" s="343"/>
      <c r="X218" s="343"/>
      <c r="Y218" s="343"/>
      <c r="Z218" s="343"/>
    </row>
    <row r="219" spans="1:26" ht="15.75" customHeight="1">
      <c r="A219" s="343"/>
      <c r="B219" s="343"/>
      <c r="C219" s="464"/>
      <c r="D219" s="343"/>
      <c r="E219" s="464"/>
      <c r="F219" s="343"/>
      <c r="G219" s="464"/>
      <c r="H219" s="343"/>
      <c r="I219" s="464"/>
      <c r="J219" s="497"/>
      <c r="K219" s="343"/>
      <c r="L219" s="464"/>
      <c r="M219" s="343"/>
      <c r="N219" s="464"/>
      <c r="O219" s="343"/>
      <c r="P219" s="464"/>
      <c r="Q219" s="343"/>
      <c r="R219" s="343"/>
      <c r="S219" s="343"/>
      <c r="T219" s="343"/>
      <c r="U219" s="343"/>
      <c r="V219" s="343"/>
      <c r="W219" s="343"/>
      <c r="X219" s="343"/>
      <c r="Y219" s="343"/>
      <c r="Z219" s="343"/>
    </row>
    <row r="220" spans="1:26" ht="15.75" customHeight="1">
      <c r="A220" s="343"/>
      <c r="B220" s="343"/>
      <c r="C220" s="464"/>
      <c r="D220" s="343"/>
      <c r="E220" s="464"/>
      <c r="F220" s="343"/>
      <c r="G220" s="464"/>
      <c r="H220" s="343"/>
      <c r="I220" s="464"/>
      <c r="J220" s="497"/>
      <c r="K220" s="343"/>
      <c r="L220" s="464"/>
      <c r="M220" s="343"/>
      <c r="N220" s="464"/>
      <c r="O220" s="343"/>
      <c r="P220" s="464"/>
      <c r="Q220" s="343"/>
      <c r="R220" s="343"/>
      <c r="S220" s="343"/>
      <c r="T220" s="343"/>
      <c r="U220" s="343"/>
      <c r="V220" s="343"/>
      <c r="W220" s="343"/>
      <c r="X220" s="343"/>
      <c r="Y220" s="343"/>
      <c r="Z220" s="343"/>
    </row>
    <row r="221" spans="1:26" ht="15.75" customHeight="1">
      <c r="A221" s="343"/>
      <c r="B221" s="343"/>
      <c r="C221" s="464"/>
      <c r="D221" s="343"/>
      <c r="E221" s="464"/>
      <c r="F221" s="343"/>
      <c r="G221" s="464"/>
      <c r="H221" s="343"/>
      <c r="I221" s="464"/>
      <c r="J221" s="497"/>
      <c r="K221" s="343"/>
      <c r="L221" s="464"/>
      <c r="M221" s="343"/>
      <c r="N221" s="464"/>
      <c r="O221" s="343"/>
      <c r="P221" s="464"/>
      <c r="Q221" s="343"/>
      <c r="R221" s="343"/>
      <c r="S221" s="343"/>
      <c r="T221" s="343"/>
      <c r="U221" s="343"/>
      <c r="V221" s="343"/>
      <c r="W221" s="343"/>
      <c r="X221" s="343"/>
      <c r="Y221" s="343"/>
      <c r="Z221" s="343"/>
    </row>
    <row r="222" spans="1:26" ht="15.75" customHeight="1">
      <c r="A222" s="343"/>
      <c r="B222" s="343"/>
      <c r="C222" s="464"/>
      <c r="D222" s="343"/>
      <c r="E222" s="464"/>
      <c r="F222" s="343"/>
      <c r="G222" s="464"/>
      <c r="H222" s="343"/>
      <c r="I222" s="464"/>
      <c r="J222" s="497"/>
      <c r="K222" s="343"/>
      <c r="L222" s="464"/>
      <c r="M222" s="343"/>
      <c r="N222" s="464"/>
      <c r="O222" s="343"/>
      <c r="P222" s="464"/>
      <c r="Q222" s="343"/>
      <c r="R222" s="343"/>
      <c r="S222" s="343"/>
      <c r="T222" s="343"/>
      <c r="U222" s="343"/>
      <c r="V222" s="343"/>
      <c r="W222" s="343"/>
      <c r="X222" s="343"/>
      <c r="Y222" s="343"/>
      <c r="Z222" s="343"/>
    </row>
    <row r="223" spans="1:26" ht="15.75" customHeight="1">
      <c r="A223" s="343"/>
      <c r="B223" s="343"/>
      <c r="C223" s="464"/>
      <c r="D223" s="343"/>
      <c r="E223" s="464"/>
      <c r="F223" s="343"/>
      <c r="G223" s="464"/>
      <c r="H223" s="343"/>
      <c r="I223" s="464"/>
      <c r="J223" s="497"/>
      <c r="K223" s="343"/>
      <c r="L223" s="464"/>
      <c r="M223" s="343"/>
      <c r="N223" s="464"/>
      <c r="O223" s="343"/>
      <c r="P223" s="464"/>
      <c r="Q223" s="343"/>
      <c r="R223" s="343"/>
      <c r="S223" s="343"/>
      <c r="T223" s="343"/>
      <c r="U223" s="343"/>
      <c r="V223" s="343"/>
      <c r="W223" s="343"/>
      <c r="X223" s="343"/>
      <c r="Y223" s="343"/>
      <c r="Z223" s="343"/>
    </row>
    <row r="224" spans="1:26" ht="15.75" customHeight="1">
      <c r="A224" s="343"/>
      <c r="B224" s="343"/>
      <c r="C224" s="464"/>
      <c r="D224" s="343"/>
      <c r="E224" s="464"/>
      <c r="F224" s="343"/>
      <c r="G224" s="464"/>
      <c r="H224" s="343"/>
      <c r="I224" s="464"/>
      <c r="J224" s="497"/>
      <c r="K224" s="343"/>
      <c r="L224" s="464"/>
      <c r="M224" s="343"/>
      <c r="N224" s="464"/>
      <c r="O224" s="343"/>
      <c r="P224" s="464"/>
      <c r="Q224" s="343"/>
      <c r="R224" s="343"/>
      <c r="S224" s="343"/>
      <c r="T224" s="343"/>
      <c r="U224" s="343"/>
      <c r="V224" s="343"/>
      <c r="W224" s="343"/>
      <c r="X224" s="343"/>
      <c r="Y224" s="343"/>
      <c r="Z224" s="343"/>
    </row>
    <row r="225" spans="1:26" ht="15.75" customHeight="1">
      <c r="A225" s="343"/>
      <c r="B225" s="343"/>
      <c r="C225" s="464"/>
      <c r="D225" s="343"/>
      <c r="E225" s="464"/>
      <c r="F225" s="343"/>
      <c r="G225" s="464"/>
      <c r="H225" s="343"/>
      <c r="I225" s="464"/>
      <c r="J225" s="497"/>
      <c r="K225" s="343"/>
      <c r="L225" s="464"/>
      <c r="M225" s="343"/>
      <c r="N225" s="464"/>
      <c r="O225" s="343"/>
      <c r="P225" s="464"/>
      <c r="Q225" s="343"/>
      <c r="R225" s="343"/>
      <c r="S225" s="343"/>
      <c r="T225" s="343"/>
      <c r="U225" s="343"/>
      <c r="V225" s="343"/>
      <c r="W225" s="343"/>
      <c r="X225" s="343"/>
      <c r="Y225" s="343"/>
      <c r="Z225" s="343"/>
    </row>
    <row r="226" spans="1:26" ht="15.75" customHeight="1">
      <c r="A226" s="343"/>
      <c r="B226" s="343"/>
      <c r="C226" s="464"/>
      <c r="D226" s="343"/>
      <c r="E226" s="464"/>
      <c r="F226" s="343"/>
      <c r="G226" s="464"/>
      <c r="H226" s="343"/>
      <c r="I226" s="464"/>
      <c r="J226" s="497"/>
      <c r="K226" s="343"/>
      <c r="L226" s="464"/>
      <c r="M226" s="343"/>
      <c r="N226" s="464"/>
      <c r="O226" s="343"/>
      <c r="P226" s="464"/>
      <c r="Q226" s="343"/>
      <c r="R226" s="343"/>
      <c r="S226" s="343"/>
      <c r="T226" s="343"/>
      <c r="U226" s="343"/>
      <c r="V226" s="343"/>
      <c r="W226" s="343"/>
      <c r="X226" s="343"/>
      <c r="Y226" s="343"/>
      <c r="Z226" s="343"/>
    </row>
    <row r="227" spans="1:26" ht="15.75" customHeight="1">
      <c r="A227" s="343"/>
      <c r="B227" s="343"/>
      <c r="C227" s="464"/>
      <c r="D227" s="343"/>
      <c r="E227" s="464"/>
      <c r="F227" s="343"/>
      <c r="G227" s="464"/>
      <c r="H227" s="343"/>
      <c r="I227" s="464"/>
      <c r="J227" s="497"/>
      <c r="K227" s="343"/>
      <c r="L227" s="464"/>
      <c r="M227" s="343"/>
      <c r="N227" s="464"/>
      <c r="O227" s="343"/>
      <c r="P227" s="464"/>
      <c r="Q227" s="343"/>
      <c r="R227" s="343"/>
      <c r="S227" s="343"/>
      <c r="T227" s="343"/>
      <c r="U227" s="343"/>
      <c r="V227" s="343"/>
      <c r="W227" s="343"/>
      <c r="X227" s="343"/>
      <c r="Y227" s="343"/>
      <c r="Z227" s="343"/>
    </row>
    <row r="228" spans="1:26" ht="15.75" customHeight="1">
      <c r="A228" s="343"/>
      <c r="B228" s="343"/>
      <c r="C228" s="464"/>
      <c r="D228" s="343"/>
      <c r="E228" s="464"/>
      <c r="F228" s="343"/>
      <c r="G228" s="464"/>
      <c r="H228" s="343"/>
      <c r="I228" s="464"/>
      <c r="J228" s="497"/>
      <c r="K228" s="343"/>
      <c r="L228" s="464"/>
      <c r="M228" s="343"/>
      <c r="N228" s="464"/>
      <c r="O228" s="343"/>
      <c r="P228" s="464"/>
      <c r="Q228" s="343"/>
      <c r="R228" s="343"/>
      <c r="S228" s="343"/>
      <c r="T228" s="343"/>
      <c r="U228" s="343"/>
      <c r="V228" s="343"/>
      <c r="W228" s="343"/>
      <c r="X228" s="343"/>
      <c r="Y228" s="343"/>
      <c r="Z228" s="343"/>
    </row>
    <row r="229" spans="1:26" ht="15.75" customHeight="1">
      <c r="A229" s="343"/>
      <c r="B229" s="343"/>
      <c r="C229" s="464"/>
      <c r="D229" s="343"/>
      <c r="E229" s="464"/>
      <c r="F229" s="343"/>
      <c r="G229" s="464"/>
      <c r="H229" s="343"/>
      <c r="I229" s="464"/>
      <c r="J229" s="497"/>
      <c r="K229" s="343"/>
      <c r="L229" s="464"/>
      <c r="M229" s="343"/>
      <c r="N229" s="464"/>
      <c r="O229" s="343"/>
      <c r="P229" s="464"/>
      <c r="Q229" s="343"/>
      <c r="R229" s="343"/>
      <c r="S229" s="343"/>
      <c r="T229" s="343"/>
      <c r="U229" s="343"/>
      <c r="V229" s="343"/>
      <c r="W229" s="343"/>
      <c r="X229" s="343"/>
      <c r="Y229" s="343"/>
      <c r="Z229" s="343"/>
    </row>
    <row r="230" spans="1:26" ht="15.75" customHeight="1">
      <c r="A230" s="343"/>
      <c r="B230" s="343"/>
      <c r="C230" s="464"/>
      <c r="D230" s="343"/>
      <c r="E230" s="464"/>
      <c r="F230" s="343"/>
      <c r="G230" s="464"/>
      <c r="H230" s="343"/>
      <c r="I230" s="464"/>
      <c r="J230" s="497"/>
      <c r="K230" s="343"/>
      <c r="L230" s="464"/>
      <c r="M230" s="343"/>
      <c r="N230" s="464"/>
      <c r="O230" s="343"/>
      <c r="P230" s="464"/>
      <c r="Q230" s="343"/>
      <c r="R230" s="343"/>
      <c r="S230" s="343"/>
      <c r="T230" s="343"/>
      <c r="U230" s="343"/>
      <c r="V230" s="343"/>
      <c r="W230" s="343"/>
      <c r="X230" s="343"/>
      <c r="Y230" s="343"/>
      <c r="Z230" s="343"/>
    </row>
    <row r="231" spans="1:26" ht="15.75" customHeight="1">
      <c r="A231" s="343"/>
      <c r="B231" s="343"/>
      <c r="C231" s="464"/>
      <c r="D231" s="343"/>
      <c r="E231" s="464"/>
      <c r="F231" s="343"/>
      <c r="G231" s="464"/>
      <c r="H231" s="343"/>
      <c r="I231" s="464"/>
      <c r="J231" s="497"/>
      <c r="K231" s="343"/>
      <c r="L231" s="464"/>
      <c r="M231" s="343"/>
      <c r="N231" s="464"/>
      <c r="O231" s="343"/>
      <c r="P231" s="464"/>
      <c r="Q231" s="343"/>
      <c r="R231" s="343"/>
      <c r="S231" s="343"/>
      <c r="T231" s="343"/>
      <c r="U231" s="343"/>
      <c r="V231" s="343"/>
      <c r="W231" s="343"/>
      <c r="X231" s="343"/>
      <c r="Y231" s="343"/>
      <c r="Z231" s="343"/>
    </row>
    <row r="232" spans="1:26" ht="15.75" customHeight="1">
      <c r="A232" s="343"/>
      <c r="B232" s="343"/>
      <c r="C232" s="464"/>
      <c r="D232" s="343"/>
      <c r="E232" s="464"/>
      <c r="F232" s="343"/>
      <c r="G232" s="464"/>
      <c r="H232" s="343"/>
      <c r="I232" s="464"/>
      <c r="J232" s="497"/>
      <c r="K232" s="343"/>
      <c r="L232" s="464"/>
      <c r="M232" s="343"/>
      <c r="N232" s="464"/>
      <c r="O232" s="343"/>
      <c r="P232" s="464"/>
      <c r="Q232" s="343"/>
      <c r="R232" s="343"/>
      <c r="S232" s="343"/>
      <c r="T232" s="343"/>
      <c r="U232" s="343"/>
      <c r="V232" s="343"/>
      <c r="W232" s="343"/>
      <c r="X232" s="343"/>
      <c r="Y232" s="343"/>
      <c r="Z232" s="343"/>
    </row>
    <row r="233" spans="1:26" ht="15.75" customHeight="1">
      <c r="A233" s="343"/>
      <c r="B233" s="343"/>
      <c r="C233" s="464"/>
      <c r="D233" s="343"/>
      <c r="E233" s="464"/>
      <c r="F233" s="343"/>
      <c r="G233" s="464"/>
      <c r="H233" s="343"/>
      <c r="I233" s="464"/>
      <c r="J233" s="497"/>
      <c r="K233" s="343"/>
      <c r="L233" s="464"/>
      <c r="M233" s="343"/>
      <c r="N233" s="464"/>
      <c r="O233" s="343"/>
      <c r="P233" s="464"/>
      <c r="Q233" s="343"/>
      <c r="R233" s="343"/>
      <c r="S233" s="343"/>
      <c r="T233" s="343"/>
      <c r="U233" s="343"/>
      <c r="V233" s="343"/>
      <c r="W233" s="343"/>
      <c r="X233" s="343"/>
      <c r="Y233" s="343"/>
      <c r="Z233" s="343"/>
    </row>
    <row r="234" spans="1:26" ht="15.75" customHeight="1">
      <c r="A234" s="343"/>
      <c r="B234" s="343"/>
      <c r="C234" s="464"/>
      <c r="D234" s="343"/>
      <c r="E234" s="464"/>
      <c r="F234" s="343"/>
      <c r="G234" s="464"/>
      <c r="H234" s="343"/>
      <c r="I234" s="464"/>
      <c r="J234" s="497"/>
      <c r="K234" s="343"/>
      <c r="L234" s="464"/>
      <c r="M234" s="343"/>
      <c r="N234" s="464"/>
      <c r="O234" s="343"/>
      <c r="P234" s="464"/>
      <c r="Q234" s="343"/>
      <c r="R234" s="343"/>
      <c r="S234" s="343"/>
      <c r="T234" s="343"/>
      <c r="U234" s="343"/>
      <c r="V234" s="343"/>
      <c r="W234" s="343"/>
      <c r="X234" s="343"/>
      <c r="Y234" s="343"/>
      <c r="Z234" s="343"/>
    </row>
    <row r="235" spans="1:26" ht="15.75" customHeight="1">
      <c r="A235" s="343"/>
      <c r="B235" s="343"/>
      <c r="C235" s="464"/>
      <c r="D235" s="343"/>
      <c r="E235" s="464"/>
      <c r="F235" s="343"/>
      <c r="G235" s="464"/>
      <c r="H235" s="343"/>
      <c r="I235" s="464"/>
      <c r="J235" s="497"/>
      <c r="K235" s="343"/>
      <c r="L235" s="464"/>
      <c r="M235" s="343"/>
      <c r="N235" s="464"/>
      <c r="O235" s="343"/>
      <c r="P235" s="464"/>
      <c r="Q235" s="343"/>
      <c r="R235" s="343"/>
      <c r="S235" s="343"/>
      <c r="T235" s="343"/>
      <c r="U235" s="343"/>
      <c r="V235" s="343"/>
      <c r="W235" s="343"/>
      <c r="X235" s="343"/>
      <c r="Y235" s="343"/>
      <c r="Z235" s="343"/>
    </row>
    <row r="236" spans="1:26" ht="15.75" customHeight="1">
      <c r="A236" s="343"/>
      <c r="B236" s="343"/>
      <c r="C236" s="464"/>
      <c r="D236" s="343"/>
      <c r="E236" s="464"/>
      <c r="F236" s="343"/>
      <c r="G236" s="464"/>
      <c r="H236" s="343"/>
      <c r="I236" s="464"/>
      <c r="J236" s="497"/>
      <c r="K236" s="343"/>
      <c r="L236" s="464"/>
      <c r="M236" s="343"/>
      <c r="N236" s="464"/>
      <c r="O236" s="343"/>
      <c r="P236" s="464"/>
      <c r="Q236" s="343"/>
      <c r="R236" s="343"/>
      <c r="S236" s="343"/>
      <c r="T236" s="343"/>
      <c r="U236" s="343"/>
      <c r="V236" s="343"/>
      <c r="W236" s="343"/>
      <c r="X236" s="343"/>
      <c r="Y236" s="343"/>
      <c r="Z236" s="343"/>
    </row>
    <row r="237" spans="1:26" ht="15.75" customHeight="1">
      <c r="A237" s="343"/>
      <c r="B237" s="343"/>
      <c r="C237" s="464"/>
      <c r="D237" s="343"/>
      <c r="E237" s="464"/>
      <c r="F237" s="343"/>
      <c r="G237" s="464"/>
      <c r="H237" s="343"/>
      <c r="I237" s="464"/>
      <c r="J237" s="497"/>
      <c r="K237" s="343"/>
      <c r="L237" s="464"/>
      <c r="M237" s="343"/>
      <c r="N237" s="464"/>
      <c r="O237" s="343"/>
      <c r="P237" s="464"/>
      <c r="Q237" s="343"/>
      <c r="R237" s="343"/>
      <c r="S237" s="343"/>
      <c r="T237" s="343"/>
      <c r="U237" s="343"/>
      <c r="V237" s="343"/>
      <c r="W237" s="343"/>
      <c r="X237" s="343"/>
      <c r="Y237" s="343"/>
      <c r="Z237" s="343"/>
    </row>
    <row r="238" spans="1:26" ht="15.75" customHeight="1">
      <c r="A238" s="343"/>
      <c r="B238" s="343"/>
      <c r="C238" s="464"/>
      <c r="D238" s="343"/>
      <c r="E238" s="464"/>
      <c r="F238" s="343"/>
      <c r="G238" s="464"/>
      <c r="H238" s="343"/>
      <c r="I238" s="464"/>
      <c r="J238" s="497"/>
      <c r="K238" s="343"/>
      <c r="L238" s="464"/>
      <c r="M238" s="343"/>
      <c r="N238" s="464"/>
      <c r="O238" s="343"/>
      <c r="P238" s="464"/>
      <c r="Q238" s="343"/>
      <c r="R238" s="343"/>
      <c r="S238" s="343"/>
      <c r="T238" s="343"/>
      <c r="U238" s="343"/>
      <c r="V238" s="343"/>
      <c r="W238" s="343"/>
      <c r="X238" s="343"/>
      <c r="Y238" s="343"/>
      <c r="Z238" s="343"/>
    </row>
    <row r="239" spans="1:26" ht="15.75" customHeight="1">
      <c r="A239" s="343"/>
      <c r="B239" s="343"/>
      <c r="C239" s="464"/>
      <c r="D239" s="343"/>
      <c r="E239" s="464"/>
      <c r="F239" s="343"/>
      <c r="G239" s="464"/>
      <c r="H239" s="343"/>
      <c r="I239" s="464"/>
      <c r="J239" s="497"/>
      <c r="K239" s="343"/>
      <c r="L239" s="464"/>
      <c r="M239" s="343"/>
      <c r="N239" s="464"/>
      <c r="O239" s="343"/>
      <c r="P239" s="464"/>
      <c r="Q239" s="343"/>
      <c r="R239" s="343"/>
      <c r="S239" s="343"/>
      <c r="T239" s="343"/>
      <c r="U239" s="343"/>
      <c r="V239" s="343"/>
      <c r="W239" s="343"/>
      <c r="X239" s="343"/>
      <c r="Y239" s="343"/>
      <c r="Z239" s="343"/>
    </row>
    <row r="240" spans="1:26" ht="15.75" customHeight="1">
      <c r="A240" s="343"/>
      <c r="B240" s="343"/>
      <c r="C240" s="464"/>
      <c r="D240" s="343"/>
      <c r="E240" s="464"/>
      <c r="F240" s="343"/>
      <c r="G240" s="464"/>
      <c r="H240" s="343"/>
      <c r="I240" s="464"/>
      <c r="J240" s="497"/>
      <c r="K240" s="343"/>
      <c r="L240" s="464"/>
      <c r="M240" s="343"/>
      <c r="N240" s="464"/>
      <c r="O240" s="343"/>
      <c r="P240" s="464"/>
      <c r="Q240" s="343"/>
      <c r="R240" s="343"/>
      <c r="S240" s="343"/>
      <c r="T240" s="343"/>
      <c r="U240" s="343"/>
      <c r="V240" s="343"/>
      <c r="W240" s="343"/>
      <c r="X240" s="343"/>
      <c r="Y240" s="343"/>
      <c r="Z240" s="343"/>
    </row>
    <row r="241" spans="1:26" ht="15.75" customHeight="1">
      <c r="A241" s="343"/>
      <c r="B241" s="343"/>
      <c r="C241" s="464"/>
      <c r="D241" s="343"/>
      <c r="E241" s="464"/>
      <c r="F241" s="343"/>
      <c r="G241" s="464"/>
      <c r="H241" s="343"/>
      <c r="I241" s="464"/>
      <c r="J241" s="497"/>
      <c r="K241" s="343"/>
      <c r="L241" s="464"/>
      <c r="M241" s="343"/>
      <c r="N241" s="464"/>
      <c r="O241" s="343"/>
      <c r="P241" s="464"/>
      <c r="Q241" s="343"/>
      <c r="R241" s="343"/>
      <c r="S241" s="343"/>
      <c r="T241" s="343"/>
      <c r="U241" s="343"/>
      <c r="V241" s="343"/>
      <c r="W241" s="343"/>
      <c r="X241" s="343"/>
      <c r="Y241" s="343"/>
      <c r="Z241" s="343"/>
    </row>
    <row r="242" spans="1:26" ht="15.75" customHeight="1">
      <c r="A242" s="343"/>
      <c r="B242" s="343"/>
      <c r="C242" s="464"/>
      <c r="D242" s="343"/>
      <c r="E242" s="464"/>
      <c r="F242" s="343"/>
      <c r="G242" s="464"/>
      <c r="H242" s="343"/>
      <c r="I242" s="464"/>
      <c r="J242" s="497"/>
      <c r="K242" s="343"/>
      <c r="L242" s="464"/>
      <c r="M242" s="343"/>
      <c r="N242" s="464"/>
      <c r="O242" s="343"/>
      <c r="P242" s="464"/>
      <c r="Q242" s="343"/>
      <c r="R242" s="343"/>
      <c r="S242" s="343"/>
      <c r="T242" s="343"/>
      <c r="U242" s="343"/>
      <c r="V242" s="343"/>
      <c r="W242" s="343"/>
      <c r="X242" s="343"/>
      <c r="Y242" s="343"/>
      <c r="Z242" s="343"/>
    </row>
    <row r="243" spans="1:26" ht="15.75" customHeight="1">
      <c r="A243" s="343"/>
      <c r="B243" s="343"/>
      <c r="C243" s="464"/>
      <c r="D243" s="343"/>
      <c r="E243" s="464"/>
      <c r="F243" s="343"/>
      <c r="G243" s="464"/>
      <c r="H243" s="343"/>
      <c r="I243" s="464"/>
      <c r="J243" s="497"/>
      <c r="K243" s="343"/>
      <c r="L243" s="464"/>
      <c r="M243" s="343"/>
      <c r="N243" s="464"/>
      <c r="O243" s="343"/>
      <c r="P243" s="464"/>
      <c r="Q243" s="343"/>
      <c r="R243" s="343"/>
      <c r="S243" s="343"/>
      <c r="T243" s="343"/>
      <c r="U243" s="343"/>
      <c r="V243" s="343"/>
      <c r="W243" s="343"/>
      <c r="X243" s="343"/>
      <c r="Y243" s="343"/>
      <c r="Z243" s="343"/>
    </row>
    <row r="244" spans="1:26" ht="15.75" customHeight="1">
      <c r="A244" s="343"/>
      <c r="B244" s="343"/>
      <c r="C244" s="464"/>
      <c r="D244" s="343"/>
      <c r="E244" s="464"/>
      <c r="F244" s="343"/>
      <c r="G244" s="464"/>
      <c r="H244" s="343"/>
      <c r="I244" s="464"/>
      <c r="J244" s="497"/>
      <c r="K244" s="343"/>
      <c r="L244" s="464"/>
      <c r="M244" s="343"/>
      <c r="N244" s="464"/>
      <c r="O244" s="343"/>
      <c r="P244" s="464"/>
      <c r="Q244" s="343"/>
      <c r="R244" s="343"/>
      <c r="S244" s="343"/>
      <c r="T244" s="343"/>
      <c r="U244" s="343"/>
      <c r="V244" s="343"/>
      <c r="W244" s="343"/>
      <c r="X244" s="343"/>
      <c r="Y244" s="343"/>
      <c r="Z244" s="343"/>
    </row>
    <row r="245" spans="1:26" ht="15.75" customHeight="1">
      <c r="A245" s="343"/>
      <c r="B245" s="343"/>
      <c r="C245" s="464"/>
      <c r="D245" s="343"/>
      <c r="E245" s="464"/>
      <c r="F245" s="343"/>
      <c r="G245" s="464"/>
      <c r="H245" s="343"/>
      <c r="I245" s="464"/>
      <c r="J245" s="497"/>
      <c r="K245" s="343"/>
      <c r="L245" s="464"/>
      <c r="M245" s="343"/>
      <c r="N245" s="464"/>
      <c r="O245" s="343"/>
      <c r="P245" s="464"/>
      <c r="Q245" s="343"/>
      <c r="R245" s="343"/>
      <c r="S245" s="343"/>
      <c r="T245" s="343"/>
      <c r="U245" s="343"/>
      <c r="V245" s="343"/>
      <c r="W245" s="343"/>
      <c r="X245" s="343"/>
      <c r="Y245" s="343"/>
      <c r="Z245" s="343"/>
    </row>
    <row r="246" spans="1:26" ht="15.75" customHeight="1">
      <c r="A246" s="343"/>
      <c r="B246" s="343"/>
      <c r="C246" s="464"/>
      <c r="D246" s="343"/>
      <c r="E246" s="464"/>
      <c r="F246" s="343"/>
      <c r="G246" s="464"/>
      <c r="H246" s="343"/>
      <c r="I246" s="464"/>
      <c r="J246" s="497"/>
      <c r="K246" s="343"/>
      <c r="L246" s="464"/>
      <c r="M246" s="343"/>
      <c r="N246" s="464"/>
      <c r="O246" s="343"/>
      <c r="P246" s="464"/>
      <c r="Q246" s="343"/>
      <c r="R246" s="343"/>
      <c r="S246" s="343"/>
      <c r="T246" s="343"/>
      <c r="U246" s="343"/>
      <c r="V246" s="343"/>
      <c r="W246" s="343"/>
      <c r="X246" s="343"/>
      <c r="Y246" s="343"/>
      <c r="Z246" s="343"/>
    </row>
    <row r="247" spans="1:26" ht="15.75" customHeight="1">
      <c r="A247" s="343"/>
      <c r="B247" s="343"/>
      <c r="C247" s="464"/>
      <c r="D247" s="343"/>
      <c r="E247" s="464"/>
      <c r="F247" s="343"/>
      <c r="G247" s="464"/>
      <c r="H247" s="343"/>
      <c r="I247" s="464"/>
      <c r="J247" s="497"/>
      <c r="K247" s="343"/>
      <c r="L247" s="464"/>
      <c r="M247" s="343"/>
      <c r="N247" s="464"/>
      <c r="O247" s="343"/>
      <c r="P247" s="464"/>
      <c r="Q247" s="343"/>
      <c r="R247" s="343"/>
      <c r="S247" s="343"/>
      <c r="T247" s="343"/>
      <c r="U247" s="343"/>
      <c r="V247" s="343"/>
      <c r="W247" s="343"/>
      <c r="X247" s="343"/>
      <c r="Y247" s="343"/>
      <c r="Z247" s="343"/>
    </row>
    <row r="248" spans="1:26" ht="15.75" customHeight="1">
      <c r="A248" s="343"/>
      <c r="B248" s="343"/>
      <c r="C248" s="464"/>
      <c r="D248" s="343"/>
      <c r="E248" s="464"/>
      <c r="F248" s="343"/>
      <c r="G248" s="464"/>
      <c r="H248" s="343"/>
      <c r="I248" s="464"/>
      <c r="J248" s="497"/>
      <c r="K248" s="343"/>
      <c r="L248" s="464"/>
      <c r="M248" s="343"/>
      <c r="N248" s="464"/>
      <c r="O248" s="343"/>
      <c r="P248" s="464"/>
      <c r="Q248" s="343"/>
      <c r="R248" s="343"/>
      <c r="S248" s="343"/>
      <c r="T248" s="343"/>
      <c r="U248" s="343"/>
      <c r="V248" s="343"/>
      <c r="W248" s="343"/>
      <c r="X248" s="343"/>
      <c r="Y248" s="343"/>
      <c r="Z248" s="343"/>
    </row>
    <row r="249" spans="1:26" ht="15.75" customHeight="1">
      <c r="A249" s="343"/>
      <c r="B249" s="343"/>
      <c r="C249" s="464"/>
      <c r="D249" s="343"/>
      <c r="E249" s="464"/>
      <c r="F249" s="343"/>
      <c r="G249" s="464"/>
      <c r="H249" s="343"/>
      <c r="I249" s="464"/>
      <c r="J249" s="497"/>
      <c r="K249" s="343"/>
      <c r="L249" s="464"/>
      <c r="M249" s="343"/>
      <c r="N249" s="464"/>
      <c r="O249" s="343"/>
      <c r="P249" s="464"/>
      <c r="Q249" s="343"/>
      <c r="R249" s="343"/>
      <c r="S249" s="343"/>
      <c r="T249" s="343"/>
      <c r="U249" s="343"/>
      <c r="V249" s="343"/>
      <c r="W249" s="343"/>
      <c r="X249" s="343"/>
      <c r="Y249" s="343"/>
      <c r="Z249" s="343"/>
    </row>
    <row r="250" spans="1:26" ht="15.75" customHeight="1">
      <c r="A250" s="343"/>
      <c r="B250" s="343"/>
      <c r="C250" s="464"/>
      <c r="D250" s="343"/>
      <c r="E250" s="464"/>
      <c r="F250" s="343"/>
      <c r="G250" s="464"/>
      <c r="H250" s="343"/>
      <c r="I250" s="464"/>
      <c r="J250" s="497"/>
      <c r="K250" s="343"/>
      <c r="L250" s="464"/>
      <c r="M250" s="343"/>
      <c r="N250" s="464"/>
      <c r="O250" s="343"/>
      <c r="P250" s="464"/>
      <c r="Q250" s="343"/>
      <c r="R250" s="343"/>
      <c r="S250" s="343"/>
      <c r="T250" s="343"/>
      <c r="U250" s="343"/>
      <c r="V250" s="343"/>
      <c r="W250" s="343"/>
      <c r="X250" s="343"/>
      <c r="Y250" s="343"/>
      <c r="Z250" s="343"/>
    </row>
    <row r="251" spans="1:26" ht="15.75" customHeight="1">
      <c r="A251" s="343"/>
      <c r="B251" s="343"/>
      <c r="C251" s="464"/>
      <c r="D251" s="343"/>
      <c r="E251" s="464"/>
      <c r="F251" s="343"/>
      <c r="G251" s="464"/>
      <c r="H251" s="343"/>
      <c r="I251" s="464"/>
      <c r="J251" s="497"/>
      <c r="K251" s="343"/>
      <c r="L251" s="464"/>
      <c r="M251" s="343"/>
      <c r="N251" s="464"/>
      <c r="O251" s="343"/>
      <c r="P251" s="464"/>
      <c r="Q251" s="343"/>
      <c r="R251" s="343"/>
      <c r="S251" s="343"/>
      <c r="T251" s="343"/>
      <c r="U251" s="343"/>
      <c r="V251" s="343"/>
      <c r="W251" s="343"/>
      <c r="X251" s="343"/>
      <c r="Y251" s="343"/>
      <c r="Z251" s="343"/>
    </row>
    <row r="252" spans="1:26" ht="15.75" customHeight="1">
      <c r="A252" s="343"/>
      <c r="B252" s="343"/>
      <c r="C252" s="464"/>
      <c r="D252" s="343"/>
      <c r="E252" s="464"/>
      <c r="F252" s="343"/>
      <c r="G252" s="464"/>
      <c r="H252" s="343"/>
      <c r="I252" s="464"/>
      <c r="J252" s="497"/>
      <c r="K252" s="343"/>
      <c r="L252" s="464"/>
      <c r="M252" s="343"/>
      <c r="N252" s="464"/>
      <c r="O252" s="343"/>
      <c r="P252" s="464"/>
      <c r="Q252" s="343"/>
      <c r="R252" s="343"/>
      <c r="S252" s="343"/>
      <c r="T252" s="343"/>
      <c r="U252" s="343"/>
      <c r="V252" s="343"/>
      <c r="W252" s="343"/>
      <c r="X252" s="343"/>
      <c r="Y252" s="343"/>
      <c r="Z252" s="343"/>
    </row>
    <row r="253" spans="1:26" ht="15.75" customHeight="1">
      <c r="A253" s="343"/>
      <c r="B253" s="343"/>
      <c r="C253" s="464"/>
      <c r="D253" s="343"/>
      <c r="E253" s="464"/>
      <c r="F253" s="343"/>
      <c r="G253" s="464"/>
      <c r="H253" s="343"/>
      <c r="I253" s="464"/>
      <c r="J253" s="497"/>
      <c r="K253" s="343"/>
      <c r="L253" s="464"/>
      <c r="M253" s="343"/>
      <c r="N253" s="464"/>
      <c r="O253" s="343"/>
      <c r="P253" s="464"/>
      <c r="Q253" s="343"/>
      <c r="R253" s="343"/>
      <c r="S253" s="343"/>
      <c r="T253" s="343"/>
      <c r="U253" s="343"/>
      <c r="V253" s="343"/>
      <c r="W253" s="343"/>
      <c r="X253" s="343"/>
      <c r="Y253" s="343"/>
      <c r="Z253" s="343"/>
    </row>
    <row r="254" spans="1:26" ht="15.75" customHeight="1">
      <c r="A254" s="343"/>
      <c r="B254" s="343"/>
      <c r="C254" s="464"/>
      <c r="D254" s="343"/>
      <c r="E254" s="464"/>
      <c r="F254" s="343"/>
      <c r="G254" s="464"/>
      <c r="H254" s="343"/>
      <c r="I254" s="464"/>
      <c r="J254" s="497"/>
      <c r="K254" s="343"/>
      <c r="L254" s="464"/>
      <c r="M254" s="343"/>
      <c r="N254" s="464"/>
      <c r="O254" s="343"/>
      <c r="P254" s="464"/>
      <c r="Q254" s="343"/>
      <c r="R254" s="343"/>
      <c r="S254" s="343"/>
      <c r="T254" s="343"/>
      <c r="U254" s="343"/>
      <c r="V254" s="343"/>
      <c r="W254" s="343"/>
      <c r="X254" s="343"/>
      <c r="Y254" s="343"/>
      <c r="Z254" s="343"/>
    </row>
    <row r="255" spans="1:26" ht="15.75" customHeight="1">
      <c r="A255" s="343"/>
      <c r="B255" s="343"/>
      <c r="C255" s="464"/>
      <c r="D255" s="343"/>
      <c r="E255" s="464"/>
      <c r="F255" s="343"/>
      <c r="G255" s="464"/>
      <c r="H255" s="343"/>
      <c r="I255" s="464"/>
      <c r="J255" s="497"/>
      <c r="K255" s="343"/>
      <c r="L255" s="464"/>
      <c r="M255" s="343"/>
      <c r="N255" s="464"/>
      <c r="O255" s="343"/>
      <c r="P255" s="464"/>
      <c r="Q255" s="343"/>
      <c r="R255" s="343"/>
      <c r="S255" s="343"/>
      <c r="T255" s="343"/>
      <c r="U255" s="343"/>
      <c r="V255" s="343"/>
      <c r="W255" s="343"/>
      <c r="X255" s="343"/>
      <c r="Y255" s="343"/>
      <c r="Z255" s="343"/>
    </row>
    <row r="256" spans="1:26" ht="15.75" customHeight="1">
      <c r="A256" s="343"/>
      <c r="B256" s="343"/>
      <c r="C256" s="464"/>
      <c r="D256" s="343"/>
      <c r="E256" s="464"/>
      <c r="F256" s="343"/>
      <c r="G256" s="464"/>
      <c r="H256" s="343"/>
      <c r="I256" s="464"/>
      <c r="J256" s="497"/>
      <c r="K256" s="343"/>
      <c r="L256" s="464"/>
      <c r="M256" s="343"/>
      <c r="N256" s="464"/>
      <c r="O256" s="343"/>
      <c r="P256" s="464"/>
      <c r="Q256" s="343"/>
      <c r="R256" s="343"/>
      <c r="S256" s="343"/>
      <c r="T256" s="343"/>
      <c r="U256" s="343"/>
      <c r="V256" s="343"/>
      <c r="W256" s="343"/>
      <c r="X256" s="343"/>
      <c r="Y256" s="343"/>
      <c r="Z256" s="343"/>
    </row>
    <row r="257" spans="1:26" ht="15.75" customHeight="1">
      <c r="A257" s="343"/>
      <c r="B257" s="343"/>
      <c r="C257" s="464"/>
      <c r="D257" s="343"/>
      <c r="E257" s="464"/>
      <c r="F257" s="343"/>
      <c r="G257" s="464"/>
      <c r="H257" s="343"/>
      <c r="I257" s="464"/>
      <c r="J257" s="497"/>
      <c r="K257" s="343"/>
      <c r="L257" s="464"/>
      <c r="M257" s="343"/>
      <c r="N257" s="464"/>
      <c r="O257" s="343"/>
      <c r="P257" s="464"/>
      <c r="Q257" s="343"/>
      <c r="R257" s="343"/>
      <c r="S257" s="343"/>
      <c r="T257" s="343"/>
      <c r="U257" s="343"/>
      <c r="V257" s="343"/>
      <c r="W257" s="343"/>
      <c r="X257" s="343"/>
      <c r="Y257" s="343"/>
      <c r="Z257" s="343"/>
    </row>
    <row r="258" spans="1:26" ht="15.75" customHeight="1">
      <c r="A258" s="343"/>
      <c r="B258" s="343"/>
      <c r="C258" s="464"/>
      <c r="D258" s="343"/>
      <c r="E258" s="464"/>
      <c r="F258" s="343"/>
      <c r="G258" s="464"/>
      <c r="H258" s="343"/>
      <c r="I258" s="464"/>
      <c r="J258" s="497"/>
      <c r="K258" s="343"/>
      <c r="L258" s="464"/>
      <c r="M258" s="343"/>
      <c r="N258" s="464"/>
      <c r="O258" s="343"/>
      <c r="P258" s="464"/>
      <c r="Q258" s="343"/>
      <c r="R258" s="343"/>
      <c r="S258" s="343"/>
      <c r="T258" s="343"/>
      <c r="U258" s="343"/>
      <c r="V258" s="343"/>
      <c r="W258" s="343"/>
      <c r="X258" s="343"/>
      <c r="Y258" s="343"/>
      <c r="Z258" s="343"/>
    </row>
    <row r="259" spans="1:26" ht="15.75" customHeight="1">
      <c r="A259" s="343"/>
      <c r="B259" s="343"/>
      <c r="C259" s="464"/>
      <c r="D259" s="343"/>
      <c r="E259" s="464"/>
      <c r="F259" s="343"/>
      <c r="G259" s="464"/>
      <c r="H259" s="343"/>
      <c r="I259" s="464"/>
      <c r="J259" s="497"/>
      <c r="K259" s="343"/>
      <c r="L259" s="464"/>
      <c r="M259" s="343"/>
      <c r="N259" s="464"/>
      <c r="O259" s="343"/>
      <c r="P259" s="464"/>
      <c r="Q259" s="343"/>
      <c r="R259" s="343"/>
      <c r="S259" s="343"/>
      <c r="T259" s="343"/>
      <c r="U259" s="343"/>
      <c r="V259" s="343"/>
      <c r="W259" s="343"/>
      <c r="X259" s="343"/>
      <c r="Y259" s="343"/>
      <c r="Z259" s="343"/>
    </row>
    <row r="260" spans="1:26" ht="15.75" customHeight="1">
      <c r="A260" s="343"/>
      <c r="B260" s="343"/>
      <c r="C260" s="464"/>
      <c r="D260" s="343"/>
      <c r="E260" s="464"/>
      <c r="F260" s="343"/>
      <c r="G260" s="464"/>
      <c r="H260" s="343"/>
      <c r="I260" s="464"/>
      <c r="J260" s="497"/>
      <c r="K260" s="343"/>
      <c r="L260" s="464"/>
      <c r="M260" s="343"/>
      <c r="N260" s="464"/>
      <c r="O260" s="343"/>
      <c r="P260" s="464"/>
      <c r="Q260" s="343"/>
      <c r="R260" s="343"/>
      <c r="S260" s="343"/>
      <c r="T260" s="343"/>
      <c r="U260" s="343"/>
      <c r="V260" s="343"/>
      <c r="W260" s="343"/>
      <c r="X260" s="343"/>
      <c r="Y260" s="343"/>
      <c r="Z260" s="343"/>
    </row>
    <row r="261" spans="1:26" ht="15.75" customHeight="1">
      <c r="A261" s="343"/>
      <c r="B261" s="343"/>
      <c r="C261" s="464"/>
      <c r="D261" s="343"/>
      <c r="E261" s="464"/>
      <c r="F261" s="343"/>
      <c r="G261" s="464"/>
      <c r="H261" s="343"/>
      <c r="I261" s="464"/>
      <c r="J261" s="497"/>
      <c r="K261" s="343"/>
      <c r="L261" s="464"/>
      <c r="M261" s="343"/>
      <c r="N261" s="464"/>
      <c r="O261" s="343"/>
      <c r="P261" s="464"/>
      <c r="Q261" s="343"/>
      <c r="R261" s="343"/>
      <c r="S261" s="343"/>
      <c r="T261" s="343"/>
      <c r="U261" s="343"/>
      <c r="V261" s="343"/>
      <c r="W261" s="343"/>
      <c r="X261" s="343"/>
      <c r="Y261" s="343"/>
      <c r="Z261" s="343"/>
    </row>
    <row r="262" spans="1:26" ht="15.75" customHeight="1">
      <c r="A262" s="343"/>
      <c r="B262" s="343"/>
      <c r="C262" s="464"/>
      <c r="D262" s="343"/>
      <c r="E262" s="464"/>
      <c r="F262" s="343"/>
      <c r="G262" s="464"/>
      <c r="H262" s="343"/>
      <c r="I262" s="464"/>
      <c r="J262" s="497"/>
      <c r="K262" s="343"/>
      <c r="L262" s="464"/>
      <c r="M262" s="343"/>
      <c r="N262" s="464"/>
      <c r="O262" s="343"/>
      <c r="P262" s="464"/>
      <c r="Q262" s="343"/>
      <c r="R262" s="343"/>
      <c r="S262" s="343"/>
      <c r="T262" s="343"/>
      <c r="U262" s="343"/>
      <c r="V262" s="343"/>
      <c r="W262" s="343"/>
      <c r="X262" s="343"/>
      <c r="Y262" s="343"/>
      <c r="Z262" s="343"/>
    </row>
    <row r="263" spans="1:26" ht="15.75" customHeight="1">
      <c r="A263" s="343"/>
      <c r="B263" s="343"/>
      <c r="C263" s="464"/>
      <c r="D263" s="343"/>
      <c r="E263" s="464"/>
      <c r="F263" s="343"/>
      <c r="G263" s="464"/>
      <c r="H263" s="343"/>
      <c r="I263" s="464"/>
      <c r="J263" s="497"/>
      <c r="K263" s="343"/>
      <c r="L263" s="464"/>
      <c r="M263" s="343"/>
      <c r="N263" s="464"/>
      <c r="O263" s="343"/>
      <c r="P263" s="464"/>
      <c r="Q263" s="343"/>
      <c r="R263" s="343"/>
      <c r="S263" s="343"/>
      <c r="T263" s="343"/>
      <c r="U263" s="343"/>
      <c r="V263" s="343"/>
      <c r="W263" s="343"/>
      <c r="X263" s="343"/>
      <c r="Y263" s="343"/>
      <c r="Z263" s="343"/>
    </row>
    <row r="264" spans="1:26" ht="15.75" customHeight="1">
      <c r="A264" s="343"/>
      <c r="B264" s="343"/>
      <c r="C264" s="464"/>
      <c r="D264" s="343"/>
      <c r="E264" s="464"/>
      <c r="F264" s="343"/>
      <c r="G264" s="464"/>
      <c r="H264" s="343"/>
      <c r="I264" s="464"/>
      <c r="J264" s="497"/>
      <c r="K264" s="343"/>
      <c r="L264" s="464"/>
      <c r="M264" s="343"/>
      <c r="N264" s="464"/>
      <c r="O264" s="343"/>
      <c r="P264" s="464"/>
      <c r="Q264" s="343"/>
      <c r="R264" s="343"/>
      <c r="S264" s="343"/>
      <c r="T264" s="343"/>
      <c r="U264" s="343"/>
      <c r="V264" s="343"/>
      <c r="W264" s="343"/>
      <c r="X264" s="343"/>
      <c r="Y264" s="343"/>
      <c r="Z264" s="343"/>
    </row>
    <row r="265" spans="1:26" ht="15.75" customHeight="1">
      <c r="A265" s="343"/>
      <c r="B265" s="343"/>
      <c r="C265" s="464"/>
      <c r="D265" s="343"/>
      <c r="E265" s="464"/>
      <c r="F265" s="343"/>
      <c r="G265" s="464"/>
      <c r="H265" s="343"/>
      <c r="I265" s="464"/>
      <c r="J265" s="497"/>
      <c r="K265" s="343"/>
      <c r="L265" s="464"/>
      <c r="M265" s="343"/>
      <c r="N265" s="464"/>
      <c r="O265" s="343"/>
      <c r="P265" s="464"/>
      <c r="Q265" s="343"/>
      <c r="R265" s="343"/>
      <c r="S265" s="343"/>
      <c r="T265" s="343"/>
      <c r="U265" s="343"/>
      <c r="V265" s="343"/>
      <c r="W265" s="343"/>
      <c r="X265" s="343"/>
      <c r="Y265" s="343"/>
      <c r="Z265" s="343"/>
    </row>
    <row r="266" spans="1:26" ht="15.75" customHeight="1">
      <c r="A266" s="343"/>
      <c r="B266" s="343"/>
      <c r="C266" s="464"/>
      <c r="D266" s="343"/>
      <c r="E266" s="464"/>
      <c r="F266" s="343"/>
      <c r="G266" s="464"/>
      <c r="H266" s="343"/>
      <c r="I266" s="464"/>
      <c r="J266" s="497"/>
      <c r="K266" s="343"/>
      <c r="L266" s="464"/>
      <c r="M266" s="343"/>
      <c r="N266" s="464"/>
      <c r="O266" s="343"/>
      <c r="P266" s="464"/>
      <c r="Q266" s="343"/>
      <c r="R266" s="343"/>
      <c r="S266" s="343"/>
      <c r="T266" s="343"/>
      <c r="U266" s="343"/>
      <c r="V266" s="343"/>
      <c r="W266" s="343"/>
      <c r="X266" s="343"/>
      <c r="Y266" s="343"/>
      <c r="Z266" s="343"/>
    </row>
    <row r="267" spans="1:26" ht="15.75" customHeight="1">
      <c r="A267" s="343"/>
      <c r="B267" s="343"/>
      <c r="C267" s="464"/>
      <c r="D267" s="343"/>
      <c r="E267" s="464"/>
      <c r="F267" s="343"/>
      <c r="G267" s="464"/>
      <c r="H267" s="343"/>
      <c r="I267" s="464"/>
      <c r="J267" s="497"/>
      <c r="K267" s="343"/>
      <c r="L267" s="464"/>
      <c r="M267" s="343"/>
      <c r="N267" s="464"/>
      <c r="O267" s="343"/>
      <c r="P267" s="464"/>
      <c r="Q267" s="343"/>
      <c r="R267" s="343"/>
      <c r="S267" s="343"/>
      <c r="T267" s="343"/>
      <c r="U267" s="343"/>
      <c r="V267" s="343"/>
      <c r="W267" s="343"/>
      <c r="X267" s="343"/>
      <c r="Y267" s="343"/>
      <c r="Z267" s="343"/>
    </row>
    <row r="268" spans="1:26" ht="15.75" customHeight="1">
      <c r="A268" s="343"/>
      <c r="B268" s="343"/>
      <c r="C268" s="464"/>
      <c r="D268" s="343"/>
      <c r="E268" s="464"/>
      <c r="F268" s="343"/>
      <c r="G268" s="464"/>
      <c r="H268" s="343"/>
      <c r="I268" s="464"/>
      <c r="J268" s="497"/>
      <c r="K268" s="343"/>
      <c r="L268" s="464"/>
      <c r="M268" s="343"/>
      <c r="N268" s="464"/>
      <c r="O268" s="343"/>
      <c r="P268" s="464"/>
      <c r="Q268" s="343"/>
      <c r="R268" s="343"/>
      <c r="S268" s="343"/>
      <c r="T268" s="343"/>
      <c r="U268" s="343"/>
      <c r="V268" s="343"/>
      <c r="W268" s="343"/>
      <c r="X268" s="343"/>
      <c r="Y268" s="343"/>
      <c r="Z268" s="343"/>
    </row>
    <row r="269" spans="1:26" ht="15.75" customHeight="1">
      <c r="A269" s="343"/>
      <c r="B269" s="343"/>
      <c r="C269" s="464"/>
      <c r="D269" s="343"/>
      <c r="E269" s="464"/>
      <c r="F269" s="343"/>
      <c r="G269" s="464"/>
      <c r="H269" s="343"/>
      <c r="I269" s="464"/>
      <c r="J269" s="497"/>
      <c r="K269" s="343"/>
      <c r="L269" s="464"/>
      <c r="M269" s="343"/>
      <c r="N269" s="464"/>
      <c r="O269" s="343"/>
      <c r="P269" s="464"/>
      <c r="Q269" s="343"/>
      <c r="R269" s="343"/>
      <c r="S269" s="343"/>
      <c r="T269" s="343"/>
      <c r="U269" s="343"/>
      <c r="V269" s="343"/>
      <c r="W269" s="343"/>
      <c r="X269" s="343"/>
      <c r="Y269" s="343"/>
      <c r="Z269" s="343"/>
    </row>
    <row r="270" spans="1:26" ht="15.75" customHeight="1">
      <c r="A270" s="343"/>
      <c r="B270" s="343"/>
      <c r="C270" s="464"/>
      <c r="D270" s="343"/>
      <c r="E270" s="464"/>
      <c r="F270" s="343"/>
      <c r="G270" s="464"/>
      <c r="H270" s="343"/>
      <c r="I270" s="464"/>
      <c r="J270" s="497"/>
      <c r="K270" s="343"/>
      <c r="L270" s="464"/>
      <c r="M270" s="343"/>
      <c r="N270" s="464"/>
      <c r="O270" s="343"/>
      <c r="P270" s="464"/>
      <c r="Q270" s="343"/>
      <c r="R270" s="343"/>
      <c r="S270" s="343"/>
      <c r="T270" s="343"/>
      <c r="U270" s="343"/>
      <c r="V270" s="343"/>
      <c r="W270" s="343"/>
      <c r="X270" s="343"/>
      <c r="Y270" s="343"/>
      <c r="Z270" s="343"/>
    </row>
    <row r="271" spans="1:26" ht="15.75" customHeight="1">
      <c r="A271" s="343"/>
      <c r="B271" s="343"/>
      <c r="C271" s="464"/>
      <c r="D271" s="343"/>
      <c r="E271" s="464"/>
      <c r="F271" s="343"/>
      <c r="G271" s="464"/>
      <c r="H271" s="343"/>
      <c r="I271" s="464"/>
      <c r="J271" s="497"/>
      <c r="K271" s="343"/>
      <c r="L271" s="464"/>
      <c r="M271" s="343"/>
      <c r="N271" s="464"/>
      <c r="O271" s="343"/>
      <c r="P271" s="464"/>
      <c r="Q271" s="343"/>
      <c r="R271" s="343"/>
      <c r="S271" s="343"/>
      <c r="T271" s="343"/>
      <c r="U271" s="343"/>
      <c r="V271" s="343"/>
      <c r="W271" s="343"/>
      <c r="X271" s="343"/>
      <c r="Y271" s="343"/>
      <c r="Z271" s="343"/>
    </row>
    <row r="272" spans="1:26" ht="15.75" customHeight="1">
      <c r="A272" s="343"/>
      <c r="B272" s="343"/>
      <c r="C272" s="464"/>
      <c r="D272" s="343"/>
      <c r="E272" s="464"/>
      <c r="F272" s="343"/>
      <c r="G272" s="464"/>
      <c r="H272" s="343"/>
      <c r="I272" s="464"/>
      <c r="J272" s="497"/>
      <c r="K272" s="343"/>
      <c r="L272" s="464"/>
      <c r="M272" s="343"/>
      <c r="N272" s="464"/>
      <c r="O272" s="343"/>
      <c r="P272" s="464"/>
      <c r="Q272" s="343"/>
      <c r="R272" s="343"/>
      <c r="S272" s="343"/>
      <c r="T272" s="343"/>
      <c r="U272" s="343"/>
      <c r="V272" s="343"/>
      <c r="W272" s="343"/>
      <c r="X272" s="343"/>
      <c r="Y272" s="343"/>
      <c r="Z272" s="343"/>
    </row>
    <row r="273" spans="1:26" ht="15.75" customHeight="1">
      <c r="A273" s="343"/>
      <c r="B273" s="343"/>
      <c r="C273" s="464"/>
      <c r="D273" s="343"/>
      <c r="E273" s="464"/>
      <c r="F273" s="343"/>
      <c r="G273" s="464"/>
      <c r="H273" s="343"/>
      <c r="I273" s="464"/>
      <c r="J273" s="497"/>
      <c r="K273" s="343"/>
      <c r="L273" s="464"/>
      <c r="M273" s="343"/>
      <c r="N273" s="464"/>
      <c r="O273" s="343"/>
      <c r="P273" s="464"/>
      <c r="Q273" s="343"/>
      <c r="R273" s="343"/>
      <c r="S273" s="343"/>
      <c r="T273" s="343"/>
      <c r="U273" s="343"/>
      <c r="V273" s="343"/>
      <c r="W273" s="343"/>
      <c r="X273" s="343"/>
      <c r="Y273" s="343"/>
      <c r="Z273" s="343"/>
    </row>
    <row r="274" spans="1:26" ht="15.75" customHeight="1">
      <c r="A274" s="343"/>
      <c r="B274" s="343"/>
      <c r="C274" s="464"/>
      <c r="D274" s="343"/>
      <c r="E274" s="464"/>
      <c r="F274" s="343"/>
      <c r="G274" s="464"/>
      <c r="H274" s="343"/>
      <c r="I274" s="464"/>
      <c r="J274" s="497"/>
      <c r="K274" s="343"/>
      <c r="L274" s="464"/>
      <c r="M274" s="343"/>
      <c r="N274" s="464"/>
      <c r="O274" s="343"/>
      <c r="P274" s="464"/>
      <c r="Q274" s="343"/>
      <c r="R274" s="343"/>
      <c r="S274" s="343"/>
      <c r="T274" s="343"/>
      <c r="U274" s="343"/>
      <c r="V274" s="343"/>
      <c r="W274" s="343"/>
      <c r="X274" s="343"/>
      <c r="Y274" s="343"/>
      <c r="Z274" s="343"/>
    </row>
    <row r="275" spans="1:26" ht="15.75" customHeight="1">
      <c r="A275" s="343"/>
      <c r="B275" s="343"/>
      <c r="C275" s="464"/>
      <c r="D275" s="343"/>
      <c r="E275" s="464"/>
      <c r="F275" s="343"/>
      <c r="G275" s="464"/>
      <c r="H275" s="343"/>
      <c r="I275" s="464"/>
      <c r="J275" s="497"/>
      <c r="K275" s="343"/>
      <c r="L275" s="464"/>
      <c r="M275" s="343"/>
      <c r="N275" s="464"/>
      <c r="O275" s="343"/>
      <c r="P275" s="464"/>
      <c r="Q275" s="343"/>
      <c r="R275" s="343"/>
      <c r="S275" s="343"/>
      <c r="T275" s="343"/>
      <c r="U275" s="343"/>
      <c r="V275" s="343"/>
      <c r="W275" s="343"/>
      <c r="X275" s="343"/>
      <c r="Y275" s="343"/>
      <c r="Z275" s="343"/>
    </row>
    <row r="276" spans="1:26" ht="15.75" customHeight="1">
      <c r="A276" s="343"/>
      <c r="B276" s="343"/>
      <c r="C276" s="464"/>
      <c r="D276" s="343"/>
      <c r="E276" s="464"/>
      <c r="F276" s="343"/>
      <c r="G276" s="464"/>
      <c r="H276" s="343"/>
      <c r="I276" s="464"/>
      <c r="J276" s="497"/>
      <c r="K276" s="343"/>
      <c r="L276" s="464"/>
      <c r="M276" s="343"/>
      <c r="N276" s="464"/>
      <c r="O276" s="343"/>
      <c r="P276" s="464"/>
      <c r="Q276" s="343"/>
      <c r="R276" s="343"/>
      <c r="S276" s="343"/>
      <c r="T276" s="343"/>
      <c r="U276" s="343"/>
      <c r="V276" s="343"/>
      <c r="W276" s="343"/>
      <c r="X276" s="343"/>
      <c r="Y276" s="343"/>
      <c r="Z276" s="343"/>
    </row>
    <row r="277" spans="1:26" ht="15.75" customHeight="1">
      <c r="A277" s="343"/>
      <c r="B277" s="343"/>
      <c r="C277" s="464"/>
      <c r="D277" s="343"/>
      <c r="E277" s="464"/>
      <c r="F277" s="343"/>
      <c r="G277" s="464"/>
      <c r="H277" s="343"/>
      <c r="I277" s="464"/>
      <c r="J277" s="497"/>
      <c r="K277" s="343"/>
      <c r="L277" s="464"/>
      <c r="M277" s="343"/>
      <c r="N277" s="464"/>
      <c r="O277" s="343"/>
      <c r="P277" s="464"/>
      <c r="Q277" s="343"/>
      <c r="R277" s="343"/>
      <c r="S277" s="343"/>
      <c r="T277" s="343"/>
      <c r="U277" s="343"/>
      <c r="V277" s="343"/>
      <c r="W277" s="343"/>
      <c r="X277" s="343"/>
      <c r="Y277" s="343"/>
      <c r="Z277" s="343"/>
    </row>
    <row r="278" spans="1:26" ht="15.75" customHeight="1">
      <c r="A278" s="343"/>
      <c r="B278" s="343"/>
      <c r="C278" s="464"/>
      <c r="D278" s="343"/>
      <c r="E278" s="464"/>
      <c r="F278" s="343"/>
      <c r="G278" s="464"/>
      <c r="H278" s="343"/>
      <c r="I278" s="464"/>
      <c r="J278" s="497"/>
      <c r="K278" s="343"/>
      <c r="L278" s="464"/>
      <c r="M278" s="343"/>
      <c r="N278" s="464"/>
      <c r="O278" s="343"/>
      <c r="P278" s="464"/>
      <c r="Q278" s="343"/>
      <c r="R278" s="343"/>
      <c r="S278" s="343"/>
      <c r="T278" s="343"/>
      <c r="U278" s="343"/>
      <c r="V278" s="343"/>
      <c r="W278" s="343"/>
      <c r="X278" s="343"/>
      <c r="Y278" s="343"/>
      <c r="Z278" s="343"/>
    </row>
    <row r="279" spans="1:26" ht="15.75" customHeight="1">
      <c r="A279" s="343"/>
      <c r="B279" s="343"/>
      <c r="C279" s="464"/>
      <c r="D279" s="343"/>
      <c r="E279" s="464"/>
      <c r="F279" s="343"/>
      <c r="G279" s="464"/>
      <c r="H279" s="343"/>
      <c r="I279" s="464"/>
      <c r="J279" s="497"/>
      <c r="K279" s="343"/>
      <c r="L279" s="464"/>
      <c r="M279" s="343"/>
      <c r="N279" s="464"/>
      <c r="O279" s="343"/>
      <c r="P279" s="464"/>
      <c r="Q279" s="343"/>
      <c r="R279" s="343"/>
      <c r="S279" s="343"/>
      <c r="T279" s="343"/>
      <c r="U279" s="343"/>
      <c r="V279" s="343"/>
      <c r="W279" s="343"/>
      <c r="X279" s="343"/>
      <c r="Y279" s="343"/>
      <c r="Z279" s="343"/>
    </row>
    <row r="280" spans="1:26" ht="15.75" customHeight="1">
      <c r="A280" s="343"/>
      <c r="B280" s="343"/>
      <c r="C280" s="464"/>
      <c r="D280" s="343"/>
      <c r="E280" s="464"/>
      <c r="F280" s="343"/>
      <c r="G280" s="464"/>
      <c r="H280" s="343"/>
      <c r="I280" s="464"/>
      <c r="J280" s="497"/>
      <c r="K280" s="343"/>
      <c r="L280" s="464"/>
      <c r="M280" s="343"/>
      <c r="N280" s="464"/>
      <c r="O280" s="343"/>
      <c r="P280" s="464"/>
      <c r="Q280" s="343"/>
      <c r="R280" s="343"/>
      <c r="S280" s="343"/>
      <c r="T280" s="343"/>
      <c r="U280" s="343"/>
      <c r="V280" s="343"/>
      <c r="W280" s="343"/>
      <c r="X280" s="343"/>
      <c r="Y280" s="343"/>
      <c r="Z280" s="343"/>
    </row>
    <row r="281" spans="1:26" ht="15.75" customHeight="1">
      <c r="A281" s="343"/>
      <c r="B281" s="343"/>
      <c r="C281" s="464"/>
      <c r="D281" s="343"/>
      <c r="E281" s="464"/>
      <c r="F281" s="343"/>
      <c r="G281" s="464"/>
      <c r="H281" s="343"/>
      <c r="I281" s="464"/>
      <c r="J281" s="497"/>
      <c r="K281" s="343"/>
      <c r="L281" s="464"/>
      <c r="M281" s="343"/>
      <c r="N281" s="464"/>
      <c r="O281" s="343"/>
      <c r="P281" s="464"/>
      <c r="Q281" s="343"/>
      <c r="R281" s="343"/>
      <c r="S281" s="343"/>
      <c r="T281" s="343"/>
      <c r="U281" s="343"/>
      <c r="V281" s="343"/>
      <c r="W281" s="343"/>
      <c r="X281" s="343"/>
      <c r="Y281" s="343"/>
      <c r="Z281" s="343"/>
    </row>
    <row r="282" spans="1:26" ht="15.75" customHeight="1">
      <c r="A282" s="343"/>
      <c r="B282" s="343"/>
      <c r="C282" s="464"/>
      <c r="D282" s="343"/>
      <c r="E282" s="464"/>
      <c r="F282" s="343"/>
      <c r="G282" s="464"/>
      <c r="H282" s="343"/>
      <c r="I282" s="464"/>
      <c r="J282" s="497"/>
      <c r="K282" s="343"/>
      <c r="L282" s="464"/>
      <c r="M282" s="343"/>
      <c r="N282" s="464"/>
      <c r="O282" s="343"/>
      <c r="P282" s="464"/>
      <c r="Q282" s="343"/>
      <c r="R282" s="343"/>
      <c r="S282" s="343"/>
      <c r="T282" s="343"/>
      <c r="U282" s="343"/>
      <c r="V282" s="343"/>
      <c r="W282" s="343"/>
      <c r="X282" s="343"/>
      <c r="Y282" s="343"/>
      <c r="Z282" s="343"/>
    </row>
    <row r="283" spans="1:26" ht="15.75" customHeight="1">
      <c r="A283" s="343"/>
      <c r="B283" s="343"/>
      <c r="C283" s="464"/>
      <c r="D283" s="343"/>
      <c r="E283" s="464"/>
      <c r="F283" s="343"/>
      <c r="G283" s="464"/>
      <c r="H283" s="343"/>
      <c r="I283" s="464"/>
      <c r="J283" s="497"/>
      <c r="K283" s="343"/>
      <c r="L283" s="464"/>
      <c r="M283" s="343"/>
      <c r="N283" s="464"/>
      <c r="O283" s="343"/>
      <c r="P283" s="464"/>
      <c r="Q283" s="343"/>
      <c r="R283" s="343"/>
      <c r="S283" s="343"/>
      <c r="T283" s="343"/>
      <c r="U283" s="343"/>
      <c r="V283" s="343"/>
      <c r="W283" s="343"/>
      <c r="X283" s="343"/>
      <c r="Y283" s="343"/>
      <c r="Z283" s="343"/>
    </row>
    <row r="284" spans="1:26" ht="15.75" customHeight="1">
      <c r="A284" s="343"/>
      <c r="B284" s="343"/>
      <c r="C284" s="464"/>
      <c r="D284" s="343"/>
      <c r="E284" s="464"/>
      <c r="F284" s="343"/>
      <c r="G284" s="464"/>
      <c r="H284" s="343"/>
      <c r="I284" s="464"/>
      <c r="J284" s="497"/>
      <c r="K284" s="343"/>
      <c r="L284" s="464"/>
      <c r="M284" s="343"/>
      <c r="N284" s="464"/>
      <c r="O284" s="343"/>
      <c r="P284" s="464"/>
      <c r="Q284" s="343"/>
      <c r="R284" s="343"/>
      <c r="S284" s="343"/>
      <c r="T284" s="343"/>
      <c r="U284" s="343"/>
      <c r="V284" s="343"/>
      <c r="W284" s="343"/>
      <c r="X284" s="343"/>
      <c r="Y284" s="343"/>
      <c r="Z284" s="343"/>
    </row>
    <row r="285" spans="1:26" ht="15.75" customHeight="1">
      <c r="A285" s="343"/>
      <c r="B285" s="343"/>
      <c r="C285" s="464"/>
      <c r="D285" s="343"/>
      <c r="E285" s="464"/>
      <c r="F285" s="343"/>
      <c r="G285" s="464"/>
      <c r="H285" s="343"/>
      <c r="I285" s="464"/>
      <c r="J285" s="497"/>
      <c r="K285" s="343"/>
      <c r="L285" s="464"/>
      <c r="M285" s="343"/>
      <c r="N285" s="464"/>
      <c r="O285" s="343"/>
      <c r="P285" s="464"/>
      <c r="Q285" s="343"/>
      <c r="R285" s="343"/>
      <c r="S285" s="343"/>
      <c r="T285" s="343"/>
      <c r="U285" s="343"/>
      <c r="V285" s="343"/>
      <c r="W285" s="343"/>
      <c r="X285" s="343"/>
      <c r="Y285" s="343"/>
      <c r="Z285" s="343"/>
    </row>
    <row r="286" spans="1:26" ht="15.75" customHeight="1">
      <c r="A286" s="343"/>
      <c r="B286" s="343"/>
      <c r="C286" s="464"/>
      <c r="D286" s="343"/>
      <c r="E286" s="464"/>
      <c r="F286" s="343"/>
      <c r="G286" s="464"/>
      <c r="H286" s="343"/>
      <c r="I286" s="464"/>
      <c r="J286" s="497"/>
      <c r="K286" s="343"/>
      <c r="L286" s="464"/>
      <c r="M286" s="343"/>
      <c r="N286" s="464"/>
      <c r="O286" s="343"/>
      <c r="P286" s="464"/>
      <c r="Q286" s="343"/>
      <c r="R286" s="343"/>
      <c r="S286" s="343"/>
      <c r="T286" s="343"/>
      <c r="U286" s="343"/>
      <c r="V286" s="343"/>
      <c r="W286" s="343"/>
      <c r="X286" s="343"/>
      <c r="Y286" s="343"/>
      <c r="Z286" s="343"/>
    </row>
    <row r="287" spans="1:26" ht="15.75" customHeight="1">
      <c r="A287" s="343"/>
      <c r="B287" s="343"/>
      <c r="C287" s="464"/>
      <c r="D287" s="343"/>
      <c r="E287" s="464"/>
      <c r="F287" s="343"/>
      <c r="G287" s="464"/>
      <c r="H287" s="343"/>
      <c r="I287" s="464"/>
      <c r="J287" s="497"/>
      <c r="K287" s="343"/>
      <c r="L287" s="464"/>
      <c r="M287" s="343"/>
      <c r="N287" s="464"/>
      <c r="O287" s="343"/>
      <c r="P287" s="464"/>
      <c r="Q287" s="343"/>
      <c r="R287" s="343"/>
      <c r="S287" s="343"/>
      <c r="T287" s="343"/>
      <c r="U287" s="343"/>
      <c r="V287" s="343"/>
      <c r="W287" s="343"/>
      <c r="X287" s="343"/>
      <c r="Y287" s="343"/>
      <c r="Z287" s="343"/>
    </row>
    <row r="288" spans="1:26" ht="15.75" customHeight="1">
      <c r="A288" s="343"/>
      <c r="B288" s="343"/>
      <c r="C288" s="464"/>
      <c r="D288" s="343"/>
      <c r="E288" s="464"/>
      <c r="F288" s="343"/>
      <c r="G288" s="464"/>
      <c r="H288" s="343"/>
      <c r="I288" s="464"/>
      <c r="J288" s="497"/>
      <c r="K288" s="343"/>
      <c r="L288" s="464"/>
      <c r="M288" s="343"/>
      <c r="N288" s="464"/>
      <c r="O288" s="343"/>
      <c r="P288" s="464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</row>
    <row r="289" spans="1:26" ht="15.75" customHeight="1">
      <c r="A289" s="343"/>
      <c r="B289" s="343"/>
      <c r="C289" s="464"/>
      <c r="D289" s="343"/>
      <c r="E289" s="464"/>
      <c r="F289" s="343"/>
      <c r="G289" s="464"/>
      <c r="H289" s="343"/>
      <c r="I289" s="464"/>
      <c r="J289" s="497"/>
      <c r="K289" s="343"/>
      <c r="L289" s="464"/>
      <c r="M289" s="343"/>
      <c r="N289" s="464"/>
      <c r="O289" s="343"/>
      <c r="P289" s="464"/>
      <c r="Q289" s="343"/>
      <c r="R289" s="343"/>
      <c r="S289" s="343"/>
      <c r="T289" s="343"/>
      <c r="U289" s="343"/>
      <c r="V289" s="343"/>
      <c r="W289" s="343"/>
      <c r="X289" s="343"/>
      <c r="Y289" s="343"/>
      <c r="Z289" s="343"/>
    </row>
    <row r="290" spans="1:26" ht="15.75" customHeight="1">
      <c r="A290" s="343"/>
      <c r="B290" s="343"/>
      <c r="C290" s="464"/>
      <c r="D290" s="343"/>
      <c r="E290" s="464"/>
      <c r="F290" s="343"/>
      <c r="G290" s="464"/>
      <c r="H290" s="343"/>
      <c r="I290" s="464"/>
      <c r="J290" s="497"/>
      <c r="K290" s="343"/>
      <c r="L290" s="464"/>
      <c r="M290" s="343"/>
      <c r="N290" s="464"/>
      <c r="O290" s="343"/>
      <c r="P290" s="464"/>
      <c r="Q290" s="343"/>
      <c r="R290" s="343"/>
      <c r="S290" s="343"/>
      <c r="T290" s="343"/>
      <c r="U290" s="343"/>
      <c r="V290" s="343"/>
      <c r="W290" s="343"/>
      <c r="X290" s="343"/>
      <c r="Y290" s="343"/>
      <c r="Z290" s="343"/>
    </row>
    <row r="291" spans="1:26" ht="15.75" customHeight="1">
      <c r="A291" s="343"/>
      <c r="B291" s="343"/>
      <c r="C291" s="464"/>
      <c r="D291" s="343"/>
      <c r="E291" s="464"/>
      <c r="F291" s="343"/>
      <c r="G291" s="464"/>
      <c r="H291" s="343"/>
      <c r="I291" s="464"/>
      <c r="J291" s="497"/>
      <c r="K291" s="343"/>
      <c r="L291" s="464"/>
      <c r="M291" s="343"/>
      <c r="N291" s="464"/>
      <c r="O291" s="343"/>
      <c r="P291" s="464"/>
      <c r="Q291" s="343"/>
      <c r="R291" s="343"/>
      <c r="S291" s="343"/>
      <c r="T291" s="343"/>
      <c r="U291" s="343"/>
      <c r="V291" s="343"/>
      <c r="W291" s="343"/>
      <c r="X291" s="343"/>
      <c r="Y291" s="343"/>
      <c r="Z291" s="343"/>
    </row>
    <row r="292" spans="1:26" ht="15.75" customHeight="1">
      <c r="A292" s="343"/>
      <c r="B292" s="343"/>
      <c r="C292" s="464"/>
      <c r="D292" s="343"/>
      <c r="E292" s="464"/>
      <c r="F292" s="343"/>
      <c r="G292" s="464"/>
      <c r="H292" s="343"/>
      <c r="I292" s="464"/>
      <c r="J292" s="497"/>
      <c r="K292" s="343"/>
      <c r="L292" s="464"/>
      <c r="M292" s="343"/>
      <c r="N292" s="464"/>
      <c r="O292" s="343"/>
      <c r="P292" s="464"/>
      <c r="Q292" s="343"/>
      <c r="R292" s="343"/>
      <c r="S292" s="343"/>
      <c r="T292" s="343"/>
      <c r="U292" s="343"/>
      <c r="V292" s="343"/>
      <c r="W292" s="343"/>
      <c r="X292" s="343"/>
      <c r="Y292" s="343"/>
      <c r="Z292" s="343"/>
    </row>
    <row r="293" spans="1:26" ht="15.75" customHeight="1">
      <c r="A293" s="343"/>
      <c r="B293" s="343"/>
      <c r="C293" s="464"/>
      <c r="D293" s="343"/>
      <c r="E293" s="464"/>
      <c r="F293" s="343"/>
      <c r="G293" s="464"/>
      <c r="H293" s="343"/>
      <c r="I293" s="464"/>
      <c r="J293" s="497"/>
      <c r="K293" s="343"/>
      <c r="L293" s="464"/>
      <c r="M293" s="343"/>
      <c r="N293" s="464"/>
      <c r="O293" s="343"/>
      <c r="P293" s="464"/>
      <c r="Q293" s="343"/>
      <c r="R293" s="343"/>
      <c r="S293" s="343"/>
      <c r="T293" s="343"/>
      <c r="U293" s="343"/>
      <c r="V293" s="343"/>
      <c r="W293" s="343"/>
      <c r="X293" s="343"/>
      <c r="Y293" s="343"/>
      <c r="Z293" s="343"/>
    </row>
    <row r="294" spans="1:26" ht="15.75" customHeight="1">
      <c r="A294" s="343"/>
      <c r="B294" s="343"/>
      <c r="C294" s="464"/>
      <c r="D294" s="343"/>
      <c r="E294" s="464"/>
      <c r="F294" s="343"/>
      <c r="G294" s="464"/>
      <c r="H294" s="343"/>
      <c r="I294" s="464"/>
      <c r="J294" s="497"/>
      <c r="K294" s="343"/>
      <c r="L294" s="464"/>
      <c r="M294" s="343"/>
      <c r="N294" s="464"/>
      <c r="O294" s="343"/>
      <c r="P294" s="464"/>
      <c r="Q294" s="343"/>
      <c r="R294" s="343"/>
      <c r="S294" s="343"/>
      <c r="T294" s="343"/>
      <c r="U294" s="343"/>
      <c r="V294" s="343"/>
      <c r="W294" s="343"/>
      <c r="X294" s="343"/>
      <c r="Y294" s="343"/>
      <c r="Z294" s="343"/>
    </row>
    <row r="295" spans="1:26" ht="15.75" customHeight="1">
      <c r="A295" s="343"/>
      <c r="B295" s="343"/>
      <c r="C295" s="464"/>
      <c r="D295" s="343"/>
      <c r="E295" s="464"/>
      <c r="F295" s="343"/>
      <c r="G295" s="464"/>
      <c r="H295" s="343"/>
      <c r="I295" s="464"/>
      <c r="J295" s="497"/>
      <c r="K295" s="343"/>
      <c r="L295" s="464"/>
      <c r="M295" s="343"/>
      <c r="N295" s="464"/>
      <c r="O295" s="343"/>
      <c r="P295" s="464"/>
      <c r="Q295" s="343"/>
      <c r="R295" s="343"/>
      <c r="S295" s="343"/>
      <c r="T295" s="343"/>
      <c r="U295" s="343"/>
      <c r="V295" s="343"/>
      <c r="W295" s="343"/>
      <c r="X295" s="343"/>
      <c r="Y295" s="343"/>
      <c r="Z295" s="343"/>
    </row>
    <row r="296" spans="1:26" ht="15.75" customHeight="1">
      <c r="A296" s="343"/>
      <c r="B296" s="343"/>
      <c r="C296" s="464"/>
      <c r="D296" s="343"/>
      <c r="E296" s="464"/>
      <c r="F296" s="343"/>
      <c r="G296" s="464"/>
      <c r="H296" s="343"/>
      <c r="I296" s="464"/>
      <c r="J296" s="497"/>
      <c r="K296" s="343"/>
      <c r="L296" s="464"/>
      <c r="M296" s="343"/>
      <c r="N296" s="464"/>
      <c r="O296" s="343"/>
      <c r="P296" s="464"/>
      <c r="Q296" s="343"/>
      <c r="R296" s="343"/>
      <c r="S296" s="343"/>
      <c r="T296" s="343"/>
      <c r="U296" s="343"/>
      <c r="V296" s="343"/>
      <c r="W296" s="343"/>
      <c r="X296" s="343"/>
      <c r="Y296" s="343"/>
      <c r="Z296" s="343"/>
    </row>
    <row r="297" spans="1:26" ht="15.75" customHeight="1">
      <c r="A297" s="343"/>
      <c r="B297" s="343"/>
      <c r="C297" s="464"/>
      <c r="D297" s="343"/>
      <c r="E297" s="464"/>
      <c r="F297" s="343"/>
      <c r="G297" s="464"/>
      <c r="H297" s="343"/>
      <c r="I297" s="464"/>
      <c r="J297" s="497"/>
      <c r="K297" s="343"/>
      <c r="L297" s="464"/>
      <c r="M297" s="343"/>
      <c r="N297" s="464"/>
      <c r="O297" s="343"/>
      <c r="P297" s="464"/>
      <c r="Q297" s="343"/>
      <c r="R297" s="343"/>
      <c r="S297" s="343"/>
      <c r="T297" s="343"/>
      <c r="U297" s="343"/>
      <c r="V297" s="343"/>
      <c r="W297" s="343"/>
      <c r="X297" s="343"/>
      <c r="Y297" s="343"/>
      <c r="Z297" s="343"/>
    </row>
    <row r="298" spans="1:26" ht="15.75" customHeight="1">
      <c r="A298" s="343"/>
      <c r="B298" s="343"/>
      <c r="C298" s="464"/>
      <c r="D298" s="343"/>
      <c r="E298" s="464"/>
      <c r="F298" s="343"/>
      <c r="G298" s="464"/>
      <c r="H298" s="343"/>
      <c r="I298" s="464"/>
      <c r="J298" s="497"/>
      <c r="K298" s="343"/>
      <c r="L298" s="464"/>
      <c r="M298" s="343"/>
      <c r="N298" s="464"/>
      <c r="O298" s="343"/>
      <c r="P298" s="464"/>
      <c r="Q298" s="343"/>
      <c r="R298" s="343"/>
      <c r="S298" s="343"/>
      <c r="T298" s="343"/>
      <c r="U298" s="343"/>
      <c r="V298" s="343"/>
      <c r="W298" s="343"/>
      <c r="X298" s="343"/>
      <c r="Y298" s="343"/>
      <c r="Z298" s="343"/>
    </row>
    <row r="299" spans="1:26" ht="15.75" customHeight="1">
      <c r="A299" s="343"/>
      <c r="B299" s="343"/>
      <c r="C299" s="464"/>
      <c r="D299" s="343"/>
      <c r="E299" s="464"/>
      <c r="F299" s="343"/>
      <c r="G299" s="464"/>
      <c r="H299" s="343"/>
      <c r="I299" s="464"/>
      <c r="J299" s="497"/>
      <c r="K299" s="343"/>
      <c r="L299" s="464"/>
      <c r="M299" s="343"/>
      <c r="N299" s="464"/>
      <c r="O299" s="343"/>
      <c r="P299" s="464"/>
      <c r="Q299" s="343"/>
      <c r="R299" s="343"/>
      <c r="S299" s="343"/>
      <c r="T299" s="343"/>
      <c r="U299" s="343"/>
      <c r="V299" s="343"/>
      <c r="W299" s="343"/>
      <c r="X299" s="343"/>
      <c r="Y299" s="343"/>
      <c r="Z299" s="343"/>
    </row>
    <row r="300" spans="1:26" ht="15.75" customHeight="1">
      <c r="A300" s="343"/>
      <c r="B300" s="343"/>
      <c r="C300" s="464"/>
      <c r="D300" s="343"/>
      <c r="E300" s="464"/>
      <c r="F300" s="343"/>
      <c r="G300" s="464"/>
      <c r="H300" s="343"/>
      <c r="I300" s="464"/>
      <c r="J300" s="497"/>
      <c r="K300" s="343"/>
      <c r="L300" s="464"/>
      <c r="M300" s="343"/>
      <c r="N300" s="464"/>
      <c r="O300" s="343"/>
      <c r="P300" s="464"/>
      <c r="Q300" s="343"/>
      <c r="R300" s="343"/>
      <c r="S300" s="343"/>
      <c r="T300" s="343"/>
      <c r="U300" s="343"/>
      <c r="V300" s="343"/>
      <c r="W300" s="343"/>
      <c r="X300" s="343"/>
      <c r="Y300" s="343"/>
      <c r="Z300" s="343"/>
    </row>
    <row r="301" spans="1:26" ht="15.75" customHeight="1">
      <c r="A301" s="343"/>
      <c r="B301" s="343"/>
      <c r="C301" s="464"/>
      <c r="D301" s="343"/>
      <c r="E301" s="464"/>
      <c r="F301" s="343"/>
      <c r="G301" s="464"/>
      <c r="H301" s="343"/>
      <c r="I301" s="464"/>
      <c r="J301" s="497"/>
      <c r="K301" s="343"/>
      <c r="L301" s="464"/>
      <c r="M301" s="343"/>
      <c r="N301" s="464"/>
      <c r="O301" s="343"/>
      <c r="P301" s="464"/>
      <c r="Q301" s="343"/>
      <c r="R301" s="343"/>
      <c r="S301" s="343"/>
      <c r="T301" s="343"/>
      <c r="U301" s="343"/>
      <c r="V301" s="343"/>
      <c r="W301" s="343"/>
      <c r="X301" s="343"/>
      <c r="Y301" s="343"/>
      <c r="Z301" s="343"/>
    </row>
    <row r="302" spans="1:26" ht="15.75" customHeight="1">
      <c r="A302" s="343"/>
      <c r="B302" s="343"/>
      <c r="C302" s="464"/>
      <c r="D302" s="343"/>
      <c r="E302" s="464"/>
      <c r="F302" s="343"/>
      <c r="G302" s="464"/>
      <c r="H302" s="343"/>
      <c r="I302" s="464"/>
      <c r="J302" s="497"/>
      <c r="K302" s="343"/>
      <c r="L302" s="464"/>
      <c r="M302" s="343"/>
      <c r="N302" s="464"/>
      <c r="O302" s="343"/>
      <c r="P302" s="464"/>
      <c r="Q302" s="343"/>
      <c r="R302" s="343"/>
      <c r="S302" s="343"/>
      <c r="T302" s="343"/>
      <c r="U302" s="343"/>
      <c r="V302" s="343"/>
      <c r="W302" s="343"/>
      <c r="X302" s="343"/>
      <c r="Y302" s="343"/>
      <c r="Z302" s="343"/>
    </row>
    <row r="303" spans="1:26" ht="15.75" customHeight="1">
      <c r="A303" s="343"/>
      <c r="B303" s="343"/>
      <c r="C303" s="464"/>
      <c r="D303" s="343"/>
      <c r="E303" s="464"/>
      <c r="F303" s="343"/>
      <c r="G303" s="464"/>
      <c r="H303" s="343"/>
      <c r="I303" s="464"/>
      <c r="J303" s="497"/>
      <c r="K303" s="343"/>
      <c r="L303" s="464"/>
      <c r="M303" s="343"/>
      <c r="N303" s="464"/>
      <c r="O303" s="343"/>
      <c r="P303" s="464"/>
      <c r="Q303" s="343"/>
      <c r="R303" s="343"/>
      <c r="S303" s="343"/>
      <c r="T303" s="343"/>
      <c r="U303" s="343"/>
      <c r="V303" s="343"/>
      <c r="W303" s="343"/>
      <c r="X303" s="343"/>
      <c r="Y303" s="343"/>
      <c r="Z303" s="343"/>
    </row>
    <row r="304" spans="1:26" ht="15.75" customHeight="1">
      <c r="A304" s="343"/>
      <c r="B304" s="343"/>
      <c r="C304" s="464"/>
      <c r="D304" s="343"/>
      <c r="E304" s="464"/>
      <c r="F304" s="343"/>
      <c r="G304" s="464"/>
      <c r="H304" s="343"/>
      <c r="I304" s="464"/>
      <c r="J304" s="497"/>
      <c r="K304" s="343"/>
      <c r="L304" s="464"/>
      <c r="M304" s="343"/>
      <c r="N304" s="464"/>
      <c r="O304" s="343"/>
      <c r="P304" s="464"/>
      <c r="Q304" s="343"/>
      <c r="R304" s="343"/>
      <c r="S304" s="343"/>
      <c r="T304" s="343"/>
      <c r="U304" s="343"/>
      <c r="V304" s="343"/>
      <c r="W304" s="343"/>
      <c r="X304" s="343"/>
      <c r="Y304" s="343"/>
      <c r="Z304" s="343"/>
    </row>
    <row r="305" spans="1:26" ht="15.75" customHeight="1">
      <c r="A305" s="343"/>
      <c r="B305" s="343"/>
      <c r="C305" s="464"/>
      <c r="D305" s="343"/>
      <c r="E305" s="464"/>
      <c r="F305" s="343"/>
      <c r="G305" s="464"/>
      <c r="H305" s="343"/>
      <c r="I305" s="464"/>
      <c r="J305" s="497"/>
      <c r="K305" s="343"/>
      <c r="L305" s="464"/>
      <c r="M305" s="343"/>
      <c r="N305" s="464"/>
      <c r="O305" s="343"/>
      <c r="P305" s="464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</row>
    <row r="306" spans="1:26" ht="15.75" customHeight="1">
      <c r="A306" s="343"/>
      <c r="B306" s="343"/>
      <c r="C306" s="464"/>
      <c r="D306" s="343"/>
      <c r="E306" s="464"/>
      <c r="F306" s="343"/>
      <c r="G306" s="464"/>
      <c r="H306" s="343"/>
      <c r="I306" s="464"/>
      <c r="J306" s="497"/>
      <c r="K306" s="343"/>
      <c r="L306" s="464"/>
      <c r="M306" s="343"/>
      <c r="N306" s="464"/>
      <c r="O306" s="343"/>
      <c r="P306" s="464"/>
      <c r="Q306" s="343"/>
      <c r="R306" s="343"/>
      <c r="S306" s="343"/>
      <c r="T306" s="343"/>
      <c r="U306" s="343"/>
      <c r="V306" s="343"/>
      <c r="W306" s="343"/>
      <c r="X306" s="343"/>
      <c r="Y306" s="343"/>
      <c r="Z306" s="343"/>
    </row>
    <row r="307" spans="1:26" ht="15.75" customHeight="1">
      <c r="A307" s="343"/>
      <c r="B307" s="343"/>
      <c r="C307" s="464"/>
      <c r="D307" s="343"/>
      <c r="E307" s="464"/>
      <c r="F307" s="343"/>
      <c r="G307" s="464"/>
      <c r="H307" s="343"/>
      <c r="I307" s="464"/>
      <c r="J307" s="497"/>
      <c r="K307" s="343"/>
      <c r="L307" s="464"/>
      <c r="M307" s="343"/>
      <c r="N307" s="464"/>
      <c r="O307" s="343"/>
      <c r="P307" s="464"/>
      <c r="Q307" s="343"/>
      <c r="R307" s="343"/>
      <c r="S307" s="343"/>
      <c r="T307" s="343"/>
      <c r="U307" s="343"/>
      <c r="V307" s="343"/>
      <c r="W307" s="343"/>
      <c r="X307" s="343"/>
      <c r="Y307" s="343"/>
      <c r="Z307" s="343"/>
    </row>
    <row r="308" spans="1:26" ht="15.75" customHeight="1">
      <c r="A308" s="343"/>
      <c r="B308" s="343"/>
      <c r="C308" s="464"/>
      <c r="D308" s="343"/>
      <c r="E308" s="464"/>
      <c r="F308" s="343"/>
      <c r="G308" s="464"/>
      <c r="H308" s="343"/>
      <c r="I308" s="464"/>
      <c r="J308" s="497"/>
      <c r="K308" s="343"/>
      <c r="L308" s="464"/>
      <c r="M308" s="343"/>
      <c r="N308" s="464"/>
      <c r="O308" s="343"/>
      <c r="P308" s="464"/>
      <c r="Q308" s="343"/>
      <c r="R308" s="343"/>
      <c r="S308" s="343"/>
      <c r="T308" s="343"/>
      <c r="U308" s="343"/>
      <c r="V308" s="343"/>
      <c r="W308" s="343"/>
      <c r="X308" s="343"/>
      <c r="Y308" s="343"/>
      <c r="Z308" s="343"/>
    </row>
    <row r="309" spans="1:26" ht="15.75" customHeight="1">
      <c r="A309" s="343"/>
      <c r="B309" s="343"/>
      <c r="C309" s="464"/>
      <c r="D309" s="343"/>
      <c r="E309" s="464"/>
      <c r="F309" s="343"/>
      <c r="G309" s="464"/>
      <c r="H309" s="343"/>
      <c r="I309" s="464"/>
      <c r="J309" s="497"/>
      <c r="K309" s="343"/>
      <c r="L309" s="464"/>
      <c r="M309" s="343"/>
      <c r="N309" s="464"/>
      <c r="O309" s="343"/>
      <c r="P309" s="464"/>
      <c r="Q309" s="343"/>
      <c r="R309" s="343"/>
      <c r="S309" s="343"/>
      <c r="T309" s="343"/>
      <c r="U309" s="343"/>
      <c r="V309" s="343"/>
      <c r="W309" s="343"/>
      <c r="X309" s="343"/>
      <c r="Y309" s="343"/>
      <c r="Z309" s="343"/>
    </row>
    <row r="310" spans="1:26" ht="15.75" customHeight="1">
      <c r="A310" s="343"/>
      <c r="B310" s="343"/>
      <c r="C310" s="464"/>
      <c r="D310" s="343"/>
      <c r="E310" s="464"/>
      <c r="F310" s="343"/>
      <c r="G310" s="464"/>
      <c r="H310" s="343"/>
      <c r="I310" s="464"/>
      <c r="J310" s="497"/>
      <c r="K310" s="343"/>
      <c r="L310" s="464"/>
      <c r="M310" s="343"/>
      <c r="N310" s="464"/>
      <c r="O310" s="343"/>
      <c r="P310" s="464"/>
      <c r="Q310" s="343"/>
      <c r="R310" s="343"/>
      <c r="S310" s="343"/>
      <c r="T310" s="343"/>
      <c r="U310" s="343"/>
      <c r="V310" s="343"/>
      <c r="W310" s="343"/>
      <c r="X310" s="343"/>
      <c r="Y310" s="343"/>
      <c r="Z310" s="343"/>
    </row>
    <row r="311" spans="1:26" ht="15.75" customHeight="1">
      <c r="A311" s="343"/>
      <c r="B311" s="343"/>
      <c r="C311" s="464"/>
      <c r="D311" s="343"/>
      <c r="E311" s="464"/>
      <c r="F311" s="343"/>
      <c r="G311" s="464"/>
      <c r="H311" s="343"/>
      <c r="I311" s="464"/>
      <c r="J311" s="497"/>
      <c r="K311" s="343"/>
      <c r="L311" s="464"/>
      <c r="M311" s="343"/>
      <c r="N311" s="464"/>
      <c r="O311" s="343"/>
      <c r="P311" s="464"/>
      <c r="Q311" s="343"/>
      <c r="R311" s="343"/>
      <c r="S311" s="343"/>
      <c r="T311" s="343"/>
      <c r="U311" s="343"/>
      <c r="V311" s="343"/>
      <c r="W311" s="343"/>
      <c r="X311" s="343"/>
      <c r="Y311" s="343"/>
      <c r="Z311" s="343"/>
    </row>
    <row r="312" spans="1:26" ht="15.75" customHeight="1">
      <c r="A312" s="343"/>
      <c r="B312" s="343"/>
      <c r="C312" s="464"/>
      <c r="D312" s="343"/>
      <c r="E312" s="464"/>
      <c r="F312" s="343"/>
      <c r="G312" s="464"/>
      <c r="H312" s="343"/>
      <c r="I312" s="464"/>
      <c r="J312" s="497"/>
      <c r="K312" s="343"/>
      <c r="L312" s="464"/>
      <c r="M312" s="343"/>
      <c r="N312" s="464"/>
      <c r="O312" s="343"/>
      <c r="P312" s="464"/>
      <c r="Q312" s="343"/>
      <c r="R312" s="343"/>
      <c r="S312" s="343"/>
      <c r="T312" s="343"/>
      <c r="U312" s="343"/>
      <c r="V312" s="343"/>
      <c r="W312" s="343"/>
      <c r="X312" s="343"/>
      <c r="Y312" s="343"/>
      <c r="Z312" s="343"/>
    </row>
    <row r="313" spans="1:26" ht="15.75" customHeight="1">
      <c r="A313" s="343"/>
      <c r="B313" s="343"/>
      <c r="C313" s="464"/>
      <c r="D313" s="343"/>
      <c r="E313" s="464"/>
      <c r="F313" s="343"/>
      <c r="G313" s="464"/>
      <c r="H313" s="343"/>
      <c r="I313" s="464"/>
      <c r="J313" s="497"/>
      <c r="K313" s="343"/>
      <c r="L313" s="464"/>
      <c r="M313" s="343"/>
      <c r="N313" s="464"/>
      <c r="O313" s="343"/>
      <c r="P313" s="464"/>
      <c r="Q313" s="343"/>
      <c r="R313" s="343"/>
      <c r="S313" s="343"/>
      <c r="T313" s="343"/>
      <c r="U313" s="343"/>
      <c r="V313" s="343"/>
      <c r="W313" s="343"/>
      <c r="X313" s="343"/>
      <c r="Y313" s="343"/>
      <c r="Z313" s="343"/>
    </row>
    <row r="314" spans="1:26" ht="15.75" customHeight="1">
      <c r="A314" s="343"/>
      <c r="B314" s="343"/>
      <c r="C314" s="464"/>
      <c r="D314" s="343"/>
      <c r="E314" s="464"/>
      <c r="F314" s="343"/>
      <c r="G314" s="464"/>
      <c r="H314" s="343"/>
      <c r="I314" s="464"/>
      <c r="J314" s="497"/>
      <c r="K314" s="343"/>
      <c r="L314" s="464"/>
      <c r="M314" s="343"/>
      <c r="N314" s="464"/>
      <c r="O314" s="343"/>
      <c r="P314" s="464"/>
      <c r="Q314" s="343"/>
      <c r="R314" s="343"/>
      <c r="S314" s="343"/>
      <c r="T314" s="343"/>
      <c r="U314" s="343"/>
      <c r="V314" s="343"/>
      <c r="W314" s="343"/>
      <c r="X314" s="343"/>
      <c r="Y314" s="343"/>
      <c r="Z314" s="343"/>
    </row>
    <row r="315" spans="1:26" ht="15.75" customHeight="1">
      <c r="A315" s="343"/>
      <c r="B315" s="343"/>
      <c r="C315" s="464"/>
      <c r="D315" s="343"/>
      <c r="E315" s="464"/>
      <c r="F315" s="343"/>
      <c r="G315" s="464"/>
      <c r="H315" s="343"/>
      <c r="I315" s="464"/>
      <c r="J315" s="497"/>
      <c r="K315" s="343"/>
      <c r="L315" s="464"/>
      <c r="M315" s="343"/>
      <c r="N315" s="464"/>
      <c r="O315" s="343"/>
      <c r="P315" s="464"/>
      <c r="Q315" s="343"/>
      <c r="R315" s="343"/>
      <c r="S315" s="343"/>
      <c r="T315" s="343"/>
      <c r="U315" s="343"/>
      <c r="V315" s="343"/>
      <c r="W315" s="343"/>
      <c r="X315" s="343"/>
      <c r="Y315" s="343"/>
      <c r="Z315" s="343"/>
    </row>
    <row r="316" spans="1:26" ht="15.75" customHeight="1">
      <c r="A316" s="343"/>
      <c r="B316" s="343"/>
      <c r="C316" s="464"/>
      <c r="D316" s="343"/>
      <c r="E316" s="464"/>
      <c r="F316" s="343"/>
      <c r="G316" s="464"/>
      <c r="H316" s="343"/>
      <c r="I316" s="464"/>
      <c r="J316" s="497"/>
      <c r="K316" s="343"/>
      <c r="L316" s="464"/>
      <c r="M316" s="343"/>
      <c r="N316" s="464"/>
      <c r="O316" s="343"/>
      <c r="P316" s="464"/>
      <c r="Q316" s="343"/>
      <c r="R316" s="343"/>
      <c r="S316" s="343"/>
      <c r="T316" s="343"/>
      <c r="U316" s="343"/>
      <c r="V316" s="343"/>
      <c r="W316" s="343"/>
      <c r="X316" s="343"/>
      <c r="Y316" s="343"/>
      <c r="Z316" s="343"/>
    </row>
    <row r="317" spans="1:26" ht="15.75" customHeight="1">
      <c r="A317" s="343"/>
      <c r="B317" s="343"/>
      <c r="C317" s="464"/>
      <c r="D317" s="343"/>
      <c r="E317" s="464"/>
      <c r="F317" s="343"/>
      <c r="G317" s="464"/>
      <c r="H317" s="343"/>
      <c r="I317" s="464"/>
      <c r="J317" s="497"/>
      <c r="K317" s="343"/>
      <c r="L317" s="464"/>
      <c r="M317" s="343"/>
      <c r="N317" s="464"/>
      <c r="O317" s="343"/>
      <c r="P317" s="464"/>
      <c r="Q317" s="343"/>
      <c r="R317" s="343"/>
      <c r="S317" s="343"/>
      <c r="T317" s="343"/>
      <c r="U317" s="343"/>
      <c r="V317" s="343"/>
      <c r="W317" s="343"/>
      <c r="X317" s="343"/>
      <c r="Y317" s="343"/>
      <c r="Z317" s="343"/>
    </row>
    <row r="318" spans="1:26" ht="15.75" customHeight="1">
      <c r="A318" s="343"/>
      <c r="B318" s="343"/>
      <c r="C318" s="464"/>
      <c r="D318" s="343"/>
      <c r="E318" s="464"/>
      <c r="F318" s="343"/>
      <c r="G318" s="464"/>
      <c r="H318" s="343"/>
      <c r="I318" s="464"/>
      <c r="J318" s="497"/>
      <c r="K318" s="343"/>
      <c r="L318" s="464"/>
      <c r="M318" s="343"/>
      <c r="N318" s="464"/>
      <c r="O318" s="343"/>
      <c r="P318" s="464"/>
      <c r="Q318" s="343"/>
      <c r="R318" s="343"/>
      <c r="S318" s="343"/>
      <c r="T318" s="343"/>
      <c r="U318" s="343"/>
      <c r="V318" s="343"/>
      <c r="W318" s="343"/>
      <c r="X318" s="343"/>
      <c r="Y318" s="343"/>
      <c r="Z318" s="343"/>
    </row>
    <row r="319" spans="1:26" ht="15.75" customHeight="1">
      <c r="A319" s="343"/>
      <c r="B319" s="343"/>
      <c r="C319" s="464"/>
      <c r="D319" s="343"/>
      <c r="E319" s="464"/>
      <c r="F319" s="343"/>
      <c r="G319" s="464"/>
      <c r="H319" s="343"/>
      <c r="I319" s="464"/>
      <c r="J319" s="497"/>
      <c r="K319" s="343"/>
      <c r="L319" s="464"/>
      <c r="M319" s="343"/>
      <c r="N319" s="464"/>
      <c r="O319" s="343"/>
      <c r="P319" s="464"/>
      <c r="Q319" s="343"/>
      <c r="R319" s="343"/>
      <c r="S319" s="343"/>
      <c r="T319" s="343"/>
      <c r="U319" s="343"/>
      <c r="V319" s="343"/>
      <c r="W319" s="343"/>
      <c r="X319" s="343"/>
      <c r="Y319" s="343"/>
      <c r="Z319" s="343"/>
    </row>
    <row r="320" spans="1:26" ht="15.75" customHeight="1">
      <c r="A320" s="343"/>
      <c r="B320" s="343"/>
      <c r="C320" s="464"/>
      <c r="D320" s="343"/>
      <c r="E320" s="464"/>
      <c r="F320" s="343"/>
      <c r="G320" s="464"/>
      <c r="H320" s="343"/>
      <c r="I320" s="464"/>
      <c r="J320" s="497"/>
      <c r="K320" s="343"/>
      <c r="L320" s="464"/>
      <c r="M320" s="343"/>
      <c r="N320" s="464"/>
      <c r="O320" s="343"/>
      <c r="P320" s="464"/>
      <c r="Q320" s="343"/>
      <c r="R320" s="343"/>
      <c r="S320" s="343"/>
      <c r="T320" s="343"/>
      <c r="U320" s="343"/>
      <c r="V320" s="343"/>
      <c r="W320" s="343"/>
      <c r="X320" s="343"/>
      <c r="Y320" s="343"/>
      <c r="Z320" s="343"/>
    </row>
    <row r="321" spans="1:26" ht="15.75" customHeight="1">
      <c r="A321" s="343"/>
      <c r="B321" s="343"/>
      <c r="C321" s="464"/>
      <c r="D321" s="343"/>
      <c r="E321" s="464"/>
      <c r="F321" s="343"/>
      <c r="G321" s="464"/>
      <c r="H321" s="343"/>
      <c r="I321" s="464"/>
      <c r="J321" s="497"/>
      <c r="K321" s="343"/>
      <c r="L321" s="464"/>
      <c r="M321" s="343"/>
      <c r="N321" s="464"/>
      <c r="O321" s="343"/>
      <c r="P321" s="464"/>
      <c r="Q321" s="343"/>
      <c r="R321" s="343"/>
      <c r="S321" s="343"/>
      <c r="T321" s="343"/>
      <c r="U321" s="343"/>
      <c r="V321" s="343"/>
      <c r="W321" s="343"/>
      <c r="X321" s="343"/>
      <c r="Y321" s="343"/>
      <c r="Z321" s="343"/>
    </row>
    <row r="322" spans="1:26" ht="15.75" customHeight="1">
      <c r="A322" s="343"/>
      <c r="B322" s="343"/>
      <c r="C322" s="464"/>
      <c r="D322" s="343"/>
      <c r="E322" s="464"/>
      <c r="F322" s="343"/>
      <c r="G322" s="464"/>
      <c r="H322" s="343"/>
      <c r="I322" s="464"/>
      <c r="J322" s="497"/>
      <c r="K322" s="343"/>
      <c r="L322" s="464"/>
      <c r="M322" s="343"/>
      <c r="N322" s="464"/>
      <c r="O322" s="343"/>
      <c r="P322" s="464"/>
      <c r="Q322" s="343"/>
      <c r="R322" s="343"/>
      <c r="S322" s="343"/>
      <c r="T322" s="343"/>
      <c r="U322" s="343"/>
      <c r="V322" s="343"/>
      <c r="W322" s="343"/>
      <c r="X322" s="343"/>
      <c r="Y322" s="343"/>
      <c r="Z322" s="343"/>
    </row>
    <row r="323" spans="1:26" ht="15.75" customHeight="1">
      <c r="A323" s="343"/>
      <c r="B323" s="343"/>
      <c r="C323" s="464"/>
      <c r="D323" s="343"/>
      <c r="E323" s="464"/>
      <c r="F323" s="343"/>
      <c r="G323" s="464"/>
      <c r="H323" s="343"/>
      <c r="I323" s="464"/>
      <c r="J323" s="497"/>
      <c r="K323" s="343"/>
      <c r="L323" s="464"/>
      <c r="M323" s="343"/>
      <c r="N323" s="464"/>
      <c r="O323" s="343"/>
      <c r="P323" s="464"/>
      <c r="Q323" s="343"/>
      <c r="R323" s="343"/>
      <c r="S323" s="343"/>
      <c r="T323" s="343"/>
      <c r="U323" s="343"/>
      <c r="V323" s="343"/>
      <c r="W323" s="343"/>
      <c r="X323" s="343"/>
      <c r="Y323" s="343"/>
      <c r="Z323" s="343"/>
    </row>
    <row r="324" spans="1:26" ht="15.75" customHeight="1">
      <c r="A324" s="343"/>
      <c r="B324" s="343"/>
      <c r="C324" s="464"/>
      <c r="D324" s="343"/>
      <c r="E324" s="464"/>
      <c r="F324" s="343"/>
      <c r="G324" s="464"/>
      <c r="H324" s="343"/>
      <c r="I324" s="464"/>
      <c r="J324" s="497"/>
      <c r="K324" s="343"/>
      <c r="L324" s="464"/>
      <c r="M324" s="343"/>
      <c r="N324" s="464"/>
      <c r="O324" s="343"/>
      <c r="P324" s="464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</row>
    <row r="325" spans="1:26" ht="15.75" customHeight="1">
      <c r="A325" s="343"/>
      <c r="B325" s="343"/>
      <c r="C325" s="464"/>
      <c r="D325" s="343"/>
      <c r="E325" s="464"/>
      <c r="F325" s="343"/>
      <c r="G325" s="464"/>
      <c r="H325" s="343"/>
      <c r="I325" s="464"/>
      <c r="J325" s="497"/>
      <c r="K325" s="343"/>
      <c r="L325" s="464"/>
      <c r="M325" s="343"/>
      <c r="N325" s="464"/>
      <c r="O325" s="343"/>
      <c r="P325" s="464"/>
      <c r="Q325" s="343"/>
      <c r="R325" s="343"/>
      <c r="S325" s="343"/>
      <c r="T325" s="343"/>
      <c r="U325" s="343"/>
      <c r="V325" s="343"/>
      <c r="W325" s="343"/>
      <c r="X325" s="343"/>
      <c r="Y325" s="343"/>
      <c r="Z325" s="343"/>
    </row>
    <row r="326" spans="1:26" ht="15.75" customHeight="1">
      <c r="A326" s="343"/>
      <c r="B326" s="343"/>
      <c r="C326" s="464"/>
      <c r="D326" s="343"/>
      <c r="E326" s="464"/>
      <c r="F326" s="343"/>
      <c r="G326" s="464"/>
      <c r="H326" s="343"/>
      <c r="I326" s="464"/>
      <c r="J326" s="497"/>
      <c r="K326" s="343"/>
      <c r="L326" s="464"/>
      <c r="M326" s="343"/>
      <c r="N326" s="464"/>
      <c r="O326" s="343"/>
      <c r="P326" s="464"/>
      <c r="Q326" s="343"/>
      <c r="R326" s="343"/>
      <c r="S326" s="343"/>
      <c r="T326" s="343"/>
      <c r="U326" s="343"/>
      <c r="V326" s="343"/>
      <c r="W326" s="343"/>
      <c r="X326" s="343"/>
      <c r="Y326" s="343"/>
      <c r="Z326" s="343"/>
    </row>
    <row r="327" spans="1:26" ht="15.75" customHeight="1">
      <c r="A327" s="343"/>
      <c r="B327" s="343"/>
      <c r="C327" s="464"/>
      <c r="D327" s="343"/>
      <c r="E327" s="464"/>
      <c r="F327" s="343"/>
      <c r="G327" s="464"/>
      <c r="H327" s="343"/>
      <c r="I327" s="464"/>
      <c r="J327" s="497"/>
      <c r="K327" s="343"/>
      <c r="L327" s="464"/>
      <c r="M327" s="343"/>
      <c r="N327" s="464"/>
      <c r="O327" s="343"/>
      <c r="P327" s="464"/>
      <c r="Q327" s="343"/>
      <c r="R327" s="343"/>
      <c r="S327" s="343"/>
      <c r="T327" s="343"/>
      <c r="U327" s="343"/>
      <c r="V327" s="343"/>
      <c r="W327" s="343"/>
      <c r="X327" s="343"/>
      <c r="Y327" s="343"/>
      <c r="Z327" s="343"/>
    </row>
    <row r="328" spans="1:26" ht="15.75" customHeight="1">
      <c r="A328" s="343"/>
      <c r="B328" s="343"/>
      <c r="C328" s="464"/>
      <c r="D328" s="343"/>
      <c r="E328" s="464"/>
      <c r="F328" s="343"/>
      <c r="G328" s="464"/>
      <c r="H328" s="343"/>
      <c r="I328" s="464"/>
      <c r="J328" s="497"/>
      <c r="K328" s="343"/>
      <c r="L328" s="464"/>
      <c r="M328" s="343"/>
      <c r="N328" s="464"/>
      <c r="O328" s="343"/>
      <c r="P328" s="464"/>
      <c r="Q328" s="343"/>
      <c r="R328" s="343"/>
      <c r="S328" s="343"/>
      <c r="T328" s="343"/>
      <c r="U328" s="343"/>
      <c r="V328" s="343"/>
      <c r="W328" s="343"/>
      <c r="X328" s="343"/>
      <c r="Y328" s="343"/>
      <c r="Z328" s="343"/>
    </row>
    <row r="329" spans="1:26" ht="15.75" customHeight="1">
      <c r="A329" s="343"/>
      <c r="B329" s="343"/>
      <c r="C329" s="464"/>
      <c r="D329" s="343"/>
      <c r="E329" s="464"/>
      <c r="F329" s="343"/>
      <c r="G329" s="464"/>
      <c r="H329" s="343"/>
      <c r="I329" s="464"/>
      <c r="J329" s="497"/>
      <c r="K329" s="343"/>
      <c r="L329" s="464"/>
      <c r="M329" s="343"/>
      <c r="N329" s="464"/>
      <c r="O329" s="343"/>
      <c r="P329" s="464"/>
      <c r="Q329" s="343"/>
      <c r="R329" s="343"/>
      <c r="S329" s="343"/>
      <c r="T329" s="343"/>
      <c r="U329" s="343"/>
      <c r="V329" s="343"/>
      <c r="W329" s="343"/>
      <c r="X329" s="343"/>
      <c r="Y329" s="343"/>
      <c r="Z329" s="343"/>
    </row>
    <row r="330" spans="1:26" ht="15.75" customHeight="1">
      <c r="A330" s="343"/>
      <c r="B330" s="343"/>
      <c r="C330" s="464"/>
      <c r="D330" s="343"/>
      <c r="E330" s="464"/>
      <c r="F330" s="343"/>
      <c r="G330" s="464"/>
      <c r="H330" s="343"/>
      <c r="I330" s="464"/>
      <c r="J330" s="497"/>
      <c r="K330" s="343"/>
      <c r="L330" s="464"/>
      <c r="M330" s="343"/>
      <c r="N330" s="464"/>
      <c r="O330" s="343"/>
      <c r="P330" s="464"/>
      <c r="Q330" s="343"/>
      <c r="R330" s="343"/>
      <c r="S330" s="343"/>
      <c r="T330" s="343"/>
      <c r="U330" s="343"/>
      <c r="V330" s="343"/>
      <c r="W330" s="343"/>
      <c r="X330" s="343"/>
      <c r="Y330" s="343"/>
      <c r="Z330" s="343"/>
    </row>
    <row r="331" spans="1:26" ht="15.75" customHeight="1">
      <c r="A331" s="343"/>
      <c r="B331" s="343"/>
      <c r="C331" s="464"/>
      <c r="D331" s="343"/>
      <c r="E331" s="464"/>
      <c r="F331" s="343"/>
      <c r="G331" s="464"/>
      <c r="H331" s="343"/>
      <c r="I331" s="464"/>
      <c r="J331" s="497"/>
      <c r="K331" s="343"/>
      <c r="L331" s="464"/>
      <c r="M331" s="343"/>
      <c r="N331" s="464"/>
      <c r="O331" s="343"/>
      <c r="P331" s="464"/>
      <c r="Q331" s="343"/>
      <c r="R331" s="343"/>
      <c r="S331" s="343"/>
      <c r="T331" s="343"/>
      <c r="U331" s="343"/>
      <c r="V331" s="343"/>
      <c r="W331" s="343"/>
      <c r="X331" s="343"/>
      <c r="Y331" s="343"/>
      <c r="Z331" s="343"/>
    </row>
    <row r="332" spans="1:26" ht="15.75" customHeight="1">
      <c r="A332" s="343"/>
      <c r="B332" s="343"/>
      <c r="C332" s="464"/>
      <c r="D332" s="343"/>
      <c r="E332" s="464"/>
      <c r="F332" s="343"/>
      <c r="G332" s="464"/>
      <c r="H332" s="343"/>
      <c r="I332" s="464"/>
      <c r="J332" s="497"/>
      <c r="K332" s="343"/>
      <c r="L332" s="464"/>
      <c r="M332" s="343"/>
      <c r="N332" s="464"/>
      <c r="O332" s="343"/>
      <c r="P332" s="464"/>
      <c r="Q332" s="343"/>
      <c r="R332" s="343"/>
      <c r="S332" s="343"/>
      <c r="T332" s="343"/>
      <c r="U332" s="343"/>
      <c r="V332" s="343"/>
      <c r="W332" s="343"/>
      <c r="X332" s="343"/>
      <c r="Y332" s="343"/>
      <c r="Z332" s="343"/>
    </row>
    <row r="333" spans="1:26" ht="15.75" customHeight="1">
      <c r="A333" s="343"/>
      <c r="B333" s="343"/>
      <c r="C333" s="464"/>
      <c r="D333" s="343"/>
      <c r="E333" s="464"/>
      <c r="F333" s="343"/>
      <c r="G333" s="464"/>
      <c r="H333" s="343"/>
      <c r="I333" s="464"/>
      <c r="J333" s="497"/>
      <c r="K333" s="343"/>
      <c r="L333" s="464"/>
      <c r="M333" s="343"/>
      <c r="N333" s="464"/>
      <c r="O333" s="343"/>
      <c r="P333" s="464"/>
      <c r="Q333" s="343"/>
      <c r="R333" s="343"/>
      <c r="S333" s="343"/>
      <c r="T333" s="343"/>
      <c r="U333" s="343"/>
      <c r="V333" s="343"/>
      <c r="W333" s="343"/>
      <c r="X333" s="343"/>
      <c r="Y333" s="343"/>
      <c r="Z333" s="343"/>
    </row>
    <row r="334" spans="1:26" ht="15.75" customHeight="1">
      <c r="A334" s="343"/>
      <c r="B334" s="343"/>
      <c r="C334" s="464"/>
      <c r="D334" s="343"/>
      <c r="E334" s="464"/>
      <c r="F334" s="343"/>
      <c r="G334" s="464"/>
      <c r="H334" s="343"/>
      <c r="I334" s="464"/>
      <c r="J334" s="497"/>
      <c r="K334" s="343"/>
      <c r="L334" s="464"/>
      <c r="M334" s="343"/>
      <c r="N334" s="464"/>
      <c r="O334" s="343"/>
      <c r="P334" s="464"/>
      <c r="Q334" s="343"/>
      <c r="R334" s="343"/>
      <c r="S334" s="343"/>
      <c r="T334" s="343"/>
      <c r="U334" s="343"/>
      <c r="V334" s="343"/>
      <c r="W334" s="343"/>
      <c r="X334" s="343"/>
      <c r="Y334" s="343"/>
      <c r="Z334" s="343"/>
    </row>
    <row r="335" spans="1:26" ht="15.75" customHeight="1">
      <c r="A335" s="343"/>
      <c r="B335" s="343"/>
      <c r="C335" s="464"/>
      <c r="D335" s="343"/>
      <c r="E335" s="464"/>
      <c r="F335" s="343"/>
      <c r="G335" s="464"/>
      <c r="H335" s="343"/>
      <c r="I335" s="464"/>
      <c r="J335" s="497"/>
      <c r="K335" s="343"/>
      <c r="L335" s="464"/>
      <c r="M335" s="343"/>
      <c r="N335" s="464"/>
      <c r="O335" s="343"/>
      <c r="P335" s="464"/>
      <c r="Q335" s="343"/>
      <c r="R335" s="343"/>
      <c r="S335" s="343"/>
      <c r="T335" s="343"/>
      <c r="U335" s="343"/>
      <c r="V335" s="343"/>
      <c r="W335" s="343"/>
      <c r="X335" s="343"/>
      <c r="Y335" s="343"/>
      <c r="Z335" s="343"/>
    </row>
    <row r="336" spans="1:26" ht="15.75" customHeight="1">
      <c r="A336" s="343"/>
      <c r="B336" s="343"/>
      <c r="C336" s="464"/>
      <c r="D336" s="343"/>
      <c r="E336" s="464"/>
      <c r="F336" s="343"/>
      <c r="G336" s="464"/>
      <c r="H336" s="343"/>
      <c r="I336" s="464"/>
      <c r="J336" s="497"/>
      <c r="K336" s="343"/>
      <c r="L336" s="464"/>
      <c r="M336" s="343"/>
      <c r="N336" s="464"/>
      <c r="O336" s="343"/>
      <c r="P336" s="464"/>
      <c r="Q336" s="343"/>
      <c r="R336" s="343"/>
      <c r="S336" s="343"/>
      <c r="T336" s="343"/>
      <c r="U336" s="343"/>
      <c r="V336" s="343"/>
      <c r="W336" s="343"/>
      <c r="X336" s="343"/>
      <c r="Y336" s="343"/>
      <c r="Z336" s="343"/>
    </row>
    <row r="337" spans="1:26" ht="15.75" customHeight="1">
      <c r="A337" s="343"/>
      <c r="B337" s="343"/>
      <c r="C337" s="464"/>
      <c r="D337" s="343"/>
      <c r="E337" s="464"/>
      <c r="F337" s="343"/>
      <c r="G337" s="464"/>
      <c r="H337" s="343"/>
      <c r="I337" s="464"/>
      <c r="J337" s="497"/>
      <c r="K337" s="343"/>
      <c r="L337" s="464"/>
      <c r="M337" s="343"/>
      <c r="N337" s="464"/>
      <c r="O337" s="343"/>
      <c r="P337" s="464"/>
      <c r="Q337" s="343"/>
      <c r="R337" s="343"/>
      <c r="S337" s="343"/>
      <c r="T337" s="343"/>
      <c r="U337" s="343"/>
      <c r="V337" s="343"/>
      <c r="W337" s="343"/>
      <c r="X337" s="343"/>
      <c r="Y337" s="343"/>
      <c r="Z337" s="343"/>
    </row>
    <row r="338" spans="1:26" ht="15.75" customHeight="1">
      <c r="A338" s="343"/>
      <c r="B338" s="343"/>
      <c r="C338" s="464"/>
      <c r="D338" s="343"/>
      <c r="E338" s="464"/>
      <c r="F338" s="343"/>
      <c r="G338" s="464"/>
      <c r="H338" s="343"/>
      <c r="I338" s="464"/>
      <c r="J338" s="497"/>
      <c r="K338" s="343"/>
      <c r="L338" s="464"/>
      <c r="M338" s="343"/>
      <c r="N338" s="464"/>
      <c r="O338" s="343"/>
      <c r="P338" s="464"/>
      <c r="Q338" s="343"/>
      <c r="R338" s="343"/>
      <c r="S338" s="343"/>
      <c r="T338" s="343"/>
      <c r="U338" s="343"/>
      <c r="V338" s="343"/>
      <c r="W338" s="343"/>
      <c r="X338" s="343"/>
      <c r="Y338" s="343"/>
      <c r="Z338" s="343"/>
    </row>
    <row r="339" spans="1:26" ht="15.75" customHeight="1">
      <c r="A339" s="343"/>
      <c r="B339" s="343"/>
      <c r="C339" s="464"/>
      <c r="D339" s="343"/>
      <c r="E339" s="464"/>
      <c r="F339" s="343"/>
      <c r="G339" s="464"/>
      <c r="H339" s="343"/>
      <c r="I339" s="464"/>
      <c r="J339" s="497"/>
      <c r="K339" s="343"/>
      <c r="L339" s="464"/>
      <c r="M339" s="343"/>
      <c r="N339" s="464"/>
      <c r="O339" s="343"/>
      <c r="P339" s="464"/>
      <c r="Q339" s="343"/>
      <c r="R339" s="343"/>
      <c r="S339" s="343"/>
      <c r="T339" s="343"/>
      <c r="U339" s="343"/>
      <c r="V339" s="343"/>
      <c r="W339" s="343"/>
      <c r="X339" s="343"/>
      <c r="Y339" s="343"/>
      <c r="Z339" s="343"/>
    </row>
    <row r="340" spans="1:26" ht="15.75" customHeight="1">
      <c r="A340" s="343"/>
      <c r="B340" s="343"/>
      <c r="C340" s="464"/>
      <c r="D340" s="343"/>
      <c r="E340" s="464"/>
      <c r="F340" s="343"/>
      <c r="G340" s="464"/>
      <c r="H340" s="343"/>
      <c r="I340" s="464"/>
      <c r="J340" s="497"/>
      <c r="K340" s="343"/>
      <c r="L340" s="464"/>
      <c r="M340" s="343"/>
      <c r="N340" s="464"/>
      <c r="O340" s="343"/>
      <c r="P340" s="464"/>
      <c r="Q340" s="343"/>
      <c r="R340" s="343"/>
      <c r="S340" s="343"/>
      <c r="T340" s="343"/>
      <c r="U340" s="343"/>
      <c r="V340" s="343"/>
      <c r="W340" s="343"/>
      <c r="X340" s="343"/>
      <c r="Y340" s="343"/>
      <c r="Z340" s="343"/>
    </row>
    <row r="341" spans="1:26" ht="15.75" customHeight="1">
      <c r="A341" s="343"/>
      <c r="B341" s="343"/>
      <c r="C341" s="464"/>
      <c r="D341" s="343"/>
      <c r="E341" s="464"/>
      <c r="F341" s="343"/>
      <c r="G341" s="464"/>
      <c r="H341" s="343"/>
      <c r="I341" s="464"/>
      <c r="J341" s="497"/>
      <c r="K341" s="343"/>
      <c r="L341" s="464"/>
      <c r="M341" s="343"/>
      <c r="N341" s="464"/>
      <c r="O341" s="343"/>
      <c r="P341" s="464"/>
      <c r="Q341" s="343"/>
      <c r="R341" s="343"/>
      <c r="S341" s="343"/>
      <c r="T341" s="343"/>
      <c r="U341" s="343"/>
      <c r="V341" s="343"/>
      <c r="W341" s="343"/>
      <c r="X341" s="343"/>
      <c r="Y341" s="343"/>
      <c r="Z341" s="343"/>
    </row>
    <row r="342" spans="1:26" ht="15.75" customHeight="1">
      <c r="A342" s="343"/>
      <c r="B342" s="343"/>
      <c r="C342" s="464"/>
      <c r="D342" s="343"/>
      <c r="E342" s="464"/>
      <c r="F342" s="343"/>
      <c r="G342" s="464"/>
      <c r="H342" s="343"/>
      <c r="I342" s="464"/>
      <c r="J342" s="497"/>
      <c r="K342" s="343"/>
      <c r="L342" s="464"/>
      <c r="M342" s="343"/>
      <c r="N342" s="464"/>
      <c r="O342" s="343"/>
      <c r="P342" s="464"/>
      <c r="Q342" s="343"/>
      <c r="R342" s="343"/>
      <c r="S342" s="343"/>
      <c r="T342" s="343"/>
      <c r="U342" s="343"/>
      <c r="V342" s="343"/>
      <c r="W342" s="343"/>
      <c r="X342" s="343"/>
      <c r="Y342" s="343"/>
      <c r="Z342" s="343"/>
    </row>
    <row r="343" spans="1:26" ht="15.75" customHeight="1">
      <c r="A343" s="343"/>
      <c r="B343" s="343"/>
      <c r="C343" s="464"/>
      <c r="D343" s="343"/>
      <c r="E343" s="464"/>
      <c r="F343" s="343"/>
      <c r="G343" s="464"/>
      <c r="H343" s="343"/>
      <c r="I343" s="464"/>
      <c r="J343" s="497"/>
      <c r="K343" s="343"/>
      <c r="L343" s="464"/>
      <c r="M343" s="343"/>
      <c r="N343" s="464"/>
      <c r="O343" s="343"/>
      <c r="P343" s="464"/>
      <c r="Q343" s="343"/>
      <c r="R343" s="343"/>
      <c r="S343" s="343"/>
      <c r="T343" s="343"/>
      <c r="U343" s="343"/>
      <c r="V343" s="343"/>
      <c r="W343" s="343"/>
      <c r="X343" s="343"/>
      <c r="Y343" s="343"/>
      <c r="Z343" s="343"/>
    </row>
    <row r="344" spans="1:26" ht="15.75" customHeight="1">
      <c r="A344" s="343"/>
      <c r="B344" s="343"/>
      <c r="C344" s="464"/>
      <c r="D344" s="343"/>
      <c r="E344" s="464"/>
      <c r="F344" s="343"/>
      <c r="G344" s="464"/>
      <c r="H344" s="343"/>
      <c r="I344" s="464"/>
      <c r="J344" s="497"/>
      <c r="K344" s="343"/>
      <c r="L344" s="464"/>
      <c r="M344" s="343"/>
      <c r="N344" s="464"/>
      <c r="O344" s="343"/>
      <c r="P344" s="464"/>
      <c r="Q344" s="343"/>
      <c r="R344" s="343"/>
      <c r="S344" s="343"/>
      <c r="T344" s="343"/>
      <c r="U344" s="343"/>
      <c r="V344" s="343"/>
      <c r="W344" s="343"/>
      <c r="X344" s="343"/>
      <c r="Y344" s="343"/>
      <c r="Z344" s="343"/>
    </row>
    <row r="345" spans="1:26" ht="15.75" customHeight="1">
      <c r="A345" s="343"/>
      <c r="B345" s="343"/>
      <c r="C345" s="464"/>
      <c r="D345" s="343"/>
      <c r="E345" s="464"/>
      <c r="F345" s="343"/>
      <c r="G345" s="464"/>
      <c r="H345" s="343"/>
      <c r="I345" s="464"/>
      <c r="J345" s="497"/>
      <c r="K345" s="343"/>
      <c r="L345" s="464"/>
      <c r="M345" s="343"/>
      <c r="N345" s="464"/>
      <c r="O345" s="343"/>
      <c r="P345" s="464"/>
      <c r="Q345" s="343"/>
      <c r="R345" s="343"/>
      <c r="S345" s="343"/>
      <c r="T345" s="343"/>
      <c r="U345" s="343"/>
      <c r="V345" s="343"/>
      <c r="W345" s="343"/>
      <c r="X345" s="343"/>
      <c r="Y345" s="343"/>
      <c r="Z345" s="343"/>
    </row>
    <row r="346" spans="1:26" ht="15.75" customHeight="1">
      <c r="A346" s="343"/>
      <c r="B346" s="343"/>
      <c r="C346" s="464"/>
      <c r="D346" s="343"/>
      <c r="E346" s="464"/>
      <c r="F346" s="343"/>
      <c r="G346" s="464"/>
      <c r="H346" s="343"/>
      <c r="I346" s="464"/>
      <c r="J346" s="497"/>
      <c r="K346" s="343"/>
      <c r="L346" s="464"/>
      <c r="M346" s="343"/>
      <c r="N346" s="464"/>
      <c r="O346" s="343"/>
      <c r="P346" s="464"/>
      <c r="Q346" s="343"/>
      <c r="R346" s="343"/>
      <c r="S346" s="343"/>
      <c r="T346" s="343"/>
      <c r="U346" s="343"/>
      <c r="V346" s="343"/>
      <c r="W346" s="343"/>
      <c r="X346" s="343"/>
      <c r="Y346" s="343"/>
      <c r="Z346" s="343"/>
    </row>
    <row r="347" spans="1:26" ht="15.75" customHeight="1">
      <c r="A347" s="343"/>
      <c r="B347" s="343"/>
      <c r="C347" s="464"/>
      <c r="D347" s="343"/>
      <c r="E347" s="464"/>
      <c r="F347" s="343"/>
      <c r="G347" s="464"/>
      <c r="H347" s="343"/>
      <c r="I347" s="464"/>
      <c r="J347" s="497"/>
      <c r="K347" s="343"/>
      <c r="L347" s="464"/>
      <c r="M347" s="343"/>
      <c r="N347" s="464"/>
      <c r="O347" s="343"/>
      <c r="P347" s="464"/>
      <c r="Q347" s="343"/>
      <c r="R347" s="343"/>
      <c r="S347" s="343"/>
      <c r="T347" s="343"/>
      <c r="U347" s="343"/>
      <c r="V347" s="343"/>
      <c r="W347" s="343"/>
      <c r="X347" s="343"/>
      <c r="Y347" s="343"/>
      <c r="Z347" s="343"/>
    </row>
    <row r="348" spans="1:26" ht="15.75" customHeight="1">
      <c r="A348" s="343"/>
      <c r="B348" s="343"/>
      <c r="C348" s="464"/>
      <c r="D348" s="343"/>
      <c r="E348" s="464"/>
      <c r="F348" s="343"/>
      <c r="G348" s="464"/>
      <c r="H348" s="343"/>
      <c r="I348" s="464"/>
      <c r="J348" s="497"/>
      <c r="K348" s="343"/>
      <c r="L348" s="464"/>
      <c r="M348" s="343"/>
      <c r="N348" s="464"/>
      <c r="O348" s="343"/>
      <c r="P348" s="464"/>
      <c r="Q348" s="343"/>
      <c r="R348" s="343"/>
      <c r="S348" s="343"/>
      <c r="T348" s="343"/>
      <c r="U348" s="343"/>
      <c r="V348" s="343"/>
      <c r="W348" s="343"/>
      <c r="X348" s="343"/>
      <c r="Y348" s="343"/>
      <c r="Z348" s="343"/>
    </row>
    <row r="349" spans="1:26" ht="15.75" customHeight="1">
      <c r="A349" s="343"/>
      <c r="B349" s="343"/>
      <c r="C349" s="464"/>
      <c r="D349" s="343"/>
      <c r="E349" s="464"/>
      <c r="F349" s="343"/>
      <c r="G349" s="464"/>
      <c r="H349" s="343"/>
      <c r="I349" s="464"/>
      <c r="J349" s="497"/>
      <c r="K349" s="343"/>
      <c r="L349" s="464"/>
      <c r="M349" s="343"/>
      <c r="N349" s="464"/>
      <c r="O349" s="343"/>
      <c r="P349" s="464"/>
      <c r="Q349" s="343"/>
      <c r="R349" s="343"/>
      <c r="S349" s="343"/>
      <c r="T349" s="343"/>
      <c r="U349" s="343"/>
      <c r="V349" s="343"/>
      <c r="W349" s="343"/>
      <c r="X349" s="343"/>
      <c r="Y349" s="343"/>
      <c r="Z349" s="343"/>
    </row>
    <row r="350" spans="1:26" ht="15.75" customHeight="1">
      <c r="A350" s="343"/>
      <c r="B350" s="343"/>
      <c r="C350" s="464"/>
      <c r="D350" s="343"/>
      <c r="E350" s="464"/>
      <c r="F350" s="343"/>
      <c r="G350" s="464"/>
      <c r="H350" s="343"/>
      <c r="I350" s="464"/>
      <c r="J350" s="497"/>
      <c r="K350" s="343"/>
      <c r="L350" s="464"/>
      <c r="M350" s="343"/>
      <c r="N350" s="464"/>
      <c r="O350" s="343"/>
      <c r="P350" s="464"/>
      <c r="Q350" s="343"/>
      <c r="R350" s="343"/>
      <c r="S350" s="343"/>
      <c r="T350" s="343"/>
      <c r="U350" s="343"/>
      <c r="V350" s="343"/>
      <c r="W350" s="343"/>
      <c r="X350" s="343"/>
      <c r="Y350" s="343"/>
      <c r="Z350" s="343"/>
    </row>
    <row r="351" spans="1:26" ht="15.75" customHeight="1">
      <c r="A351" s="343"/>
      <c r="B351" s="343"/>
      <c r="C351" s="464"/>
      <c r="D351" s="343"/>
      <c r="E351" s="464"/>
      <c r="F351" s="343"/>
      <c r="G351" s="464"/>
      <c r="H351" s="343"/>
      <c r="I351" s="464"/>
      <c r="J351" s="497"/>
      <c r="K351" s="343"/>
      <c r="L351" s="464"/>
      <c r="M351" s="343"/>
      <c r="N351" s="464"/>
      <c r="O351" s="343"/>
      <c r="P351" s="464"/>
      <c r="Q351" s="343"/>
      <c r="R351" s="343"/>
      <c r="S351" s="343"/>
      <c r="T351" s="343"/>
      <c r="U351" s="343"/>
      <c r="V351" s="343"/>
      <c r="W351" s="343"/>
      <c r="X351" s="343"/>
      <c r="Y351" s="343"/>
      <c r="Z351" s="343"/>
    </row>
    <row r="352" spans="1:26" ht="15.75" customHeight="1">
      <c r="A352" s="343"/>
      <c r="B352" s="343"/>
      <c r="C352" s="464"/>
      <c r="D352" s="343"/>
      <c r="E352" s="464"/>
      <c r="F352" s="343"/>
      <c r="G352" s="464"/>
      <c r="H352" s="343"/>
      <c r="I352" s="464"/>
      <c r="J352" s="497"/>
      <c r="K352" s="343"/>
      <c r="L352" s="464"/>
      <c r="M352" s="343"/>
      <c r="N352" s="464"/>
      <c r="O352" s="343"/>
      <c r="P352" s="464"/>
      <c r="Q352" s="343"/>
      <c r="R352" s="343"/>
      <c r="S352" s="343"/>
      <c r="T352" s="343"/>
      <c r="U352" s="343"/>
      <c r="V352" s="343"/>
      <c r="W352" s="343"/>
      <c r="X352" s="343"/>
      <c r="Y352" s="343"/>
      <c r="Z352" s="343"/>
    </row>
    <row r="353" spans="1:26" ht="15.75" customHeight="1">
      <c r="A353" s="343"/>
      <c r="B353" s="343"/>
      <c r="C353" s="464"/>
      <c r="D353" s="343"/>
      <c r="E353" s="464"/>
      <c r="F353" s="343"/>
      <c r="G353" s="464"/>
      <c r="H353" s="343"/>
      <c r="I353" s="464"/>
      <c r="J353" s="497"/>
      <c r="K353" s="343"/>
      <c r="L353" s="464"/>
      <c r="M353" s="343"/>
      <c r="N353" s="464"/>
      <c r="O353" s="343"/>
      <c r="P353" s="464"/>
      <c r="Q353" s="343"/>
      <c r="R353" s="343"/>
      <c r="S353" s="343"/>
      <c r="T353" s="343"/>
      <c r="U353" s="343"/>
      <c r="V353" s="343"/>
      <c r="W353" s="343"/>
      <c r="X353" s="343"/>
      <c r="Y353" s="343"/>
      <c r="Z353" s="343"/>
    </row>
    <row r="354" spans="1:26" ht="15.75" customHeight="1">
      <c r="A354" s="343"/>
      <c r="B354" s="343"/>
      <c r="C354" s="464"/>
      <c r="D354" s="343"/>
      <c r="E354" s="464"/>
      <c r="F354" s="343"/>
      <c r="G354" s="464"/>
      <c r="H354" s="343"/>
      <c r="I354" s="464"/>
      <c r="J354" s="497"/>
      <c r="K354" s="343"/>
      <c r="L354" s="464"/>
      <c r="M354" s="343"/>
      <c r="N354" s="464"/>
      <c r="O354" s="343"/>
      <c r="P354" s="464"/>
      <c r="Q354" s="343"/>
      <c r="R354" s="343"/>
      <c r="S354" s="343"/>
      <c r="T354" s="343"/>
      <c r="U354" s="343"/>
      <c r="V354" s="343"/>
      <c r="W354" s="343"/>
      <c r="X354" s="343"/>
      <c r="Y354" s="343"/>
      <c r="Z354" s="343"/>
    </row>
    <row r="355" spans="1:26" ht="15.75" customHeight="1">
      <c r="A355" s="343"/>
      <c r="B355" s="343"/>
      <c r="C355" s="464"/>
      <c r="D355" s="343"/>
      <c r="E355" s="464"/>
      <c r="F355" s="343"/>
      <c r="G355" s="464"/>
      <c r="H355" s="343"/>
      <c r="I355" s="464"/>
      <c r="J355" s="497"/>
      <c r="K355" s="343"/>
      <c r="L355" s="464"/>
      <c r="M355" s="343"/>
      <c r="N355" s="464"/>
      <c r="O355" s="343"/>
      <c r="P355" s="464"/>
      <c r="Q355" s="343"/>
      <c r="R355" s="343"/>
      <c r="S355" s="343"/>
      <c r="T355" s="343"/>
      <c r="U355" s="343"/>
      <c r="V355" s="343"/>
      <c r="W355" s="343"/>
      <c r="X355" s="343"/>
      <c r="Y355" s="343"/>
      <c r="Z355" s="343"/>
    </row>
    <row r="356" spans="1:26" ht="15.75" customHeight="1">
      <c r="A356" s="343"/>
      <c r="B356" s="343"/>
      <c r="C356" s="464"/>
      <c r="D356" s="343"/>
      <c r="E356" s="464"/>
      <c r="F356" s="343"/>
      <c r="G356" s="464"/>
      <c r="H356" s="343"/>
      <c r="I356" s="464"/>
      <c r="J356" s="497"/>
      <c r="K356" s="343"/>
      <c r="L356" s="464"/>
      <c r="M356" s="343"/>
      <c r="N356" s="464"/>
      <c r="O356" s="343"/>
      <c r="P356" s="464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</row>
    <row r="357" spans="1:26" ht="15.75" customHeight="1">
      <c r="A357" s="343"/>
      <c r="B357" s="343"/>
      <c r="C357" s="464"/>
      <c r="D357" s="343"/>
      <c r="E357" s="464"/>
      <c r="F357" s="343"/>
      <c r="G357" s="464"/>
      <c r="H357" s="343"/>
      <c r="I357" s="464"/>
      <c r="J357" s="497"/>
      <c r="K357" s="343"/>
      <c r="L357" s="464"/>
      <c r="M357" s="343"/>
      <c r="N357" s="464"/>
      <c r="O357" s="343"/>
      <c r="P357" s="464"/>
      <c r="Q357" s="343"/>
      <c r="R357" s="343"/>
      <c r="S357" s="343"/>
      <c r="T357" s="343"/>
      <c r="U357" s="343"/>
      <c r="V357" s="343"/>
      <c r="W357" s="343"/>
      <c r="X357" s="343"/>
      <c r="Y357" s="343"/>
      <c r="Z357" s="343"/>
    </row>
    <row r="358" spans="1:26" ht="15.75" customHeight="1">
      <c r="A358" s="343"/>
      <c r="B358" s="343"/>
      <c r="C358" s="464"/>
      <c r="D358" s="343"/>
      <c r="E358" s="464"/>
      <c r="F358" s="343"/>
      <c r="G358" s="464"/>
      <c r="H358" s="343"/>
      <c r="I358" s="464"/>
      <c r="J358" s="497"/>
      <c r="K358" s="343"/>
      <c r="L358" s="464"/>
      <c r="M358" s="343"/>
      <c r="N358" s="464"/>
      <c r="O358" s="343"/>
      <c r="P358" s="464"/>
      <c r="Q358" s="343"/>
      <c r="R358" s="343"/>
      <c r="S358" s="343"/>
      <c r="T358" s="343"/>
      <c r="U358" s="343"/>
      <c r="V358" s="343"/>
      <c r="W358" s="343"/>
      <c r="X358" s="343"/>
      <c r="Y358" s="343"/>
      <c r="Z358" s="343"/>
    </row>
    <row r="359" spans="1:26" ht="15.75" customHeight="1">
      <c r="A359" s="343"/>
      <c r="B359" s="343"/>
      <c r="C359" s="464"/>
      <c r="D359" s="343"/>
      <c r="E359" s="464"/>
      <c r="F359" s="343"/>
      <c r="G359" s="464"/>
      <c r="H359" s="343"/>
      <c r="I359" s="464"/>
      <c r="J359" s="497"/>
      <c r="K359" s="343"/>
      <c r="L359" s="464"/>
      <c r="M359" s="343"/>
      <c r="N359" s="464"/>
      <c r="O359" s="343"/>
      <c r="P359" s="464"/>
      <c r="Q359" s="343"/>
      <c r="R359" s="343"/>
      <c r="S359" s="343"/>
      <c r="T359" s="343"/>
      <c r="U359" s="343"/>
      <c r="V359" s="343"/>
      <c r="W359" s="343"/>
      <c r="X359" s="343"/>
      <c r="Y359" s="343"/>
      <c r="Z359" s="343"/>
    </row>
    <row r="360" spans="1:26" ht="15.75" customHeight="1">
      <c r="A360" s="343"/>
      <c r="B360" s="343"/>
      <c r="C360" s="464"/>
      <c r="D360" s="343"/>
      <c r="E360" s="464"/>
      <c r="F360" s="343"/>
      <c r="G360" s="464"/>
      <c r="H360" s="343"/>
      <c r="I360" s="464"/>
      <c r="J360" s="497"/>
      <c r="K360" s="343"/>
      <c r="L360" s="464"/>
      <c r="M360" s="343"/>
      <c r="N360" s="464"/>
      <c r="O360" s="343"/>
      <c r="P360" s="464"/>
      <c r="Q360" s="343"/>
      <c r="R360" s="343"/>
      <c r="S360" s="343"/>
      <c r="T360" s="343"/>
      <c r="U360" s="343"/>
      <c r="V360" s="343"/>
      <c r="W360" s="343"/>
      <c r="X360" s="343"/>
      <c r="Y360" s="343"/>
      <c r="Z360" s="343"/>
    </row>
    <row r="361" spans="1:26" ht="15.75" customHeight="1">
      <c r="A361" s="343"/>
      <c r="B361" s="343"/>
      <c r="C361" s="464"/>
      <c r="D361" s="343"/>
      <c r="E361" s="464"/>
      <c r="F361" s="343"/>
      <c r="G361" s="464"/>
      <c r="H361" s="343"/>
      <c r="I361" s="464"/>
      <c r="J361" s="497"/>
      <c r="K361" s="343"/>
      <c r="L361" s="464"/>
      <c r="M361" s="343"/>
      <c r="N361" s="464"/>
      <c r="O361" s="343"/>
      <c r="P361" s="464"/>
      <c r="Q361" s="343"/>
      <c r="R361" s="343"/>
      <c r="S361" s="343"/>
      <c r="T361" s="343"/>
      <c r="U361" s="343"/>
      <c r="V361" s="343"/>
      <c r="W361" s="343"/>
      <c r="X361" s="343"/>
      <c r="Y361" s="343"/>
      <c r="Z361" s="343"/>
    </row>
    <row r="362" spans="1:26" ht="15.75" customHeight="1">
      <c r="A362" s="343"/>
      <c r="B362" s="343"/>
      <c r="C362" s="464"/>
      <c r="D362" s="343"/>
      <c r="E362" s="464"/>
      <c r="F362" s="343"/>
      <c r="G362" s="464"/>
      <c r="H362" s="343"/>
      <c r="I362" s="464"/>
      <c r="J362" s="497"/>
      <c r="K362" s="343"/>
      <c r="L362" s="464"/>
      <c r="M362" s="343"/>
      <c r="N362" s="464"/>
      <c r="O362" s="343"/>
      <c r="P362" s="464"/>
      <c r="Q362" s="343"/>
      <c r="R362" s="343"/>
      <c r="S362" s="343"/>
      <c r="T362" s="343"/>
      <c r="U362" s="343"/>
      <c r="V362" s="343"/>
      <c r="W362" s="343"/>
      <c r="X362" s="343"/>
      <c r="Y362" s="343"/>
      <c r="Z362" s="343"/>
    </row>
    <row r="363" spans="1:26" ht="15.75" customHeight="1">
      <c r="A363" s="343"/>
      <c r="B363" s="343"/>
      <c r="C363" s="464"/>
      <c r="D363" s="343"/>
      <c r="E363" s="464"/>
      <c r="F363" s="343"/>
      <c r="G363" s="464"/>
      <c r="H363" s="343"/>
      <c r="I363" s="464"/>
      <c r="J363" s="497"/>
      <c r="K363" s="343"/>
      <c r="L363" s="464"/>
      <c r="M363" s="343"/>
      <c r="N363" s="464"/>
      <c r="O363" s="343"/>
      <c r="P363" s="464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</row>
    <row r="364" spans="1:26" ht="15.75" customHeight="1">
      <c r="A364" s="343"/>
      <c r="B364" s="343"/>
      <c r="C364" s="464"/>
      <c r="D364" s="343"/>
      <c r="E364" s="464"/>
      <c r="F364" s="343"/>
      <c r="G364" s="464"/>
      <c r="H364" s="343"/>
      <c r="I364" s="464"/>
      <c r="J364" s="497"/>
      <c r="K364" s="343"/>
      <c r="L364" s="464"/>
      <c r="M364" s="343"/>
      <c r="N364" s="464"/>
      <c r="O364" s="343"/>
      <c r="P364" s="464"/>
      <c r="Q364" s="343"/>
      <c r="R364" s="343"/>
      <c r="S364" s="343"/>
      <c r="T364" s="343"/>
      <c r="U364" s="343"/>
      <c r="V364" s="343"/>
      <c r="W364" s="343"/>
      <c r="X364" s="343"/>
      <c r="Y364" s="343"/>
      <c r="Z364" s="343"/>
    </row>
    <row r="365" spans="1:26" ht="15.75" customHeight="1">
      <c r="A365" s="343"/>
      <c r="B365" s="343"/>
      <c r="C365" s="464"/>
      <c r="D365" s="343"/>
      <c r="E365" s="464"/>
      <c r="F365" s="343"/>
      <c r="G365" s="464"/>
      <c r="H365" s="343"/>
      <c r="I365" s="464"/>
      <c r="J365" s="497"/>
      <c r="K365" s="343"/>
      <c r="L365" s="464"/>
      <c r="M365" s="343"/>
      <c r="N365" s="464"/>
      <c r="O365" s="343"/>
      <c r="P365" s="464"/>
      <c r="Q365" s="343"/>
      <c r="R365" s="343"/>
      <c r="S365" s="343"/>
      <c r="T365" s="343"/>
      <c r="U365" s="343"/>
      <c r="V365" s="343"/>
      <c r="W365" s="343"/>
      <c r="X365" s="343"/>
      <c r="Y365" s="343"/>
      <c r="Z365" s="343"/>
    </row>
    <row r="366" spans="1:26" ht="15.75" customHeight="1">
      <c r="A366" s="343"/>
      <c r="B366" s="343"/>
      <c r="C366" s="464"/>
      <c r="D366" s="343"/>
      <c r="E366" s="464"/>
      <c r="F366" s="343"/>
      <c r="G366" s="464"/>
      <c r="H366" s="343"/>
      <c r="I366" s="464"/>
      <c r="J366" s="497"/>
      <c r="K366" s="343"/>
      <c r="L366" s="464"/>
      <c r="M366" s="343"/>
      <c r="N366" s="464"/>
      <c r="O366" s="343"/>
      <c r="P366" s="464"/>
      <c r="Q366" s="343"/>
      <c r="R366" s="343"/>
      <c r="S366" s="343"/>
      <c r="T366" s="343"/>
      <c r="U366" s="343"/>
      <c r="V366" s="343"/>
      <c r="W366" s="343"/>
      <c r="X366" s="343"/>
      <c r="Y366" s="343"/>
      <c r="Z366" s="343"/>
    </row>
    <row r="367" spans="1:26" ht="15.75" customHeight="1">
      <c r="A367" s="343"/>
      <c r="B367" s="343"/>
      <c r="C367" s="464"/>
      <c r="D367" s="343"/>
      <c r="E367" s="464"/>
      <c r="F367" s="343"/>
      <c r="G367" s="464"/>
      <c r="H367" s="343"/>
      <c r="I367" s="464"/>
      <c r="J367" s="497"/>
      <c r="K367" s="343"/>
      <c r="L367" s="464"/>
      <c r="M367" s="343"/>
      <c r="N367" s="464"/>
      <c r="O367" s="343"/>
      <c r="P367" s="464"/>
      <c r="Q367" s="343"/>
      <c r="R367" s="343"/>
      <c r="S367" s="343"/>
      <c r="T367" s="343"/>
      <c r="U367" s="343"/>
      <c r="V367" s="343"/>
      <c r="W367" s="343"/>
      <c r="X367" s="343"/>
      <c r="Y367" s="343"/>
      <c r="Z367" s="343"/>
    </row>
    <row r="368" spans="1:26" ht="15.75" customHeight="1">
      <c r="A368" s="343"/>
      <c r="B368" s="343"/>
      <c r="C368" s="464"/>
      <c r="D368" s="343"/>
      <c r="E368" s="464"/>
      <c r="F368" s="343"/>
      <c r="G368" s="464"/>
      <c r="H368" s="343"/>
      <c r="I368" s="464"/>
      <c r="J368" s="497"/>
      <c r="K368" s="343"/>
      <c r="L368" s="464"/>
      <c r="M368" s="343"/>
      <c r="N368" s="464"/>
      <c r="O368" s="343"/>
      <c r="P368" s="464"/>
      <c r="Q368" s="343"/>
      <c r="R368" s="343"/>
      <c r="S368" s="343"/>
      <c r="T368" s="343"/>
      <c r="U368" s="343"/>
      <c r="V368" s="343"/>
      <c r="W368" s="343"/>
      <c r="X368" s="343"/>
      <c r="Y368" s="343"/>
      <c r="Z368" s="343"/>
    </row>
    <row r="369" spans="1:26" ht="15.75" customHeight="1">
      <c r="A369" s="343"/>
      <c r="B369" s="343"/>
      <c r="C369" s="464"/>
      <c r="D369" s="343"/>
      <c r="E369" s="464"/>
      <c r="F369" s="343"/>
      <c r="G369" s="464"/>
      <c r="H369" s="343"/>
      <c r="I369" s="464"/>
      <c r="J369" s="497"/>
      <c r="K369" s="343"/>
      <c r="L369" s="464"/>
      <c r="M369" s="343"/>
      <c r="N369" s="464"/>
      <c r="O369" s="343"/>
      <c r="P369" s="464"/>
      <c r="Q369" s="343"/>
      <c r="R369" s="343"/>
      <c r="S369" s="343"/>
      <c r="T369" s="343"/>
      <c r="U369" s="343"/>
      <c r="V369" s="343"/>
      <c r="W369" s="343"/>
      <c r="X369" s="343"/>
      <c r="Y369" s="343"/>
      <c r="Z369" s="343"/>
    </row>
    <row r="370" spans="1:26" ht="15.75" customHeight="1">
      <c r="A370" s="343"/>
      <c r="B370" s="343"/>
      <c r="C370" s="464"/>
      <c r="D370" s="343"/>
      <c r="E370" s="464"/>
      <c r="F370" s="343"/>
      <c r="G370" s="464"/>
      <c r="H370" s="343"/>
      <c r="I370" s="464"/>
      <c r="J370" s="497"/>
      <c r="K370" s="343"/>
      <c r="L370" s="464"/>
      <c r="M370" s="343"/>
      <c r="N370" s="464"/>
      <c r="O370" s="343"/>
      <c r="P370" s="464"/>
      <c r="Q370" s="343"/>
      <c r="R370" s="343"/>
      <c r="S370" s="343"/>
      <c r="T370" s="343"/>
      <c r="U370" s="343"/>
      <c r="V370" s="343"/>
      <c r="W370" s="343"/>
      <c r="X370" s="343"/>
      <c r="Y370" s="343"/>
      <c r="Z370" s="343"/>
    </row>
    <row r="371" spans="1:26" ht="15.75" customHeight="1">
      <c r="A371" s="343"/>
      <c r="B371" s="343"/>
      <c r="C371" s="464"/>
      <c r="D371" s="343"/>
      <c r="E371" s="464"/>
      <c r="F371" s="343"/>
      <c r="G371" s="464"/>
      <c r="H371" s="343"/>
      <c r="I371" s="464"/>
      <c r="J371" s="497"/>
      <c r="K371" s="343"/>
      <c r="L371" s="464"/>
      <c r="M371" s="343"/>
      <c r="N371" s="464"/>
      <c r="O371" s="343"/>
      <c r="P371" s="464"/>
      <c r="Q371" s="343"/>
      <c r="R371" s="343"/>
      <c r="S371" s="343"/>
      <c r="T371" s="343"/>
      <c r="U371" s="343"/>
      <c r="V371" s="343"/>
      <c r="W371" s="343"/>
      <c r="X371" s="343"/>
      <c r="Y371" s="343"/>
      <c r="Z371" s="343"/>
    </row>
    <row r="372" spans="1:26" ht="15.75" customHeight="1">
      <c r="A372" s="343"/>
      <c r="B372" s="343"/>
      <c r="C372" s="464"/>
      <c r="D372" s="343"/>
      <c r="E372" s="464"/>
      <c r="F372" s="343"/>
      <c r="G372" s="464"/>
      <c r="H372" s="343"/>
      <c r="I372" s="464"/>
      <c r="J372" s="497"/>
      <c r="K372" s="343"/>
      <c r="L372" s="464"/>
      <c r="M372" s="343"/>
      <c r="N372" s="464"/>
      <c r="O372" s="343"/>
      <c r="P372" s="464"/>
      <c r="Q372" s="343"/>
      <c r="R372" s="343"/>
      <c r="S372" s="343"/>
      <c r="T372" s="343"/>
      <c r="U372" s="343"/>
      <c r="V372" s="343"/>
      <c r="W372" s="343"/>
      <c r="X372" s="343"/>
      <c r="Y372" s="343"/>
      <c r="Z372" s="343"/>
    </row>
    <row r="373" spans="1:26" ht="15.75" customHeight="1">
      <c r="A373" s="343"/>
      <c r="B373" s="343"/>
      <c r="C373" s="464"/>
      <c r="D373" s="343"/>
      <c r="E373" s="464"/>
      <c r="F373" s="343"/>
      <c r="G373" s="464"/>
      <c r="H373" s="343"/>
      <c r="I373" s="464"/>
      <c r="J373" s="497"/>
      <c r="K373" s="343"/>
      <c r="L373" s="464"/>
      <c r="M373" s="343"/>
      <c r="N373" s="464"/>
      <c r="O373" s="343"/>
      <c r="P373" s="464"/>
      <c r="Q373" s="343"/>
      <c r="R373" s="343"/>
      <c r="S373" s="343"/>
      <c r="T373" s="343"/>
      <c r="U373" s="343"/>
      <c r="V373" s="343"/>
      <c r="W373" s="343"/>
      <c r="X373" s="343"/>
      <c r="Y373" s="343"/>
      <c r="Z373" s="343"/>
    </row>
    <row r="374" spans="1:26" ht="15.75" customHeight="1">
      <c r="A374" s="343"/>
      <c r="B374" s="343"/>
      <c r="C374" s="464"/>
      <c r="D374" s="343"/>
      <c r="E374" s="464"/>
      <c r="F374" s="343"/>
      <c r="G374" s="464"/>
      <c r="H374" s="343"/>
      <c r="I374" s="464"/>
      <c r="J374" s="497"/>
      <c r="K374" s="343"/>
      <c r="L374" s="464"/>
      <c r="M374" s="343"/>
      <c r="N374" s="464"/>
      <c r="O374" s="343"/>
      <c r="P374" s="464"/>
      <c r="Q374" s="343"/>
      <c r="R374" s="343"/>
      <c r="S374" s="343"/>
      <c r="T374" s="343"/>
      <c r="U374" s="343"/>
      <c r="V374" s="343"/>
      <c r="W374" s="343"/>
      <c r="X374" s="343"/>
      <c r="Y374" s="343"/>
      <c r="Z374" s="343"/>
    </row>
    <row r="375" spans="1:26" ht="15.75" customHeight="1">
      <c r="A375" s="343"/>
      <c r="B375" s="343"/>
      <c r="C375" s="464"/>
      <c r="D375" s="343"/>
      <c r="E375" s="464"/>
      <c r="F375" s="343"/>
      <c r="G375" s="464"/>
      <c r="H375" s="343"/>
      <c r="I375" s="464"/>
      <c r="J375" s="497"/>
      <c r="K375" s="343"/>
      <c r="L375" s="464"/>
      <c r="M375" s="343"/>
      <c r="N375" s="464"/>
      <c r="O375" s="343"/>
      <c r="P375" s="464"/>
      <c r="Q375" s="343"/>
      <c r="R375" s="343"/>
      <c r="S375" s="343"/>
      <c r="T375" s="343"/>
      <c r="U375" s="343"/>
      <c r="V375" s="343"/>
      <c r="W375" s="343"/>
      <c r="X375" s="343"/>
      <c r="Y375" s="343"/>
      <c r="Z375" s="343"/>
    </row>
    <row r="376" spans="1:26" ht="15.75" customHeight="1">
      <c r="A376" s="343"/>
      <c r="B376" s="343"/>
      <c r="C376" s="464"/>
      <c r="D376" s="343"/>
      <c r="E376" s="464"/>
      <c r="F376" s="343"/>
      <c r="G376" s="464"/>
      <c r="H376" s="343"/>
      <c r="I376" s="464"/>
      <c r="J376" s="497"/>
      <c r="K376" s="343"/>
      <c r="L376" s="464"/>
      <c r="M376" s="343"/>
      <c r="N376" s="464"/>
      <c r="O376" s="343"/>
      <c r="P376" s="464"/>
      <c r="Q376" s="343"/>
      <c r="R376" s="343"/>
      <c r="S376" s="343"/>
      <c r="T376" s="343"/>
      <c r="U376" s="343"/>
      <c r="V376" s="343"/>
      <c r="W376" s="343"/>
      <c r="X376" s="343"/>
      <c r="Y376" s="343"/>
      <c r="Z376" s="343"/>
    </row>
    <row r="377" spans="1:26" ht="15.75" customHeight="1">
      <c r="A377" s="343"/>
      <c r="B377" s="343"/>
      <c r="C377" s="464"/>
      <c r="D377" s="343"/>
      <c r="E377" s="464"/>
      <c r="F377" s="343"/>
      <c r="G377" s="464"/>
      <c r="H377" s="343"/>
      <c r="I377" s="464"/>
      <c r="J377" s="497"/>
      <c r="K377" s="343"/>
      <c r="L377" s="464"/>
      <c r="M377" s="343"/>
      <c r="N377" s="464"/>
      <c r="O377" s="343"/>
      <c r="P377" s="464"/>
      <c r="Q377" s="343"/>
      <c r="R377" s="343"/>
      <c r="S377" s="343"/>
      <c r="T377" s="343"/>
      <c r="U377" s="343"/>
      <c r="V377" s="343"/>
      <c r="W377" s="343"/>
      <c r="X377" s="343"/>
      <c r="Y377" s="343"/>
      <c r="Z377" s="343"/>
    </row>
    <row r="378" spans="1:26" ht="15.75" customHeight="1">
      <c r="A378" s="343"/>
      <c r="B378" s="343"/>
      <c r="C378" s="464"/>
      <c r="D378" s="343"/>
      <c r="E378" s="464"/>
      <c r="F378" s="343"/>
      <c r="G378" s="464"/>
      <c r="H378" s="343"/>
      <c r="I378" s="464"/>
      <c r="J378" s="497"/>
      <c r="K378" s="343"/>
      <c r="L378" s="464"/>
      <c r="M378" s="343"/>
      <c r="N378" s="464"/>
      <c r="O378" s="343"/>
      <c r="P378" s="464"/>
      <c r="Q378" s="343"/>
      <c r="R378" s="343"/>
      <c r="S378" s="343"/>
      <c r="T378" s="343"/>
      <c r="U378" s="343"/>
      <c r="V378" s="343"/>
      <c r="W378" s="343"/>
      <c r="X378" s="343"/>
      <c r="Y378" s="343"/>
      <c r="Z378" s="343"/>
    </row>
    <row r="379" spans="1:26" ht="15.75" customHeight="1">
      <c r="A379" s="343"/>
      <c r="B379" s="343"/>
      <c r="C379" s="464"/>
      <c r="D379" s="343"/>
      <c r="E379" s="464"/>
      <c r="F379" s="343"/>
      <c r="G379" s="464"/>
      <c r="H379" s="343"/>
      <c r="I379" s="464"/>
      <c r="J379" s="497"/>
      <c r="K379" s="343"/>
      <c r="L379" s="464"/>
      <c r="M379" s="343"/>
      <c r="N379" s="464"/>
      <c r="O379" s="343"/>
      <c r="P379" s="464"/>
      <c r="Q379" s="343"/>
      <c r="R379" s="343"/>
      <c r="S379" s="343"/>
      <c r="T379" s="343"/>
      <c r="U379" s="343"/>
      <c r="V379" s="343"/>
      <c r="W379" s="343"/>
      <c r="X379" s="343"/>
      <c r="Y379" s="343"/>
      <c r="Z379" s="343"/>
    </row>
    <row r="380" spans="1:26" ht="15.75" customHeight="1">
      <c r="A380" s="343"/>
      <c r="B380" s="343"/>
      <c r="C380" s="464"/>
      <c r="D380" s="343"/>
      <c r="E380" s="464"/>
      <c r="F380" s="343"/>
      <c r="G380" s="464"/>
      <c r="H380" s="343"/>
      <c r="I380" s="464"/>
      <c r="J380" s="497"/>
      <c r="K380" s="343"/>
      <c r="L380" s="464"/>
      <c r="M380" s="343"/>
      <c r="N380" s="464"/>
      <c r="O380" s="343"/>
      <c r="P380" s="464"/>
      <c r="Q380" s="343"/>
      <c r="R380" s="343"/>
      <c r="S380" s="343"/>
      <c r="T380" s="343"/>
      <c r="U380" s="343"/>
      <c r="V380" s="343"/>
      <c r="W380" s="343"/>
      <c r="X380" s="343"/>
      <c r="Y380" s="343"/>
      <c r="Z380" s="343"/>
    </row>
    <row r="381" spans="1:26" ht="15.75" customHeight="1">
      <c r="A381" s="343"/>
      <c r="B381" s="343"/>
      <c r="C381" s="464"/>
      <c r="D381" s="343"/>
      <c r="E381" s="464"/>
      <c r="F381" s="343"/>
      <c r="G381" s="464"/>
      <c r="H381" s="343"/>
      <c r="I381" s="464"/>
      <c r="J381" s="497"/>
      <c r="K381" s="343"/>
      <c r="L381" s="464"/>
      <c r="M381" s="343"/>
      <c r="N381" s="464"/>
      <c r="O381" s="343"/>
      <c r="P381" s="464"/>
      <c r="Q381" s="343"/>
      <c r="R381" s="343"/>
      <c r="S381" s="343"/>
      <c r="T381" s="343"/>
      <c r="U381" s="343"/>
      <c r="V381" s="343"/>
      <c r="W381" s="343"/>
      <c r="X381" s="343"/>
      <c r="Y381" s="343"/>
      <c r="Z381" s="343"/>
    </row>
    <row r="382" spans="1:26" ht="15.75" customHeight="1">
      <c r="A382" s="343"/>
      <c r="B382" s="343"/>
      <c r="C382" s="464"/>
      <c r="D382" s="343"/>
      <c r="E382" s="464"/>
      <c r="F382" s="343"/>
      <c r="G382" s="464"/>
      <c r="H382" s="343"/>
      <c r="I382" s="464"/>
      <c r="J382" s="497"/>
      <c r="K382" s="343"/>
      <c r="L382" s="464"/>
      <c r="M382" s="343"/>
      <c r="N382" s="464"/>
      <c r="O382" s="343"/>
      <c r="P382" s="464"/>
      <c r="Q382" s="343"/>
      <c r="R382" s="343"/>
      <c r="S382" s="343"/>
      <c r="T382" s="343"/>
      <c r="U382" s="343"/>
      <c r="V382" s="343"/>
      <c r="W382" s="343"/>
      <c r="X382" s="343"/>
      <c r="Y382" s="343"/>
      <c r="Z382" s="343"/>
    </row>
    <row r="383" spans="1:26" ht="15.75" customHeight="1">
      <c r="A383" s="343"/>
      <c r="B383" s="343"/>
      <c r="C383" s="464"/>
      <c r="D383" s="343"/>
      <c r="E383" s="464"/>
      <c r="F383" s="343"/>
      <c r="G383" s="464"/>
      <c r="H383" s="343"/>
      <c r="I383" s="464"/>
      <c r="J383" s="497"/>
      <c r="K383" s="343"/>
      <c r="L383" s="464"/>
      <c r="M383" s="343"/>
      <c r="N383" s="464"/>
      <c r="O383" s="343"/>
      <c r="P383" s="464"/>
      <c r="Q383" s="343"/>
      <c r="R383" s="343"/>
      <c r="S383" s="343"/>
      <c r="T383" s="343"/>
      <c r="U383" s="343"/>
      <c r="V383" s="343"/>
      <c r="W383" s="343"/>
      <c r="X383" s="343"/>
      <c r="Y383" s="343"/>
      <c r="Z383" s="343"/>
    </row>
    <row r="384" spans="1:26" ht="15.75" customHeight="1">
      <c r="A384" s="343"/>
      <c r="B384" s="343"/>
      <c r="C384" s="464"/>
      <c r="D384" s="343"/>
      <c r="E384" s="464"/>
      <c r="F384" s="343"/>
      <c r="G384" s="464"/>
      <c r="H384" s="343"/>
      <c r="I384" s="464"/>
      <c r="J384" s="497"/>
      <c r="K384" s="343"/>
      <c r="L384" s="464"/>
      <c r="M384" s="343"/>
      <c r="N384" s="464"/>
      <c r="O384" s="343"/>
      <c r="P384" s="464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</row>
    <row r="385" spans="1:26" ht="15.75" customHeight="1">
      <c r="A385" s="343"/>
      <c r="B385" s="343"/>
      <c r="C385" s="464"/>
      <c r="D385" s="343"/>
      <c r="E385" s="464"/>
      <c r="F385" s="343"/>
      <c r="G385" s="464"/>
      <c r="H385" s="343"/>
      <c r="I385" s="464"/>
      <c r="J385" s="497"/>
      <c r="K385" s="343"/>
      <c r="L385" s="464"/>
      <c r="M385" s="343"/>
      <c r="N385" s="464"/>
      <c r="O385" s="343"/>
      <c r="P385" s="464"/>
      <c r="Q385" s="343"/>
      <c r="R385" s="343"/>
      <c r="S385" s="343"/>
      <c r="T385" s="343"/>
      <c r="U385" s="343"/>
      <c r="V385" s="343"/>
      <c r="W385" s="343"/>
      <c r="X385" s="343"/>
      <c r="Y385" s="343"/>
      <c r="Z385" s="343"/>
    </row>
    <row r="386" spans="1:26" ht="15.75" customHeight="1">
      <c r="A386" s="343"/>
      <c r="B386" s="343"/>
      <c r="C386" s="464"/>
      <c r="D386" s="343"/>
      <c r="E386" s="464"/>
      <c r="F386" s="343"/>
      <c r="G386" s="464"/>
      <c r="H386" s="343"/>
      <c r="I386" s="464"/>
      <c r="J386" s="497"/>
      <c r="K386" s="343"/>
      <c r="L386" s="464"/>
      <c r="M386" s="343"/>
      <c r="N386" s="464"/>
      <c r="O386" s="343"/>
      <c r="P386" s="464"/>
      <c r="Q386" s="343"/>
      <c r="R386" s="343"/>
      <c r="S386" s="343"/>
      <c r="T386" s="343"/>
      <c r="U386" s="343"/>
      <c r="V386" s="343"/>
      <c r="W386" s="343"/>
      <c r="X386" s="343"/>
      <c r="Y386" s="343"/>
      <c r="Z386" s="343"/>
    </row>
    <row r="387" spans="1:26" ht="15.75" customHeight="1">
      <c r="A387" s="343"/>
      <c r="B387" s="343"/>
      <c r="C387" s="464"/>
      <c r="D387" s="343"/>
      <c r="E387" s="464"/>
      <c r="F387" s="343"/>
      <c r="G387" s="464"/>
      <c r="H387" s="343"/>
      <c r="I387" s="464"/>
      <c r="J387" s="497"/>
      <c r="K387" s="343"/>
      <c r="L387" s="464"/>
      <c r="M387" s="343"/>
      <c r="N387" s="464"/>
      <c r="O387" s="343"/>
      <c r="P387" s="464"/>
      <c r="Q387" s="343"/>
      <c r="R387" s="343"/>
      <c r="S387" s="343"/>
      <c r="T387" s="343"/>
      <c r="U387" s="343"/>
      <c r="V387" s="343"/>
      <c r="W387" s="343"/>
      <c r="X387" s="343"/>
      <c r="Y387" s="343"/>
      <c r="Z387" s="343"/>
    </row>
    <row r="388" spans="1:26" ht="15.75" customHeight="1">
      <c r="A388" s="343"/>
      <c r="B388" s="343"/>
      <c r="C388" s="464"/>
      <c r="D388" s="343"/>
      <c r="E388" s="464"/>
      <c r="F388" s="343"/>
      <c r="G388" s="464"/>
      <c r="H388" s="343"/>
      <c r="I388" s="464"/>
      <c r="J388" s="497"/>
      <c r="K388" s="343"/>
      <c r="L388" s="464"/>
      <c r="M388" s="343"/>
      <c r="N388" s="464"/>
      <c r="O388" s="343"/>
      <c r="P388" s="464"/>
      <c r="Q388" s="343"/>
      <c r="R388" s="343"/>
      <c r="S388" s="343"/>
      <c r="T388" s="343"/>
      <c r="U388" s="343"/>
      <c r="V388" s="343"/>
      <c r="W388" s="343"/>
      <c r="X388" s="343"/>
      <c r="Y388" s="343"/>
      <c r="Z388" s="343"/>
    </row>
    <row r="389" spans="1:26" ht="15.75" customHeight="1">
      <c r="A389" s="343"/>
      <c r="B389" s="343"/>
      <c r="C389" s="464"/>
      <c r="D389" s="343"/>
      <c r="E389" s="464"/>
      <c r="F389" s="343"/>
      <c r="G389" s="464"/>
      <c r="H389" s="343"/>
      <c r="I389" s="464"/>
      <c r="J389" s="497"/>
      <c r="K389" s="343"/>
      <c r="L389" s="464"/>
      <c r="M389" s="343"/>
      <c r="N389" s="464"/>
      <c r="O389" s="343"/>
      <c r="P389" s="464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</row>
    <row r="390" spans="1:26" ht="15.75" customHeight="1">
      <c r="A390" s="343"/>
      <c r="B390" s="343"/>
      <c r="C390" s="464"/>
      <c r="D390" s="343"/>
      <c r="E390" s="464"/>
      <c r="F390" s="343"/>
      <c r="G390" s="464"/>
      <c r="H390" s="343"/>
      <c r="I390" s="464"/>
      <c r="J390" s="497"/>
      <c r="K390" s="343"/>
      <c r="L390" s="464"/>
      <c r="M390" s="343"/>
      <c r="N390" s="464"/>
      <c r="O390" s="343"/>
      <c r="P390" s="464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</row>
    <row r="391" spans="1:26" ht="15.75" customHeight="1">
      <c r="A391" s="343"/>
      <c r="B391" s="343"/>
      <c r="C391" s="464"/>
      <c r="D391" s="343"/>
      <c r="E391" s="464"/>
      <c r="F391" s="343"/>
      <c r="G391" s="464"/>
      <c r="H391" s="343"/>
      <c r="I391" s="464"/>
      <c r="J391" s="497"/>
      <c r="K391" s="343"/>
      <c r="L391" s="464"/>
      <c r="M391" s="343"/>
      <c r="N391" s="464"/>
      <c r="O391" s="343"/>
      <c r="P391" s="464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</row>
    <row r="392" spans="1:26" ht="15.75" customHeight="1">
      <c r="A392" s="343"/>
      <c r="B392" s="343"/>
      <c r="C392" s="464"/>
      <c r="D392" s="343"/>
      <c r="E392" s="464"/>
      <c r="F392" s="343"/>
      <c r="G392" s="464"/>
      <c r="H392" s="343"/>
      <c r="I392" s="464"/>
      <c r="J392" s="497"/>
      <c r="K392" s="343"/>
      <c r="L392" s="464"/>
      <c r="M392" s="343"/>
      <c r="N392" s="464"/>
      <c r="O392" s="343"/>
      <c r="P392" s="464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</row>
    <row r="393" spans="1:26" ht="15.75" customHeight="1">
      <c r="A393" s="343"/>
      <c r="B393" s="343"/>
      <c r="C393" s="464"/>
      <c r="D393" s="343"/>
      <c r="E393" s="464"/>
      <c r="F393" s="343"/>
      <c r="G393" s="464"/>
      <c r="H393" s="343"/>
      <c r="I393" s="464"/>
      <c r="J393" s="497"/>
      <c r="K393" s="343"/>
      <c r="L393" s="464"/>
      <c r="M393" s="343"/>
      <c r="N393" s="464"/>
      <c r="O393" s="343"/>
      <c r="P393" s="464"/>
      <c r="Q393" s="343"/>
      <c r="R393" s="343"/>
      <c r="S393" s="343"/>
      <c r="T393" s="343"/>
      <c r="U393" s="343"/>
      <c r="V393" s="343"/>
      <c r="W393" s="343"/>
      <c r="X393" s="343"/>
      <c r="Y393" s="343"/>
      <c r="Z393" s="343"/>
    </row>
    <row r="394" spans="1:26" ht="15.75" customHeight="1">
      <c r="A394" s="343"/>
      <c r="B394" s="343"/>
      <c r="C394" s="464"/>
      <c r="D394" s="343"/>
      <c r="E394" s="464"/>
      <c r="F394" s="343"/>
      <c r="G394" s="464"/>
      <c r="H394" s="343"/>
      <c r="I394" s="464"/>
      <c r="J394" s="497"/>
      <c r="K394" s="343"/>
      <c r="L394" s="464"/>
      <c r="M394" s="343"/>
      <c r="N394" s="464"/>
      <c r="O394" s="343"/>
      <c r="P394" s="464"/>
      <c r="Q394" s="343"/>
      <c r="R394" s="343"/>
      <c r="S394" s="343"/>
      <c r="T394" s="343"/>
      <c r="U394" s="343"/>
      <c r="V394" s="343"/>
      <c r="W394" s="343"/>
      <c r="X394" s="343"/>
      <c r="Y394" s="343"/>
      <c r="Z394" s="343"/>
    </row>
    <row r="395" spans="1:26" ht="15.75" customHeight="1">
      <c r="A395" s="343"/>
      <c r="B395" s="343"/>
      <c r="C395" s="464"/>
      <c r="D395" s="343"/>
      <c r="E395" s="464"/>
      <c r="F395" s="343"/>
      <c r="G395" s="464"/>
      <c r="H395" s="343"/>
      <c r="I395" s="464"/>
      <c r="J395" s="497"/>
      <c r="K395" s="343"/>
      <c r="L395" s="464"/>
      <c r="M395" s="343"/>
      <c r="N395" s="464"/>
      <c r="O395" s="343"/>
      <c r="P395" s="464"/>
      <c r="Q395" s="343"/>
      <c r="R395" s="343"/>
      <c r="S395" s="343"/>
      <c r="T395" s="343"/>
      <c r="U395" s="343"/>
      <c r="V395" s="343"/>
      <c r="W395" s="343"/>
      <c r="X395" s="343"/>
      <c r="Y395" s="343"/>
      <c r="Z395" s="343"/>
    </row>
    <row r="396" spans="1:26" ht="15.75" customHeight="1">
      <c r="A396" s="343"/>
      <c r="B396" s="343"/>
      <c r="C396" s="464"/>
      <c r="D396" s="343"/>
      <c r="E396" s="464"/>
      <c r="F396" s="343"/>
      <c r="G396" s="464"/>
      <c r="H396" s="343"/>
      <c r="I396" s="464"/>
      <c r="J396" s="497"/>
      <c r="K396" s="343"/>
      <c r="L396" s="464"/>
      <c r="M396" s="343"/>
      <c r="N396" s="464"/>
      <c r="O396" s="343"/>
      <c r="P396" s="464"/>
      <c r="Q396" s="343"/>
      <c r="R396" s="343"/>
      <c r="S396" s="343"/>
      <c r="T396" s="343"/>
      <c r="U396" s="343"/>
      <c r="V396" s="343"/>
      <c r="W396" s="343"/>
      <c r="X396" s="343"/>
      <c r="Y396" s="343"/>
      <c r="Z396" s="343"/>
    </row>
    <row r="397" spans="1:26" ht="15.75" customHeight="1">
      <c r="A397" s="343"/>
      <c r="B397" s="343"/>
      <c r="C397" s="464"/>
      <c r="D397" s="343"/>
      <c r="E397" s="464"/>
      <c r="F397" s="343"/>
      <c r="G397" s="464"/>
      <c r="H397" s="343"/>
      <c r="I397" s="464"/>
      <c r="J397" s="497"/>
      <c r="K397" s="343"/>
      <c r="L397" s="464"/>
      <c r="M397" s="343"/>
      <c r="N397" s="464"/>
      <c r="O397" s="343"/>
      <c r="P397" s="464"/>
      <c r="Q397" s="343"/>
      <c r="R397" s="343"/>
      <c r="S397" s="343"/>
      <c r="T397" s="343"/>
      <c r="U397" s="343"/>
      <c r="V397" s="343"/>
      <c r="W397" s="343"/>
      <c r="X397" s="343"/>
      <c r="Y397" s="343"/>
      <c r="Z397" s="343"/>
    </row>
    <row r="398" spans="1:26" ht="15.75" customHeight="1">
      <c r="A398" s="343"/>
      <c r="B398" s="343"/>
      <c r="C398" s="464"/>
      <c r="D398" s="343"/>
      <c r="E398" s="464"/>
      <c r="F398" s="343"/>
      <c r="G398" s="464"/>
      <c r="H398" s="343"/>
      <c r="I398" s="464"/>
      <c r="J398" s="497"/>
      <c r="K398" s="343"/>
      <c r="L398" s="464"/>
      <c r="M398" s="343"/>
      <c r="N398" s="464"/>
      <c r="O398" s="343"/>
      <c r="P398" s="464"/>
      <c r="Q398" s="343"/>
      <c r="R398" s="343"/>
      <c r="S398" s="343"/>
      <c r="T398" s="343"/>
      <c r="U398" s="343"/>
      <c r="V398" s="343"/>
      <c r="W398" s="343"/>
      <c r="X398" s="343"/>
      <c r="Y398" s="343"/>
      <c r="Z398" s="343"/>
    </row>
    <row r="399" spans="1:26" ht="15.75" customHeight="1">
      <c r="A399" s="343"/>
      <c r="B399" s="343"/>
      <c r="C399" s="464"/>
      <c r="D399" s="343"/>
      <c r="E399" s="464"/>
      <c r="F399" s="343"/>
      <c r="G399" s="464"/>
      <c r="H399" s="343"/>
      <c r="I399" s="464"/>
      <c r="J399" s="497"/>
      <c r="K399" s="343"/>
      <c r="L399" s="464"/>
      <c r="M399" s="343"/>
      <c r="N399" s="464"/>
      <c r="O399" s="343"/>
      <c r="P399" s="464"/>
      <c r="Q399" s="343"/>
      <c r="R399" s="343"/>
      <c r="S399" s="343"/>
      <c r="T399" s="343"/>
      <c r="U399" s="343"/>
      <c r="V399" s="343"/>
      <c r="W399" s="343"/>
      <c r="X399" s="343"/>
      <c r="Y399" s="343"/>
      <c r="Z399" s="343"/>
    </row>
    <row r="400" spans="1:26" ht="15.75" customHeight="1">
      <c r="A400" s="343"/>
      <c r="B400" s="343"/>
      <c r="C400" s="464"/>
      <c r="D400" s="343"/>
      <c r="E400" s="464"/>
      <c r="F400" s="343"/>
      <c r="G400" s="464"/>
      <c r="H400" s="343"/>
      <c r="I400" s="464"/>
      <c r="J400" s="497"/>
      <c r="K400" s="343"/>
      <c r="L400" s="464"/>
      <c r="M400" s="343"/>
      <c r="N400" s="464"/>
      <c r="O400" s="343"/>
      <c r="P400" s="464"/>
      <c r="Q400" s="343"/>
      <c r="R400" s="343"/>
      <c r="S400" s="343"/>
      <c r="T400" s="343"/>
      <c r="U400" s="343"/>
      <c r="V400" s="343"/>
      <c r="W400" s="343"/>
      <c r="X400" s="343"/>
      <c r="Y400" s="343"/>
      <c r="Z400" s="343"/>
    </row>
    <row r="401" spans="1:26" ht="15.75" customHeight="1">
      <c r="A401" s="343"/>
      <c r="B401" s="343"/>
      <c r="C401" s="464"/>
      <c r="D401" s="343"/>
      <c r="E401" s="464"/>
      <c r="F401" s="343"/>
      <c r="G401" s="464"/>
      <c r="H401" s="343"/>
      <c r="I401" s="464"/>
      <c r="J401" s="497"/>
      <c r="K401" s="343"/>
      <c r="L401" s="464"/>
      <c r="M401" s="343"/>
      <c r="N401" s="464"/>
      <c r="O401" s="343"/>
      <c r="P401" s="464"/>
      <c r="Q401" s="343"/>
      <c r="R401" s="343"/>
      <c r="S401" s="343"/>
      <c r="T401" s="343"/>
      <c r="U401" s="343"/>
      <c r="V401" s="343"/>
      <c r="W401" s="343"/>
      <c r="X401" s="343"/>
      <c r="Y401" s="343"/>
      <c r="Z401" s="343"/>
    </row>
    <row r="402" spans="1:26" ht="15.75" customHeight="1">
      <c r="A402" s="343"/>
      <c r="B402" s="343"/>
      <c r="C402" s="464"/>
      <c r="D402" s="343"/>
      <c r="E402" s="464"/>
      <c r="F402" s="343"/>
      <c r="G402" s="464"/>
      <c r="H402" s="343"/>
      <c r="I402" s="464"/>
      <c r="J402" s="497"/>
      <c r="K402" s="343"/>
      <c r="L402" s="464"/>
      <c r="M402" s="343"/>
      <c r="N402" s="464"/>
      <c r="O402" s="343"/>
      <c r="P402" s="464"/>
      <c r="Q402" s="343"/>
      <c r="R402" s="343"/>
      <c r="S402" s="343"/>
      <c r="T402" s="343"/>
      <c r="U402" s="343"/>
      <c r="V402" s="343"/>
      <c r="W402" s="343"/>
      <c r="X402" s="343"/>
      <c r="Y402" s="343"/>
      <c r="Z402" s="343"/>
    </row>
    <row r="403" spans="1:26" ht="15.75" customHeight="1">
      <c r="A403" s="343"/>
      <c r="B403" s="343"/>
      <c r="C403" s="464"/>
      <c r="D403" s="343"/>
      <c r="E403" s="464"/>
      <c r="F403" s="343"/>
      <c r="G403" s="464"/>
      <c r="H403" s="343"/>
      <c r="I403" s="464"/>
      <c r="J403" s="497"/>
      <c r="K403" s="343"/>
      <c r="L403" s="464"/>
      <c r="M403" s="343"/>
      <c r="N403" s="464"/>
      <c r="O403" s="343"/>
      <c r="P403" s="464"/>
      <c r="Q403" s="343"/>
      <c r="R403" s="343"/>
      <c r="S403" s="343"/>
      <c r="T403" s="343"/>
      <c r="U403" s="343"/>
      <c r="V403" s="343"/>
      <c r="W403" s="343"/>
      <c r="X403" s="343"/>
      <c r="Y403" s="343"/>
      <c r="Z403" s="343"/>
    </row>
    <row r="404" spans="1:26" ht="15.75" customHeight="1">
      <c r="A404" s="343"/>
      <c r="B404" s="343"/>
      <c r="C404" s="464"/>
      <c r="D404" s="343"/>
      <c r="E404" s="464"/>
      <c r="F404" s="343"/>
      <c r="G404" s="464"/>
      <c r="H404" s="343"/>
      <c r="I404" s="464"/>
      <c r="J404" s="497"/>
      <c r="K404" s="343"/>
      <c r="L404" s="464"/>
      <c r="M404" s="343"/>
      <c r="N404" s="464"/>
      <c r="O404" s="343"/>
      <c r="P404" s="464"/>
      <c r="Q404" s="343"/>
      <c r="R404" s="343"/>
      <c r="S404" s="343"/>
      <c r="T404" s="343"/>
      <c r="U404" s="343"/>
      <c r="V404" s="343"/>
      <c r="W404" s="343"/>
      <c r="X404" s="343"/>
      <c r="Y404" s="343"/>
      <c r="Z404" s="343"/>
    </row>
    <row r="405" spans="1:26" ht="15.75" customHeight="1">
      <c r="A405" s="343"/>
      <c r="B405" s="343"/>
      <c r="C405" s="464"/>
      <c r="D405" s="343"/>
      <c r="E405" s="464"/>
      <c r="F405" s="343"/>
      <c r="G405" s="464"/>
      <c r="H405" s="343"/>
      <c r="I405" s="464"/>
      <c r="J405" s="497"/>
      <c r="K405" s="343"/>
      <c r="L405" s="464"/>
      <c r="M405" s="343"/>
      <c r="N405" s="464"/>
      <c r="O405" s="343"/>
      <c r="P405" s="464"/>
      <c r="Q405" s="343"/>
      <c r="R405" s="343"/>
      <c r="S405" s="343"/>
      <c r="T405" s="343"/>
      <c r="U405" s="343"/>
      <c r="V405" s="343"/>
      <c r="W405" s="343"/>
      <c r="X405" s="343"/>
      <c r="Y405" s="343"/>
      <c r="Z405" s="343"/>
    </row>
    <row r="406" spans="1:26" ht="15.75" customHeight="1">
      <c r="A406" s="343"/>
      <c r="B406" s="343"/>
      <c r="C406" s="464"/>
      <c r="D406" s="343"/>
      <c r="E406" s="464"/>
      <c r="F406" s="343"/>
      <c r="G406" s="464"/>
      <c r="H406" s="343"/>
      <c r="I406" s="464"/>
      <c r="J406" s="497"/>
      <c r="K406" s="343"/>
      <c r="L406" s="464"/>
      <c r="M406" s="343"/>
      <c r="N406" s="464"/>
      <c r="O406" s="343"/>
      <c r="P406" s="464"/>
      <c r="Q406" s="343"/>
      <c r="R406" s="343"/>
      <c r="S406" s="343"/>
      <c r="T406" s="343"/>
      <c r="U406" s="343"/>
      <c r="V406" s="343"/>
      <c r="W406" s="343"/>
      <c r="X406" s="343"/>
      <c r="Y406" s="343"/>
      <c r="Z406" s="343"/>
    </row>
    <row r="407" spans="1:26" ht="15.75" customHeight="1">
      <c r="A407" s="343"/>
      <c r="B407" s="343"/>
      <c r="C407" s="464"/>
      <c r="D407" s="343"/>
      <c r="E407" s="464"/>
      <c r="F407" s="343"/>
      <c r="G407" s="464"/>
      <c r="H407" s="343"/>
      <c r="I407" s="464"/>
      <c r="J407" s="497"/>
      <c r="K407" s="343"/>
      <c r="L407" s="464"/>
      <c r="M407" s="343"/>
      <c r="N407" s="464"/>
      <c r="O407" s="343"/>
      <c r="P407" s="464"/>
      <c r="Q407" s="343"/>
      <c r="R407" s="343"/>
      <c r="S407" s="343"/>
      <c r="T407" s="343"/>
      <c r="U407" s="343"/>
      <c r="V407" s="343"/>
      <c r="W407" s="343"/>
      <c r="X407" s="343"/>
      <c r="Y407" s="343"/>
      <c r="Z407" s="343"/>
    </row>
    <row r="408" spans="1:26" ht="15.75" customHeight="1">
      <c r="A408" s="343"/>
      <c r="B408" s="343"/>
      <c r="C408" s="464"/>
      <c r="D408" s="343"/>
      <c r="E408" s="464"/>
      <c r="F408" s="343"/>
      <c r="G408" s="464"/>
      <c r="H408" s="343"/>
      <c r="I408" s="464"/>
      <c r="J408" s="497"/>
      <c r="K408" s="343"/>
      <c r="L408" s="464"/>
      <c r="M408" s="343"/>
      <c r="N408" s="464"/>
      <c r="O408" s="343"/>
      <c r="P408" s="464"/>
      <c r="Q408" s="343"/>
      <c r="R408" s="343"/>
      <c r="S408" s="343"/>
      <c r="T408" s="343"/>
      <c r="U408" s="343"/>
      <c r="V408" s="343"/>
      <c r="W408" s="343"/>
      <c r="X408" s="343"/>
      <c r="Y408" s="343"/>
      <c r="Z408" s="343"/>
    </row>
    <row r="409" spans="1:26" ht="15.75" customHeight="1">
      <c r="A409" s="343"/>
      <c r="B409" s="343"/>
      <c r="C409" s="464"/>
      <c r="D409" s="343"/>
      <c r="E409" s="464"/>
      <c r="F409" s="343"/>
      <c r="G409" s="464"/>
      <c r="H409" s="343"/>
      <c r="I409" s="464"/>
      <c r="J409" s="497"/>
      <c r="K409" s="343"/>
      <c r="L409" s="464"/>
      <c r="M409" s="343"/>
      <c r="N409" s="464"/>
      <c r="O409" s="343"/>
      <c r="P409" s="464"/>
      <c r="Q409" s="343"/>
      <c r="R409" s="343"/>
      <c r="S409" s="343"/>
      <c r="T409" s="343"/>
      <c r="U409" s="343"/>
      <c r="V409" s="343"/>
      <c r="W409" s="343"/>
      <c r="X409" s="343"/>
      <c r="Y409" s="343"/>
      <c r="Z409" s="343"/>
    </row>
    <row r="410" spans="1:26" ht="15.75" customHeight="1">
      <c r="A410" s="343"/>
      <c r="B410" s="343"/>
      <c r="C410" s="464"/>
      <c r="D410" s="343"/>
      <c r="E410" s="464"/>
      <c r="F410" s="343"/>
      <c r="G410" s="464"/>
      <c r="H410" s="343"/>
      <c r="I410" s="464"/>
      <c r="J410" s="497"/>
      <c r="K410" s="343"/>
      <c r="L410" s="464"/>
      <c r="M410" s="343"/>
      <c r="N410" s="464"/>
      <c r="O410" s="343"/>
      <c r="P410" s="464"/>
      <c r="Q410" s="343"/>
      <c r="R410" s="343"/>
      <c r="S410" s="343"/>
      <c r="T410" s="343"/>
      <c r="U410" s="343"/>
      <c r="V410" s="343"/>
      <c r="W410" s="343"/>
      <c r="X410" s="343"/>
      <c r="Y410" s="343"/>
      <c r="Z410" s="343"/>
    </row>
    <row r="411" spans="1:26" ht="15.75" customHeight="1">
      <c r="A411" s="343"/>
      <c r="B411" s="343"/>
      <c r="C411" s="464"/>
      <c r="D411" s="343"/>
      <c r="E411" s="464"/>
      <c r="F411" s="343"/>
      <c r="G411" s="464"/>
      <c r="H411" s="343"/>
      <c r="I411" s="464"/>
      <c r="J411" s="497"/>
      <c r="K411" s="343"/>
      <c r="L411" s="464"/>
      <c r="M411" s="343"/>
      <c r="N411" s="464"/>
      <c r="O411" s="343"/>
      <c r="P411" s="464"/>
      <c r="Q411" s="343"/>
      <c r="R411" s="343"/>
      <c r="S411" s="343"/>
      <c r="T411" s="343"/>
      <c r="U411" s="343"/>
      <c r="V411" s="343"/>
      <c r="W411" s="343"/>
      <c r="X411" s="343"/>
      <c r="Y411" s="343"/>
      <c r="Z411" s="343"/>
    </row>
    <row r="412" spans="1:26" ht="15.75" customHeight="1">
      <c r="A412" s="343"/>
      <c r="B412" s="343"/>
      <c r="C412" s="464"/>
      <c r="D412" s="343"/>
      <c r="E412" s="464"/>
      <c r="F412" s="343"/>
      <c r="G412" s="464"/>
      <c r="H412" s="343"/>
      <c r="I412" s="464"/>
      <c r="J412" s="497"/>
      <c r="K412" s="343"/>
      <c r="L412" s="464"/>
      <c r="M412" s="343"/>
      <c r="N412" s="464"/>
      <c r="O412" s="343"/>
      <c r="P412" s="464"/>
      <c r="Q412" s="343"/>
      <c r="R412" s="343"/>
      <c r="S412" s="343"/>
      <c r="T412" s="343"/>
      <c r="U412" s="343"/>
      <c r="V412" s="343"/>
      <c r="W412" s="343"/>
      <c r="X412" s="343"/>
      <c r="Y412" s="343"/>
      <c r="Z412" s="343"/>
    </row>
    <row r="413" spans="1:26" ht="15.75" customHeight="1">
      <c r="A413" s="343"/>
      <c r="B413" s="343"/>
      <c r="C413" s="464"/>
      <c r="D413" s="343"/>
      <c r="E413" s="464"/>
      <c r="F413" s="343"/>
      <c r="G413" s="464"/>
      <c r="H413" s="343"/>
      <c r="I413" s="464"/>
      <c r="J413" s="497"/>
      <c r="K413" s="343"/>
      <c r="L413" s="464"/>
      <c r="M413" s="343"/>
      <c r="N413" s="464"/>
      <c r="O413" s="343"/>
      <c r="P413" s="464"/>
      <c r="Q413" s="343"/>
      <c r="R413" s="343"/>
      <c r="S413" s="343"/>
      <c r="T413" s="343"/>
      <c r="U413" s="343"/>
      <c r="V413" s="343"/>
      <c r="W413" s="343"/>
      <c r="X413" s="343"/>
      <c r="Y413" s="343"/>
      <c r="Z413" s="343"/>
    </row>
    <row r="414" spans="1:26" ht="15.75" customHeight="1">
      <c r="A414" s="343"/>
      <c r="B414" s="343"/>
      <c r="C414" s="464"/>
      <c r="D414" s="343"/>
      <c r="E414" s="464"/>
      <c r="F414" s="343"/>
      <c r="G414" s="464"/>
      <c r="H414" s="343"/>
      <c r="I414" s="464"/>
      <c r="J414" s="497"/>
      <c r="K414" s="343"/>
      <c r="L414" s="464"/>
      <c r="M414" s="343"/>
      <c r="N414" s="464"/>
      <c r="O414" s="343"/>
      <c r="P414" s="464"/>
      <c r="Q414" s="343"/>
      <c r="R414" s="343"/>
      <c r="S414" s="343"/>
      <c r="T414" s="343"/>
      <c r="U414" s="343"/>
      <c r="V414" s="343"/>
      <c r="W414" s="343"/>
      <c r="X414" s="343"/>
      <c r="Y414" s="343"/>
      <c r="Z414" s="343"/>
    </row>
    <row r="415" spans="1:26" ht="15.75" customHeight="1">
      <c r="A415" s="343"/>
      <c r="B415" s="343"/>
      <c r="C415" s="464"/>
      <c r="D415" s="343"/>
      <c r="E415" s="464"/>
      <c r="F415" s="343"/>
      <c r="G415" s="464"/>
      <c r="H415" s="343"/>
      <c r="I415" s="464"/>
      <c r="J415" s="497"/>
      <c r="K415" s="343"/>
      <c r="L415" s="464"/>
      <c r="M415" s="343"/>
      <c r="N415" s="464"/>
      <c r="O415" s="343"/>
      <c r="P415" s="464"/>
      <c r="Q415" s="343"/>
      <c r="R415" s="343"/>
      <c r="S415" s="343"/>
      <c r="T415" s="343"/>
      <c r="U415" s="343"/>
      <c r="V415" s="343"/>
      <c r="W415" s="343"/>
      <c r="X415" s="343"/>
      <c r="Y415" s="343"/>
      <c r="Z415" s="343"/>
    </row>
    <row r="416" spans="1:26" ht="15.75" customHeight="1">
      <c r="A416" s="343"/>
      <c r="B416" s="343"/>
      <c r="C416" s="464"/>
      <c r="D416" s="343"/>
      <c r="E416" s="464"/>
      <c r="F416" s="343"/>
      <c r="G416" s="464"/>
      <c r="H416" s="343"/>
      <c r="I416" s="464"/>
      <c r="J416" s="497"/>
      <c r="K416" s="343"/>
      <c r="L416" s="464"/>
      <c r="M416" s="343"/>
      <c r="N416" s="464"/>
      <c r="O416" s="343"/>
      <c r="P416" s="464"/>
      <c r="Q416" s="343"/>
      <c r="R416" s="343"/>
      <c r="S416" s="343"/>
      <c r="T416" s="343"/>
      <c r="U416" s="343"/>
      <c r="V416" s="343"/>
      <c r="W416" s="343"/>
      <c r="X416" s="343"/>
      <c r="Y416" s="343"/>
      <c r="Z416" s="343"/>
    </row>
    <row r="417" spans="1:26" ht="15.75" customHeight="1">
      <c r="A417" s="343"/>
      <c r="B417" s="343"/>
      <c r="C417" s="464"/>
      <c r="D417" s="343"/>
      <c r="E417" s="464"/>
      <c r="F417" s="343"/>
      <c r="G417" s="464"/>
      <c r="H417" s="343"/>
      <c r="I417" s="464"/>
      <c r="J417" s="497"/>
      <c r="K417" s="343"/>
      <c r="L417" s="464"/>
      <c r="M417" s="343"/>
      <c r="N417" s="464"/>
      <c r="O417" s="343"/>
      <c r="P417" s="464"/>
      <c r="Q417" s="343"/>
      <c r="R417" s="343"/>
      <c r="S417" s="343"/>
      <c r="T417" s="343"/>
      <c r="U417" s="343"/>
      <c r="V417" s="343"/>
      <c r="W417" s="343"/>
      <c r="X417" s="343"/>
      <c r="Y417" s="343"/>
      <c r="Z417" s="343"/>
    </row>
    <row r="418" spans="1:26" ht="15.75" customHeight="1">
      <c r="A418" s="343"/>
      <c r="B418" s="343"/>
      <c r="C418" s="464"/>
      <c r="D418" s="343"/>
      <c r="E418" s="464"/>
      <c r="F418" s="343"/>
      <c r="G418" s="464"/>
      <c r="H418" s="343"/>
      <c r="I418" s="464"/>
      <c r="J418" s="497"/>
      <c r="K418" s="343"/>
      <c r="L418" s="464"/>
      <c r="M418" s="343"/>
      <c r="N418" s="464"/>
      <c r="O418" s="343"/>
      <c r="P418" s="464"/>
      <c r="Q418" s="343"/>
      <c r="R418" s="343"/>
      <c r="S418" s="343"/>
      <c r="T418" s="343"/>
      <c r="U418" s="343"/>
      <c r="V418" s="343"/>
      <c r="W418" s="343"/>
      <c r="X418" s="343"/>
      <c r="Y418" s="343"/>
      <c r="Z418" s="343"/>
    </row>
    <row r="419" spans="1:26" ht="15.75" customHeight="1">
      <c r="A419" s="343"/>
      <c r="B419" s="343"/>
      <c r="C419" s="464"/>
      <c r="D419" s="343"/>
      <c r="E419" s="464"/>
      <c r="F419" s="343"/>
      <c r="G419" s="464"/>
      <c r="H419" s="343"/>
      <c r="I419" s="464"/>
      <c r="J419" s="497"/>
      <c r="K419" s="343"/>
      <c r="L419" s="464"/>
      <c r="M419" s="343"/>
      <c r="N419" s="464"/>
      <c r="O419" s="343"/>
      <c r="P419" s="464"/>
      <c r="Q419" s="343"/>
      <c r="R419" s="343"/>
      <c r="S419" s="343"/>
      <c r="T419" s="343"/>
      <c r="U419" s="343"/>
      <c r="V419" s="343"/>
      <c r="W419" s="343"/>
      <c r="X419" s="343"/>
      <c r="Y419" s="343"/>
      <c r="Z419" s="343"/>
    </row>
    <row r="420" spans="1:26" ht="15.75" customHeight="1">
      <c r="A420" s="343"/>
      <c r="B420" s="343"/>
      <c r="C420" s="464"/>
      <c r="D420" s="343"/>
      <c r="E420" s="464"/>
      <c r="F420" s="343"/>
      <c r="G420" s="464"/>
      <c r="H420" s="343"/>
      <c r="I420" s="464"/>
      <c r="J420" s="497"/>
      <c r="K420" s="343"/>
      <c r="L420" s="464"/>
      <c r="M420" s="343"/>
      <c r="N420" s="464"/>
      <c r="O420" s="343"/>
      <c r="P420" s="464"/>
      <c r="Q420" s="343"/>
      <c r="R420" s="343"/>
      <c r="S420" s="343"/>
      <c r="T420" s="343"/>
      <c r="U420" s="343"/>
      <c r="V420" s="343"/>
      <c r="W420" s="343"/>
      <c r="X420" s="343"/>
      <c r="Y420" s="343"/>
      <c r="Z420" s="343"/>
    </row>
    <row r="421" spans="1:26" ht="15.75" customHeight="1">
      <c r="A421" s="343"/>
      <c r="B421" s="343"/>
      <c r="C421" s="464"/>
      <c r="D421" s="343"/>
      <c r="E421" s="464"/>
      <c r="F421" s="343"/>
      <c r="G421" s="464"/>
      <c r="H421" s="343"/>
      <c r="I421" s="464"/>
      <c r="J421" s="497"/>
      <c r="K421" s="343"/>
      <c r="L421" s="464"/>
      <c r="M421" s="343"/>
      <c r="N421" s="464"/>
      <c r="O421" s="343"/>
      <c r="P421" s="464"/>
      <c r="Q421" s="343"/>
      <c r="R421" s="343"/>
      <c r="S421" s="343"/>
      <c r="T421" s="343"/>
      <c r="U421" s="343"/>
      <c r="V421" s="343"/>
      <c r="W421" s="343"/>
      <c r="X421" s="343"/>
      <c r="Y421" s="343"/>
      <c r="Z421" s="343"/>
    </row>
    <row r="422" spans="1:26" ht="15.75" customHeight="1">
      <c r="A422" s="343"/>
      <c r="B422" s="343"/>
      <c r="C422" s="464"/>
      <c r="D422" s="343"/>
      <c r="E422" s="464"/>
      <c r="F422" s="343"/>
      <c r="G422" s="464"/>
      <c r="H422" s="343"/>
      <c r="I422" s="464"/>
      <c r="J422" s="497"/>
      <c r="K422" s="343"/>
      <c r="L422" s="464"/>
      <c r="M422" s="343"/>
      <c r="N422" s="464"/>
      <c r="O422" s="343"/>
      <c r="P422" s="464"/>
      <c r="Q422" s="343"/>
      <c r="R422" s="343"/>
      <c r="S422" s="343"/>
      <c r="T422" s="343"/>
      <c r="U422" s="343"/>
      <c r="V422" s="343"/>
      <c r="W422" s="343"/>
      <c r="X422" s="343"/>
      <c r="Y422" s="343"/>
      <c r="Z422" s="343"/>
    </row>
    <row r="423" spans="1:26" ht="15.75" customHeight="1">
      <c r="A423" s="343"/>
      <c r="B423" s="343"/>
      <c r="C423" s="464"/>
      <c r="D423" s="343"/>
      <c r="E423" s="464"/>
      <c r="F423" s="343"/>
      <c r="G423" s="464"/>
      <c r="H423" s="343"/>
      <c r="I423" s="464"/>
      <c r="J423" s="497"/>
      <c r="K423" s="343"/>
      <c r="L423" s="464"/>
      <c r="M423" s="343"/>
      <c r="N423" s="464"/>
      <c r="O423" s="343"/>
      <c r="P423" s="464"/>
      <c r="Q423" s="343"/>
      <c r="R423" s="343"/>
      <c r="S423" s="343"/>
      <c r="T423" s="343"/>
      <c r="U423" s="343"/>
      <c r="V423" s="343"/>
      <c r="W423" s="343"/>
      <c r="X423" s="343"/>
      <c r="Y423" s="343"/>
      <c r="Z423" s="343"/>
    </row>
    <row r="424" spans="1:26" ht="15.75" customHeight="1">
      <c r="A424" s="343"/>
      <c r="B424" s="343"/>
      <c r="C424" s="464"/>
      <c r="D424" s="343"/>
      <c r="E424" s="464"/>
      <c r="F424" s="343"/>
      <c r="G424" s="464"/>
      <c r="H424" s="343"/>
      <c r="I424" s="464"/>
      <c r="J424" s="497"/>
      <c r="K424" s="343"/>
      <c r="L424" s="464"/>
      <c r="M424" s="343"/>
      <c r="N424" s="464"/>
      <c r="O424" s="343"/>
      <c r="P424" s="464"/>
      <c r="Q424" s="343"/>
      <c r="R424" s="343"/>
      <c r="S424" s="343"/>
      <c r="T424" s="343"/>
      <c r="U424" s="343"/>
      <c r="V424" s="343"/>
      <c r="W424" s="343"/>
      <c r="X424" s="343"/>
      <c r="Y424" s="343"/>
      <c r="Z424" s="343"/>
    </row>
    <row r="425" spans="1:26" ht="15.75" customHeight="1">
      <c r="A425" s="343"/>
      <c r="B425" s="343"/>
      <c r="C425" s="464"/>
      <c r="D425" s="343"/>
      <c r="E425" s="464"/>
      <c r="F425" s="343"/>
      <c r="G425" s="464"/>
      <c r="H425" s="343"/>
      <c r="I425" s="464"/>
      <c r="J425" s="497"/>
      <c r="K425" s="343"/>
      <c r="L425" s="464"/>
      <c r="M425" s="343"/>
      <c r="N425" s="464"/>
      <c r="O425" s="343"/>
      <c r="P425" s="464"/>
      <c r="Q425" s="343"/>
      <c r="R425" s="343"/>
      <c r="S425" s="343"/>
      <c r="T425" s="343"/>
      <c r="U425" s="343"/>
      <c r="V425" s="343"/>
      <c r="W425" s="343"/>
      <c r="X425" s="343"/>
      <c r="Y425" s="343"/>
      <c r="Z425" s="343"/>
    </row>
    <row r="426" spans="1:26" ht="15.75" customHeight="1">
      <c r="A426" s="343"/>
      <c r="B426" s="343"/>
      <c r="C426" s="464"/>
      <c r="D426" s="343"/>
      <c r="E426" s="464"/>
      <c r="F426" s="343"/>
      <c r="G426" s="464"/>
      <c r="H426" s="343"/>
      <c r="I426" s="464"/>
      <c r="J426" s="497"/>
      <c r="K426" s="343"/>
      <c r="L426" s="464"/>
      <c r="M426" s="343"/>
      <c r="N426" s="464"/>
      <c r="O426" s="343"/>
      <c r="P426" s="464"/>
      <c r="Q426" s="343"/>
      <c r="R426" s="343"/>
      <c r="S426" s="343"/>
      <c r="T426" s="343"/>
      <c r="U426" s="343"/>
      <c r="V426" s="343"/>
      <c r="W426" s="343"/>
      <c r="X426" s="343"/>
      <c r="Y426" s="343"/>
      <c r="Z426" s="343"/>
    </row>
    <row r="427" spans="1:26" ht="15.75" customHeight="1">
      <c r="A427" s="343"/>
      <c r="B427" s="343"/>
      <c r="C427" s="464"/>
      <c r="D427" s="343"/>
      <c r="E427" s="464"/>
      <c r="F427" s="343"/>
      <c r="G427" s="464"/>
      <c r="H427" s="343"/>
      <c r="I427" s="464"/>
      <c r="J427" s="497"/>
      <c r="K427" s="343"/>
      <c r="L427" s="464"/>
      <c r="M427" s="343"/>
      <c r="N427" s="464"/>
      <c r="O427" s="343"/>
      <c r="P427" s="464"/>
      <c r="Q427" s="343"/>
      <c r="R427" s="343"/>
      <c r="S427" s="343"/>
      <c r="T427" s="343"/>
      <c r="U427" s="343"/>
      <c r="V427" s="343"/>
      <c r="W427" s="343"/>
      <c r="X427" s="343"/>
      <c r="Y427" s="343"/>
      <c r="Z427" s="343"/>
    </row>
    <row r="428" spans="1:26" ht="15.75" customHeight="1">
      <c r="A428" s="343"/>
      <c r="B428" s="343"/>
      <c r="C428" s="464"/>
      <c r="D428" s="343"/>
      <c r="E428" s="464"/>
      <c r="F428" s="343"/>
      <c r="G428" s="464"/>
      <c r="H428" s="343"/>
      <c r="I428" s="464"/>
      <c r="J428" s="497"/>
      <c r="K428" s="343"/>
      <c r="L428" s="464"/>
      <c r="M428" s="343"/>
      <c r="N428" s="464"/>
      <c r="O428" s="343"/>
      <c r="P428" s="464"/>
      <c r="Q428" s="343"/>
      <c r="R428" s="343"/>
      <c r="S428" s="343"/>
      <c r="T428" s="343"/>
      <c r="U428" s="343"/>
      <c r="V428" s="343"/>
      <c r="W428" s="343"/>
      <c r="X428" s="343"/>
      <c r="Y428" s="343"/>
      <c r="Z428" s="343"/>
    </row>
    <row r="429" spans="1:26" ht="15.75" customHeight="1">
      <c r="A429" s="343"/>
      <c r="B429" s="343"/>
      <c r="C429" s="464"/>
      <c r="D429" s="343"/>
      <c r="E429" s="464"/>
      <c r="F429" s="343"/>
      <c r="G429" s="464"/>
      <c r="H429" s="343"/>
      <c r="I429" s="464"/>
      <c r="J429" s="497"/>
      <c r="K429" s="343"/>
      <c r="L429" s="464"/>
      <c r="M429" s="343"/>
      <c r="N429" s="464"/>
      <c r="O429" s="343"/>
      <c r="P429" s="464"/>
      <c r="Q429" s="343"/>
      <c r="R429" s="343"/>
      <c r="S429" s="343"/>
      <c r="T429" s="343"/>
      <c r="U429" s="343"/>
      <c r="V429" s="343"/>
      <c r="W429" s="343"/>
      <c r="X429" s="343"/>
      <c r="Y429" s="343"/>
      <c r="Z429" s="343"/>
    </row>
    <row r="430" spans="1:26" ht="15.75" customHeight="1">
      <c r="A430" s="343"/>
      <c r="B430" s="343"/>
      <c r="C430" s="464"/>
      <c r="D430" s="343"/>
      <c r="E430" s="464"/>
      <c r="F430" s="343"/>
      <c r="G430" s="464"/>
      <c r="H430" s="343"/>
      <c r="I430" s="464"/>
      <c r="J430" s="497"/>
      <c r="K430" s="343"/>
      <c r="L430" s="464"/>
      <c r="M430" s="343"/>
      <c r="N430" s="464"/>
      <c r="O430" s="343"/>
      <c r="P430" s="464"/>
      <c r="Q430" s="343"/>
      <c r="R430" s="343"/>
      <c r="S430" s="343"/>
      <c r="T430" s="343"/>
      <c r="U430" s="343"/>
      <c r="V430" s="343"/>
      <c r="W430" s="343"/>
      <c r="X430" s="343"/>
      <c r="Y430" s="343"/>
      <c r="Z430" s="343"/>
    </row>
    <row r="431" spans="1:26" ht="15.75" customHeight="1">
      <c r="A431" s="343"/>
      <c r="B431" s="343"/>
      <c r="C431" s="464"/>
      <c r="D431" s="343"/>
      <c r="E431" s="464"/>
      <c r="F431" s="343"/>
      <c r="G431" s="464"/>
      <c r="H431" s="343"/>
      <c r="I431" s="464"/>
      <c r="J431" s="497"/>
      <c r="K431" s="343"/>
      <c r="L431" s="464"/>
      <c r="M431" s="343"/>
      <c r="N431" s="464"/>
      <c r="O431" s="343"/>
      <c r="P431" s="464"/>
      <c r="Q431" s="343"/>
      <c r="R431" s="343"/>
      <c r="S431" s="343"/>
      <c r="T431" s="343"/>
      <c r="U431" s="343"/>
      <c r="V431" s="343"/>
      <c r="W431" s="343"/>
      <c r="X431" s="343"/>
      <c r="Y431" s="343"/>
      <c r="Z431" s="343"/>
    </row>
    <row r="432" spans="1:26" ht="15.75" customHeight="1">
      <c r="A432" s="343"/>
      <c r="B432" s="343"/>
      <c r="C432" s="464"/>
      <c r="D432" s="343"/>
      <c r="E432" s="464"/>
      <c r="F432" s="343"/>
      <c r="G432" s="464"/>
      <c r="H432" s="343"/>
      <c r="I432" s="464"/>
      <c r="J432" s="497"/>
      <c r="K432" s="343"/>
      <c r="L432" s="464"/>
      <c r="M432" s="343"/>
      <c r="N432" s="464"/>
      <c r="O432" s="343"/>
      <c r="P432" s="464"/>
      <c r="Q432" s="343"/>
      <c r="R432" s="343"/>
      <c r="S432" s="343"/>
      <c r="T432" s="343"/>
      <c r="U432" s="343"/>
      <c r="V432" s="343"/>
      <c r="W432" s="343"/>
      <c r="X432" s="343"/>
      <c r="Y432" s="343"/>
      <c r="Z432" s="343"/>
    </row>
    <row r="433" spans="1:26" ht="15.75" customHeight="1">
      <c r="A433" s="343"/>
      <c r="B433" s="343"/>
      <c r="C433" s="464"/>
      <c r="D433" s="343"/>
      <c r="E433" s="464"/>
      <c r="F433" s="343"/>
      <c r="G433" s="464"/>
      <c r="H433" s="343"/>
      <c r="I433" s="464"/>
      <c r="J433" s="497"/>
      <c r="K433" s="343"/>
      <c r="L433" s="464"/>
      <c r="M433" s="343"/>
      <c r="N433" s="464"/>
      <c r="O433" s="343"/>
      <c r="P433" s="464"/>
      <c r="Q433" s="343"/>
      <c r="R433" s="343"/>
      <c r="S433" s="343"/>
      <c r="T433" s="343"/>
      <c r="U433" s="343"/>
      <c r="V433" s="343"/>
      <c r="W433" s="343"/>
      <c r="X433" s="343"/>
      <c r="Y433" s="343"/>
      <c r="Z433" s="343"/>
    </row>
    <row r="434" spans="1:26" ht="15.75" customHeight="1">
      <c r="A434" s="343"/>
      <c r="B434" s="343"/>
      <c r="C434" s="464"/>
      <c r="D434" s="343"/>
      <c r="E434" s="464"/>
      <c r="F434" s="343"/>
      <c r="G434" s="464"/>
      <c r="H434" s="343"/>
      <c r="I434" s="464"/>
      <c r="J434" s="497"/>
      <c r="K434" s="343"/>
      <c r="L434" s="464"/>
      <c r="M434" s="343"/>
      <c r="N434" s="464"/>
      <c r="O434" s="343"/>
      <c r="P434" s="464"/>
      <c r="Q434" s="343"/>
      <c r="R434" s="343"/>
      <c r="S434" s="343"/>
      <c r="T434" s="343"/>
      <c r="U434" s="343"/>
      <c r="V434" s="343"/>
      <c r="W434" s="343"/>
      <c r="X434" s="343"/>
      <c r="Y434" s="343"/>
      <c r="Z434" s="343"/>
    </row>
    <row r="435" spans="1:26" ht="15.75" customHeight="1">
      <c r="A435" s="343"/>
      <c r="B435" s="343"/>
      <c r="C435" s="464"/>
      <c r="D435" s="343"/>
      <c r="E435" s="464"/>
      <c r="F435" s="343"/>
      <c r="G435" s="464"/>
      <c r="H435" s="343"/>
      <c r="I435" s="464"/>
      <c r="J435" s="497"/>
      <c r="K435" s="343"/>
      <c r="L435" s="464"/>
      <c r="M435" s="343"/>
      <c r="N435" s="464"/>
      <c r="O435" s="343"/>
      <c r="P435" s="464"/>
      <c r="Q435" s="343"/>
      <c r="R435" s="343"/>
      <c r="S435" s="343"/>
      <c r="T435" s="343"/>
      <c r="U435" s="343"/>
      <c r="V435" s="343"/>
      <c r="W435" s="343"/>
      <c r="X435" s="343"/>
      <c r="Y435" s="343"/>
      <c r="Z435" s="343"/>
    </row>
    <row r="436" spans="1:26" ht="15.75" customHeight="1">
      <c r="A436" s="343"/>
      <c r="B436" s="343"/>
      <c r="C436" s="464"/>
      <c r="D436" s="343"/>
      <c r="E436" s="464"/>
      <c r="F436" s="343"/>
      <c r="G436" s="464"/>
      <c r="H436" s="343"/>
      <c r="I436" s="464"/>
      <c r="J436" s="497"/>
      <c r="K436" s="343"/>
      <c r="L436" s="464"/>
      <c r="M436" s="343"/>
      <c r="N436" s="464"/>
      <c r="O436" s="343"/>
      <c r="P436" s="464"/>
      <c r="Q436" s="343"/>
      <c r="R436" s="343"/>
      <c r="S436" s="343"/>
      <c r="T436" s="343"/>
      <c r="U436" s="343"/>
      <c r="V436" s="343"/>
      <c r="W436" s="343"/>
      <c r="X436" s="343"/>
      <c r="Y436" s="343"/>
      <c r="Z436" s="343"/>
    </row>
    <row r="437" spans="1:26" ht="15.75" customHeight="1">
      <c r="A437" s="343"/>
      <c r="B437" s="343"/>
      <c r="C437" s="464"/>
      <c r="D437" s="343"/>
      <c r="E437" s="464"/>
      <c r="F437" s="343"/>
      <c r="G437" s="464"/>
      <c r="H437" s="343"/>
      <c r="I437" s="464"/>
      <c r="J437" s="497"/>
      <c r="K437" s="343"/>
      <c r="L437" s="464"/>
      <c r="M437" s="343"/>
      <c r="N437" s="464"/>
      <c r="O437" s="343"/>
      <c r="P437" s="464"/>
      <c r="Q437" s="343"/>
      <c r="R437" s="343"/>
      <c r="S437" s="343"/>
      <c r="T437" s="343"/>
      <c r="U437" s="343"/>
      <c r="V437" s="343"/>
      <c r="W437" s="343"/>
      <c r="X437" s="343"/>
      <c r="Y437" s="343"/>
      <c r="Z437" s="343"/>
    </row>
    <row r="438" spans="1:26" ht="15.75" customHeight="1">
      <c r="A438" s="343"/>
      <c r="B438" s="343"/>
      <c r="C438" s="464"/>
      <c r="D438" s="343"/>
      <c r="E438" s="464"/>
      <c r="F438" s="343"/>
      <c r="G438" s="464"/>
      <c r="H438" s="343"/>
      <c r="I438" s="464"/>
      <c r="J438" s="497"/>
      <c r="K438" s="343"/>
      <c r="L438" s="464"/>
      <c r="M438" s="343"/>
      <c r="N438" s="464"/>
      <c r="O438" s="343"/>
      <c r="P438" s="464"/>
      <c r="Q438" s="343"/>
      <c r="R438" s="343"/>
      <c r="S438" s="343"/>
      <c r="T438" s="343"/>
      <c r="U438" s="343"/>
      <c r="V438" s="343"/>
      <c r="W438" s="343"/>
      <c r="X438" s="343"/>
      <c r="Y438" s="343"/>
      <c r="Z438" s="343"/>
    </row>
    <row r="439" spans="1:26" ht="15.75" customHeight="1">
      <c r="A439" s="343"/>
      <c r="B439" s="343"/>
      <c r="C439" s="464"/>
      <c r="D439" s="343"/>
      <c r="E439" s="464"/>
      <c r="F439" s="343"/>
      <c r="G439" s="464"/>
      <c r="H439" s="343"/>
      <c r="I439" s="464"/>
      <c r="J439" s="497"/>
      <c r="K439" s="343"/>
      <c r="L439" s="464"/>
      <c r="M439" s="343"/>
      <c r="N439" s="464"/>
      <c r="O439" s="343"/>
      <c r="P439" s="464"/>
      <c r="Q439" s="343"/>
      <c r="R439" s="343"/>
      <c r="S439" s="343"/>
      <c r="T439" s="343"/>
      <c r="U439" s="343"/>
      <c r="V439" s="343"/>
      <c r="W439" s="343"/>
      <c r="X439" s="343"/>
      <c r="Y439" s="343"/>
      <c r="Z439" s="343"/>
    </row>
    <row r="440" spans="1:26" ht="15.75" customHeight="1">
      <c r="A440" s="343"/>
      <c r="B440" s="343"/>
      <c r="C440" s="464"/>
      <c r="D440" s="343"/>
      <c r="E440" s="464"/>
      <c r="F440" s="343"/>
      <c r="G440" s="464"/>
      <c r="H440" s="343"/>
      <c r="I440" s="464"/>
      <c r="J440" s="497"/>
      <c r="K440" s="343"/>
      <c r="L440" s="464"/>
      <c r="M440" s="343"/>
      <c r="N440" s="464"/>
      <c r="O440" s="343"/>
      <c r="P440" s="464"/>
      <c r="Q440" s="343"/>
      <c r="R440" s="343"/>
      <c r="S440" s="343"/>
      <c r="T440" s="343"/>
      <c r="U440" s="343"/>
      <c r="V440" s="343"/>
      <c r="W440" s="343"/>
      <c r="X440" s="343"/>
      <c r="Y440" s="343"/>
      <c r="Z440" s="343"/>
    </row>
    <row r="441" spans="1:26" ht="15.75" customHeight="1">
      <c r="A441" s="343"/>
      <c r="B441" s="343"/>
      <c r="C441" s="464"/>
      <c r="D441" s="343"/>
      <c r="E441" s="464"/>
      <c r="F441" s="343"/>
      <c r="G441" s="464"/>
      <c r="H441" s="343"/>
      <c r="I441" s="464"/>
      <c r="J441" s="497"/>
      <c r="K441" s="343"/>
      <c r="L441" s="464"/>
      <c r="M441" s="343"/>
      <c r="N441" s="464"/>
      <c r="O441" s="343"/>
      <c r="P441" s="464"/>
      <c r="Q441" s="343"/>
      <c r="R441" s="343"/>
      <c r="S441" s="343"/>
      <c r="T441" s="343"/>
      <c r="U441" s="343"/>
      <c r="V441" s="343"/>
      <c r="W441" s="343"/>
      <c r="X441" s="343"/>
      <c r="Y441" s="343"/>
      <c r="Z441" s="343"/>
    </row>
    <row r="442" spans="1:26" ht="15.75" customHeight="1">
      <c r="A442" s="343"/>
      <c r="B442" s="343"/>
      <c r="C442" s="464"/>
      <c r="D442" s="343"/>
      <c r="E442" s="464"/>
      <c r="F442" s="343"/>
      <c r="G442" s="464"/>
      <c r="H442" s="343"/>
      <c r="I442" s="464"/>
      <c r="J442" s="497"/>
      <c r="K442" s="343"/>
      <c r="L442" s="464"/>
      <c r="M442" s="343"/>
      <c r="N442" s="464"/>
      <c r="O442" s="343"/>
      <c r="P442" s="464"/>
      <c r="Q442" s="343"/>
      <c r="R442" s="343"/>
      <c r="S442" s="343"/>
      <c r="T442" s="343"/>
      <c r="U442" s="343"/>
      <c r="V442" s="343"/>
      <c r="W442" s="343"/>
      <c r="X442" s="343"/>
      <c r="Y442" s="343"/>
      <c r="Z442" s="343"/>
    </row>
    <row r="443" spans="1:26" ht="15.75" customHeight="1">
      <c r="A443" s="343"/>
      <c r="B443" s="343"/>
      <c r="C443" s="464"/>
      <c r="D443" s="343"/>
      <c r="E443" s="464"/>
      <c r="F443" s="343"/>
      <c r="G443" s="464"/>
      <c r="H443" s="343"/>
      <c r="I443" s="464"/>
      <c r="J443" s="497"/>
      <c r="K443" s="343"/>
      <c r="L443" s="464"/>
      <c r="M443" s="343"/>
      <c r="N443" s="464"/>
      <c r="O443" s="343"/>
      <c r="P443" s="464"/>
      <c r="Q443" s="343"/>
      <c r="R443" s="343"/>
      <c r="S443" s="343"/>
      <c r="T443" s="343"/>
      <c r="U443" s="343"/>
      <c r="V443" s="343"/>
      <c r="W443" s="343"/>
      <c r="X443" s="343"/>
      <c r="Y443" s="343"/>
      <c r="Z443" s="343"/>
    </row>
    <row r="444" spans="1:26" ht="15.75" customHeight="1">
      <c r="A444" s="343"/>
      <c r="B444" s="343"/>
      <c r="C444" s="464"/>
      <c r="D444" s="343"/>
      <c r="E444" s="464"/>
      <c r="F444" s="343"/>
      <c r="G444" s="464"/>
      <c r="H444" s="343"/>
      <c r="I444" s="464"/>
      <c r="J444" s="497"/>
      <c r="K444" s="343"/>
      <c r="L444" s="464"/>
      <c r="M444" s="343"/>
      <c r="N444" s="464"/>
      <c r="O444" s="343"/>
      <c r="P444" s="464"/>
      <c r="Q444" s="343"/>
      <c r="R444" s="343"/>
      <c r="S444" s="343"/>
      <c r="T444" s="343"/>
      <c r="U444" s="343"/>
      <c r="V444" s="343"/>
      <c r="W444" s="343"/>
      <c r="X444" s="343"/>
      <c r="Y444" s="343"/>
      <c r="Z444" s="343"/>
    </row>
    <row r="445" spans="1:26" ht="15.75" customHeight="1">
      <c r="A445" s="343"/>
      <c r="B445" s="343"/>
      <c r="C445" s="464"/>
      <c r="D445" s="343"/>
      <c r="E445" s="464"/>
      <c r="F445" s="343"/>
      <c r="G445" s="464"/>
      <c r="H445" s="343"/>
      <c r="I445" s="464"/>
      <c r="J445" s="497"/>
      <c r="K445" s="343"/>
      <c r="L445" s="464"/>
      <c r="M445" s="343"/>
      <c r="N445" s="464"/>
      <c r="O445" s="343"/>
      <c r="P445" s="464"/>
      <c r="Q445" s="343"/>
      <c r="R445" s="343"/>
      <c r="S445" s="343"/>
      <c r="T445" s="343"/>
      <c r="U445" s="343"/>
      <c r="V445" s="343"/>
      <c r="W445" s="343"/>
      <c r="X445" s="343"/>
      <c r="Y445" s="343"/>
      <c r="Z445" s="343"/>
    </row>
    <row r="446" spans="1:26" ht="15.75" customHeight="1">
      <c r="A446" s="343"/>
      <c r="B446" s="343"/>
      <c r="C446" s="464"/>
      <c r="D446" s="343"/>
      <c r="E446" s="464"/>
      <c r="F446" s="343"/>
      <c r="G446" s="464"/>
      <c r="H446" s="343"/>
      <c r="I446" s="464"/>
      <c r="J446" s="497"/>
      <c r="K446" s="343"/>
      <c r="L446" s="464"/>
      <c r="M446" s="343"/>
      <c r="N446" s="464"/>
      <c r="O446" s="343"/>
      <c r="P446" s="464"/>
      <c r="Q446" s="343"/>
      <c r="R446" s="343"/>
      <c r="S446" s="343"/>
      <c r="T446" s="343"/>
      <c r="U446" s="343"/>
      <c r="V446" s="343"/>
      <c r="W446" s="343"/>
      <c r="X446" s="343"/>
      <c r="Y446" s="343"/>
      <c r="Z446" s="343"/>
    </row>
    <row r="447" spans="1:26" ht="15.75" customHeight="1">
      <c r="A447" s="343"/>
      <c r="B447" s="343"/>
      <c r="C447" s="464"/>
      <c r="D447" s="343"/>
      <c r="E447" s="464"/>
      <c r="F447" s="343"/>
      <c r="G447" s="464"/>
      <c r="H447" s="343"/>
      <c r="I447" s="464"/>
      <c r="J447" s="497"/>
      <c r="K447" s="343"/>
      <c r="L447" s="464"/>
      <c r="M447" s="343"/>
      <c r="N447" s="464"/>
      <c r="O447" s="343"/>
      <c r="P447" s="464"/>
      <c r="Q447" s="343"/>
      <c r="R447" s="343"/>
      <c r="S447" s="343"/>
      <c r="T447" s="343"/>
      <c r="U447" s="343"/>
      <c r="V447" s="343"/>
      <c r="W447" s="343"/>
      <c r="X447" s="343"/>
      <c r="Y447" s="343"/>
      <c r="Z447" s="343"/>
    </row>
    <row r="448" spans="1:26" ht="15.75" customHeight="1">
      <c r="A448" s="343"/>
      <c r="B448" s="343"/>
      <c r="C448" s="464"/>
      <c r="D448" s="343"/>
      <c r="E448" s="464"/>
      <c r="F448" s="343"/>
      <c r="G448" s="464"/>
      <c r="H448" s="343"/>
      <c r="I448" s="464"/>
      <c r="J448" s="497"/>
      <c r="K448" s="343"/>
      <c r="L448" s="464"/>
      <c r="M448" s="343"/>
      <c r="N448" s="464"/>
      <c r="O448" s="343"/>
      <c r="P448" s="464"/>
      <c r="Q448" s="343"/>
      <c r="R448" s="343"/>
      <c r="S448" s="343"/>
      <c r="T448" s="343"/>
      <c r="U448" s="343"/>
      <c r="V448" s="343"/>
      <c r="W448" s="343"/>
      <c r="X448" s="343"/>
      <c r="Y448" s="343"/>
      <c r="Z448" s="343"/>
    </row>
    <row r="449" spans="1:26" ht="15.75" customHeight="1">
      <c r="A449" s="343"/>
      <c r="B449" s="343"/>
      <c r="C449" s="464"/>
      <c r="D449" s="343"/>
      <c r="E449" s="464"/>
      <c r="F449" s="343"/>
      <c r="G449" s="464"/>
      <c r="H449" s="343"/>
      <c r="I449" s="464"/>
      <c r="J449" s="497"/>
      <c r="K449" s="343"/>
      <c r="L449" s="464"/>
      <c r="M449" s="343"/>
      <c r="N449" s="464"/>
      <c r="O449" s="343"/>
      <c r="P449" s="464"/>
      <c r="Q449" s="343"/>
      <c r="R449" s="343"/>
      <c r="S449" s="343"/>
      <c r="T449" s="343"/>
      <c r="U449" s="343"/>
      <c r="V449" s="343"/>
      <c r="W449" s="343"/>
      <c r="X449" s="343"/>
      <c r="Y449" s="343"/>
      <c r="Z449" s="343"/>
    </row>
    <row r="450" spans="1:26" ht="15.75" customHeight="1">
      <c r="A450" s="343"/>
      <c r="B450" s="343"/>
      <c r="C450" s="464"/>
      <c r="D450" s="343"/>
      <c r="E450" s="464"/>
      <c r="F450" s="343"/>
      <c r="G450" s="464"/>
      <c r="H450" s="343"/>
      <c r="I450" s="464"/>
      <c r="J450" s="497"/>
      <c r="K450" s="343"/>
      <c r="L450" s="464"/>
      <c r="M450" s="343"/>
      <c r="N450" s="464"/>
      <c r="O450" s="343"/>
      <c r="P450" s="464"/>
      <c r="Q450" s="343"/>
      <c r="R450" s="343"/>
      <c r="S450" s="343"/>
      <c r="T450" s="343"/>
      <c r="U450" s="343"/>
      <c r="V450" s="343"/>
      <c r="W450" s="343"/>
      <c r="X450" s="343"/>
      <c r="Y450" s="343"/>
      <c r="Z450" s="343"/>
    </row>
    <row r="451" spans="1:26" ht="15.75" customHeight="1">
      <c r="A451" s="343"/>
      <c r="B451" s="343"/>
      <c r="C451" s="464"/>
      <c r="D451" s="343"/>
      <c r="E451" s="464"/>
      <c r="F451" s="343"/>
      <c r="G451" s="464"/>
      <c r="H451" s="343"/>
      <c r="I451" s="464"/>
      <c r="J451" s="497"/>
      <c r="K451" s="343"/>
      <c r="L451" s="464"/>
      <c r="M451" s="343"/>
      <c r="N451" s="464"/>
      <c r="O451" s="343"/>
      <c r="P451" s="464"/>
      <c r="Q451" s="343"/>
      <c r="R451" s="343"/>
      <c r="S451" s="343"/>
      <c r="T451" s="343"/>
      <c r="U451" s="343"/>
      <c r="V451" s="343"/>
      <c r="W451" s="343"/>
      <c r="X451" s="343"/>
      <c r="Y451" s="343"/>
      <c r="Z451" s="343"/>
    </row>
    <row r="452" spans="1:26" ht="15.75" customHeight="1">
      <c r="A452" s="343"/>
      <c r="B452" s="343"/>
      <c r="C452" s="464"/>
      <c r="D452" s="343"/>
      <c r="E452" s="464"/>
      <c r="F452" s="343"/>
      <c r="G452" s="464"/>
      <c r="H452" s="343"/>
      <c r="I452" s="464"/>
      <c r="J452" s="497"/>
      <c r="K452" s="343"/>
      <c r="L452" s="464"/>
      <c r="M452" s="343"/>
      <c r="N452" s="464"/>
      <c r="O452" s="343"/>
      <c r="P452" s="464"/>
      <c r="Q452" s="343"/>
      <c r="R452" s="343"/>
      <c r="S452" s="343"/>
      <c r="T452" s="343"/>
      <c r="U452" s="343"/>
      <c r="V452" s="343"/>
      <c r="W452" s="343"/>
      <c r="X452" s="343"/>
      <c r="Y452" s="343"/>
      <c r="Z452" s="343"/>
    </row>
    <row r="453" spans="1:26" ht="15.75" customHeight="1">
      <c r="A453" s="343"/>
      <c r="B453" s="343"/>
      <c r="C453" s="464"/>
      <c r="D453" s="343"/>
      <c r="E453" s="464"/>
      <c r="F453" s="343"/>
      <c r="G453" s="464"/>
      <c r="H453" s="343"/>
      <c r="I453" s="464"/>
      <c r="J453" s="497"/>
      <c r="K453" s="343"/>
      <c r="L453" s="464"/>
      <c r="M453" s="343"/>
      <c r="N453" s="464"/>
      <c r="O453" s="343"/>
      <c r="P453" s="464"/>
      <c r="Q453" s="343"/>
      <c r="R453" s="343"/>
      <c r="S453" s="343"/>
      <c r="T453" s="343"/>
      <c r="U453" s="343"/>
      <c r="V453" s="343"/>
      <c r="W453" s="343"/>
      <c r="X453" s="343"/>
      <c r="Y453" s="343"/>
      <c r="Z453" s="343"/>
    </row>
    <row r="454" spans="1:26" ht="15.75" customHeight="1">
      <c r="A454" s="343"/>
      <c r="B454" s="343"/>
      <c r="C454" s="464"/>
      <c r="D454" s="343"/>
      <c r="E454" s="464"/>
      <c r="F454" s="343"/>
      <c r="G454" s="464"/>
      <c r="H454" s="343"/>
      <c r="I454" s="464"/>
      <c r="J454" s="497"/>
      <c r="K454" s="343"/>
      <c r="L454" s="464"/>
      <c r="M454" s="343"/>
      <c r="N454" s="464"/>
      <c r="O454" s="343"/>
      <c r="P454" s="464"/>
      <c r="Q454" s="343"/>
      <c r="R454" s="343"/>
      <c r="S454" s="343"/>
      <c r="T454" s="343"/>
      <c r="U454" s="343"/>
      <c r="V454" s="343"/>
      <c r="W454" s="343"/>
      <c r="X454" s="343"/>
      <c r="Y454" s="343"/>
      <c r="Z454" s="343"/>
    </row>
    <row r="455" spans="1:26" ht="15.75" customHeight="1">
      <c r="A455" s="343"/>
      <c r="B455" s="343"/>
      <c r="C455" s="464"/>
      <c r="D455" s="343"/>
      <c r="E455" s="464"/>
      <c r="F455" s="343"/>
      <c r="G455" s="464"/>
      <c r="H455" s="343"/>
      <c r="I455" s="464"/>
      <c r="J455" s="497"/>
      <c r="K455" s="343"/>
      <c r="L455" s="464"/>
      <c r="M455" s="343"/>
      <c r="N455" s="464"/>
      <c r="O455" s="343"/>
      <c r="P455" s="464"/>
      <c r="Q455" s="343"/>
      <c r="R455" s="343"/>
      <c r="S455" s="343"/>
      <c r="T455" s="343"/>
      <c r="U455" s="343"/>
      <c r="V455" s="343"/>
      <c r="W455" s="343"/>
      <c r="X455" s="343"/>
      <c r="Y455" s="343"/>
      <c r="Z455" s="343"/>
    </row>
    <row r="456" spans="1:26" ht="15.75" customHeight="1">
      <c r="A456" s="343"/>
      <c r="B456" s="343"/>
      <c r="C456" s="464"/>
      <c r="D456" s="343"/>
      <c r="E456" s="464"/>
      <c r="F456" s="343"/>
      <c r="G456" s="464"/>
      <c r="H456" s="343"/>
      <c r="I456" s="464"/>
      <c r="J456" s="497"/>
      <c r="K456" s="343"/>
      <c r="L456" s="464"/>
      <c r="M456" s="343"/>
      <c r="N456" s="464"/>
      <c r="O456" s="343"/>
      <c r="P456" s="464"/>
      <c r="Q456" s="343"/>
      <c r="R456" s="343"/>
      <c r="S456" s="343"/>
      <c r="T456" s="343"/>
      <c r="U456" s="343"/>
      <c r="V456" s="343"/>
      <c r="W456" s="343"/>
      <c r="X456" s="343"/>
      <c r="Y456" s="343"/>
      <c r="Z456" s="343"/>
    </row>
    <row r="457" spans="1:26" ht="15.75" customHeight="1">
      <c r="A457" s="343"/>
      <c r="B457" s="343"/>
      <c r="C457" s="464"/>
      <c r="D457" s="343"/>
      <c r="E457" s="464"/>
      <c r="F457" s="343"/>
      <c r="G457" s="464"/>
      <c r="H457" s="343"/>
      <c r="I457" s="464"/>
      <c r="J457" s="497"/>
      <c r="K457" s="343"/>
      <c r="L457" s="464"/>
      <c r="M457" s="343"/>
      <c r="N457" s="464"/>
      <c r="O457" s="343"/>
      <c r="P457" s="464"/>
      <c r="Q457" s="343"/>
      <c r="R457" s="343"/>
      <c r="S457" s="343"/>
      <c r="T457" s="343"/>
      <c r="U457" s="343"/>
      <c r="V457" s="343"/>
      <c r="W457" s="343"/>
      <c r="X457" s="343"/>
      <c r="Y457" s="343"/>
      <c r="Z457" s="343"/>
    </row>
    <row r="458" spans="1:26" ht="15.75" customHeight="1">
      <c r="A458" s="343"/>
      <c r="B458" s="343"/>
      <c r="C458" s="464"/>
      <c r="D458" s="343"/>
      <c r="E458" s="464"/>
      <c r="F458" s="343"/>
      <c r="G458" s="464"/>
      <c r="H458" s="343"/>
      <c r="I458" s="464"/>
      <c r="J458" s="497"/>
      <c r="K458" s="343"/>
      <c r="L458" s="464"/>
      <c r="M458" s="343"/>
      <c r="N458" s="464"/>
      <c r="O458" s="343"/>
      <c r="P458" s="464"/>
      <c r="Q458" s="343"/>
      <c r="R458" s="343"/>
      <c r="S458" s="343"/>
      <c r="T458" s="343"/>
      <c r="U458" s="343"/>
      <c r="V458" s="343"/>
      <c r="W458" s="343"/>
      <c r="X458" s="343"/>
      <c r="Y458" s="343"/>
      <c r="Z458" s="343"/>
    </row>
    <row r="459" spans="1:26" ht="15.75" customHeight="1">
      <c r="A459" s="343"/>
      <c r="B459" s="343"/>
      <c r="C459" s="464"/>
      <c r="D459" s="343"/>
      <c r="E459" s="464"/>
      <c r="F459" s="343"/>
      <c r="G459" s="464"/>
      <c r="H459" s="343"/>
      <c r="I459" s="464"/>
      <c r="J459" s="497"/>
      <c r="K459" s="343"/>
      <c r="L459" s="464"/>
      <c r="M459" s="343"/>
      <c r="N459" s="464"/>
      <c r="O459" s="343"/>
      <c r="P459" s="464"/>
      <c r="Q459" s="343"/>
      <c r="R459" s="343"/>
      <c r="S459" s="343"/>
      <c r="T459" s="343"/>
      <c r="U459" s="343"/>
      <c r="V459" s="343"/>
      <c r="W459" s="343"/>
      <c r="X459" s="343"/>
      <c r="Y459" s="343"/>
      <c r="Z459" s="343"/>
    </row>
    <row r="460" spans="1:26" ht="15.75" customHeight="1">
      <c r="A460" s="343"/>
      <c r="B460" s="343"/>
      <c r="C460" s="464"/>
      <c r="D460" s="343"/>
      <c r="E460" s="464"/>
      <c r="F460" s="343"/>
      <c r="G460" s="464"/>
      <c r="H460" s="343"/>
      <c r="I460" s="464"/>
      <c r="J460" s="497"/>
      <c r="K460" s="343"/>
      <c r="L460" s="464"/>
      <c r="M460" s="343"/>
      <c r="N460" s="464"/>
      <c r="O460" s="343"/>
      <c r="P460" s="464"/>
      <c r="Q460" s="343"/>
      <c r="R460" s="343"/>
      <c r="S460" s="343"/>
      <c r="T460" s="343"/>
      <c r="U460" s="343"/>
      <c r="V460" s="343"/>
      <c r="W460" s="343"/>
      <c r="X460" s="343"/>
      <c r="Y460" s="343"/>
      <c r="Z460" s="343"/>
    </row>
    <row r="461" spans="1:26" ht="15.75" customHeight="1">
      <c r="A461" s="343"/>
      <c r="B461" s="343"/>
      <c r="C461" s="464"/>
      <c r="D461" s="343"/>
      <c r="E461" s="464"/>
      <c r="F461" s="343"/>
      <c r="G461" s="464"/>
      <c r="H461" s="343"/>
      <c r="I461" s="464"/>
      <c r="J461" s="497"/>
      <c r="K461" s="343"/>
      <c r="L461" s="464"/>
      <c r="M461" s="343"/>
      <c r="N461" s="464"/>
      <c r="O461" s="343"/>
      <c r="P461" s="464"/>
      <c r="Q461" s="343"/>
      <c r="R461" s="343"/>
      <c r="S461" s="343"/>
      <c r="T461" s="343"/>
      <c r="U461" s="343"/>
      <c r="V461" s="343"/>
      <c r="W461" s="343"/>
      <c r="X461" s="343"/>
      <c r="Y461" s="343"/>
      <c r="Z461" s="343"/>
    </row>
    <row r="462" spans="1:26" ht="15.75" customHeight="1">
      <c r="A462" s="343"/>
      <c r="B462" s="343"/>
      <c r="C462" s="464"/>
      <c r="D462" s="343"/>
      <c r="E462" s="464"/>
      <c r="F462" s="343"/>
      <c r="G462" s="464"/>
      <c r="H462" s="343"/>
      <c r="I462" s="464"/>
      <c r="J462" s="497"/>
      <c r="K462" s="343"/>
      <c r="L462" s="464"/>
      <c r="M462" s="343"/>
      <c r="N462" s="464"/>
      <c r="O462" s="343"/>
      <c r="P462" s="464"/>
      <c r="Q462" s="343"/>
      <c r="R462" s="343"/>
      <c r="S462" s="343"/>
      <c r="T462" s="343"/>
      <c r="U462" s="343"/>
      <c r="V462" s="343"/>
      <c r="W462" s="343"/>
      <c r="X462" s="343"/>
      <c r="Y462" s="343"/>
      <c r="Z462" s="343"/>
    </row>
    <row r="463" spans="1:26" ht="15.75" customHeight="1">
      <c r="A463" s="343"/>
      <c r="B463" s="343"/>
      <c r="C463" s="464"/>
      <c r="D463" s="343"/>
      <c r="E463" s="464"/>
      <c r="F463" s="343"/>
      <c r="G463" s="464"/>
      <c r="H463" s="343"/>
      <c r="I463" s="464"/>
      <c r="J463" s="497"/>
      <c r="K463" s="343"/>
      <c r="L463" s="464"/>
      <c r="M463" s="343"/>
      <c r="N463" s="464"/>
      <c r="O463" s="343"/>
      <c r="P463" s="464"/>
      <c r="Q463" s="343"/>
      <c r="R463" s="343"/>
      <c r="S463" s="343"/>
      <c r="T463" s="343"/>
      <c r="U463" s="343"/>
      <c r="V463" s="343"/>
      <c r="W463" s="343"/>
      <c r="X463" s="343"/>
      <c r="Y463" s="343"/>
      <c r="Z463" s="343"/>
    </row>
    <row r="464" spans="1:26" ht="15.75" customHeight="1">
      <c r="A464" s="343"/>
      <c r="B464" s="343"/>
      <c r="C464" s="464"/>
      <c r="D464" s="343"/>
      <c r="E464" s="464"/>
      <c r="F464" s="343"/>
      <c r="G464" s="464"/>
      <c r="H464" s="343"/>
      <c r="I464" s="464"/>
      <c r="J464" s="497"/>
      <c r="K464" s="343"/>
      <c r="L464" s="464"/>
      <c r="M464" s="343"/>
      <c r="N464" s="464"/>
      <c r="O464" s="343"/>
      <c r="P464" s="464"/>
      <c r="Q464" s="343"/>
      <c r="R464" s="343"/>
      <c r="S464" s="343"/>
      <c r="T464" s="343"/>
      <c r="U464" s="343"/>
      <c r="V464" s="343"/>
      <c r="W464" s="343"/>
      <c r="X464" s="343"/>
      <c r="Y464" s="343"/>
      <c r="Z464" s="343"/>
    </row>
    <row r="465" spans="1:26" ht="15.75" customHeight="1">
      <c r="A465" s="343"/>
      <c r="B465" s="343"/>
      <c r="C465" s="464"/>
      <c r="D465" s="343"/>
      <c r="E465" s="464"/>
      <c r="F465" s="343"/>
      <c r="G465" s="464"/>
      <c r="H465" s="343"/>
      <c r="I465" s="464"/>
      <c r="J465" s="497"/>
      <c r="K465" s="343"/>
      <c r="L465" s="464"/>
      <c r="M465" s="343"/>
      <c r="N465" s="464"/>
      <c r="O465" s="343"/>
      <c r="P465" s="464"/>
      <c r="Q465" s="343"/>
      <c r="R465" s="343"/>
      <c r="S465" s="343"/>
      <c r="T465" s="343"/>
      <c r="U465" s="343"/>
      <c r="V465" s="343"/>
      <c r="W465" s="343"/>
      <c r="X465" s="343"/>
      <c r="Y465" s="343"/>
      <c r="Z465" s="343"/>
    </row>
    <row r="466" spans="1:26" ht="15.75" customHeight="1">
      <c r="A466" s="343"/>
      <c r="B466" s="343"/>
      <c r="C466" s="464"/>
      <c r="D466" s="343"/>
      <c r="E466" s="464"/>
      <c r="F466" s="343"/>
      <c r="G466" s="464"/>
      <c r="H466" s="343"/>
      <c r="I466" s="464"/>
      <c r="J466" s="497"/>
      <c r="K466" s="343"/>
      <c r="L466" s="464"/>
      <c r="M466" s="343"/>
      <c r="N466" s="464"/>
      <c r="O466" s="343"/>
      <c r="P466" s="464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</row>
    <row r="467" spans="1:26" ht="15.75" customHeight="1">
      <c r="A467" s="343"/>
      <c r="B467" s="343"/>
      <c r="C467" s="464"/>
      <c r="D467" s="343"/>
      <c r="E467" s="464"/>
      <c r="F467" s="343"/>
      <c r="G467" s="464"/>
      <c r="H467" s="343"/>
      <c r="I467" s="464"/>
      <c r="J467" s="497"/>
      <c r="K467" s="343"/>
      <c r="L467" s="464"/>
      <c r="M467" s="343"/>
      <c r="N467" s="464"/>
      <c r="O467" s="343"/>
      <c r="P467" s="464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</row>
    <row r="468" spans="1:26" ht="15.75" customHeight="1">
      <c r="A468" s="343"/>
      <c r="B468" s="343"/>
      <c r="C468" s="464"/>
      <c r="D468" s="343"/>
      <c r="E468" s="464"/>
      <c r="F468" s="343"/>
      <c r="G468" s="464"/>
      <c r="H468" s="343"/>
      <c r="I468" s="464"/>
      <c r="J468" s="497"/>
      <c r="K468" s="343"/>
      <c r="L468" s="464"/>
      <c r="M468" s="343"/>
      <c r="N468" s="464"/>
      <c r="O468" s="343"/>
      <c r="P468" s="464"/>
      <c r="Q468" s="343"/>
      <c r="R468" s="343"/>
      <c r="S468" s="343"/>
      <c r="T468" s="343"/>
      <c r="U468" s="343"/>
      <c r="V468" s="343"/>
      <c r="W468" s="343"/>
      <c r="X468" s="343"/>
      <c r="Y468" s="343"/>
      <c r="Z468" s="343"/>
    </row>
    <row r="469" spans="1:26" ht="15.75" customHeight="1">
      <c r="A469" s="343"/>
      <c r="B469" s="343"/>
      <c r="C469" s="464"/>
      <c r="D469" s="343"/>
      <c r="E469" s="464"/>
      <c r="F469" s="343"/>
      <c r="G469" s="464"/>
      <c r="H469" s="343"/>
      <c r="I469" s="464"/>
      <c r="J469" s="497"/>
      <c r="K469" s="343"/>
      <c r="L469" s="464"/>
      <c r="M469" s="343"/>
      <c r="N469" s="464"/>
      <c r="O469" s="343"/>
      <c r="P469" s="464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</row>
    <row r="470" spans="1:26" ht="15.75" customHeight="1">
      <c r="A470" s="343"/>
      <c r="B470" s="343"/>
      <c r="C470" s="464"/>
      <c r="D470" s="343"/>
      <c r="E470" s="464"/>
      <c r="F470" s="343"/>
      <c r="G470" s="464"/>
      <c r="H470" s="343"/>
      <c r="I470" s="464"/>
      <c r="J470" s="497"/>
      <c r="K470" s="343"/>
      <c r="L470" s="464"/>
      <c r="M470" s="343"/>
      <c r="N470" s="464"/>
      <c r="O470" s="343"/>
      <c r="P470" s="464"/>
      <c r="Q470" s="343"/>
      <c r="R470" s="343"/>
      <c r="S470" s="343"/>
      <c r="T470" s="343"/>
      <c r="U470" s="343"/>
      <c r="V470" s="343"/>
      <c r="W470" s="343"/>
      <c r="X470" s="343"/>
      <c r="Y470" s="343"/>
      <c r="Z470" s="343"/>
    </row>
    <row r="471" spans="1:26" ht="15.75" customHeight="1">
      <c r="A471" s="343"/>
      <c r="B471" s="343"/>
      <c r="C471" s="464"/>
      <c r="D471" s="343"/>
      <c r="E471" s="464"/>
      <c r="F471" s="343"/>
      <c r="G471" s="464"/>
      <c r="H471" s="343"/>
      <c r="I471" s="464"/>
      <c r="J471" s="497"/>
      <c r="K471" s="343"/>
      <c r="L471" s="464"/>
      <c r="M471" s="343"/>
      <c r="N471" s="464"/>
      <c r="O471" s="343"/>
      <c r="P471" s="464"/>
      <c r="Q471" s="343"/>
      <c r="R471" s="343"/>
      <c r="S471" s="343"/>
      <c r="T471" s="343"/>
      <c r="U471" s="343"/>
      <c r="V471" s="343"/>
      <c r="W471" s="343"/>
      <c r="X471" s="343"/>
      <c r="Y471" s="343"/>
      <c r="Z471" s="343"/>
    </row>
    <row r="472" spans="1:26" ht="15.75" customHeight="1">
      <c r="A472" s="343"/>
      <c r="B472" s="343"/>
      <c r="C472" s="464"/>
      <c r="D472" s="343"/>
      <c r="E472" s="464"/>
      <c r="F472" s="343"/>
      <c r="G472" s="464"/>
      <c r="H472" s="343"/>
      <c r="I472" s="464"/>
      <c r="J472" s="497"/>
      <c r="K472" s="343"/>
      <c r="L472" s="464"/>
      <c r="M472" s="343"/>
      <c r="N472" s="464"/>
      <c r="O472" s="343"/>
      <c r="P472" s="464"/>
      <c r="Q472" s="343"/>
      <c r="R472" s="343"/>
      <c r="S472" s="343"/>
      <c r="T472" s="343"/>
      <c r="U472" s="343"/>
      <c r="V472" s="343"/>
      <c r="W472" s="343"/>
      <c r="X472" s="343"/>
      <c r="Y472" s="343"/>
      <c r="Z472" s="343"/>
    </row>
    <row r="473" spans="1:26" ht="15.75" customHeight="1">
      <c r="A473" s="343"/>
      <c r="B473" s="343"/>
      <c r="C473" s="464"/>
      <c r="D473" s="343"/>
      <c r="E473" s="464"/>
      <c r="F473" s="343"/>
      <c r="G473" s="464"/>
      <c r="H473" s="343"/>
      <c r="I473" s="464"/>
      <c r="J473" s="497"/>
      <c r="K473" s="343"/>
      <c r="L473" s="464"/>
      <c r="M473" s="343"/>
      <c r="N473" s="464"/>
      <c r="O473" s="343"/>
      <c r="P473" s="464"/>
      <c r="Q473" s="343"/>
      <c r="R473" s="343"/>
      <c r="S473" s="343"/>
      <c r="T473" s="343"/>
      <c r="U473" s="343"/>
      <c r="V473" s="343"/>
      <c r="W473" s="343"/>
      <c r="X473" s="343"/>
      <c r="Y473" s="343"/>
      <c r="Z473" s="343"/>
    </row>
    <row r="474" spans="1:26" ht="15.75" customHeight="1">
      <c r="A474" s="343"/>
      <c r="B474" s="343"/>
      <c r="C474" s="464"/>
      <c r="D474" s="343"/>
      <c r="E474" s="464"/>
      <c r="F474" s="343"/>
      <c r="G474" s="464"/>
      <c r="H474" s="343"/>
      <c r="I474" s="464"/>
      <c r="J474" s="497"/>
      <c r="K474" s="343"/>
      <c r="L474" s="464"/>
      <c r="M474" s="343"/>
      <c r="N474" s="464"/>
      <c r="O474" s="343"/>
      <c r="P474" s="464"/>
      <c r="Q474" s="343"/>
      <c r="R474" s="343"/>
      <c r="S474" s="343"/>
      <c r="T474" s="343"/>
      <c r="U474" s="343"/>
      <c r="V474" s="343"/>
      <c r="W474" s="343"/>
      <c r="X474" s="343"/>
      <c r="Y474" s="343"/>
      <c r="Z474" s="343"/>
    </row>
    <row r="475" spans="1:26" ht="15.75" customHeight="1">
      <c r="A475" s="343"/>
      <c r="B475" s="343"/>
      <c r="C475" s="464"/>
      <c r="D475" s="343"/>
      <c r="E475" s="464"/>
      <c r="F475" s="343"/>
      <c r="G475" s="464"/>
      <c r="H475" s="343"/>
      <c r="I475" s="464"/>
      <c r="J475" s="497"/>
      <c r="K475" s="343"/>
      <c r="L475" s="464"/>
      <c r="M475" s="343"/>
      <c r="N475" s="464"/>
      <c r="O475" s="343"/>
      <c r="P475" s="464"/>
      <c r="Q475" s="343"/>
      <c r="R475" s="343"/>
      <c r="S475" s="343"/>
      <c r="T475" s="343"/>
      <c r="U475" s="343"/>
      <c r="V475" s="343"/>
      <c r="W475" s="343"/>
      <c r="X475" s="343"/>
      <c r="Y475" s="343"/>
      <c r="Z475" s="343"/>
    </row>
    <row r="476" spans="1:26" ht="15.75" customHeight="1">
      <c r="A476" s="343"/>
      <c r="B476" s="343"/>
      <c r="C476" s="464"/>
      <c r="D476" s="343"/>
      <c r="E476" s="464"/>
      <c r="F476" s="343"/>
      <c r="G476" s="464"/>
      <c r="H476" s="343"/>
      <c r="I476" s="464"/>
      <c r="J476" s="497"/>
      <c r="K476" s="343"/>
      <c r="L476" s="464"/>
      <c r="M476" s="343"/>
      <c r="N476" s="464"/>
      <c r="O476" s="343"/>
      <c r="P476" s="464"/>
      <c r="Q476" s="343"/>
      <c r="R476" s="343"/>
      <c r="S476" s="343"/>
      <c r="T476" s="343"/>
      <c r="U476" s="343"/>
      <c r="V476" s="343"/>
      <c r="W476" s="343"/>
      <c r="X476" s="343"/>
      <c r="Y476" s="343"/>
      <c r="Z476" s="343"/>
    </row>
    <row r="477" spans="1:26" ht="15.75" customHeight="1">
      <c r="A477" s="343"/>
      <c r="B477" s="343"/>
      <c r="C477" s="464"/>
      <c r="D477" s="343"/>
      <c r="E477" s="464"/>
      <c r="F477" s="343"/>
      <c r="G477" s="464"/>
      <c r="H477" s="343"/>
      <c r="I477" s="464"/>
      <c r="J477" s="497"/>
      <c r="K477" s="343"/>
      <c r="L477" s="464"/>
      <c r="M477" s="343"/>
      <c r="N477" s="464"/>
      <c r="O477" s="343"/>
      <c r="P477" s="464"/>
      <c r="Q477" s="343"/>
      <c r="R477" s="343"/>
      <c r="S477" s="343"/>
      <c r="T477" s="343"/>
      <c r="U477" s="343"/>
      <c r="V477" s="343"/>
      <c r="W477" s="343"/>
      <c r="X477" s="343"/>
      <c r="Y477" s="343"/>
      <c r="Z477" s="343"/>
    </row>
    <row r="478" spans="1:26" ht="15.75" customHeight="1">
      <c r="A478" s="343"/>
      <c r="B478" s="343"/>
      <c r="C478" s="464"/>
      <c r="D478" s="343"/>
      <c r="E478" s="464"/>
      <c r="F478" s="343"/>
      <c r="G478" s="464"/>
      <c r="H478" s="343"/>
      <c r="I478" s="464"/>
      <c r="J478" s="497"/>
      <c r="K478" s="343"/>
      <c r="L478" s="464"/>
      <c r="M478" s="343"/>
      <c r="N478" s="464"/>
      <c r="O478" s="343"/>
      <c r="P478" s="464"/>
      <c r="Q478" s="343"/>
      <c r="R478" s="343"/>
      <c r="S478" s="343"/>
      <c r="T478" s="343"/>
      <c r="U478" s="343"/>
      <c r="V478" s="343"/>
      <c r="W478" s="343"/>
      <c r="X478" s="343"/>
      <c r="Y478" s="343"/>
      <c r="Z478" s="343"/>
    </row>
    <row r="479" spans="1:26" ht="15.75" customHeight="1">
      <c r="A479" s="343"/>
      <c r="B479" s="343"/>
      <c r="C479" s="464"/>
      <c r="D479" s="343"/>
      <c r="E479" s="464"/>
      <c r="F479" s="343"/>
      <c r="G479" s="464"/>
      <c r="H479" s="343"/>
      <c r="I479" s="464"/>
      <c r="J479" s="497"/>
      <c r="K479" s="343"/>
      <c r="L479" s="464"/>
      <c r="M479" s="343"/>
      <c r="N479" s="464"/>
      <c r="O479" s="343"/>
      <c r="P479" s="464"/>
      <c r="Q479" s="343"/>
      <c r="R479" s="343"/>
      <c r="S479" s="343"/>
      <c r="T479" s="343"/>
      <c r="U479" s="343"/>
      <c r="V479" s="343"/>
      <c r="W479" s="343"/>
      <c r="X479" s="343"/>
      <c r="Y479" s="343"/>
      <c r="Z479" s="343"/>
    </row>
    <row r="480" spans="1:26" ht="15.75" customHeight="1">
      <c r="A480" s="343"/>
      <c r="B480" s="343"/>
      <c r="C480" s="464"/>
      <c r="D480" s="343"/>
      <c r="E480" s="464"/>
      <c r="F480" s="343"/>
      <c r="G480" s="464"/>
      <c r="H480" s="343"/>
      <c r="I480" s="464"/>
      <c r="J480" s="497"/>
      <c r="K480" s="343"/>
      <c r="L480" s="464"/>
      <c r="M480" s="343"/>
      <c r="N480" s="464"/>
      <c r="O480" s="343"/>
      <c r="P480" s="464"/>
      <c r="Q480" s="343"/>
      <c r="R480" s="343"/>
      <c r="S480" s="343"/>
      <c r="T480" s="343"/>
      <c r="U480" s="343"/>
      <c r="V480" s="343"/>
      <c r="W480" s="343"/>
      <c r="X480" s="343"/>
      <c r="Y480" s="343"/>
      <c r="Z480" s="343"/>
    </row>
    <row r="481" spans="1:26" ht="15.75" customHeight="1">
      <c r="A481" s="343"/>
      <c r="B481" s="343"/>
      <c r="C481" s="464"/>
      <c r="D481" s="343"/>
      <c r="E481" s="464"/>
      <c r="F481" s="343"/>
      <c r="G481" s="464"/>
      <c r="H481" s="343"/>
      <c r="I481" s="464"/>
      <c r="J481" s="497"/>
      <c r="K481" s="343"/>
      <c r="L481" s="464"/>
      <c r="M481" s="343"/>
      <c r="N481" s="464"/>
      <c r="O481" s="343"/>
      <c r="P481" s="464"/>
      <c r="Q481" s="343"/>
      <c r="R481" s="343"/>
      <c r="S481" s="343"/>
      <c r="T481" s="343"/>
      <c r="U481" s="343"/>
      <c r="V481" s="343"/>
      <c r="W481" s="343"/>
      <c r="X481" s="343"/>
      <c r="Y481" s="343"/>
      <c r="Z481" s="343"/>
    </row>
    <row r="482" spans="1:26" ht="15.75" customHeight="1">
      <c r="A482" s="343"/>
      <c r="B482" s="343"/>
      <c r="C482" s="464"/>
      <c r="D482" s="343"/>
      <c r="E482" s="464"/>
      <c r="F482" s="343"/>
      <c r="G482" s="464"/>
      <c r="H482" s="343"/>
      <c r="I482" s="464"/>
      <c r="J482" s="497"/>
      <c r="K482" s="343"/>
      <c r="L482" s="464"/>
      <c r="M482" s="343"/>
      <c r="N482" s="464"/>
      <c r="O482" s="343"/>
      <c r="P482" s="464"/>
      <c r="Q482" s="343"/>
      <c r="R482" s="343"/>
      <c r="S482" s="343"/>
      <c r="T482" s="343"/>
      <c r="U482" s="343"/>
      <c r="V482" s="343"/>
      <c r="W482" s="343"/>
      <c r="X482" s="343"/>
      <c r="Y482" s="343"/>
      <c r="Z482" s="343"/>
    </row>
    <row r="483" spans="1:26" ht="15.75" customHeight="1">
      <c r="A483" s="343"/>
      <c r="B483" s="343"/>
      <c r="C483" s="464"/>
      <c r="D483" s="343"/>
      <c r="E483" s="464"/>
      <c r="F483" s="343"/>
      <c r="G483" s="464"/>
      <c r="H483" s="343"/>
      <c r="I483" s="464"/>
      <c r="J483" s="497"/>
      <c r="K483" s="343"/>
      <c r="L483" s="464"/>
      <c r="M483" s="343"/>
      <c r="N483" s="464"/>
      <c r="O483" s="343"/>
      <c r="P483" s="464"/>
      <c r="Q483" s="343"/>
      <c r="R483" s="343"/>
      <c r="S483" s="343"/>
      <c r="T483" s="343"/>
      <c r="U483" s="343"/>
      <c r="V483" s="343"/>
      <c r="W483" s="343"/>
      <c r="X483" s="343"/>
      <c r="Y483" s="343"/>
      <c r="Z483" s="343"/>
    </row>
    <row r="484" spans="1:26" ht="15.75" customHeight="1">
      <c r="A484" s="343"/>
      <c r="B484" s="343"/>
      <c r="C484" s="464"/>
      <c r="D484" s="343"/>
      <c r="E484" s="464"/>
      <c r="F484" s="343"/>
      <c r="G484" s="464"/>
      <c r="H484" s="343"/>
      <c r="I484" s="464"/>
      <c r="J484" s="497"/>
      <c r="K484" s="343"/>
      <c r="L484" s="464"/>
      <c r="M484" s="343"/>
      <c r="N484" s="464"/>
      <c r="O484" s="343"/>
      <c r="P484" s="464"/>
      <c r="Q484" s="343"/>
      <c r="R484" s="343"/>
      <c r="S484" s="343"/>
      <c r="T484" s="343"/>
      <c r="U484" s="343"/>
      <c r="V484" s="343"/>
      <c r="W484" s="343"/>
      <c r="X484" s="343"/>
      <c r="Y484" s="343"/>
      <c r="Z484" s="343"/>
    </row>
    <row r="485" spans="1:26" ht="15.75" customHeight="1">
      <c r="A485" s="343"/>
      <c r="B485" s="343"/>
      <c r="C485" s="464"/>
      <c r="D485" s="343"/>
      <c r="E485" s="464"/>
      <c r="F485" s="343"/>
      <c r="G485" s="464"/>
      <c r="H485" s="343"/>
      <c r="I485" s="464"/>
      <c r="J485" s="497"/>
      <c r="K485" s="343"/>
      <c r="L485" s="464"/>
      <c r="M485" s="343"/>
      <c r="N485" s="464"/>
      <c r="O485" s="343"/>
      <c r="P485" s="464"/>
      <c r="Q485" s="343"/>
      <c r="R485" s="343"/>
      <c r="S485" s="343"/>
      <c r="T485" s="343"/>
      <c r="U485" s="343"/>
      <c r="V485" s="343"/>
      <c r="W485" s="343"/>
      <c r="X485" s="343"/>
      <c r="Y485" s="343"/>
      <c r="Z485" s="343"/>
    </row>
    <row r="486" spans="1:26" ht="15.75" customHeight="1">
      <c r="A486" s="343"/>
      <c r="B486" s="343"/>
      <c r="C486" s="464"/>
      <c r="D486" s="343"/>
      <c r="E486" s="464"/>
      <c r="F486" s="343"/>
      <c r="G486" s="464"/>
      <c r="H486" s="343"/>
      <c r="I486" s="464"/>
      <c r="J486" s="497"/>
      <c r="K486" s="343"/>
      <c r="L486" s="464"/>
      <c r="M486" s="343"/>
      <c r="N486" s="464"/>
      <c r="O486" s="343"/>
      <c r="P486" s="464"/>
      <c r="Q486" s="343"/>
      <c r="R486" s="343"/>
      <c r="S486" s="343"/>
      <c r="T486" s="343"/>
      <c r="U486" s="343"/>
      <c r="V486" s="343"/>
      <c r="W486" s="343"/>
      <c r="X486" s="343"/>
      <c r="Y486" s="343"/>
      <c r="Z486" s="343"/>
    </row>
    <row r="487" spans="1:26" ht="15.75" customHeight="1">
      <c r="A487" s="343"/>
      <c r="B487" s="343"/>
      <c r="C487" s="464"/>
      <c r="D487" s="343"/>
      <c r="E487" s="464"/>
      <c r="F487" s="343"/>
      <c r="G487" s="464"/>
      <c r="H487" s="343"/>
      <c r="I487" s="464"/>
      <c r="J487" s="497"/>
      <c r="K487" s="343"/>
      <c r="L487" s="464"/>
      <c r="M487" s="343"/>
      <c r="N487" s="464"/>
      <c r="O487" s="343"/>
      <c r="P487" s="464"/>
      <c r="Q487" s="343"/>
      <c r="R487" s="343"/>
      <c r="S487" s="343"/>
      <c r="T487" s="343"/>
      <c r="U487" s="343"/>
      <c r="V487" s="343"/>
      <c r="W487" s="343"/>
      <c r="X487" s="343"/>
      <c r="Y487" s="343"/>
      <c r="Z487" s="343"/>
    </row>
    <row r="488" spans="1:26" ht="15.75" customHeight="1">
      <c r="A488" s="343"/>
      <c r="B488" s="343"/>
      <c r="C488" s="464"/>
      <c r="D488" s="343"/>
      <c r="E488" s="464"/>
      <c r="F488" s="343"/>
      <c r="G488" s="464"/>
      <c r="H488" s="343"/>
      <c r="I488" s="464"/>
      <c r="J488" s="497"/>
      <c r="K488" s="343"/>
      <c r="L488" s="464"/>
      <c r="M488" s="343"/>
      <c r="N488" s="464"/>
      <c r="O488" s="343"/>
      <c r="P488" s="464"/>
      <c r="Q488" s="343"/>
      <c r="R488" s="343"/>
      <c r="S488" s="343"/>
      <c r="T488" s="343"/>
      <c r="U488" s="343"/>
      <c r="V488" s="343"/>
      <c r="W488" s="343"/>
      <c r="X488" s="343"/>
      <c r="Y488" s="343"/>
      <c r="Z488" s="343"/>
    </row>
    <row r="489" spans="1:26" ht="15.75" customHeight="1">
      <c r="A489" s="343"/>
      <c r="B489" s="343"/>
      <c r="C489" s="464"/>
      <c r="D489" s="343"/>
      <c r="E489" s="464"/>
      <c r="F489" s="343"/>
      <c r="G489" s="464"/>
      <c r="H489" s="343"/>
      <c r="I489" s="464"/>
      <c r="J489" s="497"/>
      <c r="K489" s="343"/>
      <c r="L489" s="464"/>
      <c r="M489" s="343"/>
      <c r="N489" s="464"/>
      <c r="O489" s="343"/>
      <c r="P489" s="464"/>
      <c r="Q489" s="343"/>
      <c r="R489" s="343"/>
      <c r="S489" s="343"/>
      <c r="T489" s="343"/>
      <c r="U489" s="343"/>
      <c r="V489" s="343"/>
      <c r="W489" s="343"/>
      <c r="X489" s="343"/>
      <c r="Y489" s="343"/>
      <c r="Z489" s="343"/>
    </row>
    <row r="490" spans="1:26" ht="15.75" customHeight="1">
      <c r="A490" s="343"/>
      <c r="B490" s="343"/>
      <c r="C490" s="464"/>
      <c r="D490" s="343"/>
      <c r="E490" s="464"/>
      <c r="F490" s="343"/>
      <c r="G490" s="464"/>
      <c r="H490" s="343"/>
      <c r="I490" s="464"/>
      <c r="J490" s="497"/>
      <c r="K490" s="343"/>
      <c r="L490" s="464"/>
      <c r="M490" s="343"/>
      <c r="N490" s="464"/>
      <c r="O490" s="343"/>
      <c r="P490" s="464"/>
      <c r="Q490" s="343"/>
      <c r="R490" s="343"/>
      <c r="S490" s="343"/>
      <c r="T490" s="343"/>
      <c r="U490" s="343"/>
      <c r="V490" s="343"/>
      <c r="W490" s="343"/>
      <c r="X490" s="343"/>
      <c r="Y490" s="343"/>
      <c r="Z490" s="343"/>
    </row>
    <row r="491" spans="1:26" ht="15.75" customHeight="1">
      <c r="A491" s="343"/>
      <c r="B491" s="343"/>
      <c r="C491" s="464"/>
      <c r="D491" s="343"/>
      <c r="E491" s="464"/>
      <c r="F491" s="343"/>
      <c r="G491" s="464"/>
      <c r="H491" s="343"/>
      <c r="I491" s="464"/>
      <c r="J491" s="497"/>
      <c r="K491" s="343"/>
      <c r="L491" s="464"/>
      <c r="M491" s="343"/>
      <c r="N491" s="464"/>
      <c r="O491" s="343"/>
      <c r="P491" s="464"/>
      <c r="Q491" s="343"/>
      <c r="R491" s="343"/>
      <c r="S491" s="343"/>
      <c r="T491" s="343"/>
      <c r="U491" s="343"/>
      <c r="V491" s="343"/>
      <c r="W491" s="343"/>
      <c r="X491" s="343"/>
      <c r="Y491" s="343"/>
      <c r="Z491" s="343"/>
    </row>
    <row r="492" spans="1:26" ht="15.75" customHeight="1">
      <c r="A492" s="343"/>
      <c r="B492" s="343"/>
      <c r="C492" s="464"/>
      <c r="D492" s="343"/>
      <c r="E492" s="464"/>
      <c r="F492" s="343"/>
      <c r="G492" s="464"/>
      <c r="H492" s="343"/>
      <c r="I492" s="464"/>
      <c r="J492" s="497"/>
      <c r="K492" s="343"/>
      <c r="L492" s="464"/>
      <c r="M492" s="343"/>
      <c r="N492" s="464"/>
      <c r="O492" s="343"/>
      <c r="P492" s="464"/>
      <c r="Q492" s="343"/>
      <c r="R492" s="343"/>
      <c r="S492" s="343"/>
      <c r="T492" s="343"/>
      <c r="U492" s="343"/>
      <c r="V492" s="343"/>
      <c r="W492" s="343"/>
      <c r="X492" s="343"/>
      <c r="Y492" s="343"/>
      <c r="Z492" s="343"/>
    </row>
    <row r="493" spans="1:26" ht="15.75" customHeight="1">
      <c r="A493" s="343"/>
      <c r="B493" s="343"/>
      <c r="C493" s="464"/>
      <c r="D493" s="343"/>
      <c r="E493" s="464"/>
      <c r="F493" s="343"/>
      <c r="G493" s="464"/>
      <c r="H493" s="343"/>
      <c r="I493" s="464"/>
      <c r="J493" s="497"/>
      <c r="K493" s="343"/>
      <c r="L493" s="464"/>
      <c r="M493" s="343"/>
      <c r="N493" s="464"/>
      <c r="O493" s="343"/>
      <c r="P493" s="464"/>
      <c r="Q493" s="343"/>
      <c r="R493" s="343"/>
      <c r="S493" s="343"/>
      <c r="T493" s="343"/>
      <c r="U493" s="343"/>
      <c r="V493" s="343"/>
      <c r="W493" s="343"/>
      <c r="X493" s="343"/>
      <c r="Y493" s="343"/>
      <c r="Z493" s="343"/>
    </row>
    <row r="494" spans="1:26" ht="15.75" customHeight="1">
      <c r="A494" s="343"/>
      <c r="B494" s="343"/>
      <c r="C494" s="464"/>
      <c r="D494" s="343"/>
      <c r="E494" s="464"/>
      <c r="F494" s="343"/>
      <c r="G494" s="464"/>
      <c r="H494" s="343"/>
      <c r="I494" s="464"/>
      <c r="J494" s="497"/>
      <c r="K494" s="343"/>
      <c r="L494" s="464"/>
      <c r="M494" s="343"/>
      <c r="N494" s="464"/>
      <c r="O494" s="343"/>
      <c r="P494" s="464"/>
      <c r="Q494" s="343"/>
      <c r="R494" s="343"/>
      <c r="S494" s="343"/>
      <c r="T494" s="343"/>
      <c r="U494" s="343"/>
      <c r="V494" s="343"/>
      <c r="W494" s="343"/>
      <c r="X494" s="343"/>
      <c r="Y494" s="343"/>
      <c r="Z494" s="343"/>
    </row>
    <row r="495" spans="1:26" ht="15.75" customHeight="1">
      <c r="A495" s="343"/>
      <c r="B495" s="343"/>
      <c r="C495" s="464"/>
      <c r="D495" s="343"/>
      <c r="E495" s="464"/>
      <c r="F495" s="343"/>
      <c r="G495" s="464"/>
      <c r="H495" s="343"/>
      <c r="I495" s="464"/>
      <c r="J495" s="497"/>
      <c r="K495" s="343"/>
      <c r="L495" s="464"/>
      <c r="M495" s="343"/>
      <c r="N495" s="464"/>
      <c r="O495" s="343"/>
      <c r="P495" s="464"/>
      <c r="Q495" s="343"/>
      <c r="R495" s="343"/>
      <c r="S495" s="343"/>
      <c r="T495" s="343"/>
      <c r="U495" s="343"/>
      <c r="V495" s="343"/>
      <c r="W495" s="343"/>
      <c r="X495" s="343"/>
      <c r="Y495" s="343"/>
      <c r="Z495" s="343"/>
    </row>
    <row r="496" spans="1:26" ht="15.75" customHeight="1">
      <c r="A496" s="343"/>
      <c r="B496" s="343"/>
      <c r="C496" s="464"/>
      <c r="D496" s="343"/>
      <c r="E496" s="464"/>
      <c r="F496" s="343"/>
      <c r="G496" s="464"/>
      <c r="H496" s="343"/>
      <c r="I496" s="464"/>
      <c r="J496" s="497"/>
      <c r="K496" s="343"/>
      <c r="L496" s="464"/>
      <c r="M496" s="343"/>
      <c r="N496" s="464"/>
      <c r="O496" s="343"/>
      <c r="P496" s="464"/>
      <c r="Q496" s="343"/>
      <c r="R496" s="343"/>
      <c r="S496" s="343"/>
      <c r="T496" s="343"/>
      <c r="U496" s="343"/>
      <c r="V496" s="343"/>
      <c r="W496" s="343"/>
      <c r="X496" s="343"/>
      <c r="Y496" s="343"/>
      <c r="Z496" s="343"/>
    </row>
    <row r="497" spans="1:26" ht="15.75" customHeight="1">
      <c r="A497" s="343"/>
      <c r="B497" s="343"/>
      <c r="C497" s="464"/>
      <c r="D497" s="343"/>
      <c r="E497" s="464"/>
      <c r="F497" s="343"/>
      <c r="G497" s="464"/>
      <c r="H497" s="343"/>
      <c r="I497" s="464"/>
      <c r="J497" s="497"/>
      <c r="K497" s="343"/>
      <c r="L497" s="464"/>
      <c r="M497" s="343"/>
      <c r="N497" s="464"/>
      <c r="O497" s="343"/>
      <c r="P497" s="464"/>
      <c r="Q497" s="343"/>
      <c r="R497" s="343"/>
      <c r="S497" s="343"/>
      <c r="T497" s="343"/>
      <c r="U497" s="343"/>
      <c r="V497" s="343"/>
      <c r="W497" s="343"/>
      <c r="X497" s="343"/>
      <c r="Y497" s="343"/>
      <c r="Z497" s="343"/>
    </row>
    <row r="498" spans="1:26" ht="15.75" customHeight="1">
      <c r="A498" s="343"/>
      <c r="B498" s="343"/>
      <c r="C498" s="464"/>
      <c r="D498" s="343"/>
      <c r="E498" s="464"/>
      <c r="F498" s="343"/>
      <c r="G498" s="464"/>
      <c r="H498" s="343"/>
      <c r="I498" s="464"/>
      <c r="J498" s="497"/>
      <c r="K498" s="343"/>
      <c r="L498" s="464"/>
      <c r="M498" s="343"/>
      <c r="N498" s="464"/>
      <c r="O498" s="343"/>
      <c r="P498" s="464"/>
      <c r="Q498" s="343"/>
      <c r="R498" s="343"/>
      <c r="S498" s="343"/>
      <c r="T498" s="343"/>
      <c r="U498" s="343"/>
      <c r="V498" s="343"/>
      <c r="W498" s="343"/>
      <c r="X498" s="343"/>
      <c r="Y498" s="343"/>
      <c r="Z498" s="343"/>
    </row>
    <row r="499" spans="1:26" ht="15.75" customHeight="1">
      <c r="A499" s="343"/>
      <c r="B499" s="343"/>
      <c r="C499" s="464"/>
      <c r="D499" s="343"/>
      <c r="E499" s="464"/>
      <c r="F499" s="343"/>
      <c r="G499" s="464"/>
      <c r="H499" s="343"/>
      <c r="I499" s="464"/>
      <c r="J499" s="497"/>
      <c r="K499" s="343"/>
      <c r="L499" s="464"/>
      <c r="M499" s="343"/>
      <c r="N499" s="464"/>
      <c r="O499" s="343"/>
      <c r="P499" s="464"/>
      <c r="Q499" s="343"/>
      <c r="R499" s="343"/>
      <c r="S499" s="343"/>
      <c r="T499" s="343"/>
      <c r="U499" s="343"/>
      <c r="V499" s="343"/>
      <c r="W499" s="343"/>
      <c r="X499" s="343"/>
      <c r="Y499" s="343"/>
      <c r="Z499" s="343"/>
    </row>
    <row r="500" spans="1:26" ht="15.75" customHeight="1">
      <c r="A500" s="343"/>
      <c r="B500" s="343"/>
      <c r="C500" s="464"/>
      <c r="D500" s="343"/>
      <c r="E500" s="464"/>
      <c r="F500" s="343"/>
      <c r="G500" s="464"/>
      <c r="H500" s="343"/>
      <c r="I500" s="464"/>
      <c r="J500" s="497"/>
      <c r="K500" s="343"/>
      <c r="L500" s="464"/>
      <c r="M500" s="343"/>
      <c r="N500" s="464"/>
      <c r="O500" s="343"/>
      <c r="P500" s="464"/>
      <c r="Q500" s="343"/>
      <c r="R500" s="343"/>
      <c r="S500" s="343"/>
      <c r="T500" s="343"/>
      <c r="U500" s="343"/>
      <c r="V500" s="343"/>
      <c r="W500" s="343"/>
      <c r="X500" s="343"/>
      <c r="Y500" s="343"/>
      <c r="Z500" s="343"/>
    </row>
    <row r="501" spans="1:26" ht="15.75" customHeight="1">
      <c r="A501" s="343"/>
      <c r="B501" s="343"/>
      <c r="C501" s="464"/>
      <c r="D501" s="343"/>
      <c r="E501" s="464"/>
      <c r="F501" s="343"/>
      <c r="G501" s="464"/>
      <c r="H501" s="343"/>
      <c r="I501" s="464"/>
      <c r="J501" s="497"/>
      <c r="K501" s="343"/>
      <c r="L501" s="464"/>
      <c r="M501" s="343"/>
      <c r="N501" s="464"/>
      <c r="O501" s="343"/>
      <c r="P501" s="464"/>
      <c r="Q501" s="343"/>
      <c r="R501" s="343"/>
      <c r="S501" s="343"/>
      <c r="T501" s="343"/>
      <c r="U501" s="343"/>
      <c r="V501" s="343"/>
      <c r="W501" s="343"/>
      <c r="X501" s="343"/>
      <c r="Y501" s="343"/>
      <c r="Z501" s="343"/>
    </row>
    <row r="502" spans="1:26" ht="15.75" customHeight="1">
      <c r="A502" s="343"/>
      <c r="B502" s="343"/>
      <c r="C502" s="464"/>
      <c r="D502" s="343"/>
      <c r="E502" s="464"/>
      <c r="F502" s="343"/>
      <c r="G502" s="464"/>
      <c r="H502" s="343"/>
      <c r="I502" s="464"/>
      <c r="J502" s="497"/>
      <c r="K502" s="343"/>
      <c r="L502" s="464"/>
      <c r="M502" s="343"/>
      <c r="N502" s="464"/>
      <c r="O502" s="343"/>
      <c r="P502" s="464"/>
      <c r="Q502" s="343"/>
      <c r="R502" s="343"/>
      <c r="S502" s="343"/>
      <c r="T502" s="343"/>
      <c r="U502" s="343"/>
      <c r="V502" s="343"/>
      <c r="W502" s="343"/>
      <c r="X502" s="343"/>
      <c r="Y502" s="343"/>
      <c r="Z502" s="343"/>
    </row>
    <row r="503" spans="1:26" ht="15.75" customHeight="1">
      <c r="A503" s="343"/>
      <c r="B503" s="343"/>
      <c r="C503" s="464"/>
      <c r="D503" s="343"/>
      <c r="E503" s="464"/>
      <c r="F503" s="343"/>
      <c r="G503" s="464"/>
      <c r="H503" s="343"/>
      <c r="I503" s="464"/>
      <c r="J503" s="497"/>
      <c r="K503" s="343"/>
      <c r="L503" s="464"/>
      <c r="M503" s="343"/>
      <c r="N503" s="464"/>
      <c r="O503" s="343"/>
      <c r="P503" s="464"/>
      <c r="Q503" s="343"/>
      <c r="R503" s="343"/>
      <c r="S503" s="343"/>
      <c r="T503" s="343"/>
      <c r="U503" s="343"/>
      <c r="V503" s="343"/>
      <c r="W503" s="343"/>
      <c r="X503" s="343"/>
      <c r="Y503" s="343"/>
      <c r="Z503" s="343"/>
    </row>
    <row r="504" spans="1:26" ht="15.75" customHeight="1">
      <c r="A504" s="343"/>
      <c r="B504" s="343"/>
      <c r="C504" s="464"/>
      <c r="D504" s="343"/>
      <c r="E504" s="464"/>
      <c r="F504" s="343"/>
      <c r="G504" s="464"/>
      <c r="H504" s="343"/>
      <c r="I504" s="464"/>
      <c r="J504" s="497"/>
      <c r="K504" s="343"/>
      <c r="L504" s="464"/>
      <c r="M504" s="343"/>
      <c r="N504" s="464"/>
      <c r="O504" s="343"/>
      <c r="P504" s="464"/>
      <c r="Q504" s="343"/>
      <c r="R504" s="343"/>
      <c r="S504" s="343"/>
      <c r="T504" s="343"/>
      <c r="U504" s="343"/>
      <c r="V504" s="343"/>
      <c r="W504" s="343"/>
      <c r="X504" s="343"/>
      <c r="Y504" s="343"/>
      <c r="Z504" s="343"/>
    </row>
    <row r="505" spans="1:26" ht="15.75" customHeight="1">
      <c r="A505" s="343"/>
      <c r="B505" s="343"/>
      <c r="C505" s="464"/>
      <c r="D505" s="343"/>
      <c r="E505" s="464"/>
      <c r="F505" s="343"/>
      <c r="G505" s="464"/>
      <c r="H505" s="343"/>
      <c r="I505" s="464"/>
      <c r="J505" s="497"/>
      <c r="K505" s="343"/>
      <c r="L505" s="464"/>
      <c r="M505" s="343"/>
      <c r="N505" s="464"/>
      <c r="O505" s="343"/>
      <c r="P505" s="464"/>
      <c r="Q505" s="343"/>
      <c r="R505" s="343"/>
      <c r="S505" s="343"/>
      <c r="T505" s="343"/>
      <c r="U505" s="343"/>
      <c r="V505" s="343"/>
      <c r="W505" s="343"/>
      <c r="X505" s="343"/>
      <c r="Y505" s="343"/>
      <c r="Z505" s="343"/>
    </row>
    <row r="506" spans="1:26" ht="15.75" customHeight="1">
      <c r="A506" s="343"/>
      <c r="B506" s="343"/>
      <c r="C506" s="464"/>
      <c r="D506" s="343"/>
      <c r="E506" s="464"/>
      <c r="F506" s="343"/>
      <c r="G506" s="464"/>
      <c r="H506" s="343"/>
      <c r="I506" s="464"/>
      <c r="J506" s="497"/>
      <c r="K506" s="343"/>
      <c r="L506" s="464"/>
      <c r="M506" s="343"/>
      <c r="N506" s="464"/>
      <c r="O506" s="343"/>
      <c r="P506" s="464"/>
      <c r="Q506" s="343"/>
      <c r="R506" s="343"/>
      <c r="S506" s="343"/>
      <c r="T506" s="343"/>
      <c r="U506" s="343"/>
      <c r="V506" s="343"/>
      <c r="W506" s="343"/>
      <c r="X506" s="343"/>
      <c r="Y506" s="343"/>
      <c r="Z506" s="343"/>
    </row>
    <row r="507" spans="1:26" ht="15.75" customHeight="1">
      <c r="A507" s="343"/>
      <c r="B507" s="343"/>
      <c r="C507" s="464"/>
      <c r="D507" s="343"/>
      <c r="E507" s="464"/>
      <c r="F507" s="343"/>
      <c r="G507" s="464"/>
      <c r="H507" s="343"/>
      <c r="I507" s="464"/>
      <c r="J507" s="497"/>
      <c r="K507" s="343"/>
      <c r="L507" s="464"/>
      <c r="M507" s="343"/>
      <c r="N507" s="464"/>
      <c r="O507" s="343"/>
      <c r="P507" s="464"/>
      <c r="Q507" s="343"/>
      <c r="R507" s="343"/>
      <c r="S507" s="343"/>
      <c r="T507" s="343"/>
      <c r="U507" s="343"/>
      <c r="V507" s="343"/>
      <c r="W507" s="343"/>
      <c r="X507" s="343"/>
      <c r="Y507" s="343"/>
      <c r="Z507" s="343"/>
    </row>
    <row r="508" spans="1:26" ht="15.75" customHeight="1">
      <c r="A508" s="343"/>
      <c r="B508" s="343"/>
      <c r="C508" s="464"/>
      <c r="D508" s="343"/>
      <c r="E508" s="464"/>
      <c r="F508" s="343"/>
      <c r="G508" s="464"/>
      <c r="H508" s="343"/>
      <c r="I508" s="464"/>
      <c r="J508" s="497"/>
      <c r="K508" s="343"/>
      <c r="L508" s="464"/>
      <c r="M508" s="343"/>
      <c r="N508" s="464"/>
      <c r="O508" s="343"/>
      <c r="P508" s="464"/>
      <c r="Q508" s="343"/>
      <c r="R508" s="343"/>
      <c r="S508" s="343"/>
      <c r="T508" s="343"/>
      <c r="U508" s="343"/>
      <c r="V508" s="343"/>
      <c r="W508" s="343"/>
      <c r="X508" s="343"/>
      <c r="Y508" s="343"/>
      <c r="Z508" s="343"/>
    </row>
    <row r="509" spans="1:26" ht="15.75" customHeight="1">
      <c r="A509" s="343"/>
      <c r="B509" s="343"/>
      <c r="C509" s="464"/>
      <c r="D509" s="343"/>
      <c r="E509" s="464"/>
      <c r="F509" s="343"/>
      <c r="G509" s="464"/>
      <c r="H509" s="343"/>
      <c r="I509" s="464"/>
      <c r="J509" s="497"/>
      <c r="K509" s="343"/>
      <c r="L509" s="464"/>
      <c r="M509" s="343"/>
      <c r="N509" s="464"/>
      <c r="O509" s="343"/>
      <c r="P509" s="464"/>
      <c r="Q509" s="343"/>
      <c r="R509" s="343"/>
      <c r="S509" s="343"/>
      <c r="T509" s="343"/>
      <c r="U509" s="343"/>
      <c r="V509" s="343"/>
      <c r="W509" s="343"/>
      <c r="X509" s="343"/>
      <c r="Y509" s="343"/>
      <c r="Z509" s="343"/>
    </row>
    <row r="510" spans="1:26" ht="15.75" customHeight="1">
      <c r="A510" s="343"/>
      <c r="B510" s="343"/>
      <c r="C510" s="464"/>
      <c r="D510" s="343"/>
      <c r="E510" s="464"/>
      <c r="F510" s="343"/>
      <c r="G510" s="464"/>
      <c r="H510" s="343"/>
      <c r="I510" s="464"/>
      <c r="J510" s="497"/>
      <c r="K510" s="343"/>
      <c r="L510" s="464"/>
      <c r="M510" s="343"/>
      <c r="N510" s="464"/>
      <c r="O510" s="343"/>
      <c r="P510" s="464"/>
      <c r="Q510" s="343"/>
      <c r="R510" s="343"/>
      <c r="S510" s="343"/>
      <c r="T510" s="343"/>
      <c r="U510" s="343"/>
      <c r="V510" s="343"/>
      <c r="W510" s="343"/>
      <c r="X510" s="343"/>
      <c r="Y510" s="343"/>
      <c r="Z510" s="343"/>
    </row>
    <row r="511" spans="1:26" ht="15.75" customHeight="1">
      <c r="A511" s="343"/>
      <c r="B511" s="343"/>
      <c r="C511" s="464"/>
      <c r="D511" s="343"/>
      <c r="E511" s="464"/>
      <c r="F511" s="343"/>
      <c r="G511" s="464"/>
      <c r="H511" s="343"/>
      <c r="I511" s="464"/>
      <c r="J511" s="497"/>
      <c r="K511" s="343"/>
      <c r="L511" s="464"/>
      <c r="M511" s="343"/>
      <c r="N511" s="464"/>
      <c r="O511" s="343"/>
      <c r="P511" s="464"/>
      <c r="Q511" s="343"/>
      <c r="R511" s="343"/>
      <c r="S511" s="343"/>
      <c r="T511" s="343"/>
      <c r="U511" s="343"/>
      <c r="V511" s="343"/>
      <c r="W511" s="343"/>
      <c r="X511" s="343"/>
      <c r="Y511" s="343"/>
      <c r="Z511" s="343"/>
    </row>
    <row r="512" spans="1:26" ht="15.75" customHeight="1">
      <c r="A512" s="343"/>
      <c r="B512" s="343"/>
      <c r="C512" s="464"/>
      <c r="D512" s="343"/>
      <c r="E512" s="464"/>
      <c r="F512" s="343"/>
      <c r="G512" s="464"/>
      <c r="H512" s="343"/>
      <c r="I512" s="464"/>
      <c r="J512" s="497"/>
      <c r="K512" s="343"/>
      <c r="L512" s="464"/>
      <c r="M512" s="343"/>
      <c r="N512" s="464"/>
      <c r="O512" s="343"/>
      <c r="P512" s="464"/>
      <c r="Q512" s="343"/>
      <c r="R512" s="343"/>
      <c r="S512" s="343"/>
      <c r="T512" s="343"/>
      <c r="U512" s="343"/>
      <c r="V512" s="343"/>
      <c r="W512" s="343"/>
      <c r="X512" s="343"/>
      <c r="Y512" s="343"/>
      <c r="Z512" s="343"/>
    </row>
    <row r="513" spans="1:26" ht="15.75" customHeight="1">
      <c r="A513" s="343"/>
      <c r="B513" s="343"/>
      <c r="C513" s="464"/>
      <c r="D513" s="343"/>
      <c r="E513" s="464"/>
      <c r="F513" s="343"/>
      <c r="G513" s="464"/>
      <c r="H513" s="343"/>
      <c r="I513" s="464"/>
      <c r="J513" s="497"/>
      <c r="K513" s="343"/>
      <c r="L513" s="464"/>
      <c r="M513" s="343"/>
      <c r="N513" s="464"/>
      <c r="O513" s="343"/>
      <c r="P513" s="464"/>
      <c r="Q513" s="343"/>
      <c r="R513" s="343"/>
      <c r="S513" s="343"/>
      <c r="T513" s="343"/>
      <c r="U513" s="343"/>
      <c r="V513" s="343"/>
      <c r="W513" s="343"/>
      <c r="X513" s="343"/>
      <c r="Y513" s="343"/>
      <c r="Z513" s="343"/>
    </row>
    <row r="514" spans="1:26" ht="15.75" customHeight="1">
      <c r="A514" s="343"/>
      <c r="B514" s="343"/>
      <c r="C514" s="464"/>
      <c r="D514" s="343"/>
      <c r="E514" s="464"/>
      <c r="F514" s="343"/>
      <c r="G514" s="464"/>
      <c r="H514" s="343"/>
      <c r="I514" s="464"/>
      <c r="J514" s="497"/>
      <c r="K514" s="343"/>
      <c r="L514" s="464"/>
      <c r="M514" s="343"/>
      <c r="N514" s="464"/>
      <c r="O514" s="343"/>
      <c r="P514" s="464"/>
      <c r="Q514" s="343"/>
      <c r="R514" s="343"/>
      <c r="S514" s="343"/>
      <c r="T514" s="343"/>
      <c r="U514" s="343"/>
      <c r="V514" s="343"/>
      <c r="W514" s="343"/>
      <c r="X514" s="343"/>
      <c r="Y514" s="343"/>
      <c r="Z514" s="343"/>
    </row>
    <row r="515" spans="1:26" ht="15.75" customHeight="1">
      <c r="A515" s="343"/>
      <c r="B515" s="343"/>
      <c r="C515" s="464"/>
      <c r="D515" s="343"/>
      <c r="E515" s="464"/>
      <c r="F515" s="343"/>
      <c r="G515" s="464"/>
      <c r="H515" s="343"/>
      <c r="I515" s="464"/>
      <c r="J515" s="497"/>
      <c r="K515" s="343"/>
      <c r="L515" s="464"/>
      <c r="M515" s="343"/>
      <c r="N515" s="464"/>
      <c r="O515" s="343"/>
      <c r="P515" s="464"/>
      <c r="Q515" s="343"/>
      <c r="R515" s="343"/>
      <c r="S515" s="343"/>
      <c r="T515" s="343"/>
      <c r="U515" s="343"/>
      <c r="V515" s="343"/>
      <c r="W515" s="343"/>
      <c r="X515" s="343"/>
      <c r="Y515" s="343"/>
      <c r="Z515" s="343"/>
    </row>
    <row r="516" spans="1:26" ht="15.75" customHeight="1">
      <c r="A516" s="343"/>
      <c r="B516" s="343"/>
      <c r="C516" s="464"/>
      <c r="D516" s="343"/>
      <c r="E516" s="464"/>
      <c r="F516" s="343"/>
      <c r="G516" s="464"/>
      <c r="H516" s="343"/>
      <c r="I516" s="464"/>
      <c r="J516" s="497"/>
      <c r="K516" s="343"/>
      <c r="L516" s="464"/>
      <c r="M516" s="343"/>
      <c r="N516" s="464"/>
      <c r="O516" s="343"/>
      <c r="P516" s="464"/>
      <c r="Q516" s="343"/>
      <c r="R516" s="343"/>
      <c r="S516" s="343"/>
      <c r="T516" s="343"/>
      <c r="U516" s="343"/>
      <c r="V516" s="343"/>
      <c r="W516" s="343"/>
      <c r="X516" s="343"/>
      <c r="Y516" s="343"/>
      <c r="Z516" s="343"/>
    </row>
    <row r="517" spans="1:26" ht="15.75" customHeight="1">
      <c r="A517" s="343"/>
      <c r="B517" s="343"/>
      <c r="C517" s="464"/>
      <c r="D517" s="343"/>
      <c r="E517" s="464"/>
      <c r="F517" s="343"/>
      <c r="G517" s="464"/>
      <c r="H517" s="343"/>
      <c r="I517" s="464"/>
      <c r="J517" s="497"/>
      <c r="K517" s="343"/>
      <c r="L517" s="464"/>
      <c r="M517" s="343"/>
      <c r="N517" s="464"/>
      <c r="O517" s="343"/>
      <c r="P517" s="464"/>
      <c r="Q517" s="343"/>
      <c r="R517" s="343"/>
      <c r="S517" s="343"/>
      <c r="T517" s="343"/>
      <c r="U517" s="343"/>
      <c r="V517" s="343"/>
      <c r="W517" s="343"/>
      <c r="X517" s="343"/>
      <c r="Y517" s="343"/>
      <c r="Z517" s="343"/>
    </row>
    <row r="518" spans="1:26" ht="15.75" customHeight="1">
      <c r="A518" s="343"/>
      <c r="B518" s="343"/>
      <c r="C518" s="464"/>
      <c r="D518" s="343"/>
      <c r="E518" s="464"/>
      <c r="F518" s="343"/>
      <c r="G518" s="464"/>
      <c r="H518" s="343"/>
      <c r="I518" s="464"/>
      <c r="J518" s="497"/>
      <c r="K518" s="343"/>
      <c r="L518" s="464"/>
      <c r="M518" s="343"/>
      <c r="N518" s="464"/>
      <c r="O518" s="343"/>
      <c r="P518" s="464"/>
      <c r="Q518" s="343"/>
      <c r="R518" s="343"/>
      <c r="S518" s="343"/>
      <c r="T518" s="343"/>
      <c r="U518" s="343"/>
      <c r="V518" s="343"/>
      <c r="W518" s="343"/>
      <c r="X518" s="343"/>
      <c r="Y518" s="343"/>
      <c r="Z518" s="343"/>
    </row>
    <row r="519" spans="1:26" ht="15.75" customHeight="1">
      <c r="A519" s="343"/>
      <c r="B519" s="343"/>
      <c r="C519" s="464"/>
      <c r="D519" s="343"/>
      <c r="E519" s="464"/>
      <c r="F519" s="343"/>
      <c r="G519" s="464"/>
      <c r="H519" s="343"/>
      <c r="I519" s="464"/>
      <c r="J519" s="497"/>
      <c r="K519" s="343"/>
      <c r="L519" s="464"/>
      <c r="M519" s="343"/>
      <c r="N519" s="464"/>
      <c r="O519" s="343"/>
      <c r="P519" s="464"/>
      <c r="Q519" s="343"/>
      <c r="R519" s="343"/>
      <c r="S519" s="343"/>
      <c r="T519" s="343"/>
      <c r="U519" s="343"/>
      <c r="V519" s="343"/>
      <c r="W519" s="343"/>
      <c r="X519" s="343"/>
      <c r="Y519" s="343"/>
      <c r="Z519" s="343"/>
    </row>
    <row r="520" spans="1:26" ht="15.75" customHeight="1">
      <c r="A520" s="343"/>
      <c r="B520" s="343"/>
      <c r="C520" s="464"/>
      <c r="D520" s="343"/>
      <c r="E520" s="464"/>
      <c r="F520" s="343"/>
      <c r="G520" s="464"/>
      <c r="H520" s="343"/>
      <c r="I520" s="464"/>
      <c r="J520" s="497"/>
      <c r="K520" s="343"/>
      <c r="L520" s="464"/>
      <c r="M520" s="343"/>
      <c r="N520" s="464"/>
      <c r="O520" s="343"/>
      <c r="P520" s="464"/>
      <c r="Q520" s="343"/>
      <c r="R520" s="343"/>
      <c r="S520" s="343"/>
      <c r="T520" s="343"/>
      <c r="U520" s="343"/>
      <c r="V520" s="343"/>
      <c r="W520" s="343"/>
      <c r="X520" s="343"/>
      <c r="Y520" s="343"/>
      <c r="Z520" s="343"/>
    </row>
    <row r="521" spans="1:26" ht="15.75" customHeight="1">
      <c r="A521" s="343"/>
      <c r="B521" s="343"/>
      <c r="C521" s="464"/>
      <c r="D521" s="343"/>
      <c r="E521" s="464"/>
      <c r="F521" s="343"/>
      <c r="G521" s="464"/>
      <c r="H521" s="343"/>
      <c r="I521" s="464"/>
      <c r="J521" s="497"/>
      <c r="K521" s="343"/>
      <c r="L521" s="464"/>
      <c r="M521" s="343"/>
      <c r="N521" s="464"/>
      <c r="O521" s="343"/>
      <c r="P521" s="464"/>
      <c r="Q521" s="343"/>
      <c r="R521" s="343"/>
      <c r="S521" s="343"/>
      <c r="T521" s="343"/>
      <c r="U521" s="343"/>
      <c r="V521" s="343"/>
      <c r="W521" s="343"/>
      <c r="X521" s="343"/>
      <c r="Y521" s="343"/>
      <c r="Z521" s="343"/>
    </row>
    <row r="522" spans="1:26" ht="15.75" customHeight="1">
      <c r="A522" s="343"/>
      <c r="B522" s="343"/>
      <c r="C522" s="464"/>
      <c r="D522" s="343"/>
      <c r="E522" s="464"/>
      <c r="F522" s="343"/>
      <c r="G522" s="464"/>
      <c r="H522" s="343"/>
      <c r="I522" s="464"/>
      <c r="J522" s="497"/>
      <c r="K522" s="343"/>
      <c r="L522" s="464"/>
      <c r="M522" s="343"/>
      <c r="N522" s="464"/>
      <c r="O522" s="343"/>
      <c r="P522" s="464"/>
      <c r="Q522" s="343"/>
      <c r="R522" s="343"/>
      <c r="S522" s="343"/>
      <c r="T522" s="343"/>
      <c r="U522" s="343"/>
      <c r="V522" s="343"/>
      <c r="W522" s="343"/>
      <c r="X522" s="343"/>
      <c r="Y522" s="343"/>
      <c r="Z522" s="343"/>
    </row>
    <row r="523" spans="1:26" ht="15.75" customHeight="1">
      <c r="A523" s="343"/>
      <c r="B523" s="343"/>
      <c r="C523" s="464"/>
      <c r="D523" s="343"/>
      <c r="E523" s="464"/>
      <c r="F523" s="343"/>
      <c r="G523" s="464"/>
      <c r="H523" s="343"/>
      <c r="I523" s="464"/>
      <c r="J523" s="497"/>
      <c r="K523" s="343"/>
      <c r="L523" s="464"/>
      <c r="M523" s="343"/>
      <c r="N523" s="464"/>
      <c r="O523" s="343"/>
      <c r="P523" s="464"/>
      <c r="Q523" s="343"/>
      <c r="R523" s="343"/>
      <c r="S523" s="343"/>
      <c r="T523" s="343"/>
      <c r="U523" s="343"/>
      <c r="V523" s="343"/>
      <c r="W523" s="343"/>
      <c r="X523" s="343"/>
      <c r="Y523" s="343"/>
      <c r="Z523" s="343"/>
    </row>
    <row r="524" spans="1:26" ht="15.75" customHeight="1">
      <c r="A524" s="343"/>
      <c r="B524" s="343"/>
      <c r="C524" s="464"/>
      <c r="D524" s="343"/>
      <c r="E524" s="464"/>
      <c r="F524" s="343"/>
      <c r="G524" s="464"/>
      <c r="H524" s="343"/>
      <c r="I524" s="464"/>
      <c r="J524" s="497"/>
      <c r="K524" s="343"/>
      <c r="L524" s="464"/>
      <c r="M524" s="343"/>
      <c r="N524" s="464"/>
      <c r="O524" s="343"/>
      <c r="P524" s="464"/>
      <c r="Q524" s="343"/>
      <c r="R524" s="343"/>
      <c r="S524" s="343"/>
      <c r="T524" s="343"/>
      <c r="U524" s="343"/>
      <c r="V524" s="343"/>
      <c r="W524" s="343"/>
      <c r="X524" s="343"/>
      <c r="Y524" s="343"/>
      <c r="Z524" s="343"/>
    </row>
    <row r="525" spans="1:26" ht="15.75" customHeight="1">
      <c r="A525" s="343"/>
      <c r="B525" s="343"/>
      <c r="C525" s="464"/>
      <c r="D525" s="343"/>
      <c r="E525" s="464"/>
      <c r="F525" s="343"/>
      <c r="G525" s="464"/>
      <c r="H525" s="343"/>
      <c r="I525" s="464"/>
      <c r="J525" s="497"/>
      <c r="K525" s="343"/>
      <c r="L525" s="464"/>
      <c r="M525" s="343"/>
      <c r="N525" s="464"/>
      <c r="O525" s="343"/>
      <c r="P525" s="464"/>
      <c r="Q525" s="343"/>
      <c r="R525" s="343"/>
      <c r="S525" s="343"/>
      <c r="T525" s="343"/>
      <c r="U525" s="343"/>
      <c r="V525" s="343"/>
      <c r="W525" s="343"/>
      <c r="X525" s="343"/>
      <c r="Y525" s="343"/>
      <c r="Z525" s="343"/>
    </row>
    <row r="526" spans="1:26" ht="15.75" customHeight="1">
      <c r="A526" s="343"/>
      <c r="B526" s="343"/>
      <c r="C526" s="464"/>
      <c r="D526" s="343"/>
      <c r="E526" s="464"/>
      <c r="F526" s="343"/>
      <c r="G526" s="464"/>
      <c r="H526" s="343"/>
      <c r="I526" s="464"/>
      <c r="J526" s="497"/>
      <c r="K526" s="343"/>
      <c r="L526" s="464"/>
      <c r="M526" s="343"/>
      <c r="N526" s="464"/>
      <c r="O526" s="343"/>
      <c r="P526" s="464"/>
      <c r="Q526" s="343"/>
      <c r="R526" s="343"/>
      <c r="S526" s="343"/>
      <c r="T526" s="343"/>
      <c r="U526" s="343"/>
      <c r="V526" s="343"/>
      <c r="W526" s="343"/>
      <c r="X526" s="343"/>
      <c r="Y526" s="343"/>
      <c r="Z526" s="343"/>
    </row>
    <row r="527" spans="1:26" ht="15.75" customHeight="1">
      <c r="A527" s="343"/>
      <c r="B527" s="343"/>
      <c r="C527" s="464"/>
      <c r="D527" s="343"/>
      <c r="E527" s="464"/>
      <c r="F527" s="343"/>
      <c r="G527" s="464"/>
      <c r="H527" s="343"/>
      <c r="I527" s="464"/>
      <c r="J527" s="497"/>
      <c r="K527" s="343"/>
      <c r="L527" s="464"/>
      <c r="M527" s="343"/>
      <c r="N527" s="464"/>
      <c r="O527" s="343"/>
      <c r="P527" s="464"/>
      <c r="Q527" s="343"/>
      <c r="R527" s="343"/>
      <c r="S527" s="343"/>
      <c r="T527" s="343"/>
      <c r="U527" s="343"/>
      <c r="V527" s="343"/>
      <c r="W527" s="343"/>
      <c r="X527" s="343"/>
      <c r="Y527" s="343"/>
      <c r="Z527" s="343"/>
    </row>
    <row r="528" spans="1:26" ht="15.75" customHeight="1">
      <c r="A528" s="343"/>
      <c r="B528" s="343"/>
      <c r="C528" s="464"/>
      <c r="D528" s="343"/>
      <c r="E528" s="464"/>
      <c r="F528" s="343"/>
      <c r="G528" s="464"/>
      <c r="H528" s="343"/>
      <c r="I528" s="464"/>
      <c r="J528" s="497"/>
      <c r="K528" s="343"/>
      <c r="L528" s="464"/>
      <c r="M528" s="343"/>
      <c r="N528" s="464"/>
      <c r="O528" s="343"/>
      <c r="P528" s="464"/>
      <c r="Q528" s="343"/>
      <c r="R528" s="343"/>
      <c r="S528" s="343"/>
      <c r="T528" s="343"/>
      <c r="U528" s="343"/>
      <c r="V528" s="343"/>
      <c r="W528" s="343"/>
      <c r="X528" s="343"/>
      <c r="Y528" s="343"/>
      <c r="Z528" s="343"/>
    </row>
    <row r="529" spans="1:26" ht="15.75" customHeight="1">
      <c r="A529" s="343"/>
      <c r="B529" s="343"/>
      <c r="C529" s="464"/>
      <c r="D529" s="343"/>
      <c r="E529" s="464"/>
      <c r="F529" s="343"/>
      <c r="G529" s="464"/>
      <c r="H529" s="343"/>
      <c r="I529" s="464"/>
      <c r="J529" s="497"/>
      <c r="K529" s="343"/>
      <c r="L529" s="464"/>
      <c r="M529" s="343"/>
      <c r="N529" s="464"/>
      <c r="O529" s="343"/>
      <c r="P529" s="464"/>
      <c r="Q529" s="343"/>
      <c r="R529" s="343"/>
      <c r="S529" s="343"/>
      <c r="T529" s="343"/>
      <c r="U529" s="343"/>
      <c r="V529" s="343"/>
      <c r="W529" s="343"/>
      <c r="X529" s="343"/>
      <c r="Y529" s="343"/>
      <c r="Z529" s="343"/>
    </row>
    <row r="530" spans="1:26" ht="15.75" customHeight="1">
      <c r="A530" s="343"/>
      <c r="B530" s="343"/>
      <c r="C530" s="464"/>
      <c r="D530" s="343"/>
      <c r="E530" s="464"/>
      <c r="F530" s="343"/>
      <c r="G530" s="464"/>
      <c r="H530" s="343"/>
      <c r="I530" s="464"/>
      <c r="J530" s="497"/>
      <c r="K530" s="343"/>
      <c r="L530" s="464"/>
      <c r="M530" s="343"/>
      <c r="N530" s="464"/>
      <c r="O530" s="343"/>
      <c r="P530" s="464"/>
      <c r="Q530" s="343"/>
      <c r="R530" s="343"/>
      <c r="S530" s="343"/>
      <c r="T530" s="343"/>
      <c r="U530" s="343"/>
      <c r="V530" s="343"/>
      <c r="W530" s="343"/>
      <c r="X530" s="343"/>
      <c r="Y530" s="343"/>
      <c r="Z530" s="343"/>
    </row>
    <row r="531" spans="1:26" ht="15.75" customHeight="1">
      <c r="A531" s="343"/>
      <c r="B531" s="343"/>
      <c r="C531" s="464"/>
      <c r="D531" s="343"/>
      <c r="E531" s="464"/>
      <c r="F531" s="343"/>
      <c r="G531" s="464"/>
      <c r="H531" s="343"/>
      <c r="I531" s="464"/>
      <c r="J531" s="497"/>
      <c r="K531" s="343"/>
      <c r="L531" s="464"/>
      <c r="M531" s="343"/>
      <c r="N531" s="464"/>
      <c r="O531" s="343"/>
      <c r="P531" s="464"/>
      <c r="Q531" s="343"/>
      <c r="R531" s="343"/>
      <c r="S531" s="343"/>
      <c r="T531" s="343"/>
      <c r="U531" s="343"/>
      <c r="V531" s="343"/>
      <c r="W531" s="343"/>
      <c r="X531" s="343"/>
      <c r="Y531" s="343"/>
      <c r="Z531" s="343"/>
    </row>
    <row r="532" spans="1:26" ht="15.75" customHeight="1">
      <c r="A532" s="343"/>
      <c r="B532" s="343"/>
      <c r="C532" s="464"/>
      <c r="D532" s="343"/>
      <c r="E532" s="464"/>
      <c r="F532" s="343"/>
      <c r="G532" s="464"/>
      <c r="H532" s="343"/>
      <c r="I532" s="464"/>
      <c r="J532" s="497"/>
      <c r="K532" s="343"/>
      <c r="L532" s="464"/>
      <c r="M532" s="343"/>
      <c r="N532" s="464"/>
      <c r="O532" s="343"/>
      <c r="P532" s="464"/>
      <c r="Q532" s="343"/>
      <c r="R532" s="343"/>
      <c r="S532" s="343"/>
      <c r="T532" s="343"/>
      <c r="U532" s="343"/>
      <c r="V532" s="343"/>
      <c r="W532" s="343"/>
      <c r="X532" s="343"/>
      <c r="Y532" s="343"/>
      <c r="Z532" s="343"/>
    </row>
    <row r="533" spans="1:26" ht="15.75" customHeight="1">
      <c r="A533" s="343"/>
      <c r="B533" s="343"/>
      <c r="C533" s="464"/>
      <c r="D533" s="343"/>
      <c r="E533" s="464"/>
      <c r="F533" s="343"/>
      <c r="G533" s="464"/>
      <c r="H533" s="343"/>
      <c r="I533" s="464"/>
      <c r="J533" s="497"/>
      <c r="K533" s="343"/>
      <c r="L533" s="464"/>
      <c r="M533" s="343"/>
      <c r="N533" s="464"/>
      <c r="O533" s="343"/>
      <c r="P533" s="464"/>
      <c r="Q533" s="343"/>
      <c r="R533" s="343"/>
      <c r="S533" s="343"/>
      <c r="T533" s="343"/>
      <c r="U533" s="343"/>
      <c r="V533" s="343"/>
      <c r="W533" s="343"/>
      <c r="X533" s="343"/>
      <c r="Y533" s="343"/>
      <c r="Z533" s="343"/>
    </row>
    <row r="534" spans="1:26" ht="15.75" customHeight="1">
      <c r="A534" s="343"/>
      <c r="B534" s="343"/>
      <c r="C534" s="464"/>
      <c r="D534" s="343"/>
      <c r="E534" s="464"/>
      <c r="F534" s="343"/>
      <c r="G534" s="464"/>
      <c r="H534" s="343"/>
      <c r="I534" s="464"/>
      <c r="J534" s="497"/>
      <c r="K534" s="343"/>
      <c r="L534" s="464"/>
      <c r="M534" s="343"/>
      <c r="N534" s="464"/>
      <c r="O534" s="343"/>
      <c r="P534" s="464"/>
      <c r="Q534" s="343"/>
      <c r="R534" s="343"/>
      <c r="S534" s="343"/>
      <c r="T534" s="343"/>
      <c r="U534" s="343"/>
      <c r="V534" s="343"/>
      <c r="W534" s="343"/>
      <c r="X534" s="343"/>
      <c r="Y534" s="343"/>
      <c r="Z534" s="343"/>
    </row>
    <row r="535" spans="1:26" ht="15.75" customHeight="1">
      <c r="A535" s="343"/>
      <c r="B535" s="343"/>
      <c r="C535" s="464"/>
      <c r="D535" s="343"/>
      <c r="E535" s="464"/>
      <c r="F535" s="343"/>
      <c r="G535" s="464"/>
      <c r="H535" s="343"/>
      <c r="I535" s="464"/>
      <c r="J535" s="497"/>
      <c r="K535" s="343"/>
      <c r="L535" s="464"/>
      <c r="M535" s="343"/>
      <c r="N535" s="464"/>
      <c r="O535" s="343"/>
      <c r="P535" s="464"/>
      <c r="Q535" s="343"/>
      <c r="R535" s="343"/>
      <c r="S535" s="343"/>
      <c r="T535" s="343"/>
      <c r="U535" s="343"/>
      <c r="V535" s="343"/>
      <c r="W535" s="343"/>
      <c r="X535" s="343"/>
      <c r="Y535" s="343"/>
      <c r="Z535" s="343"/>
    </row>
    <row r="536" spans="1:26" ht="15.75" customHeight="1">
      <c r="A536" s="343"/>
      <c r="B536" s="343"/>
      <c r="C536" s="464"/>
      <c r="D536" s="343"/>
      <c r="E536" s="464"/>
      <c r="F536" s="343"/>
      <c r="G536" s="464"/>
      <c r="H536" s="343"/>
      <c r="I536" s="464"/>
      <c r="J536" s="497"/>
      <c r="K536" s="343"/>
      <c r="L536" s="464"/>
      <c r="M536" s="343"/>
      <c r="N536" s="464"/>
      <c r="O536" s="343"/>
      <c r="P536" s="464"/>
      <c r="Q536" s="343"/>
      <c r="R536" s="343"/>
      <c r="S536" s="343"/>
      <c r="T536" s="343"/>
      <c r="U536" s="343"/>
      <c r="V536" s="343"/>
      <c r="W536" s="343"/>
      <c r="X536" s="343"/>
      <c r="Y536" s="343"/>
      <c r="Z536" s="343"/>
    </row>
    <row r="537" spans="1:26" ht="15.75" customHeight="1">
      <c r="A537" s="343"/>
      <c r="B537" s="343"/>
      <c r="C537" s="464"/>
      <c r="D537" s="343"/>
      <c r="E537" s="464"/>
      <c r="F537" s="343"/>
      <c r="G537" s="464"/>
      <c r="H537" s="343"/>
      <c r="I537" s="464"/>
      <c r="J537" s="497"/>
      <c r="K537" s="343"/>
      <c r="L537" s="464"/>
      <c r="M537" s="343"/>
      <c r="N537" s="464"/>
      <c r="O537" s="343"/>
      <c r="P537" s="464"/>
      <c r="Q537" s="343"/>
      <c r="R537" s="343"/>
      <c r="S537" s="343"/>
      <c r="T537" s="343"/>
      <c r="U537" s="343"/>
      <c r="V537" s="343"/>
      <c r="W537" s="343"/>
      <c r="X537" s="343"/>
      <c r="Y537" s="343"/>
      <c r="Z537" s="343"/>
    </row>
    <row r="538" spans="1:26" ht="15.75" customHeight="1">
      <c r="A538" s="343"/>
      <c r="B538" s="343"/>
      <c r="C538" s="464"/>
      <c r="D538" s="343"/>
      <c r="E538" s="464"/>
      <c r="F538" s="343"/>
      <c r="G538" s="464"/>
      <c r="H538" s="343"/>
      <c r="I538" s="464"/>
      <c r="J538" s="497"/>
      <c r="K538" s="343"/>
      <c r="L538" s="464"/>
      <c r="M538" s="343"/>
      <c r="N538" s="464"/>
      <c r="O538" s="343"/>
      <c r="P538" s="464"/>
      <c r="Q538" s="343"/>
      <c r="R538" s="343"/>
      <c r="S538" s="343"/>
      <c r="T538" s="343"/>
      <c r="U538" s="343"/>
      <c r="V538" s="343"/>
      <c r="W538" s="343"/>
      <c r="X538" s="343"/>
      <c r="Y538" s="343"/>
      <c r="Z538" s="343"/>
    </row>
    <row r="539" spans="1:26" ht="15.75" customHeight="1">
      <c r="A539" s="343"/>
      <c r="B539" s="343"/>
      <c r="C539" s="464"/>
      <c r="D539" s="343"/>
      <c r="E539" s="464"/>
      <c r="F539" s="343"/>
      <c r="G539" s="464"/>
      <c r="H539" s="343"/>
      <c r="I539" s="464"/>
      <c r="J539" s="497"/>
      <c r="K539" s="343"/>
      <c r="L539" s="464"/>
      <c r="M539" s="343"/>
      <c r="N539" s="464"/>
      <c r="O539" s="343"/>
      <c r="P539" s="464"/>
      <c r="Q539" s="343"/>
      <c r="R539" s="343"/>
      <c r="S539" s="343"/>
      <c r="T539" s="343"/>
      <c r="U539" s="343"/>
      <c r="V539" s="343"/>
      <c r="W539" s="343"/>
      <c r="X539" s="343"/>
      <c r="Y539" s="343"/>
      <c r="Z539" s="343"/>
    </row>
    <row r="540" spans="1:26" ht="15.75" customHeight="1">
      <c r="A540" s="343"/>
      <c r="B540" s="343"/>
      <c r="C540" s="464"/>
      <c r="D540" s="343"/>
      <c r="E540" s="464"/>
      <c r="F540" s="343"/>
      <c r="G540" s="464"/>
      <c r="H540" s="343"/>
      <c r="I540" s="464"/>
      <c r="J540" s="497"/>
      <c r="K540" s="343"/>
      <c r="L540" s="464"/>
      <c r="M540" s="343"/>
      <c r="N540" s="464"/>
      <c r="O540" s="343"/>
      <c r="P540" s="464"/>
      <c r="Q540" s="343"/>
      <c r="R540" s="343"/>
      <c r="S540" s="343"/>
      <c r="T540" s="343"/>
      <c r="U540" s="343"/>
      <c r="V540" s="343"/>
      <c r="W540" s="343"/>
      <c r="X540" s="343"/>
      <c r="Y540" s="343"/>
      <c r="Z540" s="343"/>
    </row>
    <row r="541" spans="1:26" ht="15.75" customHeight="1">
      <c r="A541" s="343"/>
      <c r="B541" s="343"/>
      <c r="C541" s="464"/>
      <c r="D541" s="343"/>
      <c r="E541" s="464"/>
      <c r="F541" s="343"/>
      <c r="G541" s="464"/>
      <c r="H541" s="343"/>
      <c r="I541" s="464"/>
      <c r="J541" s="497"/>
      <c r="K541" s="343"/>
      <c r="L541" s="464"/>
      <c r="M541" s="343"/>
      <c r="N541" s="464"/>
      <c r="O541" s="343"/>
      <c r="P541" s="464"/>
      <c r="Q541" s="343"/>
      <c r="R541" s="343"/>
      <c r="S541" s="343"/>
      <c r="T541" s="343"/>
      <c r="U541" s="343"/>
      <c r="V541" s="343"/>
      <c r="W541" s="343"/>
      <c r="X541" s="343"/>
      <c r="Y541" s="343"/>
      <c r="Z541" s="343"/>
    </row>
    <row r="542" spans="1:26" ht="15.75" customHeight="1">
      <c r="A542" s="343"/>
      <c r="B542" s="343"/>
      <c r="C542" s="464"/>
      <c r="D542" s="343"/>
      <c r="E542" s="464"/>
      <c r="F542" s="343"/>
      <c r="G542" s="464"/>
      <c r="H542" s="343"/>
      <c r="I542" s="464"/>
      <c r="J542" s="497"/>
      <c r="K542" s="343"/>
      <c r="L542" s="464"/>
      <c r="M542" s="343"/>
      <c r="N542" s="464"/>
      <c r="O542" s="343"/>
      <c r="P542" s="464"/>
      <c r="Q542" s="343"/>
      <c r="R542" s="343"/>
      <c r="S542" s="343"/>
      <c r="T542" s="343"/>
      <c r="U542" s="343"/>
      <c r="V542" s="343"/>
      <c r="W542" s="343"/>
      <c r="X542" s="343"/>
      <c r="Y542" s="343"/>
      <c r="Z542" s="343"/>
    </row>
    <row r="543" spans="1:26" ht="15.75" customHeight="1">
      <c r="A543" s="343"/>
      <c r="B543" s="343"/>
      <c r="C543" s="464"/>
      <c r="D543" s="343"/>
      <c r="E543" s="464"/>
      <c r="F543" s="343"/>
      <c r="G543" s="464"/>
      <c r="H543" s="343"/>
      <c r="I543" s="464"/>
      <c r="J543" s="497"/>
      <c r="K543" s="343"/>
      <c r="L543" s="464"/>
      <c r="M543" s="343"/>
      <c r="N543" s="464"/>
      <c r="O543" s="343"/>
      <c r="P543" s="464"/>
      <c r="Q543" s="343"/>
      <c r="R543" s="343"/>
      <c r="S543" s="343"/>
      <c r="T543" s="343"/>
      <c r="U543" s="343"/>
      <c r="V543" s="343"/>
      <c r="W543" s="343"/>
      <c r="X543" s="343"/>
      <c r="Y543" s="343"/>
      <c r="Z543" s="343"/>
    </row>
    <row r="544" spans="1:26" ht="15.75" customHeight="1">
      <c r="A544" s="343"/>
      <c r="B544" s="343"/>
      <c r="C544" s="464"/>
      <c r="D544" s="343"/>
      <c r="E544" s="464"/>
      <c r="F544" s="343"/>
      <c r="G544" s="464"/>
      <c r="H544" s="343"/>
      <c r="I544" s="464"/>
      <c r="J544" s="497"/>
      <c r="K544" s="343"/>
      <c r="L544" s="464"/>
      <c r="M544" s="343"/>
      <c r="N544" s="464"/>
      <c r="O544" s="343"/>
      <c r="P544" s="464"/>
      <c r="Q544" s="343"/>
      <c r="R544" s="343"/>
      <c r="S544" s="343"/>
      <c r="T544" s="343"/>
      <c r="U544" s="343"/>
      <c r="V544" s="343"/>
      <c r="W544" s="343"/>
      <c r="X544" s="343"/>
      <c r="Y544" s="343"/>
      <c r="Z544" s="343"/>
    </row>
    <row r="545" spans="1:26" ht="15.75" customHeight="1">
      <c r="A545" s="343"/>
      <c r="B545" s="343"/>
      <c r="C545" s="464"/>
      <c r="D545" s="343"/>
      <c r="E545" s="464"/>
      <c r="F545" s="343"/>
      <c r="G545" s="464"/>
      <c r="H545" s="343"/>
      <c r="I545" s="464"/>
      <c r="J545" s="497"/>
      <c r="K545" s="343"/>
      <c r="L545" s="464"/>
      <c r="M545" s="343"/>
      <c r="N545" s="464"/>
      <c r="O545" s="343"/>
      <c r="P545" s="464"/>
      <c r="Q545" s="343"/>
      <c r="R545" s="343"/>
      <c r="S545" s="343"/>
      <c r="T545" s="343"/>
      <c r="U545" s="343"/>
      <c r="V545" s="343"/>
      <c r="W545" s="343"/>
      <c r="X545" s="343"/>
      <c r="Y545" s="343"/>
      <c r="Z545" s="343"/>
    </row>
    <row r="546" spans="1:26" ht="15.75" customHeight="1">
      <c r="A546" s="343"/>
      <c r="B546" s="343"/>
      <c r="C546" s="464"/>
      <c r="D546" s="343"/>
      <c r="E546" s="464"/>
      <c r="F546" s="343"/>
      <c r="G546" s="464"/>
      <c r="H546" s="343"/>
      <c r="I546" s="464"/>
      <c r="J546" s="497"/>
      <c r="K546" s="343"/>
      <c r="L546" s="464"/>
      <c r="M546" s="343"/>
      <c r="N546" s="464"/>
      <c r="O546" s="343"/>
      <c r="P546" s="464"/>
      <c r="Q546" s="343"/>
      <c r="R546" s="343"/>
      <c r="S546" s="343"/>
      <c r="T546" s="343"/>
      <c r="U546" s="343"/>
      <c r="V546" s="343"/>
      <c r="W546" s="343"/>
      <c r="X546" s="343"/>
      <c r="Y546" s="343"/>
      <c r="Z546" s="343"/>
    </row>
    <row r="547" spans="1:26" ht="15.75" customHeight="1">
      <c r="A547" s="343"/>
      <c r="B547" s="343"/>
      <c r="C547" s="464"/>
      <c r="D547" s="343"/>
      <c r="E547" s="464"/>
      <c r="F547" s="343"/>
      <c r="G547" s="464"/>
      <c r="H547" s="343"/>
      <c r="I547" s="464"/>
      <c r="J547" s="497"/>
      <c r="K547" s="343"/>
      <c r="L547" s="464"/>
      <c r="M547" s="343"/>
      <c r="N547" s="464"/>
      <c r="O547" s="343"/>
      <c r="P547" s="464"/>
      <c r="Q547" s="343"/>
      <c r="R547" s="343"/>
      <c r="S547" s="343"/>
      <c r="T547" s="343"/>
      <c r="U547" s="343"/>
      <c r="V547" s="343"/>
      <c r="W547" s="343"/>
      <c r="X547" s="343"/>
      <c r="Y547" s="343"/>
      <c r="Z547" s="343"/>
    </row>
    <row r="548" spans="1:26" ht="15.75" customHeight="1">
      <c r="A548" s="343"/>
      <c r="B548" s="343"/>
      <c r="C548" s="464"/>
      <c r="D548" s="343"/>
      <c r="E548" s="464"/>
      <c r="F548" s="343"/>
      <c r="G548" s="464"/>
      <c r="H548" s="343"/>
      <c r="I548" s="464"/>
      <c r="J548" s="497"/>
      <c r="K548" s="343"/>
      <c r="L548" s="464"/>
      <c r="M548" s="343"/>
      <c r="N548" s="464"/>
      <c r="O548" s="343"/>
      <c r="P548" s="464"/>
      <c r="Q548" s="343"/>
      <c r="R548" s="343"/>
      <c r="S548" s="343"/>
      <c r="T548" s="343"/>
      <c r="U548" s="343"/>
      <c r="V548" s="343"/>
      <c r="W548" s="343"/>
      <c r="X548" s="343"/>
      <c r="Y548" s="343"/>
      <c r="Z548" s="343"/>
    </row>
    <row r="549" spans="1:26" ht="15.75" customHeight="1">
      <c r="A549" s="343"/>
      <c r="B549" s="343"/>
      <c r="C549" s="464"/>
      <c r="D549" s="343"/>
      <c r="E549" s="464"/>
      <c r="F549" s="343"/>
      <c r="G549" s="464"/>
      <c r="H549" s="343"/>
      <c r="I549" s="464"/>
      <c r="J549" s="497"/>
      <c r="K549" s="343"/>
      <c r="L549" s="464"/>
      <c r="M549" s="343"/>
      <c r="N549" s="464"/>
      <c r="O549" s="343"/>
      <c r="P549" s="464"/>
      <c r="Q549" s="343"/>
      <c r="R549" s="343"/>
      <c r="S549" s="343"/>
      <c r="T549" s="343"/>
      <c r="U549" s="343"/>
      <c r="V549" s="343"/>
      <c r="W549" s="343"/>
      <c r="X549" s="343"/>
      <c r="Y549" s="343"/>
      <c r="Z549" s="343"/>
    </row>
    <row r="550" spans="1:26" ht="15.75" customHeight="1">
      <c r="A550" s="343"/>
      <c r="B550" s="343"/>
      <c r="C550" s="464"/>
      <c r="D550" s="343"/>
      <c r="E550" s="464"/>
      <c r="F550" s="343"/>
      <c r="G550" s="464"/>
      <c r="H550" s="343"/>
      <c r="I550" s="464"/>
      <c r="J550" s="497"/>
      <c r="K550" s="343"/>
      <c r="L550" s="464"/>
      <c r="M550" s="343"/>
      <c r="N550" s="464"/>
      <c r="O550" s="343"/>
      <c r="P550" s="464"/>
      <c r="Q550" s="343"/>
      <c r="R550" s="343"/>
      <c r="S550" s="343"/>
      <c r="T550" s="343"/>
      <c r="U550" s="343"/>
      <c r="V550" s="343"/>
      <c r="W550" s="343"/>
      <c r="X550" s="343"/>
      <c r="Y550" s="343"/>
      <c r="Z550" s="343"/>
    </row>
    <row r="551" spans="1:26" ht="15.75" customHeight="1">
      <c r="A551" s="343"/>
      <c r="B551" s="343"/>
      <c r="C551" s="464"/>
      <c r="D551" s="343"/>
      <c r="E551" s="464"/>
      <c r="F551" s="343"/>
      <c r="G551" s="464"/>
      <c r="H551" s="343"/>
      <c r="I551" s="464"/>
      <c r="J551" s="497"/>
      <c r="K551" s="343"/>
      <c r="L551" s="464"/>
      <c r="M551" s="343"/>
      <c r="N551" s="464"/>
      <c r="O551" s="343"/>
      <c r="P551" s="464"/>
      <c r="Q551" s="343"/>
      <c r="R551" s="343"/>
      <c r="S551" s="343"/>
      <c r="T551" s="343"/>
      <c r="U551" s="343"/>
      <c r="V551" s="343"/>
      <c r="W551" s="343"/>
      <c r="X551" s="343"/>
      <c r="Y551" s="343"/>
      <c r="Z551" s="343"/>
    </row>
    <row r="552" spans="1:26" ht="15.75" customHeight="1">
      <c r="A552" s="343"/>
      <c r="B552" s="343"/>
      <c r="C552" s="464"/>
      <c r="D552" s="343"/>
      <c r="E552" s="464"/>
      <c r="F552" s="343"/>
      <c r="G552" s="464"/>
      <c r="H552" s="343"/>
      <c r="I552" s="464"/>
      <c r="J552" s="497"/>
      <c r="K552" s="343"/>
      <c r="L552" s="464"/>
      <c r="M552" s="343"/>
      <c r="N552" s="464"/>
      <c r="O552" s="343"/>
      <c r="P552" s="464"/>
      <c r="Q552" s="343"/>
      <c r="R552" s="343"/>
      <c r="S552" s="343"/>
      <c r="T552" s="343"/>
      <c r="U552" s="343"/>
      <c r="V552" s="343"/>
      <c r="W552" s="343"/>
      <c r="X552" s="343"/>
      <c r="Y552" s="343"/>
      <c r="Z552" s="343"/>
    </row>
    <row r="553" spans="1:26" ht="15.75" customHeight="1">
      <c r="A553" s="343"/>
      <c r="B553" s="343"/>
      <c r="C553" s="464"/>
      <c r="D553" s="343"/>
      <c r="E553" s="464"/>
      <c r="F553" s="343"/>
      <c r="G553" s="464"/>
      <c r="H553" s="343"/>
      <c r="I553" s="464"/>
      <c r="J553" s="497"/>
      <c r="K553" s="343"/>
      <c r="L553" s="464"/>
      <c r="M553" s="343"/>
      <c r="N553" s="464"/>
      <c r="O553" s="343"/>
      <c r="P553" s="464"/>
      <c r="Q553" s="343"/>
      <c r="R553" s="343"/>
      <c r="S553" s="343"/>
      <c r="T553" s="343"/>
      <c r="U553" s="343"/>
      <c r="V553" s="343"/>
      <c r="W553" s="343"/>
      <c r="X553" s="343"/>
      <c r="Y553" s="343"/>
      <c r="Z553" s="343"/>
    </row>
    <row r="554" spans="1:26" ht="15.75" customHeight="1">
      <c r="A554" s="343"/>
      <c r="B554" s="343"/>
      <c r="C554" s="464"/>
      <c r="D554" s="343"/>
      <c r="E554" s="464"/>
      <c r="F554" s="343"/>
      <c r="G554" s="464"/>
      <c r="H554" s="343"/>
      <c r="I554" s="464"/>
      <c r="J554" s="497"/>
      <c r="K554" s="343"/>
      <c r="L554" s="464"/>
      <c r="M554" s="343"/>
      <c r="N554" s="464"/>
      <c r="O554" s="343"/>
      <c r="P554" s="464"/>
      <c r="Q554" s="343"/>
      <c r="R554" s="343"/>
      <c r="S554" s="343"/>
      <c r="T554" s="343"/>
      <c r="U554" s="343"/>
      <c r="V554" s="343"/>
      <c r="W554" s="343"/>
      <c r="X554" s="343"/>
      <c r="Y554" s="343"/>
      <c r="Z554" s="343"/>
    </row>
    <row r="555" spans="1:26" ht="15.75" customHeight="1">
      <c r="A555" s="343"/>
      <c r="B555" s="343"/>
      <c r="C555" s="464"/>
      <c r="D555" s="343"/>
      <c r="E555" s="464"/>
      <c r="F555" s="343"/>
      <c r="G555" s="464"/>
      <c r="H555" s="343"/>
      <c r="I555" s="464"/>
      <c r="J555" s="497"/>
      <c r="K555" s="343"/>
      <c r="L555" s="464"/>
      <c r="M555" s="343"/>
      <c r="N555" s="464"/>
      <c r="O555" s="343"/>
      <c r="P555" s="464"/>
      <c r="Q555" s="343"/>
      <c r="R555" s="343"/>
      <c r="S555" s="343"/>
      <c r="T555" s="343"/>
      <c r="U555" s="343"/>
      <c r="V555" s="343"/>
      <c r="W555" s="343"/>
      <c r="X555" s="343"/>
      <c r="Y555" s="343"/>
      <c r="Z555" s="343"/>
    </row>
    <row r="556" spans="1:26" ht="15.75" customHeight="1">
      <c r="A556" s="343"/>
      <c r="B556" s="343"/>
      <c r="C556" s="464"/>
      <c r="D556" s="343"/>
      <c r="E556" s="464"/>
      <c r="F556" s="343"/>
      <c r="G556" s="464"/>
      <c r="H556" s="343"/>
      <c r="I556" s="464"/>
      <c r="J556" s="497"/>
      <c r="K556" s="343"/>
      <c r="L556" s="464"/>
      <c r="M556" s="343"/>
      <c r="N556" s="464"/>
      <c r="O556" s="343"/>
      <c r="P556" s="464"/>
      <c r="Q556" s="343"/>
      <c r="R556" s="343"/>
      <c r="S556" s="343"/>
      <c r="T556" s="343"/>
      <c r="U556" s="343"/>
      <c r="V556" s="343"/>
      <c r="W556" s="343"/>
      <c r="X556" s="343"/>
      <c r="Y556" s="343"/>
      <c r="Z556" s="343"/>
    </row>
    <row r="557" spans="1:26" ht="15.75" customHeight="1">
      <c r="A557" s="343"/>
      <c r="B557" s="343"/>
      <c r="C557" s="464"/>
      <c r="D557" s="343"/>
      <c r="E557" s="464"/>
      <c r="F557" s="343"/>
      <c r="G557" s="464"/>
      <c r="H557" s="343"/>
      <c r="I557" s="464"/>
      <c r="J557" s="497"/>
      <c r="K557" s="343"/>
      <c r="L557" s="464"/>
      <c r="M557" s="343"/>
      <c r="N557" s="464"/>
      <c r="O557" s="343"/>
      <c r="P557" s="464"/>
      <c r="Q557" s="343"/>
      <c r="R557" s="343"/>
      <c r="S557" s="343"/>
      <c r="T557" s="343"/>
      <c r="U557" s="343"/>
      <c r="V557" s="343"/>
      <c r="W557" s="343"/>
      <c r="X557" s="343"/>
      <c r="Y557" s="343"/>
      <c r="Z557" s="343"/>
    </row>
    <row r="558" spans="1:26" ht="15.75" customHeight="1">
      <c r="A558" s="343"/>
      <c r="B558" s="343"/>
      <c r="C558" s="464"/>
      <c r="D558" s="343"/>
      <c r="E558" s="464"/>
      <c r="F558" s="343"/>
      <c r="G558" s="464"/>
      <c r="H558" s="343"/>
      <c r="I558" s="464"/>
      <c r="J558" s="497"/>
      <c r="K558" s="343"/>
      <c r="L558" s="464"/>
      <c r="M558" s="343"/>
      <c r="N558" s="464"/>
      <c r="O558" s="343"/>
      <c r="P558" s="464"/>
      <c r="Q558" s="343"/>
      <c r="R558" s="343"/>
      <c r="S558" s="343"/>
      <c r="T558" s="343"/>
      <c r="U558" s="343"/>
      <c r="V558" s="343"/>
      <c r="W558" s="343"/>
      <c r="X558" s="343"/>
      <c r="Y558" s="343"/>
      <c r="Z558" s="343"/>
    </row>
    <row r="559" spans="1:26" ht="15.75" customHeight="1">
      <c r="A559" s="343"/>
      <c r="B559" s="343"/>
      <c r="C559" s="464"/>
      <c r="D559" s="343"/>
      <c r="E559" s="464"/>
      <c r="F559" s="343"/>
      <c r="G559" s="464"/>
      <c r="H559" s="343"/>
      <c r="I559" s="464"/>
      <c r="J559" s="497"/>
      <c r="K559" s="343"/>
      <c r="L559" s="464"/>
      <c r="M559" s="343"/>
      <c r="N559" s="464"/>
      <c r="O559" s="343"/>
      <c r="P559" s="464"/>
      <c r="Q559" s="343"/>
      <c r="R559" s="343"/>
      <c r="S559" s="343"/>
      <c r="T559" s="343"/>
      <c r="U559" s="343"/>
      <c r="V559" s="343"/>
      <c r="W559" s="343"/>
      <c r="X559" s="343"/>
      <c r="Y559" s="343"/>
      <c r="Z559" s="343"/>
    </row>
    <row r="560" spans="1:26" ht="15.75" customHeight="1">
      <c r="A560" s="343"/>
      <c r="B560" s="343"/>
      <c r="C560" s="464"/>
      <c r="D560" s="343"/>
      <c r="E560" s="464"/>
      <c r="F560" s="343"/>
      <c r="G560" s="464"/>
      <c r="H560" s="343"/>
      <c r="I560" s="464"/>
      <c r="J560" s="497"/>
      <c r="K560" s="343"/>
      <c r="L560" s="464"/>
      <c r="M560" s="343"/>
      <c r="N560" s="464"/>
      <c r="O560" s="343"/>
      <c r="P560" s="464"/>
      <c r="Q560" s="343"/>
      <c r="R560" s="343"/>
      <c r="S560" s="343"/>
      <c r="T560" s="343"/>
      <c r="U560" s="343"/>
      <c r="V560" s="343"/>
      <c r="W560" s="343"/>
      <c r="X560" s="343"/>
      <c r="Y560" s="343"/>
      <c r="Z560" s="343"/>
    </row>
    <row r="561" spans="1:26" ht="15.75" customHeight="1">
      <c r="A561" s="343"/>
      <c r="B561" s="343"/>
      <c r="C561" s="464"/>
      <c r="D561" s="343"/>
      <c r="E561" s="464"/>
      <c r="F561" s="343"/>
      <c r="G561" s="464"/>
      <c r="H561" s="343"/>
      <c r="I561" s="464"/>
      <c r="J561" s="497"/>
      <c r="K561" s="343"/>
      <c r="L561" s="464"/>
      <c r="M561" s="343"/>
      <c r="N561" s="464"/>
      <c r="O561" s="343"/>
      <c r="P561" s="464"/>
      <c r="Q561" s="343"/>
      <c r="R561" s="343"/>
      <c r="S561" s="343"/>
      <c r="T561" s="343"/>
      <c r="U561" s="343"/>
      <c r="V561" s="343"/>
      <c r="W561" s="343"/>
      <c r="X561" s="343"/>
      <c r="Y561" s="343"/>
      <c r="Z561" s="343"/>
    </row>
    <row r="562" spans="1:26" ht="15.75" customHeight="1">
      <c r="A562" s="343"/>
      <c r="B562" s="343"/>
      <c r="C562" s="464"/>
      <c r="D562" s="343"/>
      <c r="E562" s="464"/>
      <c r="F562" s="343"/>
      <c r="G562" s="464"/>
      <c r="H562" s="343"/>
      <c r="I562" s="464"/>
      <c r="J562" s="497"/>
      <c r="K562" s="343"/>
      <c r="L562" s="464"/>
      <c r="M562" s="343"/>
      <c r="N562" s="464"/>
      <c r="O562" s="343"/>
      <c r="P562" s="464"/>
      <c r="Q562" s="343"/>
      <c r="R562" s="343"/>
      <c r="S562" s="343"/>
      <c r="T562" s="343"/>
      <c r="U562" s="343"/>
      <c r="V562" s="343"/>
      <c r="W562" s="343"/>
      <c r="X562" s="343"/>
      <c r="Y562" s="343"/>
      <c r="Z562" s="343"/>
    </row>
    <row r="563" spans="1:26" ht="15.75" customHeight="1">
      <c r="A563" s="343"/>
      <c r="B563" s="343"/>
      <c r="C563" s="464"/>
      <c r="D563" s="343"/>
      <c r="E563" s="464"/>
      <c r="F563" s="343"/>
      <c r="G563" s="464"/>
      <c r="H563" s="343"/>
      <c r="I563" s="464"/>
      <c r="J563" s="497"/>
      <c r="K563" s="343"/>
      <c r="L563" s="464"/>
      <c r="M563" s="343"/>
      <c r="N563" s="464"/>
      <c r="O563" s="343"/>
      <c r="P563" s="464"/>
      <c r="Q563" s="343"/>
      <c r="R563" s="343"/>
      <c r="S563" s="343"/>
      <c r="T563" s="343"/>
      <c r="U563" s="343"/>
      <c r="V563" s="343"/>
      <c r="W563" s="343"/>
      <c r="X563" s="343"/>
      <c r="Y563" s="343"/>
      <c r="Z563" s="343"/>
    </row>
    <row r="564" spans="1:26" ht="15.75" customHeight="1">
      <c r="A564" s="343"/>
      <c r="B564" s="343"/>
      <c r="C564" s="464"/>
      <c r="D564" s="343"/>
      <c r="E564" s="464"/>
      <c r="F564" s="343"/>
      <c r="G564" s="464"/>
      <c r="H564" s="343"/>
      <c r="I564" s="464"/>
      <c r="J564" s="497"/>
      <c r="K564" s="343"/>
      <c r="L564" s="464"/>
      <c r="M564" s="343"/>
      <c r="N564" s="464"/>
      <c r="O564" s="343"/>
      <c r="P564" s="464"/>
      <c r="Q564" s="343"/>
      <c r="R564" s="343"/>
      <c r="S564" s="343"/>
      <c r="T564" s="343"/>
      <c r="U564" s="343"/>
      <c r="V564" s="343"/>
      <c r="W564" s="343"/>
      <c r="X564" s="343"/>
      <c r="Y564" s="343"/>
      <c r="Z564" s="343"/>
    </row>
    <row r="565" spans="1:26" ht="15.75" customHeight="1">
      <c r="A565" s="343"/>
      <c r="B565" s="343"/>
      <c r="C565" s="464"/>
      <c r="D565" s="343"/>
      <c r="E565" s="464"/>
      <c r="F565" s="343"/>
      <c r="G565" s="464"/>
      <c r="H565" s="343"/>
      <c r="I565" s="464"/>
      <c r="J565" s="497"/>
      <c r="K565" s="343"/>
      <c r="L565" s="464"/>
      <c r="M565" s="343"/>
      <c r="N565" s="464"/>
      <c r="O565" s="343"/>
      <c r="P565" s="464"/>
      <c r="Q565" s="343"/>
      <c r="R565" s="343"/>
      <c r="S565" s="343"/>
      <c r="T565" s="343"/>
      <c r="U565" s="343"/>
      <c r="V565" s="343"/>
      <c r="W565" s="343"/>
      <c r="X565" s="343"/>
      <c r="Y565" s="343"/>
      <c r="Z565" s="343"/>
    </row>
    <row r="566" spans="1:26" ht="15.75" customHeight="1">
      <c r="A566" s="343"/>
      <c r="B566" s="343"/>
      <c r="C566" s="464"/>
      <c r="D566" s="343"/>
      <c r="E566" s="464"/>
      <c r="F566" s="343"/>
      <c r="G566" s="464"/>
      <c r="H566" s="343"/>
      <c r="I566" s="464"/>
      <c r="J566" s="497"/>
      <c r="K566" s="343"/>
      <c r="L566" s="464"/>
      <c r="M566" s="343"/>
      <c r="N566" s="464"/>
      <c r="O566" s="343"/>
      <c r="P566" s="464"/>
      <c r="Q566" s="343"/>
      <c r="R566" s="343"/>
      <c r="S566" s="343"/>
      <c r="T566" s="343"/>
      <c r="U566" s="343"/>
      <c r="V566" s="343"/>
      <c r="W566" s="343"/>
      <c r="X566" s="343"/>
      <c r="Y566" s="343"/>
      <c r="Z566" s="343"/>
    </row>
    <row r="567" spans="1:26" ht="15.75" customHeight="1">
      <c r="A567" s="343"/>
      <c r="B567" s="343"/>
      <c r="C567" s="464"/>
      <c r="D567" s="343"/>
      <c r="E567" s="464"/>
      <c r="F567" s="343"/>
      <c r="G567" s="464"/>
      <c r="H567" s="343"/>
      <c r="I567" s="464"/>
      <c r="J567" s="497"/>
      <c r="K567" s="343"/>
      <c r="L567" s="464"/>
      <c r="M567" s="343"/>
      <c r="N567" s="464"/>
      <c r="O567" s="343"/>
      <c r="P567" s="464"/>
      <c r="Q567" s="343"/>
      <c r="R567" s="343"/>
      <c r="S567" s="343"/>
      <c r="T567" s="343"/>
      <c r="U567" s="343"/>
      <c r="V567" s="343"/>
      <c r="W567" s="343"/>
      <c r="X567" s="343"/>
      <c r="Y567" s="343"/>
      <c r="Z567" s="343"/>
    </row>
    <row r="568" spans="1:26" ht="15.75" customHeight="1">
      <c r="A568" s="343"/>
      <c r="B568" s="343"/>
      <c r="C568" s="464"/>
      <c r="D568" s="343"/>
      <c r="E568" s="464"/>
      <c r="F568" s="343"/>
      <c r="G568" s="464"/>
      <c r="H568" s="343"/>
      <c r="I568" s="464"/>
      <c r="J568" s="497"/>
      <c r="K568" s="343"/>
      <c r="L568" s="464"/>
      <c r="M568" s="343"/>
      <c r="N568" s="464"/>
      <c r="O568" s="343"/>
      <c r="P568" s="464"/>
      <c r="Q568" s="343"/>
      <c r="R568" s="343"/>
      <c r="S568" s="343"/>
      <c r="T568" s="343"/>
      <c r="U568" s="343"/>
      <c r="V568" s="343"/>
      <c r="W568" s="343"/>
      <c r="X568" s="343"/>
      <c r="Y568" s="343"/>
      <c r="Z568" s="343"/>
    </row>
    <row r="569" spans="1:26" ht="15.75" customHeight="1">
      <c r="A569" s="343"/>
      <c r="B569" s="343"/>
      <c r="C569" s="464"/>
      <c r="D569" s="343"/>
      <c r="E569" s="464"/>
      <c r="F569" s="343"/>
      <c r="G569" s="464"/>
      <c r="H569" s="343"/>
      <c r="I569" s="464"/>
      <c r="J569" s="497"/>
      <c r="K569" s="343"/>
      <c r="L569" s="464"/>
      <c r="M569" s="343"/>
      <c r="N569" s="464"/>
      <c r="O569" s="343"/>
      <c r="P569" s="464"/>
      <c r="Q569" s="343"/>
      <c r="R569" s="343"/>
      <c r="S569" s="343"/>
      <c r="T569" s="343"/>
      <c r="U569" s="343"/>
      <c r="V569" s="343"/>
      <c r="W569" s="343"/>
      <c r="X569" s="343"/>
      <c r="Y569" s="343"/>
      <c r="Z569" s="343"/>
    </row>
    <row r="570" spans="1:26" ht="15.75" customHeight="1">
      <c r="A570" s="343"/>
      <c r="B570" s="343"/>
      <c r="C570" s="464"/>
      <c r="D570" s="343"/>
      <c r="E570" s="464"/>
      <c r="F570" s="343"/>
      <c r="G570" s="464"/>
      <c r="H570" s="343"/>
      <c r="I570" s="464"/>
      <c r="J570" s="497"/>
      <c r="K570" s="343"/>
      <c r="L570" s="464"/>
      <c r="M570" s="343"/>
      <c r="N570" s="464"/>
      <c r="O570" s="343"/>
      <c r="P570" s="464"/>
      <c r="Q570" s="343"/>
      <c r="R570" s="343"/>
      <c r="S570" s="343"/>
      <c r="T570" s="343"/>
      <c r="U570" s="343"/>
      <c r="V570" s="343"/>
      <c r="W570" s="343"/>
      <c r="X570" s="343"/>
      <c r="Y570" s="343"/>
      <c r="Z570" s="343"/>
    </row>
    <row r="571" spans="1:26" ht="15.75" customHeight="1">
      <c r="A571" s="343"/>
      <c r="B571" s="343"/>
      <c r="C571" s="464"/>
      <c r="D571" s="343"/>
      <c r="E571" s="464"/>
      <c r="F571" s="343"/>
      <c r="G571" s="464"/>
      <c r="H571" s="343"/>
      <c r="I571" s="464"/>
      <c r="J571" s="497"/>
      <c r="K571" s="343"/>
      <c r="L571" s="464"/>
      <c r="M571" s="343"/>
      <c r="N571" s="464"/>
      <c r="O571" s="343"/>
      <c r="P571" s="464"/>
      <c r="Q571" s="343"/>
      <c r="R571" s="343"/>
      <c r="S571" s="343"/>
      <c r="T571" s="343"/>
      <c r="U571" s="343"/>
      <c r="V571" s="343"/>
      <c r="W571" s="343"/>
      <c r="X571" s="343"/>
      <c r="Y571" s="343"/>
      <c r="Z571" s="343"/>
    </row>
    <row r="572" spans="1:26" ht="15.75" customHeight="1">
      <c r="A572" s="343"/>
      <c r="B572" s="343"/>
      <c r="C572" s="464"/>
      <c r="D572" s="343"/>
      <c r="E572" s="464"/>
      <c r="F572" s="343"/>
      <c r="G572" s="464"/>
      <c r="H572" s="343"/>
      <c r="I572" s="464"/>
      <c r="J572" s="497"/>
      <c r="K572" s="343"/>
      <c r="L572" s="464"/>
      <c r="M572" s="343"/>
      <c r="N572" s="464"/>
      <c r="O572" s="343"/>
      <c r="P572" s="464"/>
      <c r="Q572" s="343"/>
      <c r="R572" s="343"/>
      <c r="S572" s="343"/>
      <c r="T572" s="343"/>
      <c r="U572" s="343"/>
      <c r="V572" s="343"/>
      <c r="W572" s="343"/>
      <c r="X572" s="343"/>
      <c r="Y572" s="343"/>
      <c r="Z572" s="343"/>
    </row>
    <row r="573" spans="1:26" ht="15.75" customHeight="1">
      <c r="A573" s="343"/>
      <c r="B573" s="343"/>
      <c r="C573" s="464"/>
      <c r="D573" s="343"/>
      <c r="E573" s="464"/>
      <c r="F573" s="343"/>
      <c r="G573" s="464"/>
      <c r="H573" s="343"/>
      <c r="I573" s="464"/>
      <c r="J573" s="497"/>
      <c r="K573" s="343"/>
      <c r="L573" s="464"/>
      <c r="M573" s="343"/>
      <c r="N573" s="464"/>
      <c r="O573" s="343"/>
      <c r="P573" s="464"/>
      <c r="Q573" s="343"/>
      <c r="R573" s="343"/>
      <c r="S573" s="343"/>
      <c r="T573" s="343"/>
      <c r="U573" s="343"/>
      <c r="V573" s="343"/>
      <c r="W573" s="343"/>
      <c r="X573" s="343"/>
      <c r="Y573" s="343"/>
      <c r="Z573" s="343"/>
    </row>
    <row r="574" spans="1:26" ht="15.75" customHeight="1">
      <c r="A574" s="343"/>
      <c r="B574" s="343"/>
      <c r="C574" s="464"/>
      <c r="D574" s="343"/>
      <c r="E574" s="464"/>
      <c r="F574" s="343"/>
      <c r="G574" s="464"/>
      <c r="H574" s="343"/>
      <c r="I574" s="464"/>
      <c r="J574" s="497"/>
      <c r="K574" s="343"/>
      <c r="L574" s="464"/>
      <c r="M574" s="343"/>
      <c r="N574" s="464"/>
      <c r="O574" s="343"/>
      <c r="P574" s="464"/>
      <c r="Q574" s="343"/>
      <c r="R574" s="343"/>
      <c r="S574" s="343"/>
      <c r="T574" s="343"/>
      <c r="U574" s="343"/>
      <c r="V574" s="343"/>
      <c r="W574" s="343"/>
      <c r="X574" s="343"/>
      <c r="Y574" s="343"/>
      <c r="Z574" s="343"/>
    </row>
    <row r="575" spans="1:26" ht="15.75" customHeight="1">
      <c r="A575" s="343"/>
      <c r="B575" s="343"/>
      <c r="C575" s="464"/>
      <c r="D575" s="343"/>
      <c r="E575" s="464"/>
      <c r="F575" s="343"/>
      <c r="G575" s="464"/>
      <c r="H575" s="343"/>
      <c r="I575" s="464"/>
      <c r="J575" s="497"/>
      <c r="K575" s="343"/>
      <c r="L575" s="464"/>
      <c r="M575" s="343"/>
      <c r="N575" s="464"/>
      <c r="O575" s="343"/>
      <c r="P575" s="464"/>
      <c r="Q575" s="343"/>
      <c r="R575" s="343"/>
      <c r="S575" s="343"/>
      <c r="T575" s="343"/>
      <c r="U575" s="343"/>
      <c r="V575" s="343"/>
      <c r="W575" s="343"/>
      <c r="X575" s="343"/>
      <c r="Y575" s="343"/>
      <c r="Z575" s="343"/>
    </row>
    <row r="576" spans="1:26" ht="15.75" customHeight="1">
      <c r="A576" s="343"/>
      <c r="B576" s="343"/>
      <c r="C576" s="464"/>
      <c r="D576" s="343"/>
      <c r="E576" s="464"/>
      <c r="F576" s="343"/>
      <c r="G576" s="464"/>
      <c r="H576" s="343"/>
      <c r="I576" s="464"/>
      <c r="J576" s="497"/>
      <c r="K576" s="343"/>
      <c r="L576" s="464"/>
      <c r="M576" s="343"/>
      <c r="N576" s="464"/>
      <c r="O576" s="343"/>
      <c r="P576" s="464"/>
      <c r="Q576" s="343"/>
      <c r="R576" s="343"/>
      <c r="S576" s="343"/>
      <c r="T576" s="343"/>
      <c r="U576" s="343"/>
      <c r="V576" s="343"/>
      <c r="W576" s="343"/>
      <c r="X576" s="343"/>
      <c r="Y576" s="343"/>
      <c r="Z576" s="343"/>
    </row>
    <row r="577" spans="1:26" ht="15.75" customHeight="1">
      <c r="A577" s="343"/>
      <c r="B577" s="343"/>
      <c r="C577" s="464"/>
      <c r="D577" s="343"/>
      <c r="E577" s="464"/>
      <c r="F577" s="343"/>
      <c r="G577" s="464"/>
      <c r="H577" s="343"/>
      <c r="I577" s="464"/>
      <c r="J577" s="497"/>
      <c r="K577" s="343"/>
      <c r="L577" s="464"/>
      <c r="M577" s="343"/>
      <c r="N577" s="464"/>
      <c r="O577" s="343"/>
      <c r="P577" s="464"/>
      <c r="Q577" s="343"/>
      <c r="R577" s="343"/>
      <c r="S577" s="343"/>
      <c r="T577" s="343"/>
      <c r="U577" s="343"/>
      <c r="V577" s="343"/>
      <c r="W577" s="343"/>
      <c r="X577" s="343"/>
      <c r="Y577" s="343"/>
      <c r="Z577" s="343"/>
    </row>
    <row r="578" spans="1:26" ht="15.75" customHeight="1">
      <c r="A578" s="343"/>
      <c r="B578" s="343"/>
      <c r="C578" s="464"/>
      <c r="D578" s="343"/>
      <c r="E578" s="464"/>
      <c r="F578" s="343"/>
      <c r="G578" s="464"/>
      <c r="H578" s="343"/>
      <c r="I578" s="464"/>
      <c r="J578" s="497"/>
      <c r="K578" s="343"/>
      <c r="L578" s="464"/>
      <c r="M578" s="343"/>
      <c r="N578" s="464"/>
      <c r="O578" s="343"/>
      <c r="P578" s="464"/>
      <c r="Q578" s="343"/>
      <c r="R578" s="343"/>
      <c r="S578" s="343"/>
      <c r="T578" s="343"/>
      <c r="U578" s="343"/>
      <c r="V578" s="343"/>
      <c r="W578" s="343"/>
      <c r="X578" s="343"/>
      <c r="Y578" s="343"/>
      <c r="Z578" s="343"/>
    </row>
    <row r="579" spans="1:26" ht="15.75" customHeight="1">
      <c r="A579" s="343"/>
      <c r="B579" s="343"/>
      <c r="C579" s="464"/>
      <c r="D579" s="343"/>
      <c r="E579" s="464"/>
      <c r="F579" s="343"/>
      <c r="G579" s="464"/>
      <c r="H579" s="343"/>
      <c r="I579" s="464"/>
      <c r="J579" s="497"/>
      <c r="K579" s="343"/>
      <c r="L579" s="464"/>
      <c r="M579" s="343"/>
      <c r="N579" s="464"/>
      <c r="O579" s="343"/>
      <c r="P579" s="464"/>
      <c r="Q579" s="343"/>
      <c r="R579" s="343"/>
      <c r="S579" s="343"/>
      <c r="T579" s="343"/>
      <c r="U579" s="343"/>
      <c r="V579" s="343"/>
      <c r="W579" s="343"/>
      <c r="X579" s="343"/>
      <c r="Y579" s="343"/>
      <c r="Z579" s="343"/>
    </row>
    <row r="580" spans="1:26" ht="15.75" customHeight="1">
      <c r="A580" s="343"/>
      <c r="B580" s="343"/>
      <c r="C580" s="464"/>
      <c r="D580" s="343"/>
      <c r="E580" s="464"/>
      <c r="F580" s="343"/>
      <c r="G580" s="464"/>
      <c r="H580" s="343"/>
      <c r="I580" s="464"/>
      <c r="J580" s="497"/>
      <c r="K580" s="343"/>
      <c r="L580" s="464"/>
      <c r="M580" s="343"/>
      <c r="N580" s="464"/>
      <c r="O580" s="343"/>
      <c r="P580" s="464"/>
      <c r="Q580" s="343"/>
      <c r="R580" s="343"/>
      <c r="S580" s="343"/>
      <c r="T580" s="343"/>
      <c r="U580" s="343"/>
      <c r="V580" s="343"/>
      <c r="W580" s="343"/>
      <c r="X580" s="343"/>
      <c r="Y580" s="343"/>
      <c r="Z580" s="343"/>
    </row>
    <row r="581" spans="1:26" ht="15.75" customHeight="1">
      <c r="A581" s="343"/>
      <c r="B581" s="343"/>
      <c r="C581" s="464"/>
      <c r="D581" s="343"/>
      <c r="E581" s="464"/>
      <c r="F581" s="343"/>
      <c r="G581" s="464"/>
      <c r="H581" s="343"/>
      <c r="I581" s="464"/>
      <c r="J581" s="497"/>
      <c r="K581" s="343"/>
      <c r="L581" s="464"/>
      <c r="M581" s="343"/>
      <c r="N581" s="464"/>
      <c r="O581" s="343"/>
      <c r="P581" s="464"/>
      <c r="Q581" s="343"/>
      <c r="R581" s="343"/>
      <c r="S581" s="343"/>
      <c r="T581" s="343"/>
      <c r="U581" s="343"/>
      <c r="V581" s="343"/>
      <c r="W581" s="343"/>
      <c r="X581" s="343"/>
      <c r="Y581" s="343"/>
      <c r="Z581" s="343"/>
    </row>
    <row r="582" spans="1:26" ht="15.75" customHeight="1">
      <c r="A582" s="343"/>
      <c r="B582" s="343"/>
      <c r="C582" s="464"/>
      <c r="D582" s="343"/>
      <c r="E582" s="464"/>
      <c r="F582" s="343"/>
      <c r="G582" s="464"/>
      <c r="H582" s="343"/>
      <c r="I582" s="464"/>
      <c r="J582" s="497"/>
      <c r="K582" s="343"/>
      <c r="L582" s="464"/>
      <c r="M582" s="343"/>
      <c r="N582" s="464"/>
      <c r="O582" s="343"/>
      <c r="P582" s="464"/>
      <c r="Q582" s="343"/>
      <c r="R582" s="343"/>
      <c r="S582" s="343"/>
      <c r="T582" s="343"/>
      <c r="U582" s="343"/>
      <c r="V582" s="343"/>
      <c r="W582" s="343"/>
      <c r="X582" s="343"/>
      <c r="Y582" s="343"/>
      <c r="Z582" s="343"/>
    </row>
    <row r="583" spans="1:26" ht="15.75" customHeight="1">
      <c r="A583" s="343"/>
      <c r="B583" s="343"/>
      <c r="C583" s="464"/>
      <c r="D583" s="343"/>
      <c r="E583" s="464"/>
      <c r="F583" s="343"/>
      <c r="G583" s="464"/>
      <c r="H583" s="343"/>
      <c r="I583" s="464"/>
      <c r="J583" s="497"/>
      <c r="K583" s="343"/>
      <c r="L583" s="464"/>
      <c r="M583" s="343"/>
      <c r="N583" s="464"/>
      <c r="O583" s="343"/>
      <c r="P583" s="464"/>
      <c r="Q583" s="343"/>
      <c r="R583" s="343"/>
      <c r="S583" s="343"/>
      <c r="T583" s="343"/>
      <c r="U583" s="343"/>
      <c r="V583" s="343"/>
      <c r="W583" s="343"/>
      <c r="X583" s="343"/>
      <c r="Y583" s="343"/>
      <c r="Z583" s="343"/>
    </row>
    <row r="584" spans="1:26" ht="15.75" customHeight="1">
      <c r="A584" s="343"/>
      <c r="B584" s="343"/>
      <c r="C584" s="464"/>
      <c r="D584" s="343"/>
      <c r="E584" s="464"/>
      <c r="F584" s="343"/>
      <c r="G584" s="464"/>
      <c r="H584" s="343"/>
      <c r="I584" s="464"/>
      <c r="J584" s="497"/>
      <c r="K584" s="343"/>
      <c r="L584" s="464"/>
      <c r="M584" s="343"/>
      <c r="N584" s="464"/>
      <c r="O584" s="343"/>
      <c r="P584" s="464"/>
      <c r="Q584" s="343"/>
      <c r="R584" s="343"/>
      <c r="S584" s="343"/>
      <c r="T584" s="343"/>
      <c r="U584" s="343"/>
      <c r="V584" s="343"/>
      <c r="W584" s="343"/>
      <c r="X584" s="343"/>
      <c r="Y584" s="343"/>
      <c r="Z584" s="343"/>
    </row>
    <row r="585" spans="1:26" ht="15.75" customHeight="1">
      <c r="A585" s="343"/>
      <c r="B585" s="343"/>
      <c r="C585" s="464"/>
      <c r="D585" s="343"/>
      <c r="E585" s="464"/>
      <c r="F585" s="343"/>
      <c r="G585" s="464"/>
      <c r="H585" s="343"/>
      <c r="I585" s="464"/>
      <c r="J585" s="497"/>
      <c r="K585" s="343"/>
      <c r="L585" s="464"/>
      <c r="M585" s="343"/>
      <c r="N585" s="464"/>
      <c r="O585" s="343"/>
      <c r="P585" s="464"/>
      <c r="Q585" s="343"/>
      <c r="R585" s="343"/>
      <c r="S585" s="343"/>
      <c r="T585" s="343"/>
      <c r="U585" s="343"/>
      <c r="V585" s="343"/>
      <c r="W585" s="343"/>
      <c r="X585" s="343"/>
      <c r="Y585" s="343"/>
      <c r="Z585" s="343"/>
    </row>
    <row r="586" spans="1:26" ht="15.75" customHeight="1">
      <c r="A586" s="343"/>
      <c r="B586" s="343"/>
      <c r="C586" s="464"/>
      <c r="D586" s="343"/>
      <c r="E586" s="464"/>
      <c r="F586" s="343"/>
      <c r="G586" s="464"/>
      <c r="H586" s="343"/>
      <c r="I586" s="464"/>
      <c r="J586" s="497"/>
      <c r="K586" s="343"/>
      <c r="L586" s="464"/>
      <c r="M586" s="343"/>
      <c r="N586" s="464"/>
      <c r="O586" s="343"/>
      <c r="P586" s="464"/>
      <c r="Q586" s="343"/>
      <c r="R586" s="343"/>
      <c r="S586" s="343"/>
      <c r="T586" s="343"/>
      <c r="U586" s="343"/>
      <c r="V586" s="343"/>
      <c r="W586" s="343"/>
      <c r="X586" s="343"/>
      <c r="Y586" s="343"/>
      <c r="Z586" s="343"/>
    </row>
    <row r="587" spans="1:26" ht="15.75" customHeight="1">
      <c r="A587" s="343"/>
      <c r="B587" s="343"/>
      <c r="C587" s="464"/>
      <c r="D587" s="343"/>
      <c r="E587" s="464"/>
      <c r="F587" s="343"/>
      <c r="G587" s="464"/>
      <c r="H587" s="343"/>
      <c r="I587" s="464"/>
      <c r="J587" s="497"/>
      <c r="K587" s="343"/>
      <c r="L587" s="464"/>
      <c r="M587" s="343"/>
      <c r="N587" s="464"/>
      <c r="O587" s="343"/>
      <c r="P587" s="464"/>
      <c r="Q587" s="343"/>
      <c r="R587" s="343"/>
      <c r="S587" s="343"/>
      <c r="T587" s="343"/>
      <c r="U587" s="343"/>
      <c r="V587" s="343"/>
      <c r="W587" s="343"/>
      <c r="X587" s="343"/>
      <c r="Y587" s="343"/>
      <c r="Z587" s="343"/>
    </row>
    <row r="588" spans="1:26" ht="15.75" customHeight="1">
      <c r="A588" s="343"/>
      <c r="B588" s="343"/>
      <c r="C588" s="464"/>
      <c r="D588" s="343"/>
      <c r="E588" s="464"/>
      <c r="F588" s="343"/>
      <c r="G588" s="464"/>
      <c r="H588" s="343"/>
      <c r="I588" s="464"/>
      <c r="J588" s="497"/>
      <c r="K588" s="343"/>
      <c r="L588" s="464"/>
      <c r="M588" s="343"/>
      <c r="N588" s="464"/>
      <c r="O588" s="343"/>
      <c r="P588" s="464"/>
      <c r="Q588" s="343"/>
      <c r="R588" s="343"/>
      <c r="S588" s="343"/>
      <c r="T588" s="343"/>
      <c r="U588" s="343"/>
      <c r="V588" s="343"/>
      <c r="W588" s="343"/>
      <c r="X588" s="343"/>
      <c r="Y588" s="343"/>
      <c r="Z588" s="343"/>
    </row>
    <row r="589" spans="1:26" ht="15.75" customHeight="1">
      <c r="A589" s="343"/>
      <c r="B589" s="343"/>
      <c r="C589" s="464"/>
      <c r="D589" s="343"/>
      <c r="E589" s="464"/>
      <c r="F589" s="343"/>
      <c r="G589" s="464"/>
      <c r="H589" s="343"/>
      <c r="I589" s="464"/>
      <c r="J589" s="497"/>
      <c r="K589" s="343"/>
      <c r="L589" s="464"/>
      <c r="M589" s="343"/>
      <c r="N589" s="464"/>
      <c r="O589" s="343"/>
      <c r="P589" s="464"/>
      <c r="Q589" s="343"/>
      <c r="R589" s="343"/>
      <c r="S589" s="343"/>
      <c r="T589" s="343"/>
      <c r="U589" s="343"/>
      <c r="V589" s="343"/>
      <c r="W589" s="343"/>
      <c r="X589" s="343"/>
      <c r="Y589" s="343"/>
      <c r="Z589" s="343"/>
    </row>
    <row r="590" spans="1:26" ht="15.75" customHeight="1">
      <c r="A590" s="343"/>
      <c r="B590" s="343"/>
      <c r="C590" s="464"/>
      <c r="D590" s="343"/>
      <c r="E590" s="464"/>
      <c r="F590" s="343"/>
      <c r="G590" s="464"/>
      <c r="H590" s="343"/>
      <c r="I590" s="464"/>
      <c r="J590" s="497"/>
      <c r="K590" s="343"/>
      <c r="L590" s="464"/>
      <c r="M590" s="343"/>
      <c r="N590" s="464"/>
      <c r="O590" s="343"/>
      <c r="P590" s="464"/>
      <c r="Q590" s="343"/>
      <c r="R590" s="343"/>
      <c r="S590" s="343"/>
      <c r="T590" s="343"/>
      <c r="U590" s="343"/>
      <c r="V590" s="343"/>
      <c r="W590" s="343"/>
      <c r="X590" s="343"/>
      <c r="Y590" s="343"/>
      <c r="Z590" s="343"/>
    </row>
    <row r="591" spans="1:26" ht="15.75" customHeight="1">
      <c r="A591" s="343"/>
      <c r="B591" s="343"/>
      <c r="C591" s="464"/>
      <c r="D591" s="343"/>
      <c r="E591" s="464"/>
      <c r="F591" s="343"/>
      <c r="G591" s="464"/>
      <c r="H591" s="343"/>
      <c r="I591" s="464"/>
      <c r="J591" s="497"/>
      <c r="K591" s="343"/>
      <c r="L591" s="464"/>
      <c r="M591" s="343"/>
      <c r="N591" s="464"/>
      <c r="O591" s="343"/>
      <c r="P591" s="464"/>
      <c r="Q591" s="343"/>
      <c r="R591" s="343"/>
      <c r="S591" s="343"/>
      <c r="T591" s="343"/>
      <c r="U591" s="343"/>
      <c r="V591" s="343"/>
      <c r="W591" s="343"/>
      <c r="X591" s="343"/>
      <c r="Y591" s="343"/>
      <c r="Z591" s="343"/>
    </row>
    <row r="592" spans="1:26" ht="15.75" customHeight="1">
      <c r="A592" s="343"/>
      <c r="B592" s="343"/>
      <c r="C592" s="464"/>
      <c r="D592" s="343"/>
      <c r="E592" s="464"/>
      <c r="F592" s="343"/>
      <c r="G592" s="464"/>
      <c r="H592" s="343"/>
      <c r="I592" s="464"/>
      <c r="J592" s="497"/>
      <c r="K592" s="343"/>
      <c r="L592" s="464"/>
      <c r="M592" s="343"/>
      <c r="N592" s="464"/>
      <c r="O592" s="343"/>
      <c r="P592" s="464"/>
      <c r="Q592" s="343"/>
      <c r="R592" s="343"/>
      <c r="S592" s="343"/>
      <c r="T592" s="343"/>
      <c r="U592" s="343"/>
      <c r="V592" s="343"/>
      <c r="W592" s="343"/>
      <c r="X592" s="343"/>
      <c r="Y592" s="343"/>
      <c r="Z592" s="343"/>
    </row>
    <row r="593" spans="1:26" ht="15.75" customHeight="1">
      <c r="A593" s="343"/>
      <c r="B593" s="343"/>
      <c r="C593" s="464"/>
      <c r="D593" s="343"/>
      <c r="E593" s="464"/>
      <c r="F593" s="343"/>
      <c r="G593" s="464"/>
      <c r="H593" s="343"/>
      <c r="I593" s="464"/>
      <c r="J593" s="497"/>
      <c r="K593" s="343"/>
      <c r="L593" s="464"/>
      <c r="M593" s="343"/>
      <c r="N593" s="464"/>
      <c r="O593" s="343"/>
      <c r="P593" s="464"/>
      <c r="Q593" s="343"/>
      <c r="R593" s="343"/>
      <c r="S593" s="343"/>
      <c r="T593" s="343"/>
      <c r="U593" s="343"/>
      <c r="V593" s="343"/>
      <c r="W593" s="343"/>
      <c r="X593" s="343"/>
      <c r="Y593" s="343"/>
      <c r="Z593" s="343"/>
    </row>
    <row r="594" spans="1:26" ht="15.75" customHeight="1">
      <c r="A594" s="343"/>
      <c r="B594" s="343"/>
      <c r="C594" s="464"/>
      <c r="D594" s="343"/>
      <c r="E594" s="464"/>
      <c r="F594" s="343"/>
      <c r="G594" s="464"/>
      <c r="H594" s="343"/>
      <c r="I594" s="464"/>
      <c r="J594" s="497"/>
      <c r="K594" s="343"/>
      <c r="L594" s="464"/>
      <c r="M594" s="343"/>
      <c r="N594" s="464"/>
      <c r="O594" s="343"/>
      <c r="P594" s="464"/>
      <c r="Q594" s="343"/>
      <c r="R594" s="343"/>
      <c r="S594" s="343"/>
      <c r="T594" s="343"/>
      <c r="U594" s="343"/>
      <c r="V594" s="343"/>
      <c r="W594" s="343"/>
      <c r="X594" s="343"/>
      <c r="Y594" s="343"/>
      <c r="Z594" s="343"/>
    </row>
    <row r="595" spans="1:26" ht="15.75" customHeight="1">
      <c r="A595" s="343"/>
      <c r="B595" s="343"/>
      <c r="C595" s="464"/>
      <c r="D595" s="343"/>
      <c r="E595" s="464"/>
      <c r="F595" s="343"/>
      <c r="G595" s="464"/>
      <c r="H595" s="343"/>
      <c r="I595" s="464"/>
      <c r="J595" s="497"/>
      <c r="K595" s="343"/>
      <c r="L595" s="464"/>
      <c r="M595" s="343"/>
      <c r="N595" s="464"/>
      <c r="O595" s="343"/>
      <c r="P595" s="464"/>
      <c r="Q595" s="343"/>
      <c r="R595" s="343"/>
      <c r="S595" s="343"/>
      <c r="T595" s="343"/>
      <c r="U595" s="343"/>
      <c r="V595" s="343"/>
      <c r="W595" s="343"/>
      <c r="X595" s="343"/>
      <c r="Y595" s="343"/>
      <c r="Z595" s="343"/>
    </row>
    <row r="596" spans="1:26" ht="15.75" customHeight="1">
      <c r="A596" s="343"/>
      <c r="B596" s="343"/>
      <c r="C596" s="464"/>
      <c r="D596" s="343"/>
      <c r="E596" s="464"/>
      <c r="F596" s="343"/>
      <c r="G596" s="464"/>
      <c r="H596" s="343"/>
      <c r="I596" s="464"/>
      <c r="J596" s="497"/>
      <c r="K596" s="343"/>
      <c r="L596" s="464"/>
      <c r="M596" s="343"/>
      <c r="N596" s="464"/>
      <c r="O596" s="343"/>
      <c r="P596" s="464"/>
      <c r="Q596" s="343"/>
      <c r="R596" s="343"/>
      <c r="S596" s="343"/>
      <c r="T596" s="343"/>
      <c r="U596" s="343"/>
      <c r="V596" s="343"/>
      <c r="W596" s="343"/>
      <c r="X596" s="343"/>
      <c r="Y596" s="343"/>
      <c r="Z596" s="343"/>
    </row>
    <row r="597" spans="1:26" ht="15.75" customHeight="1">
      <c r="A597" s="343"/>
      <c r="B597" s="343"/>
      <c r="C597" s="464"/>
      <c r="D597" s="343"/>
      <c r="E597" s="464"/>
      <c r="F597" s="343"/>
      <c r="G597" s="464"/>
      <c r="H597" s="343"/>
      <c r="I597" s="464"/>
      <c r="J597" s="497"/>
      <c r="K597" s="343"/>
      <c r="L597" s="464"/>
      <c r="M597" s="343"/>
      <c r="N597" s="464"/>
      <c r="O597" s="343"/>
      <c r="P597" s="464"/>
      <c r="Q597" s="343"/>
      <c r="R597" s="343"/>
      <c r="S597" s="343"/>
      <c r="T597" s="343"/>
      <c r="U597" s="343"/>
      <c r="V597" s="343"/>
      <c r="W597" s="343"/>
      <c r="X597" s="343"/>
      <c r="Y597" s="343"/>
      <c r="Z597" s="343"/>
    </row>
    <row r="598" spans="1:26" ht="15.75" customHeight="1">
      <c r="A598" s="343"/>
      <c r="B598" s="343"/>
      <c r="C598" s="464"/>
      <c r="D598" s="343"/>
      <c r="E598" s="464"/>
      <c r="F598" s="343"/>
      <c r="G598" s="464"/>
      <c r="H598" s="343"/>
      <c r="I598" s="464"/>
      <c r="J598" s="497"/>
      <c r="K598" s="343"/>
      <c r="L598" s="464"/>
      <c r="M598" s="343"/>
      <c r="N598" s="464"/>
      <c r="O598" s="343"/>
      <c r="P598" s="464"/>
      <c r="Q598" s="343"/>
      <c r="R598" s="343"/>
      <c r="S598" s="343"/>
      <c r="T598" s="343"/>
      <c r="U598" s="343"/>
      <c r="V598" s="343"/>
      <c r="W598" s="343"/>
      <c r="X598" s="343"/>
      <c r="Y598" s="343"/>
      <c r="Z598" s="343"/>
    </row>
    <row r="599" spans="1:26" ht="15.75" customHeight="1">
      <c r="A599" s="343"/>
      <c r="B599" s="343"/>
      <c r="C599" s="464"/>
      <c r="D599" s="343"/>
      <c r="E599" s="464"/>
      <c r="F599" s="343"/>
      <c r="G599" s="464"/>
      <c r="H599" s="343"/>
      <c r="I599" s="464"/>
      <c r="J599" s="497"/>
      <c r="K599" s="343"/>
      <c r="L599" s="464"/>
      <c r="M599" s="343"/>
      <c r="N599" s="464"/>
      <c r="O599" s="343"/>
      <c r="P599" s="464"/>
      <c r="Q599" s="343"/>
      <c r="R599" s="343"/>
      <c r="S599" s="343"/>
      <c r="T599" s="343"/>
      <c r="U599" s="343"/>
      <c r="V599" s="343"/>
      <c r="W599" s="343"/>
      <c r="X599" s="343"/>
      <c r="Y599" s="343"/>
      <c r="Z599" s="343"/>
    </row>
    <row r="600" spans="1:26" ht="15.75" customHeight="1">
      <c r="A600" s="343"/>
      <c r="B600" s="343"/>
      <c r="C600" s="464"/>
      <c r="D600" s="343"/>
      <c r="E600" s="464"/>
      <c r="F600" s="343"/>
      <c r="G600" s="464"/>
      <c r="H600" s="343"/>
      <c r="I600" s="464"/>
      <c r="J600" s="497"/>
      <c r="K600" s="343"/>
      <c r="L600" s="464"/>
      <c r="M600" s="343"/>
      <c r="N600" s="464"/>
      <c r="O600" s="343"/>
      <c r="P600" s="464"/>
      <c r="Q600" s="343"/>
      <c r="R600" s="343"/>
      <c r="S600" s="343"/>
      <c r="T600" s="343"/>
      <c r="U600" s="343"/>
      <c r="V600" s="343"/>
      <c r="W600" s="343"/>
      <c r="X600" s="343"/>
      <c r="Y600" s="343"/>
      <c r="Z600" s="343"/>
    </row>
    <row r="601" spans="1:26" ht="15.75" customHeight="1">
      <c r="A601" s="343"/>
      <c r="B601" s="343"/>
      <c r="C601" s="464"/>
      <c r="D601" s="343"/>
      <c r="E601" s="464"/>
      <c r="F601" s="343"/>
      <c r="G601" s="464"/>
      <c r="H601" s="343"/>
      <c r="I601" s="464"/>
      <c r="J601" s="497"/>
      <c r="K601" s="343"/>
      <c r="L601" s="464"/>
      <c r="M601" s="343"/>
      <c r="N601" s="464"/>
      <c r="O601" s="343"/>
      <c r="P601" s="464"/>
      <c r="Q601" s="343"/>
      <c r="R601" s="343"/>
      <c r="S601" s="343"/>
      <c r="T601" s="343"/>
      <c r="U601" s="343"/>
      <c r="V601" s="343"/>
      <c r="W601" s="343"/>
      <c r="X601" s="343"/>
      <c r="Y601" s="343"/>
      <c r="Z601" s="343"/>
    </row>
    <row r="602" spans="1:26" ht="15.75" customHeight="1">
      <c r="A602" s="343"/>
      <c r="B602" s="343"/>
      <c r="C602" s="464"/>
      <c r="D602" s="343"/>
      <c r="E602" s="464"/>
      <c r="F602" s="343"/>
      <c r="G602" s="464"/>
      <c r="H602" s="343"/>
      <c r="I602" s="464"/>
      <c r="J602" s="497"/>
      <c r="K602" s="343"/>
      <c r="L602" s="464"/>
      <c r="M602" s="343"/>
      <c r="N602" s="464"/>
      <c r="O602" s="343"/>
      <c r="P602" s="464"/>
      <c r="Q602" s="343"/>
      <c r="R602" s="343"/>
      <c r="S602" s="343"/>
      <c r="T602" s="343"/>
      <c r="U602" s="343"/>
      <c r="V602" s="343"/>
      <c r="W602" s="343"/>
      <c r="X602" s="343"/>
      <c r="Y602" s="343"/>
      <c r="Z602" s="343"/>
    </row>
    <row r="603" spans="1:26" ht="15.75" customHeight="1">
      <c r="A603" s="343"/>
      <c r="B603" s="343"/>
      <c r="C603" s="464"/>
      <c r="D603" s="343"/>
      <c r="E603" s="464"/>
      <c r="F603" s="343"/>
      <c r="G603" s="464"/>
      <c r="H603" s="343"/>
      <c r="I603" s="464"/>
      <c r="J603" s="497"/>
      <c r="K603" s="343"/>
      <c r="L603" s="464"/>
      <c r="M603" s="343"/>
      <c r="N603" s="464"/>
      <c r="O603" s="343"/>
      <c r="P603" s="464"/>
      <c r="Q603" s="343"/>
      <c r="R603" s="343"/>
      <c r="S603" s="343"/>
      <c r="T603" s="343"/>
      <c r="U603" s="343"/>
      <c r="V603" s="343"/>
      <c r="W603" s="343"/>
      <c r="X603" s="343"/>
      <c r="Y603" s="343"/>
      <c r="Z603" s="343"/>
    </row>
    <row r="604" spans="1:26" ht="15.75" customHeight="1">
      <c r="A604" s="343"/>
      <c r="B604" s="343"/>
      <c r="C604" s="464"/>
      <c r="D604" s="343"/>
      <c r="E604" s="464"/>
      <c r="F604" s="343"/>
      <c r="G604" s="464"/>
      <c r="H604" s="343"/>
      <c r="I604" s="464"/>
      <c r="J604" s="497"/>
      <c r="K604" s="343"/>
      <c r="L604" s="464"/>
      <c r="M604" s="343"/>
      <c r="N604" s="464"/>
      <c r="O604" s="343"/>
      <c r="P604" s="464"/>
      <c r="Q604" s="343"/>
      <c r="R604" s="343"/>
      <c r="S604" s="343"/>
      <c r="T604" s="343"/>
      <c r="U604" s="343"/>
      <c r="V604" s="343"/>
      <c r="W604" s="343"/>
      <c r="X604" s="343"/>
      <c r="Y604" s="343"/>
      <c r="Z604" s="343"/>
    </row>
    <row r="605" spans="1:26" ht="15.75" customHeight="1">
      <c r="A605" s="343"/>
      <c r="B605" s="343"/>
      <c r="C605" s="464"/>
      <c r="D605" s="343"/>
      <c r="E605" s="464"/>
      <c r="F605" s="343"/>
      <c r="G605" s="464"/>
      <c r="H605" s="343"/>
      <c r="I605" s="464"/>
      <c r="J605" s="497"/>
      <c r="K605" s="343"/>
      <c r="L605" s="464"/>
      <c r="M605" s="343"/>
      <c r="N605" s="464"/>
      <c r="O605" s="343"/>
      <c r="P605" s="464"/>
      <c r="Q605" s="343"/>
      <c r="R605" s="343"/>
      <c r="S605" s="343"/>
      <c r="T605" s="343"/>
      <c r="U605" s="343"/>
      <c r="V605" s="343"/>
      <c r="W605" s="343"/>
      <c r="X605" s="343"/>
      <c r="Y605" s="343"/>
      <c r="Z605" s="343"/>
    </row>
    <row r="606" spans="1:26" ht="15.75" customHeight="1">
      <c r="A606" s="343"/>
      <c r="B606" s="343"/>
      <c r="C606" s="464"/>
      <c r="D606" s="343"/>
      <c r="E606" s="464"/>
      <c r="F606" s="343"/>
      <c r="G606" s="464"/>
      <c r="H606" s="343"/>
      <c r="I606" s="464"/>
      <c r="J606" s="497"/>
      <c r="K606" s="343"/>
      <c r="L606" s="464"/>
      <c r="M606" s="343"/>
      <c r="N606" s="464"/>
      <c r="O606" s="343"/>
      <c r="P606" s="464"/>
      <c r="Q606" s="343"/>
      <c r="R606" s="343"/>
      <c r="S606" s="343"/>
      <c r="T606" s="343"/>
      <c r="U606" s="343"/>
      <c r="V606" s="343"/>
      <c r="W606" s="343"/>
      <c r="X606" s="343"/>
      <c r="Y606" s="343"/>
      <c r="Z606" s="343"/>
    </row>
    <row r="607" spans="1:26" ht="15.75" customHeight="1">
      <c r="A607" s="343"/>
      <c r="B607" s="343"/>
      <c r="C607" s="464"/>
      <c r="D607" s="343"/>
      <c r="E607" s="464"/>
      <c r="F607" s="343"/>
      <c r="G607" s="464"/>
      <c r="H607" s="343"/>
      <c r="I607" s="464"/>
      <c r="J607" s="497"/>
      <c r="K607" s="343"/>
      <c r="L607" s="464"/>
      <c r="M607" s="343"/>
      <c r="N607" s="464"/>
      <c r="O607" s="343"/>
      <c r="P607" s="464"/>
      <c r="Q607" s="343"/>
      <c r="R607" s="343"/>
      <c r="S607" s="343"/>
      <c r="T607" s="343"/>
      <c r="U607" s="343"/>
      <c r="V607" s="343"/>
      <c r="W607" s="343"/>
      <c r="X607" s="343"/>
      <c r="Y607" s="343"/>
      <c r="Z607" s="343"/>
    </row>
    <row r="608" spans="1:26" ht="15.75" customHeight="1">
      <c r="A608" s="343"/>
      <c r="B608" s="343"/>
      <c r="C608" s="464"/>
      <c r="D608" s="343"/>
      <c r="E608" s="464"/>
      <c r="F608" s="343"/>
      <c r="G608" s="464"/>
      <c r="H608" s="343"/>
      <c r="I608" s="464"/>
      <c r="J608" s="497"/>
      <c r="K608" s="343"/>
      <c r="L608" s="464"/>
      <c r="M608" s="343"/>
      <c r="N608" s="464"/>
      <c r="O608" s="343"/>
      <c r="P608" s="464"/>
      <c r="Q608" s="343"/>
      <c r="R608" s="343"/>
      <c r="S608" s="343"/>
      <c r="T608" s="343"/>
      <c r="U608" s="343"/>
      <c r="V608" s="343"/>
      <c r="W608" s="343"/>
      <c r="X608" s="343"/>
      <c r="Y608" s="343"/>
      <c r="Z608" s="343"/>
    </row>
    <row r="609" spans="1:26" ht="15.75" customHeight="1">
      <c r="A609" s="343"/>
      <c r="B609" s="343"/>
      <c r="C609" s="464"/>
      <c r="D609" s="343"/>
      <c r="E609" s="464"/>
      <c r="F609" s="343"/>
      <c r="G609" s="464"/>
      <c r="H609" s="343"/>
      <c r="I609" s="464"/>
      <c r="J609" s="497"/>
      <c r="K609" s="343"/>
      <c r="L609" s="464"/>
      <c r="M609" s="343"/>
      <c r="N609" s="464"/>
      <c r="O609" s="343"/>
      <c r="P609" s="464"/>
      <c r="Q609" s="343"/>
      <c r="R609" s="343"/>
      <c r="S609" s="343"/>
      <c r="T609" s="343"/>
      <c r="U609" s="343"/>
      <c r="V609" s="343"/>
      <c r="W609" s="343"/>
      <c r="X609" s="343"/>
      <c r="Y609" s="343"/>
      <c r="Z609" s="343"/>
    </row>
    <row r="610" spans="1:26" ht="15.75" customHeight="1">
      <c r="A610" s="343"/>
      <c r="B610" s="343"/>
      <c r="C610" s="464"/>
      <c r="D610" s="343"/>
      <c r="E610" s="464"/>
      <c r="F610" s="343"/>
      <c r="G610" s="464"/>
      <c r="H610" s="343"/>
      <c r="I610" s="464"/>
      <c r="J610" s="497"/>
      <c r="K610" s="343"/>
      <c r="L610" s="464"/>
      <c r="M610" s="343"/>
      <c r="N610" s="464"/>
      <c r="O610" s="343"/>
      <c r="P610" s="464"/>
      <c r="Q610" s="343"/>
      <c r="R610" s="343"/>
      <c r="S610" s="343"/>
      <c r="T610" s="343"/>
      <c r="U610" s="343"/>
      <c r="V610" s="343"/>
      <c r="W610" s="343"/>
      <c r="X610" s="343"/>
      <c r="Y610" s="343"/>
      <c r="Z610" s="343"/>
    </row>
    <row r="611" spans="1:26" ht="15.75" customHeight="1">
      <c r="A611" s="343"/>
      <c r="B611" s="343"/>
      <c r="C611" s="464"/>
      <c r="D611" s="343"/>
      <c r="E611" s="464"/>
      <c r="F611" s="343"/>
      <c r="G611" s="464"/>
      <c r="H611" s="343"/>
      <c r="I611" s="464"/>
      <c r="J611" s="497"/>
      <c r="K611" s="343"/>
      <c r="L611" s="464"/>
      <c r="M611" s="343"/>
      <c r="N611" s="464"/>
      <c r="O611" s="343"/>
      <c r="P611" s="464"/>
      <c r="Q611" s="343"/>
      <c r="R611" s="343"/>
      <c r="S611" s="343"/>
      <c r="T611" s="343"/>
      <c r="U611" s="343"/>
      <c r="V611" s="343"/>
      <c r="W611" s="343"/>
      <c r="X611" s="343"/>
      <c r="Y611" s="343"/>
      <c r="Z611" s="343"/>
    </row>
    <row r="612" spans="1:26" ht="15.75" customHeight="1">
      <c r="A612" s="343"/>
      <c r="B612" s="343"/>
      <c r="C612" s="464"/>
      <c r="D612" s="343"/>
      <c r="E612" s="464"/>
      <c r="F612" s="343"/>
      <c r="G612" s="464"/>
      <c r="H612" s="343"/>
      <c r="I612" s="464"/>
      <c r="J612" s="497"/>
      <c r="K612" s="343"/>
      <c r="L612" s="464"/>
      <c r="M612" s="343"/>
      <c r="N612" s="464"/>
      <c r="O612" s="343"/>
      <c r="P612" s="464"/>
      <c r="Q612" s="343"/>
      <c r="R612" s="343"/>
      <c r="S612" s="343"/>
      <c r="T612" s="343"/>
      <c r="U612" s="343"/>
      <c r="V612" s="343"/>
      <c r="W612" s="343"/>
      <c r="X612" s="343"/>
      <c r="Y612" s="343"/>
      <c r="Z612" s="343"/>
    </row>
    <row r="613" spans="1:26" ht="15.75" customHeight="1">
      <c r="A613" s="343"/>
      <c r="B613" s="343"/>
      <c r="C613" s="464"/>
      <c r="D613" s="343"/>
      <c r="E613" s="464"/>
      <c r="F613" s="343"/>
      <c r="G613" s="464"/>
      <c r="H613" s="343"/>
      <c r="I613" s="464"/>
      <c r="J613" s="497"/>
      <c r="K613" s="343"/>
      <c r="L613" s="464"/>
      <c r="M613" s="343"/>
      <c r="N613" s="464"/>
      <c r="O613" s="343"/>
      <c r="P613" s="464"/>
      <c r="Q613" s="343"/>
      <c r="R613" s="343"/>
      <c r="S613" s="343"/>
      <c r="T613" s="343"/>
      <c r="U613" s="343"/>
      <c r="V613" s="343"/>
      <c r="W613" s="343"/>
      <c r="X613" s="343"/>
      <c r="Y613" s="343"/>
      <c r="Z613" s="343"/>
    </row>
    <row r="614" spans="1:26" ht="15.75" customHeight="1">
      <c r="A614" s="343"/>
      <c r="B614" s="343"/>
      <c r="C614" s="464"/>
      <c r="D614" s="343"/>
      <c r="E614" s="464"/>
      <c r="F614" s="343"/>
      <c r="G614" s="464"/>
      <c r="H614" s="343"/>
      <c r="I614" s="464"/>
      <c r="J614" s="497"/>
      <c r="K614" s="343"/>
      <c r="L614" s="464"/>
      <c r="M614" s="343"/>
      <c r="N614" s="464"/>
      <c r="O614" s="343"/>
      <c r="P614" s="464"/>
      <c r="Q614" s="343"/>
      <c r="R614" s="343"/>
      <c r="S614" s="343"/>
      <c r="T614" s="343"/>
      <c r="U614" s="343"/>
      <c r="V614" s="343"/>
      <c r="W614" s="343"/>
      <c r="X614" s="343"/>
      <c r="Y614" s="343"/>
      <c r="Z614" s="343"/>
    </row>
    <row r="615" spans="1:26" ht="15.75" customHeight="1">
      <c r="A615" s="343"/>
      <c r="B615" s="343"/>
      <c r="C615" s="464"/>
      <c r="D615" s="343"/>
      <c r="E615" s="464"/>
      <c r="F615" s="343"/>
      <c r="G615" s="464"/>
      <c r="H615" s="343"/>
      <c r="I615" s="464"/>
      <c r="J615" s="497"/>
      <c r="K615" s="343"/>
      <c r="L615" s="464"/>
      <c r="M615" s="343"/>
      <c r="N615" s="464"/>
      <c r="O615" s="343"/>
      <c r="P615" s="464"/>
      <c r="Q615" s="343"/>
      <c r="R615" s="343"/>
      <c r="S615" s="343"/>
      <c r="T615" s="343"/>
      <c r="U615" s="343"/>
      <c r="V615" s="343"/>
      <c r="W615" s="343"/>
      <c r="X615" s="343"/>
      <c r="Y615" s="343"/>
      <c r="Z615" s="343"/>
    </row>
    <row r="616" spans="1:26" ht="15.75" customHeight="1">
      <c r="A616" s="343"/>
      <c r="B616" s="343"/>
      <c r="C616" s="464"/>
      <c r="D616" s="343"/>
      <c r="E616" s="464"/>
      <c r="F616" s="343"/>
      <c r="G616" s="464"/>
      <c r="H616" s="343"/>
      <c r="I616" s="464"/>
      <c r="J616" s="497"/>
      <c r="K616" s="343"/>
      <c r="L616" s="464"/>
      <c r="M616" s="343"/>
      <c r="N616" s="464"/>
      <c r="O616" s="343"/>
      <c r="P616" s="464"/>
      <c r="Q616" s="343"/>
      <c r="R616" s="343"/>
      <c r="S616" s="343"/>
      <c r="T616" s="343"/>
      <c r="U616" s="343"/>
      <c r="V616" s="343"/>
      <c r="W616" s="343"/>
      <c r="X616" s="343"/>
      <c r="Y616" s="343"/>
      <c r="Z616" s="343"/>
    </row>
    <row r="617" spans="1:26" ht="15.75" customHeight="1">
      <c r="A617" s="343"/>
      <c r="B617" s="343"/>
      <c r="C617" s="464"/>
      <c r="D617" s="343"/>
      <c r="E617" s="464"/>
      <c r="F617" s="343"/>
      <c r="G617" s="464"/>
      <c r="H617" s="343"/>
      <c r="I617" s="464"/>
      <c r="J617" s="497"/>
      <c r="K617" s="343"/>
      <c r="L617" s="464"/>
      <c r="M617" s="343"/>
      <c r="N617" s="464"/>
      <c r="O617" s="343"/>
      <c r="P617" s="464"/>
      <c r="Q617" s="343"/>
      <c r="R617" s="343"/>
      <c r="S617" s="343"/>
      <c r="T617" s="343"/>
      <c r="U617" s="343"/>
      <c r="V617" s="343"/>
      <c r="W617" s="343"/>
      <c r="X617" s="343"/>
      <c r="Y617" s="343"/>
      <c r="Z617" s="343"/>
    </row>
    <row r="618" spans="1:26" ht="15.75" customHeight="1">
      <c r="A618" s="343"/>
      <c r="B618" s="343"/>
      <c r="C618" s="464"/>
      <c r="D618" s="343"/>
      <c r="E618" s="464"/>
      <c r="F618" s="343"/>
      <c r="G618" s="464"/>
      <c r="H618" s="343"/>
      <c r="I618" s="464"/>
      <c r="J618" s="497"/>
      <c r="K618" s="343"/>
      <c r="L618" s="464"/>
      <c r="M618" s="343"/>
      <c r="N618" s="464"/>
      <c r="O618" s="343"/>
      <c r="P618" s="464"/>
      <c r="Q618" s="343"/>
      <c r="R618" s="343"/>
      <c r="S618" s="343"/>
      <c r="T618" s="343"/>
      <c r="U618" s="343"/>
      <c r="V618" s="343"/>
      <c r="W618" s="343"/>
      <c r="X618" s="343"/>
      <c r="Y618" s="343"/>
      <c r="Z618" s="343"/>
    </row>
    <row r="619" spans="1:26" ht="15.75" customHeight="1">
      <c r="A619" s="343"/>
      <c r="B619" s="343"/>
      <c r="C619" s="464"/>
      <c r="D619" s="343"/>
      <c r="E619" s="464"/>
      <c r="F619" s="343"/>
      <c r="G619" s="464"/>
      <c r="H619" s="343"/>
      <c r="I619" s="464"/>
      <c r="J619" s="497"/>
      <c r="K619" s="343"/>
      <c r="L619" s="464"/>
      <c r="M619" s="343"/>
      <c r="N619" s="464"/>
      <c r="O619" s="343"/>
      <c r="P619" s="464"/>
      <c r="Q619" s="343"/>
      <c r="R619" s="343"/>
      <c r="S619" s="343"/>
      <c r="T619" s="343"/>
      <c r="U619" s="343"/>
      <c r="V619" s="343"/>
      <c r="W619" s="343"/>
      <c r="X619" s="343"/>
      <c r="Y619" s="343"/>
      <c r="Z619" s="343"/>
    </row>
    <row r="620" spans="1:26" ht="15.75" customHeight="1">
      <c r="A620" s="343"/>
      <c r="B620" s="343"/>
      <c r="C620" s="464"/>
      <c r="D620" s="343"/>
      <c r="E620" s="464"/>
      <c r="F620" s="343"/>
      <c r="G620" s="464"/>
      <c r="H620" s="343"/>
      <c r="I620" s="464"/>
      <c r="J620" s="497"/>
      <c r="K620" s="343"/>
      <c r="L620" s="464"/>
      <c r="M620" s="343"/>
      <c r="N620" s="464"/>
      <c r="O620" s="343"/>
      <c r="P620" s="464"/>
      <c r="Q620" s="343"/>
      <c r="R620" s="343"/>
      <c r="S620" s="343"/>
      <c r="T620" s="343"/>
      <c r="U620" s="343"/>
      <c r="V620" s="343"/>
      <c r="W620" s="343"/>
      <c r="X620" s="343"/>
      <c r="Y620" s="343"/>
      <c r="Z620" s="343"/>
    </row>
    <row r="621" spans="1:26" ht="15.75" customHeight="1">
      <c r="A621" s="343"/>
      <c r="B621" s="343"/>
      <c r="C621" s="464"/>
      <c r="D621" s="343"/>
      <c r="E621" s="464"/>
      <c r="F621" s="343"/>
      <c r="G621" s="464"/>
      <c r="H621" s="343"/>
      <c r="I621" s="464"/>
      <c r="J621" s="497"/>
      <c r="K621" s="343"/>
      <c r="L621" s="464"/>
      <c r="M621" s="343"/>
      <c r="N621" s="464"/>
      <c r="O621" s="343"/>
      <c r="P621" s="464"/>
      <c r="Q621" s="343"/>
      <c r="R621" s="343"/>
      <c r="S621" s="343"/>
      <c r="T621" s="343"/>
      <c r="U621" s="343"/>
      <c r="V621" s="343"/>
      <c r="W621" s="343"/>
      <c r="X621" s="343"/>
      <c r="Y621" s="343"/>
      <c r="Z621" s="343"/>
    </row>
    <row r="622" spans="1:26" ht="15.75" customHeight="1">
      <c r="A622" s="343"/>
      <c r="B622" s="343"/>
      <c r="C622" s="464"/>
      <c r="D622" s="343"/>
      <c r="E622" s="464"/>
      <c r="F622" s="343"/>
      <c r="G622" s="464"/>
      <c r="H622" s="343"/>
      <c r="I622" s="464"/>
      <c r="J622" s="497"/>
      <c r="K622" s="343"/>
      <c r="L622" s="464"/>
      <c r="M622" s="343"/>
      <c r="N622" s="464"/>
      <c r="O622" s="343"/>
      <c r="P622" s="464"/>
      <c r="Q622" s="343"/>
      <c r="R622" s="343"/>
      <c r="S622" s="343"/>
      <c r="T622" s="343"/>
      <c r="U622" s="343"/>
      <c r="V622" s="343"/>
      <c r="W622" s="343"/>
      <c r="X622" s="343"/>
      <c r="Y622" s="343"/>
      <c r="Z622" s="343"/>
    </row>
    <row r="623" spans="1:26" ht="15.75" customHeight="1">
      <c r="A623" s="343"/>
      <c r="B623" s="343"/>
      <c r="C623" s="464"/>
      <c r="D623" s="343"/>
      <c r="E623" s="464"/>
      <c r="F623" s="343"/>
      <c r="G623" s="464"/>
      <c r="H623" s="343"/>
      <c r="I623" s="464"/>
      <c r="J623" s="497"/>
      <c r="K623" s="343"/>
      <c r="L623" s="464"/>
      <c r="M623" s="343"/>
      <c r="N623" s="464"/>
      <c r="O623" s="343"/>
      <c r="P623" s="464"/>
      <c r="Q623" s="343"/>
      <c r="R623" s="343"/>
      <c r="S623" s="343"/>
      <c r="T623" s="343"/>
      <c r="U623" s="343"/>
      <c r="V623" s="343"/>
      <c r="W623" s="343"/>
      <c r="X623" s="343"/>
      <c r="Y623" s="343"/>
      <c r="Z623" s="343"/>
    </row>
    <row r="624" spans="1:26" ht="15.75" customHeight="1">
      <c r="A624" s="343"/>
      <c r="B624" s="343"/>
      <c r="C624" s="464"/>
      <c r="D624" s="343"/>
      <c r="E624" s="464"/>
      <c r="F624" s="343"/>
      <c r="G624" s="464"/>
      <c r="H624" s="343"/>
      <c r="I624" s="464"/>
      <c r="J624" s="497"/>
      <c r="K624" s="343"/>
      <c r="L624" s="464"/>
      <c r="M624" s="343"/>
      <c r="N624" s="464"/>
      <c r="O624" s="343"/>
      <c r="P624" s="464"/>
      <c r="Q624" s="343"/>
      <c r="R624" s="343"/>
      <c r="S624" s="343"/>
      <c r="T624" s="343"/>
      <c r="U624" s="343"/>
      <c r="V624" s="343"/>
      <c r="W624" s="343"/>
      <c r="X624" s="343"/>
      <c r="Y624" s="343"/>
      <c r="Z624" s="343"/>
    </row>
    <row r="625" spans="1:26" ht="15.75" customHeight="1">
      <c r="A625" s="343"/>
      <c r="B625" s="343"/>
      <c r="C625" s="464"/>
      <c r="D625" s="343"/>
      <c r="E625" s="464"/>
      <c r="F625" s="343"/>
      <c r="G625" s="464"/>
      <c r="H625" s="343"/>
      <c r="I625" s="464"/>
      <c r="J625" s="497"/>
      <c r="K625" s="343"/>
      <c r="L625" s="464"/>
      <c r="M625" s="343"/>
      <c r="N625" s="464"/>
      <c r="O625" s="343"/>
      <c r="P625" s="464"/>
      <c r="Q625" s="343"/>
      <c r="R625" s="343"/>
      <c r="S625" s="343"/>
      <c r="T625" s="343"/>
      <c r="U625" s="343"/>
      <c r="V625" s="343"/>
      <c r="W625" s="343"/>
      <c r="X625" s="343"/>
      <c r="Y625" s="343"/>
      <c r="Z625" s="343"/>
    </row>
    <row r="626" spans="1:26" ht="15.75" customHeight="1">
      <c r="A626" s="343"/>
      <c r="B626" s="343"/>
      <c r="C626" s="464"/>
      <c r="D626" s="343"/>
      <c r="E626" s="464"/>
      <c r="F626" s="343"/>
      <c r="G626" s="464"/>
      <c r="H626" s="343"/>
      <c r="I626" s="464"/>
      <c r="J626" s="497"/>
      <c r="K626" s="343"/>
      <c r="L626" s="464"/>
      <c r="M626" s="343"/>
      <c r="N626" s="464"/>
      <c r="O626" s="343"/>
      <c r="P626" s="464"/>
      <c r="Q626" s="343"/>
      <c r="R626" s="343"/>
      <c r="S626" s="343"/>
      <c r="T626" s="343"/>
      <c r="U626" s="343"/>
      <c r="V626" s="343"/>
      <c r="W626" s="343"/>
      <c r="X626" s="343"/>
      <c r="Y626" s="343"/>
      <c r="Z626" s="343"/>
    </row>
    <row r="627" spans="1:26" ht="15.75" customHeight="1">
      <c r="A627" s="343"/>
      <c r="B627" s="343"/>
      <c r="C627" s="464"/>
      <c r="D627" s="343"/>
      <c r="E627" s="464"/>
      <c r="F627" s="343"/>
      <c r="G627" s="464"/>
      <c r="H627" s="343"/>
      <c r="I627" s="464"/>
      <c r="J627" s="497"/>
      <c r="K627" s="343"/>
      <c r="L627" s="464"/>
      <c r="M627" s="343"/>
      <c r="N627" s="464"/>
      <c r="O627" s="343"/>
      <c r="P627" s="464"/>
      <c r="Q627" s="343"/>
      <c r="R627" s="343"/>
      <c r="S627" s="343"/>
      <c r="T627" s="343"/>
      <c r="U627" s="343"/>
      <c r="V627" s="343"/>
      <c r="W627" s="343"/>
      <c r="X627" s="343"/>
      <c r="Y627" s="343"/>
      <c r="Z627" s="343"/>
    </row>
    <row r="628" spans="1:26" ht="15.75" customHeight="1">
      <c r="A628" s="343"/>
      <c r="B628" s="343"/>
      <c r="C628" s="464"/>
      <c r="D628" s="343"/>
      <c r="E628" s="464"/>
      <c r="F628" s="343"/>
      <c r="G628" s="464"/>
      <c r="H628" s="343"/>
      <c r="I628" s="464"/>
      <c r="J628" s="497"/>
      <c r="K628" s="343"/>
      <c r="L628" s="464"/>
      <c r="M628" s="343"/>
      <c r="N628" s="464"/>
      <c r="O628" s="343"/>
      <c r="P628" s="464"/>
      <c r="Q628" s="343"/>
      <c r="R628" s="343"/>
      <c r="S628" s="343"/>
      <c r="T628" s="343"/>
      <c r="U628" s="343"/>
      <c r="V628" s="343"/>
      <c r="W628" s="343"/>
      <c r="X628" s="343"/>
      <c r="Y628" s="343"/>
      <c r="Z628" s="343"/>
    </row>
    <row r="629" spans="1:26" ht="15.75" customHeight="1">
      <c r="A629" s="343"/>
      <c r="B629" s="343"/>
      <c r="C629" s="464"/>
      <c r="D629" s="343"/>
      <c r="E629" s="464"/>
      <c r="F629" s="343"/>
      <c r="G629" s="464"/>
      <c r="H629" s="343"/>
      <c r="I629" s="464"/>
      <c r="J629" s="497"/>
      <c r="K629" s="343"/>
      <c r="L629" s="464"/>
      <c r="M629" s="343"/>
      <c r="N629" s="464"/>
      <c r="O629" s="343"/>
      <c r="P629" s="464"/>
      <c r="Q629" s="343"/>
      <c r="R629" s="343"/>
      <c r="S629" s="343"/>
      <c r="T629" s="343"/>
      <c r="U629" s="343"/>
      <c r="V629" s="343"/>
      <c r="W629" s="343"/>
      <c r="X629" s="343"/>
      <c r="Y629" s="343"/>
      <c r="Z629" s="343"/>
    </row>
    <row r="630" spans="1:26" ht="15.75" customHeight="1">
      <c r="A630" s="343"/>
      <c r="B630" s="343"/>
      <c r="C630" s="464"/>
      <c r="D630" s="343"/>
      <c r="E630" s="464"/>
      <c r="F630" s="343"/>
      <c r="G630" s="464"/>
      <c r="H630" s="343"/>
      <c r="I630" s="464"/>
      <c r="J630" s="497"/>
      <c r="K630" s="343"/>
      <c r="L630" s="464"/>
      <c r="M630" s="343"/>
      <c r="N630" s="464"/>
      <c r="O630" s="343"/>
      <c r="P630" s="464"/>
      <c r="Q630" s="343"/>
      <c r="R630" s="343"/>
      <c r="S630" s="343"/>
      <c r="T630" s="343"/>
      <c r="U630" s="343"/>
      <c r="V630" s="343"/>
      <c r="W630" s="343"/>
      <c r="X630" s="343"/>
      <c r="Y630" s="343"/>
      <c r="Z630" s="343"/>
    </row>
    <row r="631" spans="1:26" ht="15.75" customHeight="1">
      <c r="A631" s="343"/>
      <c r="B631" s="343"/>
      <c r="C631" s="464"/>
      <c r="D631" s="343"/>
      <c r="E631" s="464"/>
      <c r="F631" s="343"/>
      <c r="G631" s="464"/>
      <c r="H631" s="343"/>
      <c r="I631" s="464"/>
      <c r="J631" s="497"/>
      <c r="K631" s="343"/>
      <c r="L631" s="464"/>
      <c r="M631" s="343"/>
      <c r="N631" s="464"/>
      <c r="O631" s="343"/>
      <c r="P631" s="464"/>
      <c r="Q631" s="343"/>
      <c r="R631" s="343"/>
      <c r="S631" s="343"/>
      <c r="T631" s="343"/>
      <c r="U631" s="343"/>
      <c r="V631" s="343"/>
      <c r="W631" s="343"/>
      <c r="X631" s="343"/>
      <c r="Y631" s="343"/>
      <c r="Z631" s="343"/>
    </row>
    <row r="632" spans="1:26" ht="15.75" customHeight="1">
      <c r="A632" s="343"/>
      <c r="B632" s="343"/>
      <c r="C632" s="464"/>
      <c r="D632" s="343"/>
      <c r="E632" s="464"/>
      <c r="F632" s="343"/>
      <c r="G632" s="464"/>
      <c r="H632" s="343"/>
      <c r="I632" s="464"/>
      <c r="J632" s="497"/>
      <c r="K632" s="343"/>
      <c r="L632" s="464"/>
      <c r="M632" s="343"/>
      <c r="N632" s="464"/>
      <c r="O632" s="343"/>
      <c r="P632" s="464"/>
      <c r="Q632" s="343"/>
      <c r="R632" s="343"/>
      <c r="S632" s="343"/>
      <c r="T632" s="343"/>
      <c r="U632" s="343"/>
      <c r="V632" s="343"/>
      <c r="W632" s="343"/>
      <c r="X632" s="343"/>
      <c r="Y632" s="343"/>
      <c r="Z632" s="343"/>
    </row>
    <row r="633" spans="1:26" ht="15.75" customHeight="1">
      <c r="A633" s="343"/>
      <c r="B633" s="343"/>
      <c r="C633" s="464"/>
      <c r="D633" s="343"/>
      <c r="E633" s="464"/>
      <c r="F633" s="343"/>
      <c r="G633" s="464"/>
      <c r="H633" s="343"/>
      <c r="I633" s="464"/>
      <c r="J633" s="497"/>
      <c r="K633" s="343"/>
      <c r="L633" s="464"/>
      <c r="M633" s="343"/>
      <c r="N633" s="464"/>
      <c r="O633" s="343"/>
      <c r="P633" s="464"/>
      <c r="Q633" s="343"/>
      <c r="R633" s="343"/>
      <c r="S633" s="343"/>
      <c r="T633" s="343"/>
      <c r="U633" s="343"/>
      <c r="V633" s="343"/>
      <c r="W633" s="343"/>
      <c r="X633" s="343"/>
      <c r="Y633" s="343"/>
      <c r="Z633" s="343"/>
    </row>
    <row r="634" spans="1:26" ht="15.75" customHeight="1">
      <c r="A634" s="343"/>
      <c r="B634" s="343"/>
      <c r="C634" s="464"/>
      <c r="D634" s="343"/>
      <c r="E634" s="464"/>
      <c r="F634" s="343"/>
      <c r="G634" s="464"/>
      <c r="H634" s="343"/>
      <c r="I634" s="464"/>
      <c r="J634" s="497"/>
      <c r="K634" s="343"/>
      <c r="L634" s="464"/>
      <c r="M634" s="343"/>
      <c r="N634" s="464"/>
      <c r="O634" s="343"/>
      <c r="P634" s="464"/>
      <c r="Q634" s="343"/>
      <c r="R634" s="343"/>
      <c r="S634" s="343"/>
      <c r="T634" s="343"/>
      <c r="U634" s="343"/>
      <c r="V634" s="343"/>
      <c r="W634" s="343"/>
      <c r="X634" s="343"/>
      <c r="Y634" s="343"/>
      <c r="Z634" s="343"/>
    </row>
    <row r="635" spans="1:26" ht="15.75" customHeight="1">
      <c r="A635" s="343"/>
      <c r="B635" s="343"/>
      <c r="C635" s="464"/>
      <c r="D635" s="343"/>
      <c r="E635" s="464"/>
      <c r="F635" s="343"/>
      <c r="G635" s="464"/>
      <c r="H635" s="343"/>
      <c r="I635" s="464"/>
      <c r="J635" s="497"/>
      <c r="K635" s="343"/>
      <c r="L635" s="464"/>
      <c r="M635" s="343"/>
      <c r="N635" s="464"/>
      <c r="O635" s="343"/>
      <c r="P635" s="464"/>
      <c r="Q635" s="343"/>
      <c r="R635" s="343"/>
      <c r="S635" s="343"/>
      <c r="T635" s="343"/>
      <c r="U635" s="343"/>
      <c r="V635" s="343"/>
      <c r="W635" s="343"/>
      <c r="X635" s="343"/>
      <c r="Y635" s="343"/>
      <c r="Z635" s="343"/>
    </row>
    <row r="636" spans="1:26" ht="15.75" customHeight="1">
      <c r="A636" s="343"/>
      <c r="B636" s="343"/>
      <c r="C636" s="464"/>
      <c r="D636" s="343"/>
      <c r="E636" s="464"/>
      <c r="F636" s="343"/>
      <c r="G636" s="464"/>
      <c r="H636" s="343"/>
      <c r="I636" s="464"/>
      <c r="J636" s="497"/>
      <c r="K636" s="343"/>
      <c r="L636" s="464"/>
      <c r="M636" s="343"/>
      <c r="N636" s="464"/>
      <c r="O636" s="343"/>
      <c r="P636" s="464"/>
      <c r="Q636" s="343"/>
      <c r="R636" s="343"/>
      <c r="S636" s="343"/>
      <c r="T636" s="343"/>
      <c r="U636" s="343"/>
      <c r="V636" s="343"/>
      <c r="W636" s="343"/>
      <c r="X636" s="343"/>
      <c r="Y636" s="343"/>
      <c r="Z636" s="343"/>
    </row>
    <row r="637" spans="1:26" ht="15.75" customHeight="1">
      <c r="A637" s="343"/>
      <c r="B637" s="343"/>
      <c r="C637" s="464"/>
      <c r="D637" s="343"/>
      <c r="E637" s="464"/>
      <c r="F637" s="343"/>
      <c r="G637" s="464"/>
      <c r="H637" s="343"/>
      <c r="I637" s="464"/>
      <c r="J637" s="497"/>
      <c r="K637" s="343"/>
      <c r="L637" s="464"/>
      <c r="M637" s="343"/>
      <c r="N637" s="464"/>
      <c r="O637" s="343"/>
      <c r="P637" s="464"/>
      <c r="Q637" s="343"/>
      <c r="R637" s="343"/>
      <c r="S637" s="343"/>
      <c r="T637" s="343"/>
      <c r="U637" s="343"/>
      <c r="V637" s="343"/>
      <c r="W637" s="343"/>
      <c r="X637" s="343"/>
      <c r="Y637" s="343"/>
      <c r="Z637" s="343"/>
    </row>
    <row r="638" spans="1:26" ht="15.75" customHeight="1">
      <c r="A638" s="343"/>
      <c r="B638" s="343"/>
      <c r="C638" s="464"/>
      <c r="D638" s="343"/>
      <c r="E638" s="464"/>
      <c r="F638" s="343"/>
      <c r="G638" s="464"/>
      <c r="H638" s="343"/>
      <c r="I638" s="464"/>
      <c r="J638" s="497"/>
      <c r="K638" s="343"/>
      <c r="L638" s="464"/>
      <c r="M638" s="343"/>
      <c r="N638" s="464"/>
      <c r="O638" s="343"/>
      <c r="P638" s="464"/>
      <c r="Q638" s="343"/>
      <c r="R638" s="343"/>
      <c r="S638" s="343"/>
      <c r="T638" s="343"/>
      <c r="U638" s="343"/>
      <c r="V638" s="343"/>
      <c r="W638" s="343"/>
      <c r="X638" s="343"/>
      <c r="Y638" s="343"/>
      <c r="Z638" s="343"/>
    </row>
    <row r="639" spans="1:26" ht="15.75" customHeight="1">
      <c r="A639" s="343"/>
      <c r="B639" s="343"/>
      <c r="C639" s="464"/>
      <c r="D639" s="343"/>
      <c r="E639" s="464"/>
      <c r="F639" s="343"/>
      <c r="G639" s="464"/>
      <c r="H639" s="343"/>
      <c r="I639" s="464"/>
      <c r="J639" s="497"/>
      <c r="K639" s="343"/>
      <c r="L639" s="464"/>
      <c r="M639" s="343"/>
      <c r="N639" s="464"/>
      <c r="O639" s="343"/>
      <c r="P639" s="464"/>
      <c r="Q639" s="343"/>
      <c r="R639" s="343"/>
      <c r="S639" s="343"/>
      <c r="T639" s="343"/>
      <c r="U639" s="343"/>
      <c r="V639" s="343"/>
      <c r="W639" s="343"/>
      <c r="X639" s="343"/>
      <c r="Y639" s="343"/>
      <c r="Z639" s="343"/>
    </row>
    <row r="640" spans="1:26" ht="15.75" customHeight="1">
      <c r="A640" s="343"/>
      <c r="B640" s="343"/>
      <c r="C640" s="464"/>
      <c r="D640" s="343"/>
      <c r="E640" s="464"/>
      <c r="F640" s="343"/>
      <c r="G640" s="464"/>
      <c r="H640" s="343"/>
      <c r="I640" s="464"/>
      <c r="J640" s="497"/>
      <c r="K640" s="343"/>
      <c r="L640" s="464"/>
      <c r="M640" s="343"/>
      <c r="N640" s="464"/>
      <c r="O640" s="343"/>
      <c r="P640" s="464"/>
      <c r="Q640" s="343"/>
      <c r="R640" s="343"/>
      <c r="S640" s="343"/>
      <c r="T640" s="343"/>
      <c r="U640" s="343"/>
      <c r="V640" s="343"/>
      <c r="W640" s="343"/>
      <c r="X640" s="343"/>
      <c r="Y640" s="343"/>
      <c r="Z640" s="343"/>
    </row>
    <row r="641" spans="1:26" ht="15.75" customHeight="1">
      <c r="A641" s="343"/>
      <c r="B641" s="343"/>
      <c r="C641" s="464"/>
      <c r="D641" s="343"/>
      <c r="E641" s="464"/>
      <c r="F641" s="343"/>
      <c r="G641" s="464"/>
      <c r="H641" s="343"/>
      <c r="I641" s="464"/>
      <c r="J641" s="497"/>
      <c r="K641" s="343"/>
      <c r="L641" s="464"/>
      <c r="M641" s="343"/>
      <c r="N641" s="464"/>
      <c r="O641" s="343"/>
      <c r="P641" s="464"/>
      <c r="Q641" s="343"/>
      <c r="R641" s="343"/>
      <c r="S641" s="343"/>
      <c r="T641" s="343"/>
      <c r="U641" s="343"/>
      <c r="V641" s="343"/>
      <c r="W641" s="343"/>
      <c r="X641" s="343"/>
      <c r="Y641" s="343"/>
      <c r="Z641" s="343"/>
    </row>
    <row r="642" spans="1:26" ht="15.75" customHeight="1">
      <c r="A642" s="343"/>
      <c r="B642" s="343"/>
      <c r="C642" s="464"/>
      <c r="D642" s="343"/>
      <c r="E642" s="464"/>
      <c r="F642" s="343"/>
      <c r="G642" s="464"/>
      <c r="H642" s="343"/>
      <c r="I642" s="464"/>
      <c r="J642" s="497"/>
      <c r="K642" s="343"/>
      <c r="L642" s="464"/>
      <c r="M642" s="343"/>
      <c r="N642" s="464"/>
      <c r="O642" s="343"/>
      <c r="P642" s="464"/>
      <c r="Q642" s="343"/>
      <c r="R642" s="343"/>
      <c r="S642" s="343"/>
      <c r="T642" s="343"/>
      <c r="U642" s="343"/>
      <c r="V642" s="343"/>
      <c r="W642" s="343"/>
      <c r="X642" s="343"/>
      <c r="Y642" s="343"/>
      <c r="Z642" s="343"/>
    </row>
    <row r="643" spans="1:26" ht="15.75" customHeight="1">
      <c r="A643" s="343"/>
      <c r="B643" s="343"/>
      <c r="C643" s="464"/>
      <c r="D643" s="343"/>
      <c r="E643" s="464"/>
      <c r="F643" s="343"/>
      <c r="G643" s="464"/>
      <c r="H643" s="343"/>
      <c r="I643" s="464"/>
      <c r="J643" s="497"/>
      <c r="K643" s="343"/>
      <c r="L643" s="464"/>
      <c r="M643" s="343"/>
      <c r="N643" s="464"/>
      <c r="O643" s="343"/>
      <c r="P643" s="464"/>
      <c r="Q643" s="343"/>
      <c r="R643" s="343"/>
      <c r="S643" s="343"/>
      <c r="T643" s="343"/>
      <c r="U643" s="343"/>
      <c r="V643" s="343"/>
      <c r="W643" s="343"/>
      <c r="X643" s="343"/>
      <c r="Y643" s="343"/>
      <c r="Z643" s="343"/>
    </row>
    <row r="644" spans="1:26" ht="15.75" customHeight="1">
      <c r="A644" s="343"/>
      <c r="B644" s="343"/>
      <c r="C644" s="464"/>
      <c r="D644" s="343"/>
      <c r="E644" s="464"/>
      <c r="F644" s="343"/>
      <c r="G644" s="464"/>
      <c r="H644" s="343"/>
      <c r="I644" s="464"/>
      <c r="J644" s="497"/>
      <c r="K644" s="343"/>
      <c r="L644" s="464"/>
      <c r="M644" s="343"/>
      <c r="N644" s="464"/>
      <c r="O644" s="343"/>
      <c r="P644" s="464"/>
      <c r="Q644" s="343"/>
      <c r="R644" s="343"/>
      <c r="S644" s="343"/>
      <c r="T644" s="343"/>
      <c r="U644" s="343"/>
      <c r="V644" s="343"/>
      <c r="W644" s="343"/>
      <c r="X644" s="343"/>
      <c r="Y644" s="343"/>
      <c r="Z644" s="343"/>
    </row>
    <row r="645" spans="1:26" ht="15.75" customHeight="1">
      <c r="A645" s="343"/>
      <c r="B645" s="343"/>
      <c r="C645" s="464"/>
      <c r="D645" s="343"/>
      <c r="E645" s="464"/>
      <c r="F645" s="343"/>
      <c r="G645" s="464"/>
      <c r="H645" s="343"/>
      <c r="I645" s="464"/>
      <c r="J645" s="497"/>
      <c r="K645" s="343"/>
      <c r="L645" s="464"/>
      <c r="M645" s="343"/>
      <c r="N645" s="464"/>
      <c r="O645" s="343"/>
      <c r="P645" s="464"/>
      <c r="Q645" s="343"/>
      <c r="R645" s="343"/>
      <c r="S645" s="343"/>
      <c r="T645" s="343"/>
      <c r="U645" s="343"/>
      <c r="V645" s="343"/>
      <c r="W645" s="343"/>
      <c r="X645" s="343"/>
      <c r="Y645" s="343"/>
      <c r="Z645" s="343"/>
    </row>
    <row r="646" spans="1:26" ht="15.75" customHeight="1">
      <c r="A646" s="343"/>
      <c r="B646" s="343"/>
      <c r="C646" s="464"/>
      <c r="D646" s="343"/>
      <c r="E646" s="464"/>
      <c r="F646" s="343"/>
      <c r="G646" s="464"/>
      <c r="H646" s="343"/>
      <c r="I646" s="464"/>
      <c r="J646" s="497"/>
      <c r="K646" s="343"/>
      <c r="L646" s="464"/>
      <c r="M646" s="343"/>
      <c r="N646" s="464"/>
      <c r="O646" s="343"/>
      <c r="P646" s="464"/>
      <c r="Q646" s="343"/>
      <c r="R646" s="343"/>
      <c r="S646" s="343"/>
      <c r="T646" s="343"/>
      <c r="U646" s="343"/>
      <c r="V646" s="343"/>
      <c r="W646" s="343"/>
      <c r="X646" s="343"/>
      <c r="Y646" s="343"/>
      <c r="Z646" s="343"/>
    </row>
    <row r="647" spans="1:26" ht="15.75" customHeight="1">
      <c r="A647" s="343"/>
      <c r="B647" s="343"/>
      <c r="C647" s="464"/>
      <c r="D647" s="343"/>
      <c r="E647" s="464"/>
      <c r="F647" s="343"/>
      <c r="G647" s="464"/>
      <c r="H647" s="343"/>
      <c r="I647" s="464"/>
      <c r="J647" s="497"/>
      <c r="K647" s="343"/>
      <c r="L647" s="464"/>
      <c r="M647" s="343"/>
      <c r="N647" s="464"/>
      <c r="O647" s="343"/>
      <c r="P647" s="464"/>
      <c r="Q647" s="343"/>
      <c r="R647" s="343"/>
      <c r="S647" s="343"/>
      <c r="T647" s="343"/>
      <c r="U647" s="343"/>
      <c r="V647" s="343"/>
      <c r="W647" s="343"/>
      <c r="X647" s="343"/>
      <c r="Y647" s="343"/>
      <c r="Z647" s="343"/>
    </row>
    <row r="648" spans="1:26" ht="15.75" customHeight="1">
      <c r="A648" s="343"/>
      <c r="B648" s="343"/>
      <c r="C648" s="464"/>
      <c r="D648" s="343"/>
      <c r="E648" s="464"/>
      <c r="F648" s="343"/>
      <c r="G648" s="464"/>
      <c r="H648" s="343"/>
      <c r="I648" s="464"/>
      <c r="J648" s="497"/>
      <c r="K648" s="343"/>
      <c r="L648" s="464"/>
      <c r="M648" s="343"/>
      <c r="N648" s="464"/>
      <c r="O648" s="343"/>
      <c r="P648" s="464"/>
      <c r="Q648" s="343"/>
      <c r="R648" s="343"/>
      <c r="S648" s="343"/>
      <c r="T648" s="343"/>
      <c r="U648" s="343"/>
      <c r="V648" s="343"/>
      <c r="W648" s="343"/>
      <c r="X648" s="343"/>
      <c r="Y648" s="343"/>
      <c r="Z648" s="343"/>
    </row>
    <row r="649" spans="1:26" ht="15.75" customHeight="1">
      <c r="A649" s="343"/>
      <c r="B649" s="343"/>
      <c r="C649" s="464"/>
      <c r="D649" s="343"/>
      <c r="E649" s="464"/>
      <c r="F649" s="343"/>
      <c r="G649" s="464"/>
      <c r="H649" s="343"/>
      <c r="I649" s="464"/>
      <c r="J649" s="497"/>
      <c r="K649" s="343"/>
      <c r="L649" s="464"/>
      <c r="M649" s="343"/>
      <c r="N649" s="464"/>
      <c r="O649" s="343"/>
      <c r="P649" s="464"/>
      <c r="Q649" s="343"/>
      <c r="R649" s="343"/>
      <c r="S649" s="343"/>
      <c r="T649" s="343"/>
      <c r="U649" s="343"/>
      <c r="V649" s="343"/>
      <c r="W649" s="343"/>
      <c r="X649" s="343"/>
      <c r="Y649" s="343"/>
      <c r="Z649" s="343"/>
    </row>
    <row r="650" spans="1:26" ht="15.75" customHeight="1">
      <c r="A650" s="343"/>
      <c r="B650" s="343"/>
      <c r="C650" s="464"/>
      <c r="D650" s="343"/>
      <c r="E650" s="464"/>
      <c r="F650" s="343"/>
      <c r="G650" s="464"/>
      <c r="H650" s="343"/>
      <c r="I650" s="464"/>
      <c r="J650" s="497"/>
      <c r="K650" s="343"/>
      <c r="L650" s="464"/>
      <c r="M650" s="343"/>
      <c r="N650" s="464"/>
      <c r="O650" s="343"/>
      <c r="P650" s="464"/>
      <c r="Q650" s="343"/>
      <c r="R650" s="343"/>
      <c r="S650" s="343"/>
      <c r="T650" s="343"/>
      <c r="U650" s="343"/>
      <c r="V650" s="343"/>
      <c r="W650" s="343"/>
      <c r="X650" s="343"/>
      <c r="Y650" s="343"/>
      <c r="Z650" s="343"/>
    </row>
    <row r="651" spans="1:26" ht="15.75" customHeight="1">
      <c r="A651" s="343"/>
      <c r="B651" s="343"/>
      <c r="C651" s="464"/>
      <c r="D651" s="343"/>
      <c r="E651" s="464"/>
      <c r="F651" s="343"/>
      <c r="G651" s="464"/>
      <c r="H651" s="343"/>
      <c r="I651" s="464"/>
      <c r="J651" s="497"/>
      <c r="K651" s="343"/>
      <c r="L651" s="464"/>
      <c r="M651" s="343"/>
      <c r="N651" s="464"/>
      <c r="O651" s="343"/>
      <c r="P651" s="464"/>
      <c r="Q651" s="343"/>
      <c r="R651" s="343"/>
      <c r="S651" s="343"/>
      <c r="T651" s="343"/>
      <c r="U651" s="343"/>
      <c r="V651" s="343"/>
      <c r="W651" s="343"/>
      <c r="X651" s="343"/>
      <c r="Y651" s="343"/>
      <c r="Z651" s="343"/>
    </row>
    <row r="652" spans="1:26" ht="15.75" customHeight="1">
      <c r="A652" s="343"/>
      <c r="B652" s="343"/>
      <c r="C652" s="464"/>
      <c r="D652" s="343"/>
      <c r="E652" s="464"/>
      <c r="F652" s="343"/>
      <c r="G652" s="464"/>
      <c r="H652" s="343"/>
      <c r="I652" s="464"/>
      <c r="J652" s="497"/>
      <c r="K652" s="343"/>
      <c r="L652" s="464"/>
      <c r="M652" s="343"/>
      <c r="N652" s="464"/>
      <c r="O652" s="343"/>
      <c r="P652" s="464"/>
      <c r="Q652" s="343"/>
      <c r="R652" s="343"/>
      <c r="S652" s="343"/>
      <c r="T652" s="343"/>
      <c r="U652" s="343"/>
      <c r="V652" s="343"/>
      <c r="W652" s="343"/>
      <c r="X652" s="343"/>
      <c r="Y652" s="343"/>
      <c r="Z652" s="343"/>
    </row>
    <row r="653" spans="1:26" ht="15.75" customHeight="1">
      <c r="A653" s="343"/>
      <c r="B653" s="343"/>
      <c r="C653" s="464"/>
      <c r="D653" s="343"/>
      <c r="E653" s="464"/>
      <c r="F653" s="343"/>
      <c r="G653" s="464"/>
      <c r="H653" s="343"/>
      <c r="I653" s="464"/>
      <c r="J653" s="497"/>
      <c r="K653" s="343"/>
      <c r="L653" s="464"/>
      <c r="M653" s="343"/>
      <c r="N653" s="464"/>
      <c r="O653" s="343"/>
      <c r="P653" s="464"/>
      <c r="Q653" s="343"/>
      <c r="R653" s="343"/>
      <c r="S653" s="343"/>
      <c r="T653" s="343"/>
      <c r="U653" s="343"/>
      <c r="V653" s="343"/>
      <c r="W653" s="343"/>
      <c r="X653" s="343"/>
      <c r="Y653" s="343"/>
      <c r="Z653" s="343"/>
    </row>
    <row r="654" spans="1:26" ht="15.75" customHeight="1">
      <c r="A654" s="343"/>
      <c r="B654" s="343"/>
      <c r="C654" s="464"/>
      <c r="D654" s="343"/>
      <c r="E654" s="464"/>
      <c r="F654" s="343"/>
      <c r="G654" s="464"/>
      <c r="H654" s="343"/>
      <c r="I654" s="464"/>
      <c r="J654" s="497"/>
      <c r="K654" s="343"/>
      <c r="L654" s="464"/>
      <c r="M654" s="343"/>
      <c r="N654" s="464"/>
      <c r="O654" s="343"/>
      <c r="P654" s="464"/>
      <c r="Q654" s="343"/>
      <c r="R654" s="343"/>
      <c r="S654" s="343"/>
      <c r="T654" s="343"/>
      <c r="U654" s="343"/>
      <c r="V654" s="343"/>
      <c r="W654" s="343"/>
      <c r="X654" s="343"/>
      <c r="Y654" s="343"/>
      <c r="Z654" s="343"/>
    </row>
    <row r="655" spans="1:26" ht="15.75" customHeight="1">
      <c r="A655" s="343"/>
      <c r="B655" s="343"/>
      <c r="C655" s="464"/>
      <c r="D655" s="343"/>
      <c r="E655" s="464"/>
      <c r="F655" s="343"/>
      <c r="G655" s="464"/>
      <c r="H655" s="343"/>
      <c r="I655" s="464"/>
      <c r="J655" s="497"/>
      <c r="K655" s="343"/>
      <c r="L655" s="464"/>
      <c r="M655" s="343"/>
      <c r="N655" s="464"/>
      <c r="O655" s="343"/>
      <c r="P655" s="464"/>
      <c r="Q655" s="343"/>
      <c r="R655" s="343"/>
      <c r="S655" s="343"/>
      <c r="T655" s="343"/>
      <c r="U655" s="343"/>
      <c r="V655" s="343"/>
      <c r="W655" s="343"/>
      <c r="X655" s="343"/>
      <c r="Y655" s="343"/>
      <c r="Z655" s="343"/>
    </row>
    <row r="656" spans="1:26" ht="15.75" customHeight="1">
      <c r="A656" s="343"/>
      <c r="B656" s="343"/>
      <c r="C656" s="464"/>
      <c r="D656" s="343"/>
      <c r="E656" s="464"/>
      <c r="F656" s="343"/>
      <c r="G656" s="464"/>
      <c r="H656" s="343"/>
      <c r="I656" s="464"/>
      <c r="J656" s="497"/>
      <c r="K656" s="343"/>
      <c r="L656" s="464"/>
      <c r="M656" s="343"/>
      <c r="N656" s="464"/>
      <c r="O656" s="343"/>
      <c r="P656" s="464"/>
      <c r="Q656" s="343"/>
      <c r="R656" s="343"/>
      <c r="S656" s="343"/>
      <c r="T656" s="343"/>
      <c r="U656" s="343"/>
      <c r="V656" s="343"/>
      <c r="W656" s="343"/>
      <c r="X656" s="343"/>
      <c r="Y656" s="343"/>
      <c r="Z656" s="343"/>
    </row>
    <row r="657" spans="1:26" ht="15.75" customHeight="1">
      <c r="A657" s="343"/>
      <c r="B657" s="343"/>
      <c r="C657" s="464"/>
      <c r="D657" s="343"/>
      <c r="E657" s="464"/>
      <c r="F657" s="343"/>
      <c r="G657" s="464"/>
      <c r="H657" s="343"/>
      <c r="I657" s="464"/>
      <c r="J657" s="497"/>
      <c r="K657" s="343"/>
      <c r="L657" s="464"/>
      <c r="M657" s="343"/>
      <c r="N657" s="464"/>
      <c r="O657" s="343"/>
      <c r="P657" s="464"/>
      <c r="Q657" s="343"/>
      <c r="R657" s="343"/>
      <c r="S657" s="343"/>
      <c r="T657" s="343"/>
      <c r="U657" s="343"/>
      <c r="V657" s="343"/>
      <c r="W657" s="343"/>
      <c r="X657" s="343"/>
      <c r="Y657" s="343"/>
      <c r="Z657" s="343"/>
    </row>
    <row r="658" spans="1:26" ht="15.75" customHeight="1">
      <c r="A658" s="343"/>
      <c r="B658" s="343"/>
      <c r="C658" s="464"/>
      <c r="D658" s="343"/>
      <c r="E658" s="464"/>
      <c r="F658" s="343"/>
      <c r="G658" s="464"/>
      <c r="H658" s="343"/>
      <c r="I658" s="464"/>
      <c r="J658" s="497"/>
      <c r="K658" s="343"/>
      <c r="L658" s="464"/>
      <c r="M658" s="343"/>
      <c r="N658" s="464"/>
      <c r="O658" s="343"/>
      <c r="P658" s="464"/>
      <c r="Q658" s="343"/>
      <c r="R658" s="343"/>
      <c r="S658" s="343"/>
      <c r="T658" s="343"/>
      <c r="U658" s="343"/>
      <c r="V658" s="343"/>
      <c r="W658" s="343"/>
      <c r="X658" s="343"/>
      <c r="Y658" s="343"/>
      <c r="Z658" s="343"/>
    </row>
    <row r="659" spans="1:26" ht="15.75" customHeight="1">
      <c r="A659" s="343"/>
      <c r="B659" s="343"/>
      <c r="C659" s="464"/>
      <c r="D659" s="343"/>
      <c r="E659" s="464"/>
      <c r="F659" s="343"/>
      <c r="G659" s="464"/>
      <c r="H659" s="343"/>
      <c r="I659" s="464"/>
      <c r="J659" s="497"/>
      <c r="K659" s="343"/>
      <c r="L659" s="464"/>
      <c r="M659" s="343"/>
      <c r="N659" s="464"/>
      <c r="O659" s="343"/>
      <c r="P659" s="464"/>
      <c r="Q659" s="343"/>
      <c r="R659" s="343"/>
      <c r="S659" s="343"/>
      <c r="T659" s="343"/>
      <c r="U659" s="343"/>
      <c r="V659" s="343"/>
      <c r="W659" s="343"/>
      <c r="X659" s="343"/>
      <c r="Y659" s="343"/>
      <c r="Z659" s="343"/>
    </row>
    <row r="660" spans="1:26" ht="15.75" customHeight="1">
      <c r="A660" s="343"/>
      <c r="B660" s="343"/>
      <c r="C660" s="464"/>
      <c r="D660" s="343"/>
      <c r="E660" s="464"/>
      <c r="F660" s="343"/>
      <c r="G660" s="464"/>
      <c r="H660" s="343"/>
      <c r="I660" s="464"/>
      <c r="J660" s="497"/>
      <c r="K660" s="343"/>
      <c r="L660" s="464"/>
      <c r="M660" s="343"/>
      <c r="N660" s="464"/>
      <c r="O660" s="343"/>
      <c r="P660" s="464"/>
      <c r="Q660" s="343"/>
      <c r="R660" s="343"/>
      <c r="S660" s="343"/>
      <c r="T660" s="343"/>
      <c r="U660" s="343"/>
      <c r="V660" s="343"/>
      <c r="W660" s="343"/>
      <c r="X660" s="343"/>
      <c r="Y660" s="343"/>
      <c r="Z660" s="343"/>
    </row>
    <row r="661" spans="1:26" ht="15.75" customHeight="1">
      <c r="A661" s="343"/>
      <c r="B661" s="343"/>
      <c r="C661" s="464"/>
      <c r="D661" s="343"/>
      <c r="E661" s="464"/>
      <c r="F661" s="343"/>
      <c r="G661" s="464"/>
      <c r="H661" s="343"/>
      <c r="I661" s="464"/>
      <c r="J661" s="497"/>
      <c r="K661" s="343"/>
      <c r="L661" s="464"/>
      <c r="M661" s="343"/>
      <c r="N661" s="464"/>
      <c r="O661" s="343"/>
      <c r="P661" s="464"/>
      <c r="Q661" s="343"/>
      <c r="R661" s="343"/>
      <c r="S661" s="343"/>
      <c r="T661" s="343"/>
      <c r="U661" s="343"/>
      <c r="V661" s="343"/>
      <c r="W661" s="343"/>
      <c r="X661" s="343"/>
      <c r="Y661" s="343"/>
      <c r="Z661" s="343"/>
    </row>
    <row r="662" spans="1:26" ht="15.75" customHeight="1">
      <c r="A662" s="343"/>
      <c r="B662" s="343"/>
      <c r="C662" s="464"/>
      <c r="D662" s="343"/>
      <c r="E662" s="464"/>
      <c r="F662" s="343"/>
      <c r="G662" s="464"/>
      <c r="H662" s="343"/>
      <c r="I662" s="464"/>
      <c r="J662" s="497"/>
      <c r="K662" s="343"/>
      <c r="L662" s="464"/>
      <c r="M662" s="343"/>
      <c r="N662" s="464"/>
      <c r="O662" s="343"/>
      <c r="P662" s="464"/>
      <c r="Q662" s="343"/>
      <c r="R662" s="343"/>
      <c r="S662" s="343"/>
      <c r="T662" s="343"/>
      <c r="U662" s="343"/>
      <c r="V662" s="343"/>
      <c r="W662" s="343"/>
      <c r="X662" s="343"/>
      <c r="Y662" s="343"/>
      <c r="Z662" s="343"/>
    </row>
    <row r="663" spans="1:26" ht="15.75" customHeight="1">
      <c r="A663" s="343"/>
      <c r="B663" s="343"/>
      <c r="C663" s="464"/>
      <c r="D663" s="343"/>
      <c r="E663" s="464"/>
      <c r="F663" s="343"/>
      <c r="G663" s="464"/>
      <c r="H663" s="343"/>
      <c r="I663" s="464"/>
      <c r="J663" s="497"/>
      <c r="K663" s="343"/>
      <c r="L663" s="464"/>
      <c r="M663" s="343"/>
      <c r="N663" s="464"/>
      <c r="O663" s="343"/>
      <c r="P663" s="464"/>
      <c r="Q663" s="343"/>
      <c r="R663" s="343"/>
      <c r="S663" s="343"/>
      <c r="T663" s="343"/>
      <c r="U663" s="343"/>
      <c r="V663" s="343"/>
      <c r="W663" s="343"/>
      <c r="X663" s="343"/>
      <c r="Y663" s="343"/>
      <c r="Z663" s="343"/>
    </row>
    <row r="664" spans="1:26" ht="15.75" customHeight="1">
      <c r="A664" s="343"/>
      <c r="B664" s="343"/>
      <c r="C664" s="464"/>
      <c r="D664" s="343"/>
      <c r="E664" s="464"/>
      <c r="F664" s="343"/>
      <c r="G664" s="464"/>
      <c r="H664" s="343"/>
      <c r="I664" s="464"/>
      <c r="J664" s="497"/>
      <c r="K664" s="343"/>
      <c r="L664" s="464"/>
      <c r="M664" s="343"/>
      <c r="N664" s="464"/>
      <c r="O664" s="343"/>
      <c r="P664" s="464"/>
      <c r="Q664" s="343"/>
      <c r="R664" s="343"/>
      <c r="S664" s="343"/>
      <c r="T664" s="343"/>
      <c r="U664" s="343"/>
      <c r="V664" s="343"/>
      <c r="W664" s="343"/>
      <c r="X664" s="343"/>
      <c r="Y664" s="343"/>
      <c r="Z664" s="343"/>
    </row>
    <row r="665" spans="1:26" ht="15.75" customHeight="1">
      <c r="A665" s="343"/>
      <c r="B665" s="343"/>
      <c r="C665" s="464"/>
      <c r="D665" s="343"/>
      <c r="E665" s="464"/>
      <c r="F665" s="343"/>
      <c r="G665" s="464"/>
      <c r="H665" s="343"/>
      <c r="I665" s="464"/>
      <c r="J665" s="497"/>
      <c r="K665" s="343"/>
      <c r="L665" s="464"/>
      <c r="M665" s="343"/>
      <c r="N665" s="464"/>
      <c r="O665" s="343"/>
      <c r="P665" s="464"/>
      <c r="Q665" s="343"/>
      <c r="R665" s="343"/>
      <c r="S665" s="343"/>
      <c r="T665" s="343"/>
      <c r="U665" s="343"/>
      <c r="V665" s="343"/>
      <c r="W665" s="343"/>
      <c r="X665" s="343"/>
      <c r="Y665" s="343"/>
      <c r="Z665" s="343"/>
    </row>
    <row r="666" spans="1:26" ht="15.75" customHeight="1">
      <c r="A666" s="343"/>
      <c r="B666" s="343"/>
      <c r="C666" s="464"/>
      <c r="D666" s="343"/>
      <c r="E666" s="464"/>
      <c r="F666" s="343"/>
      <c r="G666" s="464"/>
      <c r="H666" s="343"/>
      <c r="I666" s="464"/>
      <c r="J666" s="497"/>
      <c r="K666" s="343"/>
      <c r="L666" s="464"/>
      <c r="M666" s="343"/>
      <c r="N666" s="464"/>
      <c r="O666" s="343"/>
      <c r="P666" s="464"/>
      <c r="Q666" s="343"/>
      <c r="R666" s="343"/>
      <c r="S666" s="343"/>
      <c r="T666" s="343"/>
      <c r="U666" s="343"/>
      <c r="V666" s="343"/>
      <c r="W666" s="343"/>
      <c r="X666" s="343"/>
      <c r="Y666" s="343"/>
      <c r="Z666" s="343"/>
    </row>
    <row r="667" spans="1:26" ht="15.75" customHeight="1">
      <c r="A667" s="343"/>
      <c r="B667" s="343"/>
      <c r="C667" s="464"/>
      <c r="D667" s="343"/>
      <c r="E667" s="464"/>
      <c r="F667" s="343"/>
      <c r="G667" s="464"/>
      <c r="H667" s="343"/>
      <c r="I667" s="464"/>
      <c r="J667" s="497"/>
      <c r="K667" s="343"/>
      <c r="L667" s="464"/>
      <c r="M667" s="343"/>
      <c r="N667" s="464"/>
      <c r="O667" s="343"/>
      <c r="P667" s="464"/>
      <c r="Q667" s="343"/>
      <c r="R667" s="343"/>
      <c r="S667" s="343"/>
      <c r="T667" s="343"/>
      <c r="U667" s="343"/>
      <c r="V667" s="343"/>
      <c r="W667" s="343"/>
      <c r="X667" s="343"/>
      <c r="Y667" s="343"/>
      <c r="Z667" s="343"/>
    </row>
    <row r="668" spans="1:26" ht="15.75" customHeight="1">
      <c r="A668" s="343"/>
      <c r="B668" s="343"/>
      <c r="C668" s="464"/>
      <c r="D668" s="343"/>
      <c r="E668" s="464"/>
      <c r="F668" s="343"/>
      <c r="G668" s="464"/>
      <c r="H668" s="343"/>
      <c r="I668" s="464"/>
      <c r="J668" s="497"/>
      <c r="K668" s="343"/>
      <c r="L668" s="464"/>
      <c r="M668" s="343"/>
      <c r="N668" s="464"/>
      <c r="O668" s="343"/>
      <c r="P668" s="464"/>
      <c r="Q668" s="343"/>
      <c r="R668" s="343"/>
      <c r="S668" s="343"/>
      <c r="T668" s="343"/>
      <c r="U668" s="343"/>
      <c r="V668" s="343"/>
      <c r="W668" s="343"/>
      <c r="X668" s="343"/>
      <c r="Y668" s="343"/>
      <c r="Z668" s="343"/>
    </row>
    <row r="669" spans="1:26" ht="15.75" customHeight="1">
      <c r="A669" s="343"/>
      <c r="B669" s="343"/>
      <c r="C669" s="464"/>
      <c r="D669" s="343"/>
      <c r="E669" s="464"/>
      <c r="F669" s="343"/>
      <c r="G669" s="464"/>
      <c r="H669" s="343"/>
      <c r="I669" s="464"/>
      <c r="J669" s="497"/>
      <c r="K669" s="343"/>
      <c r="L669" s="464"/>
      <c r="M669" s="343"/>
      <c r="N669" s="464"/>
      <c r="O669" s="343"/>
      <c r="P669" s="464"/>
      <c r="Q669" s="343"/>
      <c r="R669" s="343"/>
      <c r="S669" s="343"/>
      <c r="T669" s="343"/>
      <c r="U669" s="343"/>
      <c r="V669" s="343"/>
      <c r="W669" s="343"/>
      <c r="X669" s="343"/>
      <c r="Y669" s="343"/>
      <c r="Z669" s="343"/>
    </row>
    <row r="670" spans="1:26" ht="15.75" customHeight="1">
      <c r="A670" s="343"/>
      <c r="B670" s="343"/>
      <c r="C670" s="464"/>
      <c r="D670" s="343"/>
      <c r="E670" s="464"/>
      <c r="F670" s="343"/>
      <c r="G670" s="464"/>
      <c r="H670" s="343"/>
      <c r="I670" s="464"/>
      <c r="J670" s="497"/>
      <c r="K670" s="343"/>
      <c r="L670" s="464"/>
      <c r="M670" s="343"/>
      <c r="N670" s="464"/>
      <c r="O670" s="343"/>
      <c r="P670" s="464"/>
      <c r="Q670" s="343"/>
      <c r="R670" s="343"/>
      <c r="S670" s="343"/>
      <c r="T670" s="343"/>
      <c r="U670" s="343"/>
      <c r="V670" s="343"/>
      <c r="W670" s="343"/>
      <c r="X670" s="343"/>
      <c r="Y670" s="343"/>
      <c r="Z670" s="343"/>
    </row>
    <row r="671" spans="1:26" ht="15.75" customHeight="1">
      <c r="A671" s="343"/>
      <c r="B671" s="343"/>
      <c r="C671" s="464"/>
      <c r="D671" s="343"/>
      <c r="E671" s="464"/>
      <c r="F671" s="343"/>
      <c r="G671" s="464"/>
      <c r="H671" s="343"/>
      <c r="I671" s="464"/>
      <c r="J671" s="497"/>
      <c r="K671" s="343"/>
      <c r="L671" s="464"/>
      <c r="M671" s="343"/>
      <c r="N671" s="464"/>
      <c r="O671" s="343"/>
      <c r="P671" s="464"/>
      <c r="Q671" s="343"/>
      <c r="R671" s="343"/>
      <c r="S671" s="343"/>
      <c r="T671" s="343"/>
      <c r="U671" s="343"/>
      <c r="V671" s="343"/>
      <c r="W671" s="343"/>
      <c r="X671" s="343"/>
      <c r="Y671" s="343"/>
      <c r="Z671" s="343"/>
    </row>
    <row r="672" spans="1:26" ht="15.75" customHeight="1">
      <c r="A672" s="343"/>
      <c r="B672" s="343"/>
      <c r="C672" s="464"/>
      <c r="D672" s="343"/>
      <c r="E672" s="464"/>
      <c r="F672" s="343"/>
      <c r="G672" s="464"/>
      <c r="H672" s="343"/>
      <c r="I672" s="464"/>
      <c r="J672" s="497"/>
      <c r="K672" s="343"/>
      <c r="L672" s="464"/>
      <c r="M672" s="343"/>
      <c r="N672" s="464"/>
      <c r="O672" s="343"/>
      <c r="P672" s="464"/>
      <c r="Q672" s="343"/>
      <c r="R672" s="343"/>
      <c r="S672" s="343"/>
      <c r="T672" s="343"/>
      <c r="U672" s="343"/>
      <c r="V672" s="343"/>
      <c r="W672" s="343"/>
      <c r="X672" s="343"/>
      <c r="Y672" s="343"/>
      <c r="Z672" s="343"/>
    </row>
    <row r="673" spans="1:26" ht="15.75" customHeight="1">
      <c r="A673" s="343"/>
      <c r="B673" s="343"/>
      <c r="C673" s="464"/>
      <c r="D673" s="343"/>
      <c r="E673" s="464"/>
      <c r="F673" s="343"/>
      <c r="G673" s="464"/>
      <c r="H673" s="343"/>
      <c r="I673" s="464"/>
      <c r="J673" s="497"/>
      <c r="K673" s="343"/>
      <c r="L673" s="464"/>
      <c r="M673" s="343"/>
      <c r="N673" s="464"/>
      <c r="O673" s="343"/>
      <c r="P673" s="464"/>
      <c r="Q673" s="343"/>
      <c r="R673" s="343"/>
      <c r="S673" s="343"/>
      <c r="T673" s="343"/>
      <c r="U673" s="343"/>
      <c r="V673" s="343"/>
      <c r="W673" s="343"/>
      <c r="X673" s="343"/>
      <c r="Y673" s="343"/>
      <c r="Z673" s="343"/>
    </row>
    <row r="674" spans="1:26" ht="15.75" customHeight="1">
      <c r="A674" s="343"/>
      <c r="B674" s="343"/>
      <c r="C674" s="464"/>
      <c r="D674" s="343"/>
      <c r="E674" s="464"/>
      <c r="F674" s="343"/>
      <c r="G674" s="464"/>
      <c r="H674" s="343"/>
      <c r="I674" s="464"/>
      <c r="J674" s="497"/>
      <c r="K674" s="343"/>
      <c r="L674" s="464"/>
      <c r="M674" s="343"/>
      <c r="N674" s="464"/>
      <c r="O674" s="343"/>
      <c r="P674" s="464"/>
      <c r="Q674" s="343"/>
      <c r="R674" s="343"/>
      <c r="S674" s="343"/>
      <c r="T674" s="343"/>
      <c r="U674" s="343"/>
      <c r="V674" s="343"/>
      <c r="W674" s="343"/>
      <c r="X674" s="343"/>
      <c r="Y674" s="343"/>
      <c r="Z674" s="343"/>
    </row>
    <row r="675" spans="1:26" ht="15.75" customHeight="1">
      <c r="A675" s="343"/>
      <c r="B675" s="343"/>
      <c r="C675" s="464"/>
      <c r="D675" s="343"/>
      <c r="E675" s="464"/>
      <c r="F675" s="343"/>
      <c r="G675" s="464"/>
      <c r="H675" s="343"/>
      <c r="I675" s="464"/>
      <c r="J675" s="497"/>
      <c r="K675" s="343"/>
      <c r="L675" s="464"/>
      <c r="M675" s="343"/>
      <c r="N675" s="464"/>
      <c r="O675" s="343"/>
      <c r="P675" s="464"/>
      <c r="Q675" s="343"/>
      <c r="R675" s="343"/>
      <c r="S675" s="343"/>
      <c r="T675" s="343"/>
      <c r="U675" s="343"/>
      <c r="V675" s="343"/>
      <c r="W675" s="343"/>
      <c r="X675" s="343"/>
      <c r="Y675" s="343"/>
      <c r="Z675" s="343"/>
    </row>
    <row r="676" spans="1:26" ht="15.75" customHeight="1">
      <c r="A676" s="343"/>
      <c r="B676" s="343"/>
      <c r="C676" s="464"/>
      <c r="D676" s="343"/>
      <c r="E676" s="464"/>
      <c r="F676" s="343"/>
      <c r="G676" s="464"/>
      <c r="H676" s="343"/>
      <c r="I676" s="464"/>
      <c r="J676" s="497"/>
      <c r="K676" s="343"/>
      <c r="L676" s="464"/>
      <c r="M676" s="343"/>
      <c r="N676" s="464"/>
      <c r="O676" s="343"/>
      <c r="P676" s="464"/>
      <c r="Q676" s="343"/>
      <c r="R676" s="343"/>
      <c r="S676" s="343"/>
      <c r="T676" s="343"/>
      <c r="U676" s="343"/>
      <c r="V676" s="343"/>
      <c r="W676" s="343"/>
      <c r="X676" s="343"/>
      <c r="Y676" s="343"/>
      <c r="Z676" s="343"/>
    </row>
    <row r="677" spans="1:26" ht="15.75" customHeight="1">
      <c r="A677" s="343"/>
      <c r="B677" s="343"/>
      <c r="C677" s="464"/>
      <c r="D677" s="343"/>
      <c r="E677" s="464"/>
      <c r="F677" s="343"/>
      <c r="G677" s="464"/>
      <c r="H677" s="343"/>
      <c r="I677" s="464"/>
      <c r="J677" s="497"/>
      <c r="K677" s="343"/>
      <c r="L677" s="464"/>
      <c r="M677" s="343"/>
      <c r="N677" s="464"/>
      <c r="O677" s="343"/>
      <c r="P677" s="464"/>
      <c r="Q677" s="343"/>
      <c r="R677" s="343"/>
      <c r="S677" s="343"/>
      <c r="T677" s="343"/>
      <c r="U677" s="343"/>
      <c r="V677" s="343"/>
      <c r="W677" s="343"/>
      <c r="X677" s="343"/>
      <c r="Y677" s="343"/>
      <c r="Z677" s="343"/>
    </row>
    <row r="678" spans="1:26" ht="15.75" customHeight="1">
      <c r="A678" s="343"/>
      <c r="B678" s="343"/>
      <c r="C678" s="464"/>
      <c r="D678" s="343"/>
      <c r="E678" s="464"/>
      <c r="F678" s="343"/>
      <c r="G678" s="464"/>
      <c r="H678" s="343"/>
      <c r="I678" s="464"/>
      <c r="J678" s="497"/>
      <c r="K678" s="343"/>
      <c r="L678" s="464"/>
      <c r="M678" s="343"/>
      <c r="N678" s="464"/>
      <c r="O678" s="343"/>
      <c r="P678" s="464"/>
      <c r="Q678" s="343"/>
      <c r="R678" s="343"/>
      <c r="S678" s="343"/>
      <c r="T678" s="343"/>
      <c r="U678" s="343"/>
      <c r="V678" s="343"/>
      <c r="W678" s="343"/>
      <c r="X678" s="343"/>
      <c r="Y678" s="343"/>
      <c r="Z678" s="343"/>
    </row>
    <row r="679" spans="1:26" ht="15.75" customHeight="1">
      <c r="A679" s="343"/>
      <c r="B679" s="343"/>
      <c r="C679" s="464"/>
      <c r="D679" s="343"/>
      <c r="E679" s="464"/>
      <c r="F679" s="343"/>
      <c r="G679" s="464"/>
      <c r="H679" s="343"/>
      <c r="I679" s="464"/>
      <c r="J679" s="497"/>
      <c r="K679" s="343"/>
      <c r="L679" s="464"/>
      <c r="M679" s="343"/>
      <c r="N679" s="464"/>
      <c r="O679" s="343"/>
      <c r="P679" s="464"/>
      <c r="Q679" s="343"/>
      <c r="R679" s="343"/>
      <c r="S679" s="343"/>
      <c r="T679" s="343"/>
      <c r="U679" s="343"/>
      <c r="V679" s="343"/>
      <c r="W679" s="343"/>
      <c r="X679" s="343"/>
      <c r="Y679" s="343"/>
      <c r="Z679" s="343"/>
    </row>
    <row r="680" spans="1:26" ht="15.75" customHeight="1">
      <c r="A680" s="343"/>
      <c r="B680" s="343"/>
      <c r="C680" s="464"/>
      <c r="D680" s="343"/>
      <c r="E680" s="464"/>
      <c r="F680" s="343"/>
      <c r="G680" s="464"/>
      <c r="H680" s="343"/>
      <c r="I680" s="464"/>
      <c r="J680" s="497"/>
      <c r="K680" s="343"/>
      <c r="L680" s="464"/>
      <c r="M680" s="343"/>
      <c r="N680" s="464"/>
      <c r="O680" s="343"/>
      <c r="P680" s="464"/>
      <c r="Q680" s="343"/>
      <c r="R680" s="343"/>
      <c r="S680" s="343"/>
      <c r="T680" s="343"/>
      <c r="U680" s="343"/>
      <c r="V680" s="343"/>
      <c r="W680" s="343"/>
      <c r="X680" s="343"/>
      <c r="Y680" s="343"/>
      <c r="Z680" s="343"/>
    </row>
    <row r="681" spans="1:26" ht="15.75" customHeight="1">
      <c r="A681" s="343"/>
      <c r="B681" s="343"/>
      <c r="C681" s="464"/>
      <c r="D681" s="343"/>
      <c r="E681" s="464"/>
      <c r="F681" s="343"/>
      <c r="G681" s="464"/>
      <c r="H681" s="343"/>
      <c r="I681" s="464"/>
      <c r="J681" s="497"/>
      <c r="K681" s="343"/>
      <c r="L681" s="464"/>
      <c r="M681" s="343"/>
      <c r="N681" s="464"/>
      <c r="O681" s="343"/>
      <c r="P681" s="464"/>
      <c r="Q681" s="343"/>
      <c r="R681" s="343"/>
      <c r="S681" s="343"/>
      <c r="T681" s="343"/>
      <c r="U681" s="343"/>
      <c r="V681" s="343"/>
      <c r="W681" s="343"/>
      <c r="X681" s="343"/>
      <c r="Y681" s="343"/>
      <c r="Z681" s="343"/>
    </row>
    <row r="682" spans="1:26" ht="15.75" customHeight="1">
      <c r="A682" s="343"/>
      <c r="B682" s="343"/>
      <c r="C682" s="464"/>
      <c r="D682" s="343"/>
      <c r="E682" s="464"/>
      <c r="F682" s="343"/>
      <c r="G682" s="464"/>
      <c r="H682" s="343"/>
      <c r="I682" s="464"/>
      <c r="J682" s="497"/>
      <c r="K682" s="343"/>
      <c r="L682" s="464"/>
      <c r="M682" s="343"/>
      <c r="N682" s="464"/>
      <c r="O682" s="343"/>
      <c r="P682" s="464"/>
      <c r="Q682" s="343"/>
      <c r="R682" s="343"/>
      <c r="S682" s="343"/>
      <c r="T682" s="343"/>
      <c r="U682" s="343"/>
      <c r="V682" s="343"/>
      <c r="W682" s="343"/>
      <c r="X682" s="343"/>
      <c r="Y682" s="343"/>
      <c r="Z682" s="343"/>
    </row>
    <row r="683" spans="1:26" ht="15.75" customHeight="1">
      <c r="A683" s="343"/>
      <c r="B683" s="343"/>
      <c r="C683" s="464"/>
      <c r="D683" s="343"/>
      <c r="E683" s="464"/>
      <c r="F683" s="343"/>
      <c r="G683" s="464"/>
      <c r="H683" s="343"/>
      <c r="I683" s="464"/>
      <c r="J683" s="497"/>
      <c r="K683" s="343"/>
      <c r="L683" s="464"/>
      <c r="M683" s="343"/>
      <c r="N683" s="464"/>
      <c r="O683" s="343"/>
      <c r="P683" s="464"/>
      <c r="Q683" s="343"/>
      <c r="R683" s="343"/>
      <c r="S683" s="343"/>
      <c r="T683" s="343"/>
      <c r="U683" s="343"/>
      <c r="V683" s="343"/>
      <c r="W683" s="343"/>
      <c r="X683" s="343"/>
      <c r="Y683" s="343"/>
      <c r="Z683" s="343"/>
    </row>
    <row r="684" spans="1:26" ht="15.75" customHeight="1">
      <c r="A684" s="343"/>
      <c r="B684" s="343"/>
      <c r="C684" s="464"/>
      <c r="D684" s="343"/>
      <c r="E684" s="464"/>
      <c r="F684" s="343"/>
      <c r="G684" s="464"/>
      <c r="H684" s="343"/>
      <c r="I684" s="464"/>
      <c r="J684" s="497"/>
      <c r="K684" s="343"/>
      <c r="L684" s="464"/>
      <c r="M684" s="343"/>
      <c r="N684" s="464"/>
      <c r="O684" s="343"/>
      <c r="P684" s="464"/>
      <c r="Q684" s="343"/>
      <c r="R684" s="343"/>
      <c r="S684" s="343"/>
      <c r="T684" s="343"/>
      <c r="U684" s="343"/>
      <c r="V684" s="343"/>
      <c r="W684" s="343"/>
      <c r="X684" s="343"/>
      <c r="Y684" s="343"/>
      <c r="Z684" s="343"/>
    </row>
    <row r="685" spans="1:26" ht="15.75" customHeight="1">
      <c r="A685" s="343"/>
      <c r="B685" s="343"/>
      <c r="C685" s="464"/>
      <c r="D685" s="343"/>
      <c r="E685" s="464"/>
      <c r="F685" s="343"/>
      <c r="G685" s="464"/>
      <c r="H685" s="343"/>
      <c r="I685" s="464"/>
      <c r="J685" s="497"/>
      <c r="K685" s="343"/>
      <c r="L685" s="464"/>
      <c r="M685" s="343"/>
      <c r="N685" s="464"/>
      <c r="O685" s="343"/>
      <c r="P685" s="464"/>
      <c r="Q685" s="343"/>
      <c r="R685" s="343"/>
      <c r="S685" s="343"/>
      <c r="T685" s="343"/>
      <c r="U685" s="343"/>
      <c r="V685" s="343"/>
      <c r="W685" s="343"/>
      <c r="X685" s="343"/>
      <c r="Y685" s="343"/>
      <c r="Z685" s="343"/>
    </row>
    <row r="686" spans="1:26" ht="15.75" customHeight="1">
      <c r="A686" s="343"/>
      <c r="B686" s="343"/>
      <c r="C686" s="464"/>
      <c r="D686" s="343"/>
      <c r="E686" s="464"/>
      <c r="F686" s="343"/>
      <c r="G686" s="464"/>
      <c r="H686" s="343"/>
      <c r="I686" s="464"/>
      <c r="J686" s="497"/>
      <c r="K686" s="343"/>
      <c r="L686" s="464"/>
      <c r="M686" s="343"/>
      <c r="N686" s="464"/>
      <c r="O686" s="343"/>
      <c r="P686" s="464"/>
      <c r="Q686" s="343"/>
      <c r="R686" s="343"/>
      <c r="S686" s="343"/>
      <c r="T686" s="343"/>
      <c r="U686" s="343"/>
      <c r="V686" s="343"/>
      <c r="W686" s="343"/>
      <c r="X686" s="343"/>
      <c r="Y686" s="343"/>
      <c r="Z686" s="343"/>
    </row>
    <row r="687" spans="1:26" ht="15.75" customHeight="1">
      <c r="A687" s="343"/>
      <c r="B687" s="343"/>
      <c r="C687" s="464"/>
      <c r="D687" s="343"/>
      <c r="E687" s="464"/>
      <c r="F687" s="343"/>
      <c r="G687" s="464"/>
      <c r="H687" s="343"/>
      <c r="I687" s="464"/>
      <c r="J687" s="497"/>
      <c r="K687" s="343"/>
      <c r="L687" s="464"/>
      <c r="M687" s="343"/>
      <c r="N687" s="464"/>
      <c r="O687" s="343"/>
      <c r="P687" s="464"/>
      <c r="Q687" s="343"/>
      <c r="R687" s="343"/>
      <c r="S687" s="343"/>
      <c r="T687" s="343"/>
      <c r="U687" s="343"/>
      <c r="V687" s="343"/>
      <c r="W687" s="343"/>
      <c r="X687" s="343"/>
      <c r="Y687" s="343"/>
      <c r="Z687" s="343"/>
    </row>
    <row r="688" spans="1:26" ht="15.75" customHeight="1">
      <c r="A688" s="343"/>
      <c r="B688" s="343"/>
      <c r="C688" s="464"/>
      <c r="D688" s="343"/>
      <c r="E688" s="464"/>
      <c r="F688" s="343"/>
      <c r="G688" s="464"/>
      <c r="H688" s="343"/>
      <c r="I688" s="464"/>
      <c r="J688" s="497"/>
      <c r="K688" s="343"/>
      <c r="L688" s="464"/>
      <c r="M688" s="343"/>
      <c r="N688" s="464"/>
      <c r="O688" s="343"/>
      <c r="P688" s="464"/>
      <c r="Q688" s="343"/>
      <c r="R688" s="343"/>
      <c r="S688" s="343"/>
      <c r="T688" s="343"/>
      <c r="U688" s="343"/>
      <c r="V688" s="343"/>
      <c r="W688" s="343"/>
      <c r="X688" s="343"/>
      <c r="Y688" s="343"/>
      <c r="Z688" s="343"/>
    </row>
    <row r="689" spans="1:26" ht="15.75" customHeight="1">
      <c r="A689" s="343"/>
      <c r="B689" s="343"/>
      <c r="C689" s="464"/>
      <c r="D689" s="343"/>
      <c r="E689" s="464"/>
      <c r="F689" s="343"/>
      <c r="G689" s="464"/>
      <c r="H689" s="343"/>
      <c r="I689" s="464"/>
      <c r="J689" s="497"/>
      <c r="K689" s="343"/>
      <c r="L689" s="464"/>
      <c r="M689" s="343"/>
      <c r="N689" s="464"/>
      <c r="O689" s="343"/>
      <c r="P689" s="464"/>
      <c r="Q689" s="343"/>
      <c r="R689" s="343"/>
      <c r="S689" s="343"/>
      <c r="T689" s="343"/>
      <c r="U689" s="343"/>
      <c r="V689" s="343"/>
      <c r="W689" s="343"/>
      <c r="X689" s="343"/>
      <c r="Y689" s="343"/>
      <c r="Z689" s="343"/>
    </row>
    <row r="690" spans="1:26" ht="15.75" customHeight="1">
      <c r="A690" s="343"/>
      <c r="B690" s="343"/>
      <c r="C690" s="464"/>
      <c r="D690" s="343"/>
      <c r="E690" s="464"/>
      <c r="F690" s="343"/>
      <c r="G690" s="464"/>
      <c r="H690" s="343"/>
      <c r="I690" s="464"/>
      <c r="J690" s="497"/>
      <c r="K690" s="343"/>
      <c r="L690" s="464"/>
      <c r="M690" s="343"/>
      <c r="N690" s="464"/>
      <c r="O690" s="343"/>
      <c r="P690" s="464"/>
      <c r="Q690" s="343"/>
      <c r="R690" s="343"/>
      <c r="S690" s="343"/>
      <c r="T690" s="343"/>
      <c r="U690" s="343"/>
      <c r="V690" s="343"/>
      <c r="W690" s="343"/>
      <c r="X690" s="343"/>
      <c r="Y690" s="343"/>
      <c r="Z690" s="343"/>
    </row>
    <row r="691" spans="1:26" ht="15.75" customHeight="1">
      <c r="A691" s="343"/>
      <c r="B691" s="343"/>
      <c r="C691" s="464"/>
      <c r="D691" s="343"/>
      <c r="E691" s="464"/>
      <c r="F691" s="343"/>
      <c r="G691" s="464"/>
      <c r="H691" s="343"/>
      <c r="I691" s="464"/>
      <c r="J691" s="497"/>
      <c r="K691" s="343"/>
      <c r="L691" s="464"/>
      <c r="M691" s="343"/>
      <c r="N691" s="464"/>
      <c r="O691" s="343"/>
      <c r="P691" s="464"/>
      <c r="Q691" s="343"/>
      <c r="R691" s="343"/>
      <c r="S691" s="343"/>
      <c r="T691" s="343"/>
      <c r="U691" s="343"/>
      <c r="V691" s="343"/>
      <c r="W691" s="343"/>
      <c r="X691" s="343"/>
      <c r="Y691" s="343"/>
      <c r="Z691" s="343"/>
    </row>
    <row r="692" spans="1:26" ht="15.75" customHeight="1">
      <c r="A692" s="343"/>
      <c r="B692" s="343"/>
      <c r="C692" s="464"/>
      <c r="D692" s="343"/>
      <c r="E692" s="464"/>
      <c r="F692" s="343"/>
      <c r="G692" s="464"/>
      <c r="H692" s="343"/>
      <c r="I692" s="464"/>
      <c r="J692" s="497"/>
      <c r="K692" s="343"/>
      <c r="L692" s="464"/>
      <c r="M692" s="343"/>
      <c r="N692" s="464"/>
      <c r="O692" s="343"/>
      <c r="P692" s="464"/>
      <c r="Q692" s="343"/>
      <c r="R692" s="343"/>
      <c r="S692" s="343"/>
      <c r="T692" s="343"/>
      <c r="U692" s="343"/>
      <c r="V692" s="343"/>
      <c r="W692" s="343"/>
      <c r="X692" s="343"/>
      <c r="Y692" s="343"/>
      <c r="Z692" s="343"/>
    </row>
    <row r="693" spans="1:26" ht="15.75" customHeight="1">
      <c r="A693" s="343"/>
      <c r="B693" s="343"/>
      <c r="C693" s="464"/>
      <c r="D693" s="343"/>
      <c r="E693" s="464"/>
      <c r="F693" s="343"/>
      <c r="G693" s="464"/>
      <c r="H693" s="343"/>
      <c r="I693" s="464"/>
      <c r="J693" s="497"/>
      <c r="K693" s="343"/>
      <c r="L693" s="464"/>
      <c r="M693" s="343"/>
      <c r="N693" s="464"/>
      <c r="O693" s="343"/>
      <c r="P693" s="464"/>
      <c r="Q693" s="343"/>
      <c r="R693" s="343"/>
      <c r="S693" s="343"/>
      <c r="T693" s="343"/>
      <c r="U693" s="343"/>
      <c r="V693" s="343"/>
      <c r="W693" s="343"/>
      <c r="X693" s="343"/>
      <c r="Y693" s="343"/>
      <c r="Z693" s="343"/>
    </row>
    <row r="694" spans="1:26" ht="15.75" customHeight="1">
      <c r="A694" s="343"/>
      <c r="B694" s="343"/>
      <c r="C694" s="464"/>
      <c r="D694" s="343"/>
      <c r="E694" s="464"/>
      <c r="F694" s="343"/>
      <c r="G694" s="464"/>
      <c r="H694" s="343"/>
      <c r="I694" s="464"/>
      <c r="J694" s="497"/>
      <c r="K694" s="343"/>
      <c r="L694" s="464"/>
      <c r="M694" s="343"/>
      <c r="N694" s="464"/>
      <c r="O694" s="343"/>
      <c r="P694" s="464"/>
      <c r="Q694" s="343"/>
      <c r="R694" s="343"/>
      <c r="S694" s="343"/>
      <c r="T694" s="343"/>
      <c r="U694" s="343"/>
      <c r="V694" s="343"/>
      <c r="W694" s="343"/>
      <c r="X694" s="343"/>
      <c r="Y694" s="343"/>
      <c r="Z694" s="343"/>
    </row>
    <row r="695" spans="1:26" ht="15.75" customHeight="1">
      <c r="A695" s="343"/>
      <c r="B695" s="343"/>
      <c r="C695" s="464"/>
      <c r="D695" s="343"/>
      <c r="E695" s="464"/>
      <c r="F695" s="343"/>
      <c r="G695" s="464"/>
      <c r="H695" s="343"/>
      <c r="I695" s="464"/>
      <c r="J695" s="497"/>
      <c r="K695" s="343"/>
      <c r="L695" s="464"/>
      <c r="M695" s="343"/>
      <c r="N695" s="464"/>
      <c r="O695" s="343"/>
      <c r="P695" s="464"/>
      <c r="Q695" s="343"/>
      <c r="R695" s="343"/>
      <c r="S695" s="343"/>
      <c r="T695" s="343"/>
      <c r="U695" s="343"/>
      <c r="V695" s="343"/>
      <c r="W695" s="343"/>
      <c r="X695" s="343"/>
      <c r="Y695" s="343"/>
      <c r="Z695" s="343"/>
    </row>
    <row r="696" spans="1:26" ht="15.75" customHeight="1">
      <c r="A696" s="343"/>
      <c r="B696" s="343"/>
      <c r="C696" s="464"/>
      <c r="D696" s="343"/>
      <c r="E696" s="464"/>
      <c r="F696" s="343"/>
      <c r="G696" s="464"/>
      <c r="H696" s="343"/>
      <c r="I696" s="464"/>
      <c r="J696" s="497"/>
      <c r="K696" s="343"/>
      <c r="L696" s="464"/>
      <c r="M696" s="343"/>
      <c r="N696" s="464"/>
      <c r="O696" s="343"/>
      <c r="P696" s="464"/>
      <c r="Q696" s="343"/>
      <c r="R696" s="343"/>
      <c r="S696" s="343"/>
      <c r="T696" s="343"/>
      <c r="U696" s="343"/>
      <c r="V696" s="343"/>
      <c r="W696" s="343"/>
      <c r="X696" s="343"/>
      <c r="Y696" s="343"/>
      <c r="Z696" s="343"/>
    </row>
    <row r="697" spans="1:26" ht="15.75" customHeight="1">
      <c r="A697" s="343"/>
      <c r="B697" s="343"/>
      <c r="C697" s="464"/>
      <c r="D697" s="343"/>
      <c r="E697" s="464"/>
      <c r="F697" s="343"/>
      <c r="G697" s="464"/>
      <c r="H697" s="343"/>
      <c r="I697" s="464"/>
      <c r="J697" s="497"/>
      <c r="K697" s="343"/>
      <c r="L697" s="464"/>
      <c r="M697" s="343"/>
      <c r="N697" s="464"/>
      <c r="O697" s="343"/>
      <c r="P697" s="464"/>
      <c r="Q697" s="343"/>
      <c r="R697" s="343"/>
      <c r="S697" s="343"/>
      <c r="T697" s="343"/>
      <c r="U697" s="343"/>
      <c r="V697" s="343"/>
      <c r="W697" s="343"/>
      <c r="X697" s="343"/>
      <c r="Y697" s="343"/>
      <c r="Z697" s="343"/>
    </row>
    <row r="698" spans="1:26" ht="15.75" customHeight="1">
      <c r="A698" s="343"/>
      <c r="B698" s="343"/>
      <c r="C698" s="464"/>
      <c r="D698" s="343"/>
      <c r="E698" s="464"/>
      <c r="F698" s="343"/>
      <c r="G698" s="464"/>
      <c r="H698" s="343"/>
      <c r="I698" s="464"/>
      <c r="J698" s="497"/>
      <c r="K698" s="343"/>
      <c r="L698" s="464"/>
      <c r="M698" s="343"/>
      <c r="N698" s="464"/>
      <c r="O698" s="343"/>
      <c r="P698" s="464"/>
      <c r="Q698" s="343"/>
      <c r="R698" s="343"/>
      <c r="S698" s="343"/>
      <c r="T698" s="343"/>
      <c r="U698" s="343"/>
      <c r="V698" s="343"/>
      <c r="W698" s="343"/>
      <c r="X698" s="343"/>
      <c r="Y698" s="343"/>
      <c r="Z698" s="343"/>
    </row>
    <row r="699" spans="1:26" ht="15.75" customHeight="1">
      <c r="A699" s="343"/>
      <c r="B699" s="343"/>
      <c r="C699" s="464"/>
      <c r="D699" s="343"/>
      <c r="E699" s="464"/>
      <c r="F699" s="343"/>
      <c r="G699" s="464"/>
      <c r="H699" s="343"/>
      <c r="I699" s="464"/>
      <c r="J699" s="497"/>
      <c r="K699" s="343"/>
      <c r="L699" s="464"/>
      <c r="M699" s="343"/>
      <c r="N699" s="464"/>
      <c r="O699" s="343"/>
      <c r="P699" s="464"/>
      <c r="Q699" s="343"/>
      <c r="R699" s="343"/>
      <c r="S699" s="343"/>
      <c r="T699" s="343"/>
      <c r="U699" s="343"/>
      <c r="V699" s="343"/>
      <c r="W699" s="343"/>
      <c r="X699" s="343"/>
      <c r="Y699" s="343"/>
      <c r="Z699" s="343"/>
    </row>
    <row r="700" spans="1:26" ht="15.75" customHeight="1">
      <c r="A700" s="343"/>
      <c r="B700" s="343"/>
      <c r="C700" s="464"/>
      <c r="D700" s="343"/>
      <c r="E700" s="464"/>
      <c r="F700" s="343"/>
      <c r="G700" s="464"/>
      <c r="H700" s="343"/>
      <c r="I700" s="464"/>
      <c r="J700" s="497"/>
      <c r="K700" s="343"/>
      <c r="L700" s="464"/>
      <c r="M700" s="343"/>
      <c r="N700" s="464"/>
      <c r="O700" s="343"/>
      <c r="P700" s="464"/>
      <c r="Q700" s="343"/>
      <c r="R700" s="343"/>
      <c r="S700" s="343"/>
      <c r="T700" s="343"/>
      <c r="U700" s="343"/>
      <c r="V700" s="343"/>
      <c r="W700" s="343"/>
      <c r="X700" s="343"/>
      <c r="Y700" s="343"/>
      <c r="Z700" s="343"/>
    </row>
    <row r="701" spans="1:26" ht="15.75" customHeight="1">
      <c r="A701" s="343"/>
      <c r="B701" s="343"/>
      <c r="C701" s="464"/>
      <c r="D701" s="343"/>
      <c r="E701" s="464"/>
      <c r="F701" s="343"/>
      <c r="G701" s="464"/>
      <c r="H701" s="343"/>
      <c r="I701" s="464"/>
      <c r="J701" s="497"/>
      <c r="K701" s="343"/>
      <c r="L701" s="464"/>
      <c r="M701" s="343"/>
      <c r="N701" s="464"/>
      <c r="O701" s="343"/>
      <c r="P701" s="464"/>
      <c r="Q701" s="343"/>
      <c r="R701" s="343"/>
      <c r="S701" s="343"/>
      <c r="T701" s="343"/>
      <c r="U701" s="343"/>
      <c r="V701" s="343"/>
      <c r="W701" s="343"/>
      <c r="X701" s="343"/>
      <c r="Y701" s="343"/>
      <c r="Z701" s="343"/>
    </row>
    <row r="702" spans="1:26" ht="15.75" customHeight="1">
      <c r="A702" s="343"/>
      <c r="B702" s="343"/>
      <c r="C702" s="464"/>
      <c r="D702" s="343"/>
      <c r="E702" s="464"/>
      <c r="F702" s="343"/>
      <c r="G702" s="464"/>
      <c r="H702" s="343"/>
      <c r="I702" s="464"/>
      <c r="J702" s="497"/>
      <c r="K702" s="343"/>
      <c r="L702" s="464"/>
      <c r="M702" s="343"/>
      <c r="N702" s="464"/>
      <c r="O702" s="343"/>
      <c r="P702" s="464"/>
      <c r="Q702" s="343"/>
      <c r="R702" s="343"/>
      <c r="S702" s="343"/>
      <c r="T702" s="343"/>
      <c r="U702" s="343"/>
      <c r="V702" s="343"/>
      <c r="W702" s="343"/>
      <c r="X702" s="343"/>
      <c r="Y702" s="343"/>
      <c r="Z702" s="343"/>
    </row>
    <row r="703" spans="1:26" ht="15.75" customHeight="1">
      <c r="A703" s="343"/>
      <c r="B703" s="343"/>
      <c r="C703" s="464"/>
      <c r="D703" s="343"/>
      <c r="E703" s="464"/>
      <c r="F703" s="343"/>
      <c r="G703" s="464"/>
      <c r="H703" s="343"/>
      <c r="I703" s="464"/>
      <c r="J703" s="497"/>
      <c r="K703" s="343"/>
      <c r="L703" s="464"/>
      <c r="M703" s="343"/>
      <c r="N703" s="464"/>
      <c r="O703" s="343"/>
      <c r="P703" s="464"/>
      <c r="Q703" s="343"/>
      <c r="R703" s="343"/>
      <c r="S703" s="343"/>
      <c r="T703" s="343"/>
      <c r="U703" s="343"/>
      <c r="V703" s="343"/>
      <c r="W703" s="343"/>
      <c r="X703" s="343"/>
      <c r="Y703" s="343"/>
      <c r="Z703" s="343"/>
    </row>
    <row r="704" spans="1:26" ht="15.75" customHeight="1">
      <c r="A704" s="343"/>
      <c r="B704" s="343"/>
      <c r="C704" s="464"/>
      <c r="D704" s="343"/>
      <c r="E704" s="464"/>
      <c r="F704" s="343"/>
      <c r="G704" s="464"/>
      <c r="H704" s="343"/>
      <c r="I704" s="464"/>
      <c r="J704" s="497"/>
      <c r="K704" s="343"/>
      <c r="L704" s="464"/>
      <c r="M704" s="343"/>
      <c r="N704" s="464"/>
      <c r="O704" s="343"/>
      <c r="P704" s="464"/>
      <c r="Q704" s="343"/>
      <c r="R704" s="343"/>
      <c r="S704" s="343"/>
      <c r="T704" s="343"/>
      <c r="U704" s="343"/>
      <c r="V704" s="343"/>
      <c r="W704" s="343"/>
      <c r="X704" s="343"/>
      <c r="Y704" s="343"/>
      <c r="Z704" s="343"/>
    </row>
    <row r="705" spans="1:26" ht="15.75" customHeight="1">
      <c r="A705" s="343"/>
      <c r="B705" s="343"/>
      <c r="C705" s="464"/>
      <c r="D705" s="343"/>
      <c r="E705" s="464"/>
      <c r="F705" s="343"/>
      <c r="G705" s="464"/>
      <c r="H705" s="343"/>
      <c r="I705" s="464"/>
      <c r="J705" s="497"/>
      <c r="K705" s="343"/>
      <c r="L705" s="464"/>
      <c r="M705" s="343"/>
      <c r="N705" s="464"/>
      <c r="O705" s="343"/>
      <c r="P705" s="464"/>
      <c r="Q705" s="343"/>
      <c r="R705" s="343"/>
      <c r="S705" s="343"/>
      <c r="T705" s="343"/>
      <c r="U705" s="343"/>
      <c r="V705" s="343"/>
      <c r="W705" s="343"/>
      <c r="X705" s="343"/>
      <c r="Y705" s="343"/>
      <c r="Z705" s="343"/>
    </row>
    <row r="706" spans="1:26" ht="15.75" customHeight="1">
      <c r="A706" s="343"/>
      <c r="B706" s="343"/>
      <c r="C706" s="464"/>
      <c r="D706" s="343"/>
      <c r="E706" s="464"/>
      <c r="F706" s="343"/>
      <c r="G706" s="464"/>
      <c r="H706" s="343"/>
      <c r="I706" s="464"/>
      <c r="J706" s="497"/>
      <c r="K706" s="343"/>
      <c r="L706" s="464"/>
      <c r="M706" s="343"/>
      <c r="N706" s="464"/>
      <c r="O706" s="343"/>
      <c r="P706" s="464"/>
      <c r="Q706" s="343"/>
      <c r="R706" s="343"/>
      <c r="S706" s="343"/>
      <c r="T706" s="343"/>
      <c r="U706" s="343"/>
      <c r="V706" s="343"/>
      <c r="W706" s="343"/>
      <c r="X706" s="343"/>
      <c r="Y706" s="343"/>
      <c r="Z706" s="343"/>
    </row>
    <row r="707" spans="1:26" ht="15.75" customHeight="1">
      <c r="A707" s="343"/>
      <c r="B707" s="343"/>
      <c r="C707" s="464"/>
      <c r="D707" s="343"/>
      <c r="E707" s="464"/>
      <c r="F707" s="343"/>
      <c r="G707" s="464"/>
      <c r="H707" s="343"/>
      <c r="I707" s="464"/>
      <c r="J707" s="497"/>
      <c r="K707" s="343"/>
      <c r="L707" s="464"/>
      <c r="M707" s="343"/>
      <c r="N707" s="464"/>
      <c r="O707" s="343"/>
      <c r="P707" s="464"/>
      <c r="Q707" s="343"/>
      <c r="R707" s="343"/>
      <c r="S707" s="343"/>
      <c r="T707" s="343"/>
      <c r="U707" s="343"/>
      <c r="V707" s="343"/>
      <c r="W707" s="343"/>
      <c r="X707" s="343"/>
      <c r="Y707" s="343"/>
      <c r="Z707" s="343"/>
    </row>
    <row r="708" spans="1:26" ht="15.75" customHeight="1">
      <c r="A708" s="343"/>
      <c r="B708" s="343"/>
      <c r="C708" s="464"/>
      <c r="D708" s="343"/>
      <c r="E708" s="464"/>
      <c r="F708" s="343"/>
      <c r="G708" s="464"/>
      <c r="H708" s="343"/>
      <c r="I708" s="464"/>
      <c r="J708" s="497"/>
      <c r="K708" s="343"/>
      <c r="L708" s="464"/>
      <c r="M708" s="343"/>
      <c r="N708" s="464"/>
      <c r="O708" s="343"/>
      <c r="P708" s="464"/>
      <c r="Q708" s="343"/>
      <c r="R708" s="343"/>
      <c r="S708" s="343"/>
      <c r="T708" s="343"/>
      <c r="U708" s="343"/>
      <c r="V708" s="343"/>
      <c r="W708" s="343"/>
      <c r="X708" s="343"/>
      <c r="Y708" s="343"/>
      <c r="Z708" s="343"/>
    </row>
    <row r="709" spans="1:26" ht="15.75" customHeight="1">
      <c r="A709" s="343"/>
      <c r="B709" s="343"/>
      <c r="C709" s="464"/>
      <c r="D709" s="343"/>
      <c r="E709" s="464"/>
      <c r="F709" s="343"/>
      <c r="G709" s="464"/>
      <c r="H709" s="343"/>
      <c r="I709" s="464"/>
      <c r="J709" s="497"/>
      <c r="K709" s="343"/>
      <c r="L709" s="464"/>
      <c r="M709" s="343"/>
      <c r="N709" s="464"/>
      <c r="O709" s="343"/>
      <c r="P709" s="464"/>
      <c r="Q709" s="343"/>
      <c r="R709" s="343"/>
      <c r="S709" s="343"/>
      <c r="T709" s="343"/>
      <c r="U709" s="343"/>
      <c r="V709" s="343"/>
      <c r="W709" s="343"/>
      <c r="X709" s="343"/>
      <c r="Y709" s="343"/>
      <c r="Z709" s="343"/>
    </row>
    <row r="710" spans="1:26" ht="15.75" customHeight="1">
      <c r="A710" s="343"/>
      <c r="B710" s="343"/>
      <c r="C710" s="464"/>
      <c r="D710" s="343"/>
      <c r="E710" s="464"/>
      <c r="F710" s="343"/>
      <c r="G710" s="464"/>
      <c r="H710" s="343"/>
      <c r="I710" s="464"/>
      <c r="J710" s="497"/>
      <c r="K710" s="343"/>
      <c r="L710" s="464"/>
      <c r="M710" s="343"/>
      <c r="N710" s="464"/>
      <c r="O710" s="343"/>
      <c r="P710" s="464"/>
      <c r="Q710" s="343"/>
      <c r="R710" s="343"/>
      <c r="S710" s="343"/>
      <c r="T710" s="343"/>
      <c r="U710" s="343"/>
      <c r="V710" s="343"/>
      <c r="W710" s="343"/>
      <c r="X710" s="343"/>
      <c r="Y710" s="343"/>
      <c r="Z710" s="343"/>
    </row>
    <row r="711" spans="1:26" ht="15.75" customHeight="1">
      <c r="A711" s="343"/>
      <c r="B711" s="343"/>
      <c r="C711" s="464"/>
      <c r="D711" s="343"/>
      <c r="E711" s="464"/>
      <c r="F711" s="343"/>
      <c r="G711" s="464"/>
      <c r="H711" s="343"/>
      <c r="I711" s="464"/>
      <c r="J711" s="497"/>
      <c r="K711" s="343"/>
      <c r="L711" s="464"/>
      <c r="M711" s="343"/>
      <c r="N711" s="464"/>
      <c r="O711" s="343"/>
      <c r="P711" s="464"/>
      <c r="Q711" s="343"/>
      <c r="R711" s="343"/>
      <c r="S711" s="343"/>
      <c r="T711" s="343"/>
      <c r="U711" s="343"/>
      <c r="V711" s="343"/>
      <c r="W711" s="343"/>
      <c r="X711" s="343"/>
      <c r="Y711" s="343"/>
      <c r="Z711" s="343"/>
    </row>
    <row r="712" spans="1:26" ht="15.75" customHeight="1">
      <c r="A712" s="343"/>
      <c r="B712" s="343"/>
      <c r="C712" s="464"/>
      <c r="D712" s="343"/>
      <c r="E712" s="464"/>
      <c r="F712" s="343"/>
      <c r="G712" s="464"/>
      <c r="H712" s="343"/>
      <c r="I712" s="464"/>
      <c r="J712" s="497"/>
      <c r="K712" s="343"/>
      <c r="L712" s="464"/>
      <c r="M712" s="343"/>
      <c r="N712" s="464"/>
      <c r="O712" s="343"/>
      <c r="P712" s="464"/>
      <c r="Q712" s="343"/>
      <c r="R712" s="343"/>
      <c r="S712" s="343"/>
      <c r="T712" s="343"/>
      <c r="U712" s="343"/>
      <c r="V712" s="343"/>
      <c r="W712" s="343"/>
      <c r="X712" s="343"/>
      <c r="Y712" s="343"/>
      <c r="Z712" s="343"/>
    </row>
    <row r="713" spans="1:26" ht="15.75" customHeight="1">
      <c r="A713" s="343"/>
      <c r="B713" s="343"/>
      <c r="C713" s="464"/>
      <c r="D713" s="343"/>
      <c r="E713" s="464"/>
      <c r="F713" s="343"/>
      <c r="G713" s="464"/>
      <c r="H713" s="343"/>
      <c r="I713" s="464"/>
      <c r="J713" s="497"/>
      <c r="K713" s="343"/>
      <c r="L713" s="464"/>
      <c r="M713" s="343"/>
      <c r="N713" s="464"/>
      <c r="O713" s="343"/>
      <c r="P713" s="464"/>
      <c r="Q713" s="343"/>
      <c r="R713" s="343"/>
      <c r="S713" s="343"/>
      <c r="T713" s="343"/>
      <c r="U713" s="343"/>
      <c r="V713" s="343"/>
      <c r="W713" s="343"/>
      <c r="X713" s="343"/>
      <c r="Y713" s="343"/>
      <c r="Z713" s="343"/>
    </row>
    <row r="714" spans="1:26" ht="15.75" customHeight="1">
      <c r="A714" s="343"/>
      <c r="B714" s="343"/>
      <c r="C714" s="464"/>
      <c r="D714" s="343"/>
      <c r="E714" s="464"/>
      <c r="F714" s="343"/>
      <c r="G714" s="464"/>
      <c r="H714" s="343"/>
      <c r="I714" s="464"/>
      <c r="J714" s="497"/>
      <c r="K714" s="343"/>
      <c r="L714" s="464"/>
      <c r="M714" s="343"/>
      <c r="N714" s="464"/>
      <c r="O714" s="343"/>
      <c r="P714" s="464"/>
      <c r="Q714" s="343"/>
      <c r="R714" s="343"/>
      <c r="S714" s="343"/>
      <c r="T714" s="343"/>
      <c r="U714" s="343"/>
      <c r="V714" s="343"/>
      <c r="W714" s="343"/>
      <c r="X714" s="343"/>
      <c r="Y714" s="343"/>
      <c r="Z714" s="343"/>
    </row>
    <row r="715" spans="1:26" ht="15.75" customHeight="1">
      <c r="A715" s="343"/>
      <c r="B715" s="343"/>
      <c r="C715" s="464"/>
      <c r="D715" s="343"/>
      <c r="E715" s="464"/>
      <c r="F715" s="343"/>
      <c r="G715" s="464"/>
      <c r="H715" s="343"/>
      <c r="I715" s="464"/>
      <c r="J715" s="497"/>
      <c r="K715" s="343"/>
      <c r="L715" s="464"/>
      <c r="M715" s="343"/>
      <c r="N715" s="464"/>
      <c r="O715" s="343"/>
      <c r="P715" s="464"/>
      <c r="Q715" s="343"/>
      <c r="R715" s="343"/>
      <c r="S715" s="343"/>
      <c r="T715" s="343"/>
      <c r="U715" s="343"/>
      <c r="V715" s="343"/>
      <c r="W715" s="343"/>
      <c r="X715" s="343"/>
      <c r="Y715" s="343"/>
      <c r="Z715" s="343"/>
    </row>
    <row r="716" spans="1:26" ht="15.75" customHeight="1">
      <c r="A716" s="343"/>
      <c r="B716" s="343"/>
      <c r="C716" s="464"/>
      <c r="D716" s="343"/>
      <c r="E716" s="464"/>
      <c r="F716" s="343"/>
      <c r="G716" s="464"/>
      <c r="H716" s="343"/>
      <c r="I716" s="464"/>
      <c r="J716" s="497"/>
      <c r="K716" s="343"/>
      <c r="L716" s="464"/>
      <c r="M716" s="343"/>
      <c r="N716" s="464"/>
      <c r="O716" s="343"/>
      <c r="P716" s="464"/>
      <c r="Q716" s="343"/>
      <c r="R716" s="343"/>
      <c r="S716" s="343"/>
      <c r="T716" s="343"/>
      <c r="U716" s="343"/>
      <c r="V716" s="343"/>
      <c r="W716" s="343"/>
      <c r="X716" s="343"/>
      <c r="Y716" s="343"/>
      <c r="Z716" s="343"/>
    </row>
    <row r="717" spans="1:26" ht="15.75" customHeight="1">
      <c r="A717" s="343"/>
      <c r="B717" s="343"/>
      <c r="C717" s="464"/>
      <c r="D717" s="343"/>
      <c r="E717" s="464"/>
      <c r="F717" s="343"/>
      <c r="G717" s="464"/>
      <c r="H717" s="343"/>
      <c r="I717" s="464"/>
      <c r="J717" s="497"/>
      <c r="K717" s="343"/>
      <c r="L717" s="464"/>
      <c r="M717" s="343"/>
      <c r="N717" s="464"/>
      <c r="O717" s="343"/>
      <c r="P717" s="464"/>
      <c r="Q717" s="343"/>
      <c r="R717" s="343"/>
      <c r="S717" s="343"/>
      <c r="T717" s="343"/>
      <c r="U717" s="343"/>
      <c r="V717" s="343"/>
      <c r="W717" s="343"/>
      <c r="X717" s="343"/>
      <c r="Y717" s="343"/>
      <c r="Z717" s="343"/>
    </row>
    <row r="718" spans="1:26" ht="15.75" customHeight="1">
      <c r="A718" s="343"/>
      <c r="B718" s="343"/>
      <c r="C718" s="464"/>
      <c r="D718" s="343"/>
      <c r="E718" s="464"/>
      <c r="F718" s="343"/>
      <c r="G718" s="464"/>
      <c r="H718" s="343"/>
      <c r="I718" s="464"/>
      <c r="J718" s="497"/>
      <c r="K718" s="343"/>
      <c r="L718" s="464"/>
      <c r="M718" s="343"/>
      <c r="N718" s="464"/>
      <c r="O718" s="343"/>
      <c r="P718" s="464"/>
      <c r="Q718" s="343"/>
      <c r="R718" s="343"/>
      <c r="S718" s="343"/>
      <c r="T718" s="343"/>
      <c r="U718" s="343"/>
      <c r="V718" s="343"/>
      <c r="W718" s="343"/>
      <c r="X718" s="343"/>
      <c r="Y718" s="343"/>
      <c r="Z718" s="343"/>
    </row>
    <row r="719" spans="1:26" ht="15.75" customHeight="1">
      <c r="A719" s="343"/>
      <c r="B719" s="343"/>
      <c r="C719" s="464"/>
      <c r="D719" s="343"/>
      <c r="E719" s="464"/>
      <c r="F719" s="343"/>
      <c r="G719" s="464"/>
      <c r="H719" s="343"/>
      <c r="I719" s="464"/>
      <c r="J719" s="497"/>
      <c r="K719" s="343"/>
      <c r="L719" s="464"/>
      <c r="M719" s="343"/>
      <c r="N719" s="464"/>
      <c r="O719" s="343"/>
      <c r="P719" s="464"/>
      <c r="Q719" s="343"/>
      <c r="R719" s="343"/>
      <c r="S719" s="343"/>
      <c r="T719" s="343"/>
      <c r="U719" s="343"/>
      <c r="V719" s="343"/>
      <c r="W719" s="343"/>
      <c r="X719" s="343"/>
      <c r="Y719" s="343"/>
      <c r="Z719" s="343"/>
    </row>
    <row r="720" spans="1:26" ht="15.75" customHeight="1">
      <c r="A720" s="343"/>
      <c r="B720" s="343"/>
      <c r="C720" s="464"/>
      <c r="D720" s="343"/>
      <c r="E720" s="464"/>
      <c r="F720" s="343"/>
      <c r="G720" s="464"/>
      <c r="H720" s="343"/>
      <c r="I720" s="464"/>
      <c r="J720" s="497"/>
      <c r="K720" s="343"/>
      <c r="L720" s="464"/>
      <c r="M720" s="343"/>
      <c r="N720" s="464"/>
      <c r="O720" s="343"/>
      <c r="P720" s="464"/>
      <c r="Q720" s="343"/>
      <c r="R720" s="343"/>
      <c r="S720" s="343"/>
      <c r="T720" s="343"/>
      <c r="U720" s="343"/>
      <c r="V720" s="343"/>
      <c r="W720" s="343"/>
      <c r="X720" s="343"/>
      <c r="Y720" s="343"/>
      <c r="Z720" s="343"/>
    </row>
    <row r="721" spans="1:26" ht="15.75" customHeight="1">
      <c r="A721" s="343"/>
      <c r="B721" s="343"/>
      <c r="C721" s="464"/>
      <c r="D721" s="343"/>
      <c r="E721" s="464"/>
      <c r="F721" s="343"/>
      <c r="G721" s="464"/>
      <c r="H721" s="343"/>
      <c r="I721" s="464"/>
      <c r="J721" s="497"/>
      <c r="K721" s="343"/>
      <c r="L721" s="464"/>
      <c r="M721" s="343"/>
      <c r="N721" s="464"/>
      <c r="O721" s="343"/>
      <c r="P721" s="464"/>
      <c r="Q721" s="343"/>
      <c r="R721" s="343"/>
      <c r="S721" s="343"/>
      <c r="T721" s="343"/>
      <c r="U721" s="343"/>
      <c r="V721" s="343"/>
      <c r="W721" s="343"/>
      <c r="X721" s="343"/>
      <c r="Y721" s="343"/>
      <c r="Z721" s="343"/>
    </row>
    <row r="722" spans="1:26" ht="15.75" customHeight="1">
      <c r="A722" s="343"/>
      <c r="B722" s="343"/>
      <c r="C722" s="464"/>
      <c r="D722" s="343"/>
      <c r="E722" s="464"/>
      <c r="F722" s="343"/>
      <c r="G722" s="464"/>
      <c r="H722" s="343"/>
      <c r="I722" s="464"/>
      <c r="J722" s="497"/>
      <c r="K722" s="343"/>
      <c r="L722" s="464"/>
      <c r="M722" s="343"/>
      <c r="N722" s="464"/>
      <c r="O722" s="343"/>
      <c r="P722" s="464"/>
      <c r="Q722" s="343"/>
      <c r="R722" s="343"/>
      <c r="S722" s="343"/>
      <c r="T722" s="343"/>
      <c r="U722" s="343"/>
      <c r="V722" s="343"/>
      <c r="W722" s="343"/>
      <c r="X722" s="343"/>
      <c r="Y722" s="343"/>
      <c r="Z722" s="343"/>
    </row>
    <row r="723" spans="1:26" ht="15.75" customHeight="1">
      <c r="A723" s="343"/>
      <c r="B723" s="343"/>
      <c r="C723" s="464"/>
      <c r="D723" s="343"/>
      <c r="E723" s="464"/>
      <c r="F723" s="343"/>
      <c r="G723" s="464"/>
      <c r="H723" s="343"/>
      <c r="I723" s="464"/>
      <c r="J723" s="497"/>
      <c r="K723" s="343"/>
      <c r="L723" s="464"/>
      <c r="M723" s="343"/>
      <c r="N723" s="464"/>
      <c r="O723" s="343"/>
      <c r="P723" s="464"/>
      <c r="Q723" s="343"/>
      <c r="R723" s="343"/>
      <c r="S723" s="343"/>
      <c r="T723" s="343"/>
      <c r="U723" s="343"/>
      <c r="V723" s="343"/>
      <c r="W723" s="343"/>
      <c r="X723" s="343"/>
      <c r="Y723" s="343"/>
      <c r="Z723" s="343"/>
    </row>
    <row r="724" spans="1:26" ht="15.75" customHeight="1">
      <c r="A724" s="343"/>
      <c r="B724" s="343"/>
      <c r="C724" s="464"/>
      <c r="D724" s="343"/>
      <c r="E724" s="464"/>
      <c r="F724" s="343"/>
      <c r="G724" s="464"/>
      <c r="H724" s="343"/>
      <c r="I724" s="464"/>
      <c r="J724" s="497"/>
      <c r="K724" s="343"/>
      <c r="L724" s="464"/>
      <c r="M724" s="343"/>
      <c r="N724" s="464"/>
      <c r="O724" s="343"/>
      <c r="P724" s="464"/>
      <c r="Q724" s="343"/>
      <c r="R724" s="343"/>
      <c r="S724" s="343"/>
      <c r="T724" s="343"/>
      <c r="U724" s="343"/>
      <c r="V724" s="343"/>
      <c r="W724" s="343"/>
      <c r="X724" s="343"/>
      <c r="Y724" s="343"/>
      <c r="Z724" s="343"/>
    </row>
    <row r="725" spans="1:26" ht="15.75" customHeight="1">
      <c r="A725" s="343"/>
      <c r="B725" s="343"/>
      <c r="C725" s="464"/>
      <c r="D725" s="343"/>
      <c r="E725" s="464"/>
      <c r="F725" s="343"/>
      <c r="G725" s="464"/>
      <c r="H725" s="343"/>
      <c r="I725" s="464"/>
      <c r="J725" s="497"/>
      <c r="K725" s="343"/>
      <c r="L725" s="464"/>
      <c r="M725" s="343"/>
      <c r="N725" s="464"/>
      <c r="O725" s="343"/>
      <c r="P725" s="464"/>
      <c r="Q725" s="343"/>
      <c r="R725" s="343"/>
      <c r="S725" s="343"/>
      <c r="T725" s="343"/>
      <c r="U725" s="343"/>
      <c r="V725" s="343"/>
      <c r="W725" s="343"/>
      <c r="X725" s="343"/>
      <c r="Y725" s="343"/>
      <c r="Z725" s="343"/>
    </row>
    <row r="726" spans="1:26" ht="15.75" customHeight="1">
      <c r="A726" s="343"/>
      <c r="B726" s="343"/>
      <c r="C726" s="464"/>
      <c r="D726" s="343"/>
      <c r="E726" s="464"/>
      <c r="F726" s="343"/>
      <c r="G726" s="464"/>
      <c r="H726" s="343"/>
      <c r="I726" s="464"/>
      <c r="J726" s="497"/>
      <c r="K726" s="343"/>
      <c r="L726" s="464"/>
      <c r="M726" s="343"/>
      <c r="N726" s="464"/>
      <c r="O726" s="343"/>
      <c r="P726" s="464"/>
      <c r="Q726" s="343"/>
      <c r="R726" s="343"/>
      <c r="S726" s="343"/>
      <c r="T726" s="343"/>
      <c r="U726" s="343"/>
      <c r="V726" s="343"/>
      <c r="W726" s="343"/>
      <c r="X726" s="343"/>
      <c r="Y726" s="343"/>
      <c r="Z726" s="343"/>
    </row>
    <row r="727" spans="1:26" ht="15.75" customHeight="1">
      <c r="A727" s="343"/>
      <c r="B727" s="343"/>
      <c r="C727" s="464"/>
      <c r="D727" s="343"/>
      <c r="E727" s="464"/>
      <c r="F727" s="343"/>
      <c r="G727" s="464"/>
      <c r="H727" s="343"/>
      <c r="I727" s="464"/>
      <c r="J727" s="497"/>
      <c r="K727" s="343"/>
      <c r="L727" s="464"/>
      <c r="M727" s="343"/>
      <c r="N727" s="464"/>
      <c r="O727" s="343"/>
      <c r="P727" s="464"/>
      <c r="Q727" s="343"/>
      <c r="R727" s="343"/>
      <c r="S727" s="343"/>
      <c r="T727" s="343"/>
      <c r="U727" s="343"/>
      <c r="V727" s="343"/>
      <c r="W727" s="343"/>
      <c r="X727" s="343"/>
      <c r="Y727" s="343"/>
      <c r="Z727" s="343"/>
    </row>
    <row r="728" spans="1:26" ht="15.75" customHeight="1">
      <c r="A728" s="343"/>
      <c r="B728" s="343"/>
      <c r="C728" s="464"/>
      <c r="D728" s="343"/>
      <c r="E728" s="464"/>
      <c r="F728" s="343"/>
      <c r="G728" s="464"/>
      <c r="H728" s="343"/>
      <c r="I728" s="464"/>
      <c r="J728" s="497"/>
      <c r="K728" s="343"/>
      <c r="L728" s="464"/>
      <c r="M728" s="343"/>
      <c r="N728" s="464"/>
      <c r="O728" s="343"/>
      <c r="P728" s="464"/>
      <c r="Q728" s="343"/>
      <c r="R728" s="343"/>
      <c r="S728" s="343"/>
      <c r="T728" s="343"/>
      <c r="U728" s="343"/>
      <c r="V728" s="343"/>
      <c r="W728" s="343"/>
      <c r="X728" s="343"/>
      <c r="Y728" s="343"/>
      <c r="Z728" s="343"/>
    </row>
    <row r="729" spans="1:26" ht="15.75" customHeight="1">
      <c r="A729" s="343"/>
      <c r="B729" s="343"/>
      <c r="C729" s="464"/>
      <c r="D729" s="343"/>
      <c r="E729" s="464"/>
      <c r="F729" s="343"/>
      <c r="G729" s="464"/>
      <c r="H729" s="343"/>
      <c r="I729" s="464"/>
      <c r="J729" s="497"/>
      <c r="K729" s="343"/>
      <c r="L729" s="464"/>
      <c r="M729" s="343"/>
      <c r="N729" s="464"/>
      <c r="O729" s="343"/>
      <c r="P729" s="464"/>
      <c r="Q729" s="343"/>
      <c r="R729" s="343"/>
      <c r="S729" s="343"/>
      <c r="T729" s="343"/>
      <c r="U729" s="343"/>
      <c r="V729" s="343"/>
      <c r="W729" s="343"/>
      <c r="X729" s="343"/>
      <c r="Y729" s="343"/>
      <c r="Z729" s="343"/>
    </row>
    <row r="730" spans="1:26" ht="15.75" customHeight="1">
      <c r="A730" s="343"/>
      <c r="B730" s="343"/>
      <c r="C730" s="464"/>
      <c r="D730" s="343"/>
      <c r="E730" s="464"/>
      <c r="F730" s="343"/>
      <c r="G730" s="464"/>
      <c r="H730" s="343"/>
      <c r="I730" s="464"/>
      <c r="J730" s="497"/>
      <c r="K730" s="343"/>
      <c r="L730" s="464"/>
      <c r="M730" s="343"/>
      <c r="N730" s="464"/>
      <c r="O730" s="343"/>
      <c r="P730" s="464"/>
      <c r="Q730" s="343"/>
      <c r="R730" s="343"/>
      <c r="S730" s="343"/>
      <c r="T730" s="343"/>
      <c r="U730" s="343"/>
      <c r="V730" s="343"/>
      <c r="W730" s="343"/>
      <c r="X730" s="343"/>
      <c r="Y730" s="343"/>
      <c r="Z730" s="343"/>
    </row>
    <row r="731" spans="1:26" ht="15.75" customHeight="1">
      <c r="A731" s="343"/>
      <c r="B731" s="343"/>
      <c r="C731" s="464"/>
      <c r="D731" s="343"/>
      <c r="E731" s="464"/>
      <c r="F731" s="343"/>
      <c r="G731" s="464"/>
      <c r="H731" s="343"/>
      <c r="I731" s="464"/>
      <c r="J731" s="497"/>
      <c r="K731" s="343"/>
      <c r="L731" s="464"/>
      <c r="M731" s="343"/>
      <c r="N731" s="464"/>
      <c r="O731" s="343"/>
      <c r="P731" s="464"/>
      <c r="Q731" s="343"/>
      <c r="R731" s="343"/>
      <c r="S731" s="343"/>
      <c r="T731" s="343"/>
      <c r="U731" s="343"/>
      <c r="V731" s="343"/>
      <c r="W731" s="343"/>
      <c r="X731" s="343"/>
      <c r="Y731" s="343"/>
      <c r="Z731" s="343"/>
    </row>
    <row r="732" spans="1:26" ht="15.75" customHeight="1">
      <c r="A732" s="343"/>
      <c r="B732" s="343"/>
      <c r="C732" s="464"/>
      <c r="D732" s="343"/>
      <c r="E732" s="464"/>
      <c r="F732" s="343"/>
      <c r="G732" s="464"/>
      <c r="H732" s="343"/>
      <c r="I732" s="464"/>
      <c r="J732" s="497"/>
      <c r="K732" s="343"/>
      <c r="L732" s="464"/>
      <c r="M732" s="343"/>
      <c r="N732" s="464"/>
      <c r="O732" s="343"/>
      <c r="P732" s="464"/>
      <c r="Q732" s="343"/>
      <c r="R732" s="343"/>
      <c r="S732" s="343"/>
      <c r="T732" s="343"/>
      <c r="U732" s="343"/>
      <c r="V732" s="343"/>
      <c r="W732" s="343"/>
      <c r="X732" s="343"/>
      <c r="Y732" s="343"/>
      <c r="Z732" s="343"/>
    </row>
    <row r="733" spans="1:26" ht="15.75" customHeight="1">
      <c r="A733" s="343"/>
      <c r="B733" s="343"/>
      <c r="C733" s="464"/>
      <c r="D733" s="343"/>
      <c r="E733" s="464"/>
      <c r="F733" s="343"/>
      <c r="G733" s="464"/>
      <c r="H733" s="343"/>
      <c r="I733" s="464"/>
      <c r="J733" s="497"/>
      <c r="K733" s="343"/>
      <c r="L733" s="464"/>
      <c r="M733" s="343"/>
      <c r="N733" s="464"/>
      <c r="O733" s="343"/>
      <c r="P733" s="464"/>
      <c r="Q733" s="343"/>
      <c r="R733" s="343"/>
      <c r="S733" s="343"/>
      <c r="T733" s="343"/>
      <c r="U733" s="343"/>
      <c r="V733" s="343"/>
      <c r="W733" s="343"/>
      <c r="X733" s="343"/>
      <c r="Y733" s="343"/>
      <c r="Z733" s="343"/>
    </row>
    <row r="734" spans="1:26" ht="15.75" customHeight="1">
      <c r="A734" s="343"/>
      <c r="B734" s="343"/>
      <c r="C734" s="464"/>
      <c r="D734" s="343"/>
      <c r="E734" s="464"/>
      <c r="F734" s="343"/>
      <c r="G734" s="464"/>
      <c r="H734" s="343"/>
      <c r="I734" s="464"/>
      <c r="J734" s="497"/>
      <c r="K734" s="343"/>
      <c r="L734" s="464"/>
      <c r="M734" s="343"/>
      <c r="N734" s="464"/>
      <c r="O734" s="343"/>
      <c r="P734" s="464"/>
      <c r="Q734" s="343"/>
      <c r="R734" s="343"/>
      <c r="S734" s="343"/>
      <c r="T734" s="343"/>
      <c r="U734" s="343"/>
      <c r="V734" s="343"/>
      <c r="W734" s="343"/>
      <c r="X734" s="343"/>
      <c r="Y734" s="343"/>
      <c r="Z734" s="343"/>
    </row>
    <row r="735" spans="1:26" ht="15.75" customHeight="1">
      <c r="A735" s="343"/>
      <c r="B735" s="343"/>
      <c r="C735" s="464"/>
      <c r="D735" s="343"/>
      <c r="E735" s="464"/>
      <c r="F735" s="343"/>
      <c r="G735" s="464"/>
      <c r="H735" s="343"/>
      <c r="I735" s="464"/>
      <c r="J735" s="497"/>
      <c r="K735" s="343"/>
      <c r="L735" s="464"/>
      <c r="M735" s="343"/>
      <c r="N735" s="464"/>
      <c r="O735" s="343"/>
      <c r="P735" s="464"/>
      <c r="Q735" s="343"/>
      <c r="R735" s="343"/>
      <c r="S735" s="343"/>
      <c r="T735" s="343"/>
      <c r="U735" s="343"/>
      <c r="V735" s="343"/>
      <c r="W735" s="343"/>
      <c r="X735" s="343"/>
      <c r="Y735" s="343"/>
      <c r="Z735" s="343"/>
    </row>
    <row r="736" spans="1:26" ht="15.75" customHeight="1">
      <c r="A736" s="343"/>
      <c r="B736" s="343"/>
      <c r="C736" s="464"/>
      <c r="D736" s="343"/>
      <c r="E736" s="464"/>
      <c r="F736" s="343"/>
      <c r="G736" s="464"/>
      <c r="H736" s="343"/>
      <c r="I736" s="464"/>
      <c r="J736" s="497"/>
      <c r="K736" s="343"/>
      <c r="L736" s="464"/>
      <c r="M736" s="343"/>
      <c r="N736" s="464"/>
      <c r="O736" s="343"/>
      <c r="P736" s="464"/>
      <c r="Q736" s="343"/>
      <c r="R736" s="343"/>
      <c r="S736" s="343"/>
      <c r="T736" s="343"/>
      <c r="U736" s="343"/>
      <c r="V736" s="343"/>
      <c r="W736" s="343"/>
      <c r="X736" s="343"/>
      <c r="Y736" s="343"/>
      <c r="Z736" s="343"/>
    </row>
    <row r="737" spans="1:26" ht="15.75" customHeight="1">
      <c r="A737" s="343"/>
      <c r="B737" s="343"/>
      <c r="C737" s="464"/>
      <c r="D737" s="343"/>
      <c r="E737" s="464"/>
      <c r="F737" s="343"/>
      <c r="G737" s="464"/>
      <c r="H737" s="343"/>
      <c r="I737" s="464"/>
      <c r="J737" s="497"/>
      <c r="K737" s="343"/>
      <c r="L737" s="464"/>
      <c r="M737" s="343"/>
      <c r="N737" s="464"/>
      <c r="O737" s="343"/>
      <c r="P737" s="464"/>
      <c r="Q737" s="343"/>
      <c r="R737" s="343"/>
      <c r="S737" s="343"/>
      <c r="T737" s="343"/>
      <c r="U737" s="343"/>
      <c r="V737" s="343"/>
      <c r="W737" s="343"/>
      <c r="X737" s="343"/>
      <c r="Y737" s="343"/>
      <c r="Z737" s="343"/>
    </row>
    <row r="738" spans="1:26" ht="15.75" customHeight="1">
      <c r="A738" s="343"/>
      <c r="B738" s="343"/>
      <c r="C738" s="464"/>
      <c r="D738" s="343"/>
      <c r="E738" s="464"/>
      <c r="F738" s="343"/>
      <c r="G738" s="464"/>
      <c r="H738" s="343"/>
      <c r="I738" s="464"/>
      <c r="J738" s="497"/>
      <c r="K738" s="343"/>
      <c r="L738" s="464"/>
      <c r="M738" s="343"/>
      <c r="N738" s="464"/>
      <c r="O738" s="343"/>
      <c r="P738" s="464"/>
      <c r="Q738" s="343"/>
      <c r="R738" s="343"/>
      <c r="S738" s="343"/>
      <c r="T738" s="343"/>
      <c r="U738" s="343"/>
      <c r="V738" s="343"/>
      <c r="W738" s="343"/>
      <c r="X738" s="343"/>
      <c r="Y738" s="343"/>
      <c r="Z738" s="343"/>
    </row>
    <row r="739" spans="1:26" ht="15.75" customHeight="1">
      <c r="A739" s="343"/>
      <c r="B739" s="343"/>
      <c r="C739" s="464"/>
      <c r="D739" s="343"/>
      <c r="E739" s="464"/>
      <c r="F739" s="343"/>
      <c r="G739" s="464"/>
      <c r="H739" s="343"/>
      <c r="I739" s="464"/>
      <c r="J739" s="497"/>
      <c r="K739" s="343"/>
      <c r="L739" s="464"/>
      <c r="M739" s="343"/>
      <c r="N739" s="464"/>
      <c r="O739" s="343"/>
      <c r="P739" s="464"/>
      <c r="Q739" s="343"/>
      <c r="R739" s="343"/>
      <c r="S739" s="343"/>
      <c r="T739" s="343"/>
      <c r="U739" s="343"/>
      <c r="V739" s="343"/>
      <c r="W739" s="343"/>
      <c r="X739" s="343"/>
      <c r="Y739" s="343"/>
      <c r="Z739" s="343"/>
    </row>
    <row r="740" spans="1:26" ht="15.75" customHeight="1">
      <c r="A740" s="343"/>
      <c r="B740" s="343"/>
      <c r="C740" s="464"/>
      <c r="D740" s="343"/>
      <c r="E740" s="464"/>
      <c r="F740" s="343"/>
      <c r="G740" s="464"/>
      <c r="H740" s="343"/>
      <c r="I740" s="464"/>
      <c r="J740" s="497"/>
      <c r="K740" s="343"/>
      <c r="L740" s="464"/>
      <c r="M740" s="343"/>
      <c r="N740" s="464"/>
      <c r="O740" s="343"/>
      <c r="P740" s="464"/>
      <c r="Q740" s="343"/>
      <c r="R740" s="343"/>
      <c r="S740" s="343"/>
      <c r="T740" s="343"/>
      <c r="U740" s="343"/>
      <c r="V740" s="343"/>
      <c r="W740" s="343"/>
      <c r="X740" s="343"/>
      <c r="Y740" s="343"/>
      <c r="Z740" s="343"/>
    </row>
    <row r="741" spans="1:26" ht="15.75" customHeight="1">
      <c r="A741" s="343"/>
      <c r="B741" s="343"/>
      <c r="C741" s="464"/>
      <c r="D741" s="343"/>
      <c r="E741" s="464"/>
      <c r="F741" s="343"/>
      <c r="G741" s="464"/>
      <c r="H741" s="343"/>
      <c r="I741" s="464"/>
      <c r="J741" s="497"/>
      <c r="K741" s="343"/>
      <c r="L741" s="464"/>
      <c r="M741" s="343"/>
      <c r="N741" s="464"/>
      <c r="O741" s="343"/>
      <c r="P741" s="464"/>
      <c r="Q741" s="343"/>
      <c r="R741" s="343"/>
      <c r="S741" s="343"/>
      <c r="T741" s="343"/>
      <c r="U741" s="343"/>
      <c r="V741" s="343"/>
      <c r="W741" s="343"/>
      <c r="X741" s="343"/>
      <c r="Y741" s="343"/>
      <c r="Z741" s="343"/>
    </row>
    <row r="742" spans="1:26" ht="15.75" customHeight="1">
      <c r="A742" s="343"/>
      <c r="B742" s="343"/>
      <c r="C742" s="464"/>
      <c r="D742" s="343"/>
      <c r="E742" s="464"/>
      <c r="F742" s="343"/>
      <c r="G742" s="464"/>
      <c r="H742" s="343"/>
      <c r="I742" s="464"/>
      <c r="J742" s="497"/>
      <c r="K742" s="343"/>
      <c r="L742" s="464"/>
      <c r="M742" s="343"/>
      <c r="N742" s="464"/>
      <c r="O742" s="343"/>
      <c r="P742" s="464"/>
      <c r="Q742" s="343"/>
      <c r="R742" s="343"/>
      <c r="S742" s="343"/>
      <c r="T742" s="343"/>
      <c r="U742" s="343"/>
      <c r="V742" s="343"/>
      <c r="W742" s="343"/>
      <c r="X742" s="343"/>
      <c r="Y742" s="343"/>
      <c r="Z742" s="343"/>
    </row>
    <row r="743" spans="1:26" ht="15.75" customHeight="1">
      <c r="A743" s="343"/>
      <c r="B743" s="343"/>
      <c r="C743" s="464"/>
      <c r="D743" s="343"/>
      <c r="E743" s="464"/>
      <c r="F743" s="343"/>
      <c r="G743" s="464"/>
      <c r="H743" s="343"/>
      <c r="I743" s="464"/>
      <c r="J743" s="497"/>
      <c r="K743" s="343"/>
      <c r="L743" s="464"/>
      <c r="M743" s="343"/>
      <c r="N743" s="464"/>
      <c r="O743" s="343"/>
      <c r="P743" s="464"/>
      <c r="Q743" s="343"/>
      <c r="R743" s="343"/>
      <c r="S743" s="343"/>
      <c r="T743" s="343"/>
      <c r="U743" s="343"/>
      <c r="V743" s="343"/>
      <c r="W743" s="343"/>
      <c r="X743" s="343"/>
      <c r="Y743" s="343"/>
      <c r="Z743" s="343"/>
    </row>
    <row r="744" spans="1:26" ht="15.75" customHeight="1">
      <c r="A744" s="343"/>
      <c r="B744" s="343"/>
      <c r="C744" s="464"/>
      <c r="D744" s="343"/>
      <c r="E744" s="464"/>
      <c r="F744" s="343"/>
      <c r="G744" s="464"/>
      <c r="H744" s="343"/>
      <c r="I744" s="464"/>
      <c r="J744" s="497"/>
      <c r="K744" s="343"/>
      <c r="L744" s="464"/>
      <c r="M744" s="343"/>
      <c r="N744" s="464"/>
      <c r="O744" s="343"/>
      <c r="P744" s="464"/>
      <c r="Q744" s="343"/>
      <c r="R744" s="343"/>
      <c r="S744" s="343"/>
      <c r="T744" s="343"/>
      <c r="U744" s="343"/>
      <c r="V744" s="343"/>
      <c r="W744" s="343"/>
      <c r="X744" s="343"/>
      <c r="Y744" s="343"/>
      <c r="Z744" s="343"/>
    </row>
    <row r="745" spans="1:26" ht="15.75" customHeight="1">
      <c r="A745" s="343"/>
      <c r="B745" s="343"/>
      <c r="C745" s="464"/>
      <c r="D745" s="343"/>
      <c r="E745" s="464"/>
      <c r="F745" s="343"/>
      <c r="G745" s="464"/>
      <c r="H745" s="343"/>
      <c r="I745" s="464"/>
      <c r="J745" s="497"/>
      <c r="K745" s="343"/>
      <c r="L745" s="464"/>
      <c r="M745" s="343"/>
      <c r="N745" s="464"/>
      <c r="O745" s="343"/>
      <c r="P745" s="464"/>
      <c r="Q745" s="343"/>
      <c r="R745" s="343"/>
      <c r="S745" s="343"/>
      <c r="T745" s="343"/>
      <c r="U745" s="343"/>
      <c r="V745" s="343"/>
      <c r="W745" s="343"/>
      <c r="X745" s="343"/>
      <c r="Y745" s="343"/>
      <c r="Z745" s="343"/>
    </row>
    <row r="746" spans="1:26" ht="15.75" customHeight="1">
      <c r="A746" s="343"/>
      <c r="B746" s="343"/>
      <c r="C746" s="464"/>
      <c r="D746" s="343"/>
      <c r="E746" s="464"/>
      <c r="F746" s="343"/>
      <c r="G746" s="464"/>
      <c r="H746" s="343"/>
      <c r="I746" s="464"/>
      <c r="J746" s="497"/>
      <c r="K746" s="343"/>
      <c r="L746" s="464"/>
      <c r="M746" s="343"/>
      <c r="N746" s="464"/>
      <c r="O746" s="343"/>
      <c r="P746" s="464"/>
      <c r="Q746" s="343"/>
      <c r="R746" s="343"/>
      <c r="S746" s="343"/>
      <c r="T746" s="343"/>
      <c r="U746" s="343"/>
      <c r="V746" s="343"/>
      <c r="W746" s="343"/>
      <c r="X746" s="343"/>
      <c r="Y746" s="343"/>
      <c r="Z746" s="343"/>
    </row>
    <row r="747" spans="1:26" ht="15.75" customHeight="1">
      <c r="A747" s="343"/>
      <c r="B747" s="343"/>
      <c r="C747" s="464"/>
      <c r="D747" s="343"/>
      <c r="E747" s="464"/>
      <c r="F747" s="343"/>
      <c r="G747" s="464"/>
      <c r="H747" s="343"/>
      <c r="I747" s="464"/>
      <c r="J747" s="497"/>
      <c r="K747" s="343"/>
      <c r="L747" s="464"/>
      <c r="M747" s="343"/>
      <c r="N747" s="464"/>
      <c r="O747" s="343"/>
      <c r="P747" s="464"/>
      <c r="Q747" s="343"/>
      <c r="R747" s="343"/>
      <c r="S747" s="343"/>
      <c r="T747" s="343"/>
      <c r="U747" s="343"/>
      <c r="V747" s="343"/>
      <c r="W747" s="343"/>
      <c r="X747" s="343"/>
      <c r="Y747" s="343"/>
      <c r="Z747" s="343"/>
    </row>
    <row r="748" spans="1:26" ht="15.75" customHeight="1">
      <c r="A748" s="343"/>
      <c r="B748" s="343"/>
      <c r="C748" s="464"/>
      <c r="D748" s="343"/>
      <c r="E748" s="464"/>
      <c r="F748" s="343"/>
      <c r="G748" s="464"/>
      <c r="H748" s="343"/>
      <c r="I748" s="464"/>
      <c r="J748" s="497"/>
      <c r="K748" s="343"/>
      <c r="L748" s="464"/>
      <c r="M748" s="343"/>
      <c r="N748" s="464"/>
      <c r="O748" s="343"/>
      <c r="P748" s="464"/>
      <c r="Q748" s="343"/>
      <c r="R748" s="343"/>
      <c r="S748" s="343"/>
      <c r="T748" s="343"/>
      <c r="U748" s="343"/>
      <c r="V748" s="343"/>
      <c r="W748" s="343"/>
      <c r="X748" s="343"/>
      <c r="Y748" s="343"/>
      <c r="Z748" s="343"/>
    </row>
    <row r="749" spans="1:26" ht="15.75" customHeight="1">
      <c r="A749" s="343"/>
      <c r="B749" s="343"/>
      <c r="C749" s="464"/>
      <c r="D749" s="343"/>
      <c r="E749" s="464"/>
      <c r="F749" s="343"/>
      <c r="G749" s="464"/>
      <c r="H749" s="343"/>
      <c r="I749" s="464"/>
      <c r="J749" s="497"/>
      <c r="K749" s="343"/>
      <c r="L749" s="464"/>
      <c r="M749" s="343"/>
      <c r="N749" s="464"/>
      <c r="O749" s="343"/>
      <c r="P749" s="464"/>
      <c r="Q749" s="343"/>
      <c r="R749" s="343"/>
      <c r="S749" s="343"/>
      <c r="T749" s="343"/>
      <c r="U749" s="343"/>
      <c r="V749" s="343"/>
      <c r="W749" s="343"/>
      <c r="X749" s="343"/>
      <c r="Y749" s="343"/>
      <c r="Z749" s="343"/>
    </row>
    <row r="750" spans="1:26" ht="15.75" customHeight="1">
      <c r="A750" s="343"/>
      <c r="B750" s="343"/>
      <c r="C750" s="464"/>
      <c r="D750" s="343"/>
      <c r="E750" s="464"/>
      <c r="F750" s="343"/>
      <c r="G750" s="464"/>
      <c r="H750" s="343"/>
      <c r="I750" s="464"/>
      <c r="J750" s="497"/>
      <c r="K750" s="343"/>
      <c r="L750" s="464"/>
      <c r="M750" s="343"/>
      <c r="N750" s="464"/>
      <c r="O750" s="343"/>
      <c r="P750" s="464"/>
      <c r="Q750" s="343"/>
      <c r="R750" s="343"/>
      <c r="S750" s="343"/>
      <c r="T750" s="343"/>
      <c r="U750" s="343"/>
      <c r="V750" s="343"/>
      <c r="W750" s="343"/>
      <c r="X750" s="343"/>
      <c r="Y750" s="343"/>
      <c r="Z750" s="343"/>
    </row>
    <row r="751" spans="1:26" ht="15.75" customHeight="1">
      <c r="A751" s="343"/>
      <c r="B751" s="343"/>
      <c r="C751" s="464"/>
      <c r="D751" s="343"/>
      <c r="E751" s="464"/>
      <c r="F751" s="343"/>
      <c r="G751" s="464"/>
      <c r="H751" s="343"/>
      <c r="I751" s="464"/>
      <c r="J751" s="497"/>
      <c r="K751" s="343"/>
      <c r="L751" s="464"/>
      <c r="M751" s="343"/>
      <c r="N751" s="464"/>
      <c r="O751" s="343"/>
      <c r="P751" s="464"/>
      <c r="Q751" s="343"/>
      <c r="R751" s="343"/>
      <c r="S751" s="343"/>
      <c r="T751" s="343"/>
      <c r="U751" s="343"/>
      <c r="V751" s="343"/>
      <c r="W751" s="343"/>
      <c r="X751" s="343"/>
      <c r="Y751" s="343"/>
      <c r="Z751" s="343"/>
    </row>
    <row r="752" spans="1:26" ht="15.75" customHeight="1">
      <c r="A752" s="343"/>
      <c r="B752" s="343"/>
      <c r="C752" s="464"/>
      <c r="D752" s="343"/>
      <c r="E752" s="464"/>
      <c r="F752" s="343"/>
      <c r="G752" s="464"/>
      <c r="H752" s="343"/>
      <c r="I752" s="464"/>
      <c r="J752" s="497"/>
      <c r="K752" s="343"/>
      <c r="L752" s="464"/>
      <c r="M752" s="343"/>
      <c r="N752" s="464"/>
      <c r="O752" s="343"/>
      <c r="P752" s="464"/>
      <c r="Q752" s="343"/>
      <c r="R752" s="343"/>
      <c r="S752" s="343"/>
      <c r="T752" s="343"/>
      <c r="U752" s="343"/>
      <c r="V752" s="343"/>
      <c r="W752" s="343"/>
      <c r="X752" s="343"/>
      <c r="Y752" s="343"/>
      <c r="Z752" s="343"/>
    </row>
    <row r="753" spans="1:26" ht="15.75" customHeight="1">
      <c r="A753" s="343"/>
      <c r="B753" s="343"/>
      <c r="C753" s="464"/>
      <c r="D753" s="343"/>
      <c r="E753" s="464"/>
      <c r="F753" s="343"/>
      <c r="G753" s="464"/>
      <c r="H753" s="343"/>
      <c r="I753" s="464"/>
      <c r="J753" s="497"/>
      <c r="K753" s="343"/>
      <c r="L753" s="464"/>
      <c r="M753" s="343"/>
      <c r="N753" s="464"/>
      <c r="O753" s="343"/>
      <c r="P753" s="464"/>
      <c r="Q753" s="343"/>
      <c r="R753" s="343"/>
      <c r="S753" s="343"/>
      <c r="T753" s="343"/>
      <c r="U753" s="343"/>
      <c r="V753" s="343"/>
      <c r="W753" s="343"/>
      <c r="X753" s="343"/>
      <c r="Y753" s="343"/>
      <c r="Z753" s="343"/>
    </row>
    <row r="754" spans="1:26" ht="15.75" customHeight="1">
      <c r="A754" s="343"/>
      <c r="B754" s="343"/>
      <c r="C754" s="464"/>
      <c r="D754" s="343"/>
      <c r="E754" s="464"/>
      <c r="F754" s="343"/>
      <c r="G754" s="464"/>
      <c r="H754" s="343"/>
      <c r="I754" s="464"/>
      <c r="J754" s="497"/>
      <c r="K754" s="343"/>
      <c r="L754" s="464"/>
      <c r="M754" s="343"/>
      <c r="N754" s="464"/>
      <c r="O754" s="343"/>
      <c r="P754" s="464"/>
      <c r="Q754" s="343"/>
      <c r="R754" s="343"/>
      <c r="S754" s="343"/>
      <c r="T754" s="343"/>
      <c r="U754" s="343"/>
      <c r="V754" s="343"/>
      <c r="W754" s="343"/>
      <c r="X754" s="343"/>
      <c r="Y754" s="343"/>
      <c r="Z754" s="343"/>
    </row>
    <row r="755" spans="1:26" ht="15.75" customHeight="1">
      <c r="A755" s="343"/>
      <c r="B755" s="343"/>
      <c r="C755" s="464"/>
      <c r="D755" s="343"/>
      <c r="E755" s="464"/>
      <c r="F755" s="343"/>
      <c r="G755" s="464"/>
      <c r="H755" s="343"/>
      <c r="I755" s="464"/>
      <c r="J755" s="497"/>
      <c r="K755" s="343"/>
      <c r="L755" s="464"/>
      <c r="M755" s="343"/>
      <c r="N755" s="464"/>
      <c r="O755" s="343"/>
      <c r="P755" s="464"/>
      <c r="Q755" s="343"/>
      <c r="R755" s="343"/>
      <c r="S755" s="343"/>
      <c r="T755" s="343"/>
      <c r="U755" s="343"/>
      <c r="V755" s="343"/>
      <c r="W755" s="343"/>
      <c r="X755" s="343"/>
      <c r="Y755" s="343"/>
      <c r="Z755" s="343"/>
    </row>
    <row r="756" spans="1:26" ht="15.75" customHeight="1">
      <c r="A756" s="343"/>
      <c r="B756" s="343"/>
      <c r="C756" s="464"/>
      <c r="D756" s="343"/>
      <c r="E756" s="464"/>
      <c r="F756" s="343"/>
      <c r="G756" s="464"/>
      <c r="H756" s="343"/>
      <c r="I756" s="464"/>
      <c r="J756" s="497"/>
      <c r="K756" s="343"/>
      <c r="L756" s="464"/>
      <c r="M756" s="343"/>
      <c r="N756" s="464"/>
      <c r="O756" s="343"/>
      <c r="P756" s="464"/>
      <c r="Q756" s="343"/>
      <c r="R756" s="343"/>
      <c r="S756" s="343"/>
      <c r="T756" s="343"/>
      <c r="U756" s="343"/>
      <c r="V756" s="343"/>
      <c r="W756" s="343"/>
      <c r="X756" s="343"/>
      <c r="Y756" s="343"/>
      <c r="Z756" s="343"/>
    </row>
    <row r="757" spans="1:26" ht="15.75" customHeight="1">
      <c r="A757" s="343"/>
      <c r="B757" s="343"/>
      <c r="C757" s="464"/>
      <c r="D757" s="343"/>
      <c r="E757" s="464"/>
      <c r="F757" s="343"/>
      <c r="G757" s="464"/>
      <c r="H757" s="343"/>
      <c r="I757" s="464"/>
      <c r="J757" s="497"/>
      <c r="K757" s="343"/>
      <c r="L757" s="464"/>
      <c r="M757" s="343"/>
      <c r="N757" s="464"/>
      <c r="O757" s="343"/>
      <c r="P757" s="464"/>
      <c r="Q757" s="343"/>
      <c r="R757" s="343"/>
      <c r="S757" s="343"/>
      <c r="T757" s="343"/>
      <c r="U757" s="343"/>
      <c r="V757" s="343"/>
      <c r="W757" s="343"/>
      <c r="X757" s="343"/>
      <c r="Y757" s="343"/>
      <c r="Z757" s="343"/>
    </row>
    <row r="758" spans="1:26" ht="15.75" customHeight="1">
      <c r="A758" s="343"/>
      <c r="B758" s="343"/>
      <c r="C758" s="464"/>
      <c r="D758" s="343"/>
      <c r="E758" s="464"/>
      <c r="F758" s="343"/>
      <c r="G758" s="464"/>
      <c r="H758" s="343"/>
      <c r="I758" s="464"/>
      <c r="J758" s="497"/>
      <c r="K758" s="343"/>
      <c r="L758" s="464"/>
      <c r="M758" s="343"/>
      <c r="N758" s="464"/>
      <c r="O758" s="343"/>
      <c r="P758" s="464"/>
      <c r="Q758" s="343"/>
      <c r="R758" s="343"/>
      <c r="S758" s="343"/>
      <c r="T758" s="343"/>
      <c r="U758" s="343"/>
      <c r="V758" s="343"/>
      <c r="W758" s="343"/>
      <c r="X758" s="343"/>
      <c r="Y758" s="343"/>
      <c r="Z758" s="343"/>
    </row>
    <row r="759" spans="1:26" ht="15.75" customHeight="1">
      <c r="A759" s="343"/>
      <c r="B759" s="343"/>
      <c r="C759" s="464"/>
      <c r="D759" s="343"/>
      <c r="E759" s="464"/>
      <c r="F759" s="343"/>
      <c r="G759" s="464"/>
      <c r="H759" s="343"/>
      <c r="I759" s="464"/>
      <c r="J759" s="497"/>
      <c r="K759" s="343"/>
      <c r="L759" s="464"/>
      <c r="M759" s="343"/>
      <c r="N759" s="464"/>
      <c r="O759" s="343"/>
      <c r="P759" s="464"/>
      <c r="Q759" s="343"/>
      <c r="R759" s="343"/>
      <c r="S759" s="343"/>
      <c r="T759" s="343"/>
      <c r="U759" s="343"/>
      <c r="V759" s="343"/>
      <c r="W759" s="343"/>
      <c r="X759" s="343"/>
      <c r="Y759" s="343"/>
      <c r="Z759" s="343"/>
    </row>
    <row r="760" spans="1:26" ht="15.75" customHeight="1">
      <c r="A760" s="343"/>
      <c r="B760" s="343"/>
      <c r="C760" s="464"/>
      <c r="D760" s="343"/>
      <c r="E760" s="464"/>
      <c r="F760" s="343"/>
      <c r="G760" s="464"/>
      <c r="H760" s="343"/>
      <c r="I760" s="464"/>
      <c r="J760" s="497"/>
      <c r="K760" s="343"/>
      <c r="L760" s="464"/>
      <c r="M760" s="343"/>
      <c r="N760" s="464"/>
      <c r="O760" s="343"/>
      <c r="P760" s="464"/>
      <c r="Q760" s="343"/>
      <c r="R760" s="343"/>
      <c r="S760" s="343"/>
      <c r="T760" s="343"/>
      <c r="U760" s="343"/>
      <c r="V760" s="343"/>
      <c r="W760" s="343"/>
      <c r="X760" s="343"/>
      <c r="Y760" s="343"/>
      <c r="Z760" s="343"/>
    </row>
    <row r="761" spans="1:26" ht="15.75" customHeight="1">
      <c r="A761" s="343"/>
      <c r="B761" s="343"/>
      <c r="C761" s="464"/>
      <c r="D761" s="343"/>
      <c r="E761" s="464"/>
      <c r="F761" s="343"/>
      <c r="G761" s="464"/>
      <c r="H761" s="343"/>
      <c r="I761" s="464"/>
      <c r="J761" s="497"/>
      <c r="K761" s="343"/>
      <c r="L761" s="464"/>
      <c r="M761" s="343"/>
      <c r="N761" s="464"/>
      <c r="O761" s="343"/>
      <c r="P761" s="464"/>
      <c r="Q761" s="343"/>
      <c r="R761" s="343"/>
      <c r="S761" s="343"/>
      <c r="T761" s="343"/>
      <c r="U761" s="343"/>
      <c r="V761" s="343"/>
      <c r="W761" s="343"/>
      <c r="X761" s="343"/>
      <c r="Y761" s="343"/>
      <c r="Z761" s="343"/>
    </row>
    <row r="762" spans="1:26" ht="15.75" customHeight="1">
      <c r="A762" s="343"/>
      <c r="B762" s="343"/>
      <c r="C762" s="464"/>
      <c r="D762" s="343"/>
      <c r="E762" s="464"/>
      <c r="F762" s="343"/>
      <c r="G762" s="464"/>
      <c r="H762" s="343"/>
      <c r="I762" s="464"/>
      <c r="J762" s="497"/>
      <c r="K762" s="343"/>
      <c r="L762" s="464"/>
      <c r="M762" s="343"/>
      <c r="N762" s="464"/>
      <c r="O762" s="343"/>
      <c r="P762" s="464"/>
      <c r="Q762" s="343"/>
      <c r="R762" s="343"/>
      <c r="S762" s="343"/>
      <c r="T762" s="343"/>
      <c r="U762" s="343"/>
      <c r="V762" s="343"/>
      <c r="W762" s="343"/>
      <c r="X762" s="343"/>
      <c r="Y762" s="343"/>
      <c r="Z762" s="343"/>
    </row>
    <row r="763" spans="1:26" ht="15.75" customHeight="1">
      <c r="A763" s="343"/>
      <c r="B763" s="343"/>
      <c r="C763" s="464"/>
      <c r="D763" s="343"/>
      <c r="E763" s="464"/>
      <c r="F763" s="343"/>
      <c r="G763" s="464"/>
      <c r="H763" s="343"/>
      <c r="I763" s="464"/>
      <c r="J763" s="497"/>
      <c r="K763" s="343"/>
      <c r="L763" s="464"/>
      <c r="M763" s="343"/>
      <c r="N763" s="464"/>
      <c r="O763" s="343"/>
      <c r="P763" s="464"/>
      <c r="Q763" s="343"/>
      <c r="R763" s="343"/>
      <c r="S763" s="343"/>
      <c r="T763" s="343"/>
      <c r="U763" s="343"/>
      <c r="V763" s="343"/>
      <c r="W763" s="343"/>
      <c r="X763" s="343"/>
      <c r="Y763" s="343"/>
      <c r="Z763" s="343"/>
    </row>
    <row r="764" spans="1:26" ht="15.75" customHeight="1">
      <c r="A764" s="343"/>
      <c r="B764" s="343"/>
      <c r="C764" s="464"/>
      <c r="D764" s="343"/>
      <c r="E764" s="464"/>
      <c r="F764" s="343"/>
      <c r="G764" s="464"/>
      <c r="H764" s="343"/>
      <c r="I764" s="464"/>
      <c r="J764" s="497"/>
      <c r="K764" s="343"/>
      <c r="L764" s="464"/>
      <c r="M764" s="343"/>
      <c r="N764" s="464"/>
      <c r="O764" s="343"/>
      <c r="P764" s="464"/>
      <c r="Q764" s="343"/>
      <c r="R764" s="343"/>
      <c r="S764" s="343"/>
      <c r="T764" s="343"/>
      <c r="U764" s="343"/>
      <c r="V764" s="343"/>
      <c r="W764" s="343"/>
      <c r="X764" s="343"/>
      <c r="Y764" s="343"/>
      <c r="Z764" s="343"/>
    </row>
    <row r="765" spans="1:26" ht="15.75" customHeight="1">
      <c r="A765" s="343"/>
      <c r="B765" s="343"/>
      <c r="C765" s="464"/>
      <c r="D765" s="343"/>
      <c r="E765" s="464"/>
      <c r="F765" s="343"/>
      <c r="G765" s="464"/>
      <c r="H765" s="343"/>
      <c r="I765" s="464"/>
      <c r="J765" s="497"/>
      <c r="K765" s="343"/>
      <c r="L765" s="464"/>
      <c r="M765" s="343"/>
      <c r="N765" s="464"/>
      <c r="O765" s="343"/>
      <c r="P765" s="464"/>
      <c r="Q765" s="343"/>
      <c r="R765" s="343"/>
      <c r="S765" s="343"/>
      <c r="T765" s="343"/>
      <c r="U765" s="343"/>
      <c r="V765" s="343"/>
      <c r="W765" s="343"/>
      <c r="X765" s="343"/>
      <c r="Y765" s="343"/>
      <c r="Z765" s="343"/>
    </row>
    <row r="766" spans="1:26" ht="15.75" customHeight="1">
      <c r="A766" s="343"/>
      <c r="B766" s="343"/>
      <c r="C766" s="464"/>
      <c r="D766" s="343"/>
      <c r="E766" s="464"/>
      <c r="F766" s="343"/>
      <c r="G766" s="464"/>
      <c r="H766" s="343"/>
      <c r="I766" s="464"/>
      <c r="J766" s="497"/>
      <c r="K766" s="343"/>
      <c r="L766" s="464"/>
      <c r="M766" s="343"/>
      <c r="N766" s="464"/>
      <c r="O766" s="343"/>
      <c r="P766" s="464"/>
      <c r="Q766" s="343"/>
      <c r="R766" s="343"/>
      <c r="S766" s="343"/>
      <c r="T766" s="343"/>
      <c r="U766" s="343"/>
      <c r="V766" s="343"/>
      <c r="W766" s="343"/>
      <c r="X766" s="343"/>
      <c r="Y766" s="343"/>
      <c r="Z766" s="343"/>
    </row>
    <row r="767" spans="1:26" ht="15.75" customHeight="1">
      <c r="A767" s="343"/>
      <c r="B767" s="343"/>
      <c r="C767" s="464"/>
      <c r="D767" s="343"/>
      <c r="E767" s="464"/>
      <c r="F767" s="343"/>
      <c r="G767" s="464"/>
      <c r="H767" s="343"/>
      <c r="I767" s="464"/>
      <c r="J767" s="497"/>
      <c r="K767" s="343"/>
      <c r="L767" s="464"/>
      <c r="M767" s="343"/>
      <c r="N767" s="464"/>
      <c r="O767" s="343"/>
      <c r="P767" s="464"/>
      <c r="Q767" s="343"/>
      <c r="R767" s="343"/>
      <c r="S767" s="343"/>
      <c r="T767" s="343"/>
      <c r="U767" s="343"/>
      <c r="V767" s="343"/>
      <c r="W767" s="343"/>
      <c r="X767" s="343"/>
      <c r="Y767" s="343"/>
      <c r="Z767" s="343"/>
    </row>
    <row r="768" spans="1:26" ht="15.75" customHeight="1">
      <c r="A768" s="343"/>
      <c r="B768" s="343"/>
      <c r="C768" s="464"/>
      <c r="D768" s="343"/>
      <c r="E768" s="464"/>
      <c r="F768" s="343"/>
      <c r="G768" s="464"/>
      <c r="H768" s="343"/>
      <c r="I768" s="464"/>
      <c r="J768" s="497"/>
      <c r="K768" s="343"/>
      <c r="L768" s="464"/>
      <c r="M768" s="343"/>
      <c r="N768" s="464"/>
      <c r="O768" s="343"/>
      <c r="P768" s="464"/>
      <c r="Q768" s="343"/>
      <c r="R768" s="343"/>
      <c r="S768" s="343"/>
      <c r="T768" s="343"/>
      <c r="U768" s="343"/>
      <c r="V768" s="343"/>
      <c r="W768" s="343"/>
      <c r="X768" s="343"/>
      <c r="Y768" s="343"/>
      <c r="Z768" s="343"/>
    </row>
    <row r="769" spans="1:26" ht="15.75" customHeight="1">
      <c r="A769" s="343"/>
      <c r="B769" s="343"/>
      <c r="C769" s="464"/>
      <c r="D769" s="343"/>
      <c r="E769" s="464"/>
      <c r="F769" s="343"/>
      <c r="G769" s="464"/>
      <c r="H769" s="343"/>
      <c r="I769" s="464"/>
      <c r="J769" s="497"/>
      <c r="K769" s="343"/>
      <c r="L769" s="464"/>
      <c r="M769" s="343"/>
      <c r="N769" s="464"/>
      <c r="O769" s="343"/>
      <c r="P769" s="464"/>
      <c r="Q769" s="343"/>
      <c r="R769" s="343"/>
      <c r="S769" s="343"/>
      <c r="T769" s="343"/>
      <c r="U769" s="343"/>
      <c r="V769" s="343"/>
      <c r="W769" s="343"/>
      <c r="X769" s="343"/>
      <c r="Y769" s="343"/>
      <c r="Z769" s="343"/>
    </row>
    <row r="770" spans="1:26" ht="15.75" customHeight="1">
      <c r="A770" s="343"/>
      <c r="B770" s="343"/>
      <c r="C770" s="464"/>
      <c r="D770" s="343"/>
      <c r="E770" s="464"/>
      <c r="F770" s="343"/>
      <c r="G770" s="464"/>
      <c r="H770" s="343"/>
      <c r="I770" s="464"/>
      <c r="J770" s="497"/>
      <c r="K770" s="343"/>
      <c r="L770" s="464"/>
      <c r="M770" s="343"/>
      <c r="N770" s="464"/>
      <c r="O770" s="343"/>
      <c r="P770" s="464"/>
      <c r="Q770" s="343"/>
      <c r="R770" s="343"/>
      <c r="S770" s="343"/>
      <c r="T770" s="343"/>
      <c r="U770" s="343"/>
      <c r="V770" s="343"/>
      <c r="W770" s="343"/>
      <c r="X770" s="343"/>
      <c r="Y770" s="343"/>
      <c r="Z770" s="343"/>
    </row>
    <row r="771" spans="1:26" ht="15.75" customHeight="1">
      <c r="A771" s="343"/>
      <c r="B771" s="343"/>
      <c r="C771" s="464"/>
      <c r="D771" s="343"/>
      <c r="E771" s="464"/>
      <c r="F771" s="343"/>
      <c r="G771" s="464"/>
      <c r="H771" s="343"/>
      <c r="I771" s="464"/>
      <c r="J771" s="497"/>
      <c r="K771" s="343"/>
      <c r="L771" s="464"/>
      <c r="M771" s="343"/>
      <c r="N771" s="464"/>
      <c r="O771" s="343"/>
      <c r="P771" s="464"/>
      <c r="Q771" s="343"/>
      <c r="R771" s="343"/>
      <c r="S771" s="343"/>
      <c r="T771" s="343"/>
      <c r="U771" s="343"/>
      <c r="V771" s="343"/>
      <c r="W771" s="343"/>
      <c r="X771" s="343"/>
      <c r="Y771" s="343"/>
      <c r="Z771" s="343"/>
    </row>
    <row r="772" spans="1:26" ht="15.75" customHeight="1">
      <c r="A772" s="343"/>
      <c r="B772" s="343"/>
      <c r="C772" s="464"/>
      <c r="D772" s="343"/>
      <c r="E772" s="464"/>
      <c r="F772" s="343"/>
      <c r="G772" s="464"/>
      <c r="H772" s="343"/>
      <c r="I772" s="464"/>
      <c r="J772" s="497"/>
      <c r="K772" s="343"/>
      <c r="L772" s="464"/>
      <c r="M772" s="343"/>
      <c r="N772" s="464"/>
      <c r="O772" s="343"/>
      <c r="P772" s="464"/>
      <c r="Q772" s="343"/>
      <c r="R772" s="343"/>
      <c r="S772" s="343"/>
      <c r="T772" s="343"/>
      <c r="U772" s="343"/>
      <c r="V772" s="343"/>
      <c r="W772" s="343"/>
      <c r="X772" s="343"/>
      <c r="Y772" s="343"/>
      <c r="Z772" s="343"/>
    </row>
    <row r="773" spans="1:26" ht="15.75" customHeight="1">
      <c r="A773" s="343"/>
      <c r="B773" s="343"/>
      <c r="C773" s="464"/>
      <c r="D773" s="343"/>
      <c r="E773" s="464"/>
      <c r="F773" s="343"/>
      <c r="G773" s="464"/>
      <c r="H773" s="343"/>
      <c r="I773" s="464"/>
      <c r="J773" s="497"/>
      <c r="K773" s="343"/>
      <c r="L773" s="464"/>
      <c r="M773" s="343"/>
      <c r="N773" s="464"/>
      <c r="O773" s="343"/>
      <c r="P773" s="464"/>
      <c r="Q773" s="343"/>
      <c r="R773" s="343"/>
      <c r="S773" s="343"/>
      <c r="T773" s="343"/>
      <c r="U773" s="343"/>
      <c r="V773" s="343"/>
      <c r="W773" s="343"/>
      <c r="X773" s="343"/>
      <c r="Y773" s="343"/>
      <c r="Z773" s="343"/>
    </row>
    <row r="774" spans="1:26" ht="15.75" customHeight="1">
      <c r="A774" s="343"/>
      <c r="B774" s="343"/>
      <c r="C774" s="464"/>
      <c r="D774" s="343"/>
      <c r="E774" s="464"/>
      <c r="F774" s="343"/>
      <c r="G774" s="464"/>
      <c r="H774" s="343"/>
      <c r="I774" s="464"/>
      <c r="J774" s="497"/>
      <c r="K774" s="343"/>
      <c r="L774" s="464"/>
      <c r="M774" s="343"/>
      <c r="N774" s="464"/>
      <c r="O774" s="343"/>
      <c r="P774" s="464"/>
      <c r="Q774" s="343"/>
      <c r="R774" s="343"/>
      <c r="S774" s="343"/>
      <c r="T774" s="343"/>
      <c r="U774" s="343"/>
      <c r="V774" s="343"/>
      <c r="W774" s="343"/>
      <c r="X774" s="343"/>
      <c r="Y774" s="343"/>
      <c r="Z774" s="343"/>
    </row>
    <row r="775" spans="1:26" ht="15.75" customHeight="1">
      <c r="A775" s="343"/>
      <c r="B775" s="343"/>
      <c r="C775" s="464"/>
      <c r="D775" s="343"/>
      <c r="E775" s="464"/>
      <c r="F775" s="343"/>
      <c r="G775" s="464"/>
      <c r="H775" s="343"/>
      <c r="I775" s="464"/>
      <c r="J775" s="497"/>
      <c r="K775" s="343"/>
      <c r="L775" s="464"/>
      <c r="M775" s="343"/>
      <c r="N775" s="464"/>
      <c r="O775" s="343"/>
      <c r="P775" s="464"/>
      <c r="Q775" s="343"/>
      <c r="R775" s="343"/>
      <c r="S775" s="343"/>
      <c r="T775" s="343"/>
      <c r="U775" s="343"/>
      <c r="V775" s="343"/>
      <c r="W775" s="343"/>
      <c r="X775" s="343"/>
      <c r="Y775" s="343"/>
      <c r="Z775" s="343"/>
    </row>
    <row r="776" spans="1:26" ht="15.75" customHeight="1">
      <c r="A776" s="343"/>
      <c r="B776" s="343"/>
      <c r="C776" s="464"/>
      <c r="D776" s="343"/>
      <c r="E776" s="464"/>
      <c r="F776" s="343"/>
      <c r="G776" s="464"/>
      <c r="H776" s="343"/>
      <c r="I776" s="464"/>
      <c r="J776" s="497"/>
      <c r="K776" s="343"/>
      <c r="L776" s="464"/>
      <c r="M776" s="343"/>
      <c r="N776" s="464"/>
      <c r="O776" s="343"/>
      <c r="P776" s="464"/>
      <c r="Q776" s="343"/>
      <c r="R776" s="343"/>
      <c r="S776" s="343"/>
      <c r="T776" s="343"/>
      <c r="U776" s="343"/>
      <c r="V776" s="343"/>
      <c r="W776" s="343"/>
      <c r="X776" s="343"/>
      <c r="Y776" s="343"/>
      <c r="Z776" s="343"/>
    </row>
    <row r="777" spans="1:26" ht="15.75" customHeight="1">
      <c r="A777" s="343"/>
      <c r="B777" s="343"/>
      <c r="C777" s="464"/>
      <c r="D777" s="343"/>
      <c r="E777" s="464"/>
      <c r="F777" s="343"/>
      <c r="G777" s="464"/>
      <c r="H777" s="343"/>
      <c r="I777" s="464"/>
      <c r="J777" s="497"/>
      <c r="K777" s="343"/>
      <c r="L777" s="464"/>
      <c r="M777" s="343"/>
      <c r="N777" s="464"/>
      <c r="O777" s="343"/>
      <c r="P777" s="464"/>
      <c r="Q777" s="343"/>
      <c r="R777" s="343"/>
      <c r="S777" s="343"/>
      <c r="T777" s="343"/>
      <c r="U777" s="343"/>
      <c r="V777" s="343"/>
      <c r="W777" s="343"/>
      <c r="X777" s="343"/>
      <c r="Y777" s="343"/>
      <c r="Z777" s="343"/>
    </row>
    <row r="778" spans="1:26" ht="15.75" customHeight="1">
      <c r="A778" s="343"/>
      <c r="B778" s="343"/>
      <c r="C778" s="464"/>
      <c r="D778" s="343"/>
      <c r="E778" s="464"/>
      <c r="F778" s="343"/>
      <c r="G778" s="464"/>
      <c r="H778" s="343"/>
      <c r="I778" s="464"/>
      <c r="J778" s="497"/>
      <c r="K778" s="343"/>
      <c r="L778" s="464"/>
      <c r="M778" s="343"/>
      <c r="N778" s="464"/>
      <c r="O778" s="343"/>
      <c r="P778" s="464"/>
      <c r="Q778" s="343"/>
      <c r="R778" s="343"/>
      <c r="S778" s="343"/>
      <c r="T778" s="343"/>
      <c r="U778" s="343"/>
      <c r="V778" s="343"/>
      <c r="W778" s="343"/>
      <c r="X778" s="343"/>
      <c r="Y778" s="343"/>
      <c r="Z778" s="343"/>
    </row>
    <row r="779" spans="1:26" ht="15.75" customHeight="1">
      <c r="A779" s="343"/>
      <c r="B779" s="343"/>
      <c r="C779" s="464"/>
      <c r="D779" s="343"/>
      <c r="E779" s="464"/>
      <c r="F779" s="343"/>
      <c r="G779" s="464"/>
      <c r="H779" s="343"/>
      <c r="I779" s="464"/>
      <c r="J779" s="497"/>
      <c r="K779" s="343"/>
      <c r="L779" s="464"/>
      <c r="M779" s="343"/>
      <c r="N779" s="464"/>
      <c r="O779" s="343"/>
      <c r="P779" s="464"/>
      <c r="Q779" s="343"/>
      <c r="R779" s="343"/>
      <c r="S779" s="343"/>
      <c r="T779" s="343"/>
      <c r="U779" s="343"/>
      <c r="V779" s="343"/>
      <c r="W779" s="343"/>
      <c r="X779" s="343"/>
      <c r="Y779" s="343"/>
      <c r="Z779" s="343"/>
    </row>
    <row r="780" spans="1:26" ht="15.75" customHeight="1">
      <c r="A780" s="343"/>
      <c r="B780" s="343"/>
      <c r="C780" s="464"/>
      <c r="D780" s="343"/>
      <c r="E780" s="464"/>
      <c r="F780" s="343"/>
      <c r="G780" s="464"/>
      <c r="H780" s="343"/>
      <c r="I780" s="464"/>
      <c r="J780" s="497"/>
      <c r="K780" s="343"/>
      <c r="L780" s="464"/>
      <c r="M780" s="343"/>
      <c r="N780" s="464"/>
      <c r="O780" s="343"/>
      <c r="P780" s="464"/>
      <c r="Q780" s="343"/>
      <c r="R780" s="343"/>
      <c r="S780" s="343"/>
      <c r="T780" s="343"/>
      <c r="U780" s="343"/>
      <c r="V780" s="343"/>
      <c r="W780" s="343"/>
      <c r="X780" s="343"/>
      <c r="Y780" s="343"/>
      <c r="Z780" s="343"/>
    </row>
    <row r="781" spans="1:26" ht="15.75" customHeight="1">
      <c r="A781" s="343"/>
      <c r="B781" s="343"/>
      <c r="C781" s="464"/>
      <c r="D781" s="343"/>
      <c r="E781" s="464"/>
      <c r="F781" s="343"/>
      <c r="G781" s="464"/>
      <c r="H781" s="343"/>
      <c r="I781" s="464"/>
      <c r="J781" s="497"/>
      <c r="K781" s="343"/>
      <c r="L781" s="464"/>
      <c r="M781" s="343"/>
      <c r="N781" s="464"/>
      <c r="O781" s="343"/>
      <c r="P781" s="464"/>
      <c r="Q781" s="343"/>
      <c r="R781" s="343"/>
      <c r="S781" s="343"/>
      <c r="T781" s="343"/>
      <c r="U781" s="343"/>
      <c r="V781" s="343"/>
      <c r="W781" s="343"/>
      <c r="X781" s="343"/>
      <c r="Y781" s="343"/>
      <c r="Z781" s="343"/>
    </row>
    <row r="782" spans="1:26" ht="15.75" customHeight="1">
      <c r="A782" s="343"/>
      <c r="B782" s="343"/>
      <c r="C782" s="464"/>
      <c r="D782" s="343"/>
      <c r="E782" s="464"/>
      <c r="F782" s="343"/>
      <c r="G782" s="464"/>
      <c r="H782" s="343"/>
      <c r="I782" s="464"/>
      <c r="J782" s="497"/>
      <c r="K782" s="343"/>
      <c r="L782" s="464"/>
      <c r="M782" s="343"/>
      <c r="N782" s="464"/>
      <c r="O782" s="343"/>
      <c r="P782" s="464"/>
      <c r="Q782" s="343"/>
      <c r="R782" s="343"/>
      <c r="S782" s="343"/>
      <c r="T782" s="343"/>
      <c r="U782" s="343"/>
      <c r="V782" s="343"/>
      <c r="W782" s="343"/>
      <c r="X782" s="343"/>
      <c r="Y782" s="343"/>
      <c r="Z782" s="343"/>
    </row>
    <row r="783" spans="1:26" ht="15.75" customHeight="1">
      <c r="A783" s="343"/>
      <c r="B783" s="343"/>
      <c r="C783" s="464"/>
      <c r="D783" s="343"/>
      <c r="E783" s="464"/>
      <c r="F783" s="343"/>
      <c r="G783" s="464"/>
      <c r="H783" s="343"/>
      <c r="I783" s="464"/>
      <c r="J783" s="497"/>
      <c r="K783" s="343"/>
      <c r="L783" s="464"/>
      <c r="M783" s="343"/>
      <c r="N783" s="464"/>
      <c r="O783" s="343"/>
      <c r="P783" s="464"/>
      <c r="Q783" s="343"/>
      <c r="R783" s="343"/>
      <c r="S783" s="343"/>
      <c r="T783" s="343"/>
      <c r="U783" s="343"/>
      <c r="V783" s="343"/>
      <c r="W783" s="343"/>
      <c r="X783" s="343"/>
      <c r="Y783" s="343"/>
      <c r="Z783" s="343"/>
    </row>
    <row r="784" spans="1:26" ht="15.75" customHeight="1">
      <c r="A784" s="343"/>
      <c r="B784" s="343"/>
      <c r="C784" s="464"/>
      <c r="D784" s="343"/>
      <c r="E784" s="464"/>
      <c r="F784" s="343"/>
      <c r="G784" s="464"/>
      <c r="H784" s="343"/>
      <c r="I784" s="464"/>
      <c r="J784" s="497"/>
      <c r="K784" s="343"/>
      <c r="L784" s="464"/>
      <c r="M784" s="343"/>
      <c r="N784" s="464"/>
      <c r="O784" s="343"/>
      <c r="P784" s="464"/>
      <c r="Q784" s="343"/>
      <c r="R784" s="343"/>
      <c r="S784" s="343"/>
      <c r="T784" s="343"/>
      <c r="U784" s="343"/>
      <c r="V784" s="343"/>
      <c r="W784" s="343"/>
      <c r="X784" s="343"/>
      <c r="Y784" s="343"/>
      <c r="Z784" s="343"/>
    </row>
    <row r="785" spans="1:26" ht="15.75" customHeight="1">
      <c r="A785" s="343"/>
      <c r="B785" s="343"/>
      <c r="C785" s="464"/>
      <c r="D785" s="343"/>
      <c r="E785" s="464"/>
      <c r="F785" s="343"/>
      <c r="G785" s="464"/>
      <c r="H785" s="343"/>
      <c r="I785" s="464"/>
      <c r="J785" s="497"/>
      <c r="K785" s="343"/>
      <c r="L785" s="464"/>
      <c r="M785" s="343"/>
      <c r="N785" s="464"/>
      <c r="O785" s="343"/>
      <c r="P785" s="464"/>
      <c r="Q785" s="343"/>
      <c r="R785" s="343"/>
      <c r="S785" s="343"/>
      <c r="T785" s="343"/>
      <c r="U785" s="343"/>
      <c r="V785" s="343"/>
      <c r="W785" s="343"/>
      <c r="X785" s="343"/>
      <c r="Y785" s="343"/>
      <c r="Z785" s="343"/>
    </row>
    <row r="786" spans="1:26" ht="15.75" customHeight="1">
      <c r="A786" s="343"/>
      <c r="B786" s="343"/>
      <c r="C786" s="464"/>
      <c r="D786" s="343"/>
      <c r="E786" s="464"/>
      <c r="F786" s="343"/>
      <c r="G786" s="464"/>
      <c r="H786" s="343"/>
      <c r="I786" s="464"/>
      <c r="J786" s="497"/>
      <c r="K786" s="343"/>
      <c r="L786" s="464"/>
      <c r="M786" s="343"/>
      <c r="N786" s="464"/>
      <c r="O786" s="343"/>
      <c r="P786" s="464"/>
      <c r="Q786" s="343"/>
      <c r="R786" s="343"/>
      <c r="S786" s="343"/>
      <c r="T786" s="343"/>
      <c r="U786" s="343"/>
      <c r="V786" s="343"/>
      <c r="W786" s="343"/>
      <c r="X786" s="343"/>
      <c r="Y786" s="343"/>
      <c r="Z786" s="343"/>
    </row>
    <row r="787" spans="1:26" ht="15.75" customHeight="1">
      <c r="A787" s="343"/>
      <c r="B787" s="343"/>
      <c r="C787" s="464"/>
      <c r="D787" s="343"/>
      <c r="E787" s="464"/>
      <c r="F787" s="343"/>
      <c r="G787" s="464"/>
      <c r="H787" s="343"/>
      <c r="I787" s="464"/>
      <c r="J787" s="497"/>
      <c r="K787" s="343"/>
      <c r="L787" s="464"/>
      <c r="M787" s="343"/>
      <c r="N787" s="464"/>
      <c r="O787" s="343"/>
      <c r="P787" s="464"/>
      <c r="Q787" s="343"/>
      <c r="R787" s="343"/>
      <c r="S787" s="343"/>
      <c r="T787" s="343"/>
      <c r="U787" s="343"/>
      <c r="V787" s="343"/>
      <c r="W787" s="343"/>
      <c r="X787" s="343"/>
      <c r="Y787" s="343"/>
      <c r="Z787" s="343"/>
    </row>
    <row r="788" spans="1:26" ht="15.75" customHeight="1">
      <c r="A788" s="343"/>
      <c r="B788" s="343"/>
      <c r="C788" s="464"/>
      <c r="D788" s="343"/>
      <c r="E788" s="464"/>
      <c r="F788" s="343"/>
      <c r="G788" s="464"/>
      <c r="H788" s="343"/>
      <c r="I788" s="464"/>
      <c r="J788" s="497"/>
      <c r="K788" s="343"/>
      <c r="L788" s="464"/>
      <c r="M788" s="343"/>
      <c r="N788" s="464"/>
      <c r="O788" s="343"/>
      <c r="P788" s="464"/>
      <c r="Q788" s="343"/>
      <c r="R788" s="343"/>
      <c r="S788" s="343"/>
      <c r="T788" s="343"/>
      <c r="U788" s="343"/>
      <c r="V788" s="343"/>
      <c r="W788" s="343"/>
      <c r="X788" s="343"/>
      <c r="Y788" s="343"/>
      <c r="Z788" s="343"/>
    </row>
    <row r="789" spans="1:26" ht="15.75" customHeight="1">
      <c r="A789" s="343"/>
      <c r="B789" s="343"/>
      <c r="C789" s="464"/>
      <c r="D789" s="343"/>
      <c r="E789" s="464"/>
      <c r="F789" s="343"/>
      <c r="G789" s="464"/>
      <c r="H789" s="343"/>
      <c r="I789" s="464"/>
      <c r="J789" s="497"/>
      <c r="K789" s="343"/>
      <c r="L789" s="464"/>
      <c r="M789" s="343"/>
      <c r="N789" s="464"/>
      <c r="O789" s="343"/>
      <c r="P789" s="464"/>
      <c r="Q789" s="343"/>
      <c r="R789" s="343"/>
      <c r="S789" s="343"/>
      <c r="T789" s="343"/>
      <c r="U789" s="343"/>
      <c r="V789" s="343"/>
      <c r="W789" s="343"/>
      <c r="X789" s="343"/>
      <c r="Y789" s="343"/>
      <c r="Z789" s="343"/>
    </row>
    <row r="790" spans="1:26" ht="15.75" customHeight="1">
      <c r="A790" s="343"/>
      <c r="B790" s="343"/>
      <c r="C790" s="464"/>
      <c r="D790" s="343"/>
      <c r="E790" s="464"/>
      <c r="F790" s="343"/>
      <c r="G790" s="464"/>
      <c r="H790" s="343"/>
      <c r="I790" s="464"/>
      <c r="J790" s="497"/>
      <c r="K790" s="343"/>
      <c r="L790" s="464"/>
      <c r="M790" s="343"/>
      <c r="N790" s="464"/>
      <c r="O790" s="343"/>
      <c r="P790" s="464"/>
      <c r="Q790" s="343"/>
      <c r="R790" s="343"/>
      <c r="S790" s="343"/>
      <c r="T790" s="343"/>
      <c r="U790" s="343"/>
      <c r="V790" s="343"/>
      <c r="W790" s="343"/>
      <c r="X790" s="343"/>
      <c r="Y790" s="343"/>
      <c r="Z790" s="343"/>
    </row>
    <row r="791" spans="1:26" ht="15.75" customHeight="1">
      <c r="A791" s="343"/>
      <c r="B791" s="343"/>
      <c r="C791" s="464"/>
      <c r="D791" s="343"/>
      <c r="E791" s="464"/>
      <c r="F791" s="343"/>
      <c r="G791" s="464"/>
      <c r="H791" s="343"/>
      <c r="I791" s="464"/>
      <c r="J791" s="497"/>
      <c r="K791" s="343"/>
      <c r="L791" s="464"/>
      <c r="M791" s="343"/>
      <c r="N791" s="464"/>
      <c r="O791" s="343"/>
      <c r="P791" s="464"/>
      <c r="Q791" s="343"/>
      <c r="R791" s="343"/>
      <c r="S791" s="343"/>
      <c r="T791" s="343"/>
      <c r="U791" s="343"/>
      <c r="V791" s="343"/>
      <c r="W791" s="343"/>
      <c r="X791" s="343"/>
      <c r="Y791" s="343"/>
      <c r="Z791" s="343"/>
    </row>
    <row r="792" spans="1:26" ht="15.75" customHeight="1">
      <c r="A792" s="343"/>
      <c r="B792" s="343"/>
      <c r="C792" s="464"/>
      <c r="D792" s="343"/>
      <c r="E792" s="464"/>
      <c r="F792" s="343"/>
      <c r="G792" s="464"/>
      <c r="H792" s="343"/>
      <c r="I792" s="464"/>
      <c r="J792" s="497"/>
      <c r="K792" s="343"/>
      <c r="L792" s="464"/>
      <c r="M792" s="343"/>
      <c r="N792" s="464"/>
      <c r="O792" s="343"/>
      <c r="P792" s="464"/>
      <c r="Q792" s="343"/>
      <c r="R792" s="343"/>
      <c r="S792" s="343"/>
      <c r="T792" s="343"/>
      <c r="U792" s="343"/>
      <c r="V792" s="343"/>
      <c r="W792" s="343"/>
      <c r="X792" s="343"/>
      <c r="Y792" s="343"/>
      <c r="Z792" s="343"/>
    </row>
    <row r="793" spans="1:26" ht="15.75" customHeight="1">
      <c r="A793" s="343"/>
      <c r="B793" s="343"/>
      <c r="C793" s="464"/>
      <c r="D793" s="343"/>
      <c r="E793" s="464"/>
      <c r="F793" s="343"/>
      <c r="G793" s="464"/>
      <c r="H793" s="343"/>
      <c r="I793" s="464"/>
      <c r="J793" s="497"/>
      <c r="K793" s="343"/>
      <c r="L793" s="464"/>
      <c r="M793" s="343"/>
      <c r="N793" s="464"/>
      <c r="O793" s="343"/>
      <c r="P793" s="464"/>
      <c r="Q793" s="343"/>
      <c r="R793" s="343"/>
      <c r="S793" s="343"/>
      <c r="T793" s="343"/>
      <c r="U793" s="343"/>
      <c r="V793" s="343"/>
      <c r="W793" s="343"/>
      <c r="X793" s="343"/>
      <c r="Y793" s="343"/>
      <c r="Z793" s="343"/>
    </row>
    <row r="794" spans="1:26" ht="15.75" customHeight="1">
      <c r="A794" s="343"/>
      <c r="B794" s="343"/>
      <c r="C794" s="464"/>
      <c r="D794" s="343"/>
      <c r="E794" s="464"/>
      <c r="F794" s="343"/>
      <c r="G794" s="464"/>
      <c r="H794" s="343"/>
      <c r="I794" s="464"/>
      <c r="J794" s="497"/>
      <c r="K794" s="343"/>
      <c r="L794" s="464"/>
      <c r="M794" s="343"/>
      <c r="N794" s="464"/>
      <c r="O794" s="343"/>
      <c r="P794" s="464"/>
      <c r="Q794" s="343"/>
      <c r="R794" s="343"/>
      <c r="S794" s="343"/>
      <c r="T794" s="343"/>
      <c r="U794" s="343"/>
      <c r="V794" s="343"/>
      <c r="W794" s="343"/>
      <c r="X794" s="343"/>
      <c r="Y794" s="343"/>
      <c r="Z794" s="343"/>
    </row>
    <row r="795" spans="1:26" ht="15.75" customHeight="1">
      <c r="A795" s="343"/>
      <c r="B795" s="343"/>
      <c r="C795" s="464"/>
      <c r="D795" s="343"/>
      <c r="E795" s="464"/>
      <c r="F795" s="343"/>
      <c r="G795" s="464"/>
      <c r="H795" s="343"/>
      <c r="I795" s="464"/>
      <c r="J795" s="497"/>
      <c r="K795" s="343"/>
      <c r="L795" s="464"/>
      <c r="M795" s="343"/>
      <c r="N795" s="464"/>
      <c r="O795" s="343"/>
      <c r="P795" s="464"/>
      <c r="Q795" s="343"/>
      <c r="R795" s="343"/>
      <c r="S795" s="343"/>
      <c r="T795" s="343"/>
      <c r="U795" s="343"/>
      <c r="V795" s="343"/>
      <c r="W795" s="343"/>
      <c r="X795" s="343"/>
      <c r="Y795" s="343"/>
      <c r="Z795" s="343"/>
    </row>
    <row r="796" spans="1:26" ht="15.75" customHeight="1">
      <c r="A796" s="343"/>
      <c r="B796" s="343"/>
      <c r="C796" s="464"/>
      <c r="D796" s="343"/>
      <c r="E796" s="464"/>
      <c r="F796" s="343"/>
      <c r="G796" s="464"/>
      <c r="H796" s="343"/>
      <c r="I796" s="464"/>
      <c r="J796" s="497"/>
      <c r="K796" s="343"/>
      <c r="L796" s="464"/>
      <c r="M796" s="343"/>
      <c r="N796" s="464"/>
      <c r="O796" s="343"/>
      <c r="P796" s="464"/>
      <c r="Q796" s="343"/>
      <c r="R796" s="343"/>
      <c r="S796" s="343"/>
      <c r="T796" s="343"/>
      <c r="U796" s="343"/>
      <c r="V796" s="343"/>
      <c r="W796" s="343"/>
      <c r="X796" s="343"/>
      <c r="Y796" s="343"/>
      <c r="Z796" s="343"/>
    </row>
    <row r="797" spans="1:26" ht="15.75" customHeight="1">
      <c r="A797" s="343"/>
      <c r="B797" s="343"/>
      <c r="C797" s="464"/>
      <c r="D797" s="343"/>
      <c r="E797" s="464"/>
      <c r="F797" s="343"/>
      <c r="G797" s="464"/>
      <c r="H797" s="343"/>
      <c r="I797" s="464"/>
      <c r="J797" s="497"/>
      <c r="K797" s="343"/>
      <c r="L797" s="464"/>
      <c r="M797" s="343"/>
      <c r="N797" s="464"/>
      <c r="O797" s="343"/>
      <c r="P797" s="464"/>
      <c r="Q797" s="343"/>
      <c r="R797" s="343"/>
      <c r="S797" s="343"/>
      <c r="T797" s="343"/>
      <c r="U797" s="343"/>
      <c r="V797" s="343"/>
      <c r="W797" s="343"/>
      <c r="X797" s="343"/>
      <c r="Y797" s="343"/>
      <c r="Z797" s="343"/>
    </row>
    <row r="798" spans="1:26" ht="15.75" customHeight="1">
      <c r="A798" s="343"/>
      <c r="B798" s="343"/>
      <c r="C798" s="464"/>
      <c r="D798" s="343"/>
      <c r="E798" s="464"/>
      <c r="F798" s="343"/>
      <c r="G798" s="464"/>
      <c r="H798" s="343"/>
      <c r="I798" s="464"/>
      <c r="J798" s="497"/>
      <c r="K798" s="343"/>
      <c r="L798" s="464"/>
      <c r="M798" s="343"/>
      <c r="N798" s="464"/>
      <c r="O798" s="343"/>
      <c r="P798" s="464"/>
      <c r="Q798" s="343"/>
      <c r="R798" s="343"/>
      <c r="S798" s="343"/>
      <c r="T798" s="343"/>
      <c r="U798" s="343"/>
      <c r="V798" s="343"/>
      <c r="W798" s="343"/>
      <c r="X798" s="343"/>
      <c r="Y798" s="343"/>
      <c r="Z798" s="343"/>
    </row>
    <row r="799" spans="1:26" ht="15.75" customHeight="1">
      <c r="A799" s="343"/>
      <c r="B799" s="343"/>
      <c r="C799" s="464"/>
      <c r="D799" s="343"/>
      <c r="E799" s="464"/>
      <c r="F799" s="343"/>
      <c r="G799" s="464"/>
      <c r="H799" s="343"/>
      <c r="I799" s="464"/>
      <c r="J799" s="497"/>
      <c r="K799" s="343"/>
      <c r="L799" s="464"/>
      <c r="M799" s="343"/>
      <c r="N799" s="464"/>
      <c r="O799" s="343"/>
      <c r="P799" s="464"/>
      <c r="Q799" s="343"/>
      <c r="R799" s="343"/>
      <c r="S799" s="343"/>
      <c r="T799" s="343"/>
      <c r="U799" s="343"/>
      <c r="V799" s="343"/>
      <c r="W799" s="343"/>
      <c r="X799" s="343"/>
      <c r="Y799" s="343"/>
      <c r="Z799" s="343"/>
    </row>
    <row r="800" spans="1:26" ht="15.75" customHeight="1">
      <c r="A800" s="343"/>
      <c r="B800" s="343"/>
      <c r="C800" s="464"/>
      <c r="D800" s="343"/>
      <c r="E800" s="464"/>
      <c r="F800" s="343"/>
      <c r="G800" s="464"/>
      <c r="H800" s="343"/>
      <c r="I800" s="464"/>
      <c r="J800" s="497"/>
      <c r="K800" s="343"/>
      <c r="L800" s="464"/>
      <c r="M800" s="343"/>
      <c r="N800" s="464"/>
      <c r="O800" s="343"/>
      <c r="P800" s="464"/>
      <c r="Q800" s="343"/>
      <c r="R800" s="343"/>
      <c r="S800" s="343"/>
      <c r="T800" s="343"/>
      <c r="U800" s="343"/>
      <c r="V800" s="343"/>
      <c r="W800" s="343"/>
      <c r="X800" s="343"/>
      <c r="Y800" s="343"/>
      <c r="Z800" s="343"/>
    </row>
    <row r="801" spans="1:26" ht="15.75" customHeight="1">
      <c r="A801" s="343"/>
      <c r="B801" s="343"/>
      <c r="C801" s="464"/>
      <c r="D801" s="343"/>
      <c r="E801" s="464"/>
      <c r="F801" s="343"/>
      <c r="G801" s="464"/>
      <c r="H801" s="343"/>
      <c r="I801" s="464"/>
      <c r="J801" s="497"/>
      <c r="K801" s="343"/>
      <c r="L801" s="464"/>
      <c r="M801" s="343"/>
      <c r="N801" s="464"/>
      <c r="O801" s="343"/>
      <c r="P801" s="464"/>
      <c r="Q801" s="343"/>
      <c r="R801" s="343"/>
      <c r="S801" s="343"/>
      <c r="T801" s="343"/>
      <c r="U801" s="343"/>
      <c r="V801" s="343"/>
      <c r="W801" s="343"/>
      <c r="X801" s="343"/>
      <c r="Y801" s="343"/>
      <c r="Z801" s="343"/>
    </row>
    <row r="802" spans="1:26" ht="15.75" customHeight="1">
      <c r="A802" s="343"/>
      <c r="B802" s="343"/>
      <c r="C802" s="464"/>
      <c r="D802" s="343"/>
      <c r="E802" s="464"/>
      <c r="F802" s="343"/>
      <c r="G802" s="464"/>
      <c r="H802" s="343"/>
      <c r="I802" s="464"/>
      <c r="J802" s="497"/>
      <c r="K802" s="343"/>
      <c r="L802" s="464"/>
      <c r="M802" s="343"/>
      <c r="N802" s="464"/>
      <c r="O802" s="343"/>
      <c r="P802" s="464"/>
      <c r="Q802" s="343"/>
      <c r="R802" s="343"/>
      <c r="S802" s="343"/>
      <c r="T802" s="343"/>
      <c r="U802" s="343"/>
      <c r="V802" s="343"/>
      <c r="W802" s="343"/>
      <c r="X802" s="343"/>
      <c r="Y802" s="343"/>
      <c r="Z802" s="343"/>
    </row>
    <row r="803" spans="1:26" ht="15.75" customHeight="1">
      <c r="A803" s="343"/>
      <c r="B803" s="343"/>
      <c r="C803" s="464"/>
      <c r="D803" s="343"/>
      <c r="E803" s="464"/>
      <c r="F803" s="343"/>
      <c r="G803" s="464"/>
      <c r="H803" s="343"/>
      <c r="I803" s="464"/>
      <c r="J803" s="497"/>
      <c r="K803" s="343"/>
      <c r="L803" s="464"/>
      <c r="M803" s="343"/>
      <c r="N803" s="464"/>
      <c r="O803" s="343"/>
      <c r="P803" s="464"/>
      <c r="Q803" s="343"/>
      <c r="R803" s="343"/>
      <c r="S803" s="343"/>
      <c r="T803" s="343"/>
      <c r="U803" s="343"/>
      <c r="V803" s="343"/>
      <c r="W803" s="343"/>
      <c r="X803" s="343"/>
      <c r="Y803" s="343"/>
      <c r="Z803" s="343"/>
    </row>
    <row r="804" spans="1:26" ht="15.75" customHeight="1">
      <c r="A804" s="343"/>
      <c r="B804" s="343"/>
      <c r="C804" s="464"/>
      <c r="D804" s="343"/>
      <c r="E804" s="464"/>
      <c r="F804" s="343"/>
      <c r="G804" s="464"/>
      <c r="H804" s="343"/>
      <c r="I804" s="464"/>
      <c r="J804" s="497"/>
      <c r="K804" s="343"/>
      <c r="L804" s="464"/>
      <c r="M804" s="343"/>
      <c r="N804" s="464"/>
      <c r="O804" s="343"/>
      <c r="P804" s="464"/>
      <c r="Q804" s="343"/>
      <c r="R804" s="343"/>
      <c r="S804" s="343"/>
      <c r="T804" s="343"/>
      <c r="U804" s="343"/>
      <c r="V804" s="343"/>
      <c r="W804" s="343"/>
      <c r="X804" s="343"/>
      <c r="Y804" s="343"/>
      <c r="Z804" s="343"/>
    </row>
    <row r="805" spans="1:26" ht="15.75" customHeight="1">
      <c r="A805" s="343"/>
      <c r="B805" s="343"/>
      <c r="C805" s="464"/>
      <c r="D805" s="343"/>
      <c r="E805" s="464"/>
      <c r="F805" s="343"/>
      <c r="G805" s="464"/>
      <c r="H805" s="343"/>
      <c r="I805" s="464"/>
      <c r="J805" s="497"/>
      <c r="K805" s="343"/>
      <c r="L805" s="464"/>
      <c r="M805" s="343"/>
      <c r="N805" s="464"/>
      <c r="O805" s="343"/>
      <c r="P805" s="464"/>
      <c r="Q805" s="343"/>
      <c r="R805" s="343"/>
      <c r="S805" s="343"/>
      <c r="T805" s="343"/>
      <c r="U805" s="343"/>
      <c r="V805" s="343"/>
      <c r="W805" s="343"/>
      <c r="X805" s="343"/>
      <c r="Y805" s="343"/>
      <c r="Z805" s="343"/>
    </row>
    <row r="806" spans="1:26" ht="15.75" customHeight="1">
      <c r="A806" s="343"/>
      <c r="B806" s="343"/>
      <c r="C806" s="464"/>
      <c r="D806" s="343"/>
      <c r="E806" s="464"/>
      <c r="F806" s="343"/>
      <c r="G806" s="464"/>
      <c r="H806" s="343"/>
      <c r="I806" s="464"/>
      <c r="J806" s="497"/>
      <c r="K806" s="343"/>
      <c r="L806" s="464"/>
      <c r="M806" s="343"/>
      <c r="N806" s="464"/>
      <c r="O806" s="343"/>
      <c r="P806" s="464"/>
      <c r="Q806" s="343"/>
      <c r="R806" s="343"/>
      <c r="S806" s="343"/>
      <c r="T806" s="343"/>
      <c r="U806" s="343"/>
      <c r="V806" s="343"/>
      <c r="W806" s="343"/>
      <c r="X806" s="343"/>
      <c r="Y806" s="343"/>
      <c r="Z806" s="343"/>
    </row>
    <row r="807" spans="1:26" ht="15.75" customHeight="1">
      <c r="A807" s="343"/>
      <c r="B807" s="343"/>
      <c r="C807" s="464"/>
      <c r="D807" s="343"/>
      <c r="E807" s="464"/>
      <c r="F807" s="343"/>
      <c r="G807" s="464"/>
      <c r="H807" s="343"/>
      <c r="I807" s="464"/>
      <c r="J807" s="497"/>
      <c r="K807" s="343"/>
      <c r="L807" s="464"/>
      <c r="M807" s="343"/>
      <c r="N807" s="464"/>
      <c r="O807" s="343"/>
      <c r="P807" s="464"/>
      <c r="Q807" s="343"/>
      <c r="R807" s="343"/>
      <c r="S807" s="343"/>
      <c r="T807" s="343"/>
      <c r="U807" s="343"/>
      <c r="V807" s="343"/>
      <c r="W807" s="343"/>
      <c r="X807" s="343"/>
      <c r="Y807" s="343"/>
      <c r="Z807" s="343"/>
    </row>
    <row r="808" spans="1:26" ht="15.75" customHeight="1">
      <c r="A808" s="343"/>
      <c r="B808" s="343"/>
      <c r="C808" s="464"/>
      <c r="D808" s="343"/>
      <c r="E808" s="464"/>
      <c r="F808" s="343"/>
      <c r="G808" s="464"/>
      <c r="H808" s="343"/>
      <c r="I808" s="464"/>
      <c r="J808" s="497"/>
      <c r="K808" s="343"/>
      <c r="L808" s="464"/>
      <c r="M808" s="343"/>
      <c r="N808" s="464"/>
      <c r="O808" s="343"/>
      <c r="P808" s="464"/>
      <c r="Q808" s="343"/>
      <c r="R808" s="343"/>
      <c r="S808" s="343"/>
      <c r="T808" s="343"/>
      <c r="U808" s="343"/>
      <c r="V808" s="343"/>
      <c r="W808" s="343"/>
      <c r="X808" s="343"/>
      <c r="Y808" s="343"/>
      <c r="Z808" s="343"/>
    </row>
    <row r="809" spans="1:26" ht="15.75" customHeight="1">
      <c r="A809" s="343"/>
      <c r="B809" s="343"/>
      <c r="C809" s="464"/>
      <c r="D809" s="343"/>
      <c r="E809" s="464"/>
      <c r="F809" s="343"/>
      <c r="G809" s="464"/>
      <c r="H809" s="343"/>
      <c r="I809" s="464"/>
      <c r="J809" s="497"/>
      <c r="K809" s="343"/>
      <c r="L809" s="464"/>
      <c r="M809" s="343"/>
      <c r="N809" s="464"/>
      <c r="O809" s="343"/>
      <c r="P809" s="464"/>
      <c r="Q809" s="343"/>
      <c r="R809" s="343"/>
      <c r="S809" s="343"/>
      <c r="T809" s="343"/>
      <c r="U809" s="343"/>
      <c r="V809" s="343"/>
      <c r="W809" s="343"/>
      <c r="X809" s="343"/>
      <c r="Y809" s="343"/>
      <c r="Z809" s="343"/>
    </row>
    <row r="810" spans="1:26" ht="15.75" customHeight="1">
      <c r="A810" s="343"/>
      <c r="B810" s="343"/>
      <c r="C810" s="464"/>
      <c r="D810" s="343"/>
      <c r="E810" s="464"/>
      <c r="F810" s="343"/>
      <c r="G810" s="464"/>
      <c r="H810" s="343"/>
      <c r="I810" s="464"/>
      <c r="J810" s="497"/>
      <c r="K810" s="343"/>
      <c r="L810" s="464"/>
      <c r="M810" s="343"/>
      <c r="N810" s="464"/>
      <c r="O810" s="343"/>
      <c r="P810" s="464"/>
      <c r="Q810" s="343"/>
      <c r="R810" s="343"/>
      <c r="S810" s="343"/>
      <c r="T810" s="343"/>
      <c r="U810" s="343"/>
      <c r="V810" s="343"/>
      <c r="W810" s="343"/>
      <c r="X810" s="343"/>
      <c r="Y810" s="343"/>
      <c r="Z810" s="343"/>
    </row>
    <row r="811" spans="1:26" ht="15.75" customHeight="1">
      <c r="A811" s="343"/>
      <c r="B811" s="343"/>
      <c r="C811" s="464"/>
      <c r="D811" s="343"/>
      <c r="E811" s="464"/>
      <c r="F811" s="343"/>
      <c r="G811" s="464"/>
      <c r="H811" s="343"/>
      <c r="I811" s="464"/>
      <c r="J811" s="497"/>
      <c r="K811" s="343"/>
      <c r="L811" s="464"/>
      <c r="M811" s="343"/>
      <c r="N811" s="464"/>
      <c r="O811" s="343"/>
      <c r="P811" s="464"/>
      <c r="Q811" s="343"/>
      <c r="R811" s="343"/>
      <c r="S811" s="343"/>
      <c r="T811" s="343"/>
      <c r="U811" s="343"/>
      <c r="V811" s="343"/>
      <c r="W811" s="343"/>
      <c r="X811" s="343"/>
      <c r="Y811" s="343"/>
      <c r="Z811" s="343"/>
    </row>
    <row r="812" spans="1:26" ht="15.75" customHeight="1">
      <c r="A812" s="343"/>
      <c r="B812" s="343"/>
      <c r="C812" s="464"/>
      <c r="D812" s="343"/>
      <c r="E812" s="464"/>
      <c r="F812" s="343"/>
      <c r="G812" s="464"/>
      <c r="H812" s="343"/>
      <c r="I812" s="464"/>
      <c r="J812" s="497"/>
      <c r="K812" s="343"/>
      <c r="L812" s="464"/>
      <c r="M812" s="343"/>
      <c r="N812" s="464"/>
      <c r="O812" s="343"/>
      <c r="P812" s="464"/>
      <c r="Q812" s="343"/>
      <c r="R812" s="343"/>
      <c r="S812" s="343"/>
      <c r="T812" s="343"/>
      <c r="U812" s="343"/>
      <c r="V812" s="343"/>
      <c r="W812" s="343"/>
      <c r="X812" s="343"/>
      <c r="Y812" s="343"/>
      <c r="Z812" s="343"/>
    </row>
    <row r="813" spans="1:26" ht="15.75" customHeight="1">
      <c r="A813" s="343"/>
      <c r="B813" s="343"/>
      <c r="C813" s="464"/>
      <c r="D813" s="343"/>
      <c r="E813" s="464"/>
      <c r="F813" s="343"/>
      <c r="G813" s="464"/>
      <c r="H813" s="343"/>
      <c r="I813" s="464"/>
      <c r="J813" s="497"/>
      <c r="K813" s="343"/>
      <c r="L813" s="464"/>
      <c r="M813" s="343"/>
      <c r="N813" s="464"/>
      <c r="O813" s="343"/>
      <c r="P813" s="464"/>
      <c r="Q813" s="343"/>
      <c r="R813" s="343"/>
      <c r="S813" s="343"/>
      <c r="T813" s="343"/>
      <c r="U813" s="343"/>
      <c r="V813" s="343"/>
      <c r="W813" s="343"/>
      <c r="X813" s="343"/>
      <c r="Y813" s="343"/>
      <c r="Z813" s="343"/>
    </row>
    <row r="814" spans="1:26" ht="15.75" customHeight="1">
      <c r="A814" s="343"/>
      <c r="B814" s="343"/>
      <c r="C814" s="464"/>
      <c r="D814" s="343"/>
      <c r="E814" s="464"/>
      <c r="F814" s="343"/>
      <c r="G814" s="464"/>
      <c r="H814" s="343"/>
      <c r="I814" s="464"/>
      <c r="J814" s="497"/>
      <c r="K814" s="343"/>
      <c r="L814" s="464"/>
      <c r="M814" s="343"/>
      <c r="N814" s="464"/>
      <c r="O814" s="343"/>
      <c r="P814" s="464"/>
      <c r="Q814" s="343"/>
      <c r="R814" s="343"/>
      <c r="S814" s="343"/>
      <c r="T814" s="343"/>
      <c r="U814" s="343"/>
      <c r="V814" s="343"/>
      <c r="W814" s="343"/>
      <c r="X814" s="343"/>
      <c r="Y814" s="343"/>
      <c r="Z814" s="343"/>
    </row>
    <row r="815" spans="1:26" ht="15.75" customHeight="1">
      <c r="A815" s="343"/>
      <c r="B815" s="343"/>
      <c r="C815" s="464"/>
      <c r="D815" s="343"/>
      <c r="E815" s="464"/>
      <c r="F815" s="343"/>
      <c r="G815" s="464"/>
      <c r="H815" s="343"/>
      <c r="I815" s="464"/>
      <c r="J815" s="497"/>
      <c r="K815" s="343"/>
      <c r="L815" s="464"/>
      <c r="M815" s="343"/>
      <c r="N815" s="464"/>
      <c r="O815" s="343"/>
      <c r="P815" s="464"/>
      <c r="Q815" s="343"/>
      <c r="R815" s="343"/>
      <c r="S815" s="343"/>
      <c r="T815" s="343"/>
      <c r="U815" s="343"/>
      <c r="V815" s="343"/>
      <c r="W815" s="343"/>
      <c r="X815" s="343"/>
      <c r="Y815" s="343"/>
      <c r="Z815" s="343"/>
    </row>
    <row r="816" spans="1:26" ht="15.75" customHeight="1">
      <c r="A816" s="343"/>
      <c r="B816" s="343"/>
      <c r="C816" s="464"/>
      <c r="D816" s="343"/>
      <c r="E816" s="464"/>
      <c r="F816" s="343"/>
      <c r="G816" s="464"/>
      <c r="H816" s="343"/>
      <c r="I816" s="464"/>
      <c r="J816" s="497"/>
      <c r="K816" s="343"/>
      <c r="L816" s="464"/>
      <c r="M816" s="343"/>
      <c r="N816" s="464"/>
      <c r="O816" s="343"/>
      <c r="P816" s="464"/>
      <c r="Q816" s="343"/>
      <c r="R816" s="343"/>
      <c r="S816" s="343"/>
      <c r="T816" s="343"/>
      <c r="U816" s="343"/>
      <c r="V816" s="343"/>
      <c r="W816" s="343"/>
      <c r="X816" s="343"/>
      <c r="Y816" s="343"/>
      <c r="Z816" s="343"/>
    </row>
    <row r="817" spans="1:26" ht="15.75" customHeight="1">
      <c r="A817" s="343"/>
      <c r="B817" s="343"/>
      <c r="C817" s="464"/>
      <c r="D817" s="343"/>
      <c r="E817" s="464"/>
      <c r="F817" s="343"/>
      <c r="G817" s="464"/>
      <c r="H817" s="343"/>
      <c r="I817" s="464"/>
      <c r="J817" s="497"/>
      <c r="K817" s="343"/>
      <c r="L817" s="464"/>
      <c r="M817" s="343"/>
      <c r="N817" s="464"/>
      <c r="O817" s="343"/>
      <c r="P817" s="464"/>
      <c r="Q817" s="343"/>
      <c r="R817" s="343"/>
      <c r="S817" s="343"/>
      <c r="T817" s="343"/>
      <c r="U817" s="343"/>
      <c r="V817" s="343"/>
      <c r="W817" s="343"/>
      <c r="X817" s="343"/>
      <c r="Y817" s="343"/>
      <c r="Z817" s="343"/>
    </row>
    <row r="818" spans="1:26" ht="15.75" customHeight="1">
      <c r="A818" s="343"/>
      <c r="B818" s="343"/>
      <c r="C818" s="464"/>
      <c r="D818" s="343"/>
      <c r="E818" s="464"/>
      <c r="F818" s="343"/>
      <c r="G818" s="464"/>
      <c r="H818" s="343"/>
      <c r="I818" s="464"/>
      <c r="J818" s="497"/>
      <c r="K818" s="343"/>
      <c r="L818" s="464"/>
      <c r="M818" s="343"/>
      <c r="N818" s="464"/>
      <c r="O818" s="343"/>
      <c r="P818" s="464"/>
      <c r="Q818" s="343"/>
      <c r="R818" s="343"/>
      <c r="S818" s="343"/>
      <c r="T818" s="343"/>
      <c r="U818" s="343"/>
      <c r="V818" s="343"/>
      <c r="W818" s="343"/>
      <c r="X818" s="343"/>
      <c r="Y818" s="343"/>
      <c r="Z818" s="343"/>
    </row>
    <row r="819" spans="1:26" ht="15.75" customHeight="1">
      <c r="A819" s="343"/>
      <c r="B819" s="343"/>
      <c r="C819" s="464"/>
      <c r="D819" s="343"/>
      <c r="E819" s="464"/>
      <c r="F819" s="343"/>
      <c r="G819" s="464"/>
      <c r="H819" s="343"/>
      <c r="I819" s="464"/>
      <c r="J819" s="497"/>
      <c r="K819" s="343"/>
      <c r="L819" s="464"/>
      <c r="M819" s="343"/>
      <c r="N819" s="464"/>
      <c r="O819" s="343"/>
      <c r="P819" s="464"/>
      <c r="Q819" s="343"/>
      <c r="R819" s="343"/>
      <c r="S819" s="343"/>
      <c r="T819" s="343"/>
      <c r="U819" s="343"/>
      <c r="V819" s="343"/>
      <c r="W819" s="343"/>
      <c r="X819" s="343"/>
      <c r="Y819" s="343"/>
      <c r="Z819" s="343"/>
    </row>
    <row r="820" spans="1:26" ht="15.75" customHeight="1">
      <c r="A820" s="343"/>
      <c r="B820" s="343"/>
      <c r="C820" s="464"/>
      <c r="D820" s="343"/>
      <c r="E820" s="464"/>
      <c r="F820" s="343"/>
      <c r="G820" s="464"/>
      <c r="H820" s="343"/>
      <c r="I820" s="464"/>
      <c r="J820" s="497"/>
      <c r="K820" s="343"/>
      <c r="L820" s="464"/>
      <c r="M820" s="343"/>
      <c r="N820" s="464"/>
      <c r="O820" s="343"/>
      <c r="P820" s="464"/>
      <c r="Q820" s="343"/>
      <c r="R820" s="343"/>
      <c r="S820" s="343"/>
      <c r="T820" s="343"/>
      <c r="U820" s="343"/>
      <c r="V820" s="343"/>
      <c r="W820" s="343"/>
      <c r="X820" s="343"/>
      <c r="Y820" s="343"/>
      <c r="Z820" s="343"/>
    </row>
    <row r="821" spans="1:26" ht="15.75" customHeight="1">
      <c r="A821" s="343"/>
      <c r="B821" s="343"/>
      <c r="C821" s="464"/>
      <c r="D821" s="343"/>
      <c r="E821" s="464"/>
      <c r="F821" s="343"/>
      <c r="G821" s="464"/>
      <c r="H821" s="343"/>
      <c r="I821" s="464"/>
      <c r="J821" s="497"/>
      <c r="K821" s="343"/>
      <c r="L821" s="464"/>
      <c r="M821" s="343"/>
      <c r="N821" s="464"/>
      <c r="O821" s="343"/>
      <c r="P821" s="464"/>
      <c r="Q821" s="343"/>
      <c r="R821" s="343"/>
      <c r="S821" s="343"/>
      <c r="T821" s="343"/>
      <c r="U821" s="343"/>
      <c r="V821" s="343"/>
      <c r="W821" s="343"/>
      <c r="X821" s="343"/>
      <c r="Y821" s="343"/>
      <c r="Z821" s="343"/>
    </row>
    <row r="822" spans="1:26" ht="15.75" customHeight="1">
      <c r="A822" s="343"/>
      <c r="B822" s="343"/>
      <c r="C822" s="464"/>
      <c r="D822" s="343"/>
      <c r="E822" s="464"/>
      <c r="F822" s="343"/>
      <c r="G822" s="464"/>
      <c r="H822" s="343"/>
      <c r="I822" s="464"/>
      <c r="J822" s="497"/>
      <c r="K822" s="343"/>
      <c r="L822" s="464"/>
      <c r="M822" s="343"/>
      <c r="N822" s="464"/>
      <c r="O822" s="343"/>
      <c r="P822" s="464"/>
      <c r="Q822" s="343"/>
      <c r="R822" s="343"/>
      <c r="S822" s="343"/>
      <c r="T822" s="343"/>
      <c r="U822" s="343"/>
      <c r="V822" s="343"/>
      <c r="W822" s="343"/>
      <c r="X822" s="343"/>
      <c r="Y822" s="343"/>
      <c r="Z822" s="343"/>
    </row>
    <row r="823" spans="1:26" ht="15.75" customHeight="1">
      <c r="A823" s="343"/>
      <c r="B823" s="343"/>
      <c r="C823" s="464"/>
      <c r="D823" s="343"/>
      <c r="E823" s="464"/>
      <c r="F823" s="343"/>
      <c r="G823" s="464"/>
      <c r="H823" s="343"/>
      <c r="I823" s="464"/>
      <c r="J823" s="497"/>
      <c r="K823" s="343"/>
      <c r="L823" s="464"/>
      <c r="M823" s="343"/>
      <c r="N823" s="464"/>
      <c r="O823" s="343"/>
      <c r="P823" s="464"/>
      <c r="Q823" s="343"/>
      <c r="R823" s="343"/>
      <c r="S823" s="343"/>
      <c r="T823" s="343"/>
      <c r="U823" s="343"/>
      <c r="V823" s="343"/>
      <c r="W823" s="343"/>
      <c r="X823" s="343"/>
      <c r="Y823" s="343"/>
      <c r="Z823" s="343"/>
    </row>
    <row r="824" spans="1:26" ht="15.75" customHeight="1">
      <c r="A824" s="343"/>
      <c r="B824" s="343"/>
      <c r="C824" s="464"/>
      <c r="D824" s="343"/>
      <c r="E824" s="464"/>
      <c r="F824" s="343"/>
      <c r="G824" s="464"/>
      <c r="H824" s="343"/>
      <c r="I824" s="464"/>
      <c r="J824" s="497"/>
      <c r="K824" s="343"/>
      <c r="L824" s="464"/>
      <c r="M824" s="343"/>
      <c r="N824" s="464"/>
      <c r="O824" s="343"/>
      <c r="P824" s="464"/>
      <c r="Q824" s="343"/>
      <c r="R824" s="343"/>
      <c r="S824" s="343"/>
      <c r="T824" s="343"/>
      <c r="U824" s="343"/>
      <c r="V824" s="343"/>
      <c r="W824" s="343"/>
      <c r="X824" s="343"/>
      <c r="Y824" s="343"/>
      <c r="Z824" s="343"/>
    </row>
    <row r="825" spans="1:26" ht="15.75" customHeight="1">
      <c r="A825" s="343"/>
      <c r="B825" s="343"/>
      <c r="C825" s="464"/>
      <c r="D825" s="343"/>
      <c r="E825" s="464"/>
      <c r="F825" s="343"/>
      <c r="G825" s="464"/>
      <c r="H825" s="343"/>
      <c r="I825" s="464"/>
      <c r="J825" s="497"/>
      <c r="K825" s="343"/>
      <c r="L825" s="464"/>
      <c r="M825" s="343"/>
      <c r="N825" s="464"/>
      <c r="O825" s="343"/>
      <c r="P825" s="464"/>
      <c r="Q825" s="343"/>
      <c r="R825" s="343"/>
      <c r="S825" s="343"/>
      <c r="T825" s="343"/>
      <c r="U825" s="343"/>
      <c r="V825" s="343"/>
      <c r="W825" s="343"/>
      <c r="X825" s="343"/>
      <c r="Y825" s="343"/>
      <c r="Z825" s="343"/>
    </row>
    <row r="826" spans="1:26" ht="15.75" customHeight="1">
      <c r="A826" s="343"/>
      <c r="B826" s="343"/>
      <c r="C826" s="464"/>
      <c r="D826" s="343"/>
      <c r="E826" s="464"/>
      <c r="F826" s="343"/>
      <c r="G826" s="464"/>
      <c r="H826" s="343"/>
      <c r="I826" s="464"/>
      <c r="J826" s="497"/>
      <c r="K826" s="343"/>
      <c r="L826" s="464"/>
      <c r="M826" s="343"/>
      <c r="N826" s="464"/>
      <c r="O826" s="343"/>
      <c r="P826" s="464"/>
      <c r="Q826" s="343"/>
      <c r="R826" s="343"/>
      <c r="S826" s="343"/>
      <c r="T826" s="343"/>
      <c r="U826" s="343"/>
      <c r="V826" s="343"/>
      <c r="W826" s="343"/>
      <c r="X826" s="343"/>
      <c r="Y826" s="343"/>
      <c r="Z826" s="343"/>
    </row>
    <row r="827" spans="1:26" ht="15.75" customHeight="1">
      <c r="A827" s="343"/>
      <c r="B827" s="343"/>
      <c r="C827" s="464"/>
      <c r="D827" s="343"/>
      <c r="E827" s="464"/>
      <c r="F827" s="343"/>
      <c r="G827" s="464"/>
      <c r="H827" s="343"/>
      <c r="I827" s="464"/>
      <c r="J827" s="497"/>
      <c r="K827" s="343"/>
      <c r="L827" s="464"/>
      <c r="M827" s="343"/>
      <c r="N827" s="464"/>
      <c r="O827" s="343"/>
      <c r="P827" s="464"/>
      <c r="Q827" s="343"/>
      <c r="R827" s="343"/>
      <c r="S827" s="343"/>
      <c r="T827" s="343"/>
      <c r="U827" s="343"/>
      <c r="V827" s="343"/>
      <c r="W827" s="343"/>
      <c r="X827" s="343"/>
      <c r="Y827" s="343"/>
      <c r="Z827" s="343"/>
    </row>
    <row r="828" spans="1:26" ht="15.75" customHeight="1">
      <c r="A828" s="343"/>
      <c r="B828" s="343"/>
      <c r="C828" s="464"/>
      <c r="D828" s="343"/>
      <c r="E828" s="464"/>
      <c r="F828" s="343"/>
      <c r="G828" s="464"/>
      <c r="H828" s="343"/>
      <c r="I828" s="464"/>
      <c r="J828" s="497"/>
      <c r="K828" s="343"/>
      <c r="L828" s="464"/>
      <c r="M828" s="343"/>
      <c r="N828" s="464"/>
      <c r="O828" s="343"/>
      <c r="P828" s="464"/>
      <c r="Q828" s="343"/>
      <c r="R828" s="343"/>
      <c r="S828" s="343"/>
      <c r="T828" s="343"/>
      <c r="U828" s="343"/>
      <c r="V828" s="343"/>
      <c r="W828" s="343"/>
      <c r="X828" s="343"/>
      <c r="Y828" s="343"/>
      <c r="Z828" s="343"/>
    </row>
    <row r="829" spans="1:26" ht="15.75" customHeight="1">
      <c r="A829" s="343"/>
      <c r="B829" s="343"/>
      <c r="C829" s="464"/>
      <c r="D829" s="343"/>
      <c r="E829" s="464"/>
      <c r="F829" s="343"/>
      <c r="G829" s="464"/>
      <c r="H829" s="343"/>
      <c r="I829" s="464"/>
      <c r="J829" s="497"/>
      <c r="K829" s="343"/>
      <c r="L829" s="464"/>
      <c r="M829" s="343"/>
      <c r="N829" s="464"/>
      <c r="O829" s="343"/>
      <c r="P829" s="464"/>
      <c r="Q829" s="343"/>
      <c r="R829" s="343"/>
      <c r="S829" s="343"/>
      <c r="T829" s="343"/>
      <c r="U829" s="343"/>
      <c r="V829" s="343"/>
      <c r="W829" s="343"/>
      <c r="X829" s="343"/>
      <c r="Y829" s="343"/>
      <c r="Z829" s="343"/>
    </row>
    <row r="830" spans="1:26" ht="15.75" customHeight="1">
      <c r="A830" s="343"/>
      <c r="B830" s="343"/>
      <c r="C830" s="464"/>
      <c r="D830" s="343"/>
      <c r="E830" s="464"/>
      <c r="F830" s="343"/>
      <c r="G830" s="464"/>
      <c r="H830" s="343"/>
      <c r="I830" s="464"/>
      <c r="J830" s="497"/>
      <c r="K830" s="343"/>
      <c r="L830" s="464"/>
      <c r="M830" s="343"/>
      <c r="N830" s="464"/>
      <c r="O830" s="343"/>
      <c r="P830" s="464"/>
      <c r="Q830" s="343"/>
      <c r="R830" s="343"/>
      <c r="S830" s="343"/>
      <c r="T830" s="343"/>
      <c r="U830" s="343"/>
      <c r="V830" s="343"/>
      <c r="W830" s="343"/>
      <c r="X830" s="343"/>
      <c r="Y830" s="343"/>
      <c r="Z830" s="343"/>
    </row>
    <row r="831" spans="1:26" ht="15.75" customHeight="1">
      <c r="A831" s="343"/>
      <c r="B831" s="343"/>
      <c r="C831" s="464"/>
      <c r="D831" s="343"/>
      <c r="E831" s="464"/>
      <c r="F831" s="343"/>
      <c r="G831" s="464"/>
      <c r="H831" s="343"/>
      <c r="I831" s="464"/>
      <c r="J831" s="497"/>
      <c r="K831" s="343"/>
      <c r="L831" s="464"/>
      <c r="M831" s="343"/>
      <c r="N831" s="464"/>
      <c r="O831" s="343"/>
      <c r="P831" s="464"/>
      <c r="Q831" s="343"/>
      <c r="R831" s="343"/>
      <c r="S831" s="343"/>
      <c r="T831" s="343"/>
      <c r="U831" s="343"/>
      <c r="V831" s="343"/>
      <c r="W831" s="343"/>
      <c r="X831" s="343"/>
      <c r="Y831" s="343"/>
      <c r="Z831" s="343"/>
    </row>
    <row r="832" spans="1:26" ht="15.75" customHeight="1">
      <c r="A832" s="343"/>
      <c r="B832" s="343"/>
      <c r="C832" s="464"/>
      <c r="D832" s="343"/>
      <c r="E832" s="464"/>
      <c r="F832" s="343"/>
      <c r="G832" s="464"/>
      <c r="H832" s="343"/>
      <c r="I832" s="464"/>
      <c r="J832" s="497"/>
      <c r="K832" s="343"/>
      <c r="L832" s="464"/>
      <c r="M832" s="343"/>
      <c r="N832" s="464"/>
      <c r="O832" s="343"/>
      <c r="P832" s="464"/>
      <c r="Q832" s="343"/>
      <c r="R832" s="343"/>
      <c r="S832" s="343"/>
      <c r="T832" s="343"/>
      <c r="U832" s="343"/>
      <c r="V832" s="343"/>
      <c r="W832" s="343"/>
      <c r="X832" s="343"/>
      <c r="Y832" s="343"/>
      <c r="Z832" s="343"/>
    </row>
    <row r="833" spans="1:26" ht="15.75" customHeight="1">
      <c r="A833" s="343"/>
      <c r="B833" s="343"/>
      <c r="C833" s="464"/>
      <c r="D833" s="343"/>
      <c r="E833" s="464"/>
      <c r="F833" s="343"/>
      <c r="G833" s="464"/>
      <c r="H833" s="343"/>
      <c r="I833" s="464"/>
      <c r="J833" s="497"/>
      <c r="K833" s="343"/>
      <c r="L833" s="464"/>
      <c r="M833" s="343"/>
      <c r="N833" s="464"/>
      <c r="O833" s="343"/>
      <c r="P833" s="464"/>
      <c r="Q833" s="343"/>
      <c r="R833" s="343"/>
      <c r="S833" s="343"/>
      <c r="T833" s="343"/>
      <c r="U833" s="343"/>
      <c r="V833" s="343"/>
      <c r="W833" s="343"/>
      <c r="X833" s="343"/>
      <c r="Y833" s="343"/>
      <c r="Z833" s="343"/>
    </row>
    <row r="834" spans="1:26" ht="15.75" customHeight="1">
      <c r="A834" s="343"/>
      <c r="B834" s="343"/>
      <c r="C834" s="464"/>
      <c r="D834" s="343"/>
      <c r="E834" s="464"/>
      <c r="F834" s="343"/>
      <c r="G834" s="464"/>
      <c r="H834" s="343"/>
      <c r="I834" s="464"/>
      <c r="J834" s="497"/>
      <c r="K834" s="343"/>
      <c r="L834" s="464"/>
      <c r="M834" s="343"/>
      <c r="N834" s="464"/>
      <c r="O834" s="343"/>
      <c r="P834" s="464"/>
      <c r="Q834" s="343"/>
      <c r="R834" s="343"/>
      <c r="S834" s="343"/>
      <c r="T834" s="343"/>
      <c r="U834" s="343"/>
      <c r="V834" s="343"/>
      <c r="W834" s="343"/>
      <c r="X834" s="343"/>
      <c r="Y834" s="343"/>
      <c r="Z834" s="343"/>
    </row>
    <row r="835" spans="1:26" ht="15.75" customHeight="1">
      <c r="A835" s="343"/>
      <c r="B835" s="343"/>
      <c r="C835" s="464"/>
      <c r="D835" s="343"/>
      <c r="E835" s="464"/>
      <c r="F835" s="343"/>
      <c r="G835" s="464"/>
      <c r="H835" s="343"/>
      <c r="I835" s="464"/>
      <c r="J835" s="497"/>
      <c r="K835" s="343"/>
      <c r="L835" s="464"/>
      <c r="M835" s="343"/>
      <c r="N835" s="464"/>
      <c r="O835" s="343"/>
      <c r="P835" s="464"/>
      <c r="Q835" s="343"/>
      <c r="R835" s="343"/>
      <c r="S835" s="343"/>
      <c r="T835" s="343"/>
      <c r="U835" s="343"/>
      <c r="V835" s="343"/>
      <c r="W835" s="343"/>
      <c r="X835" s="343"/>
      <c r="Y835" s="343"/>
      <c r="Z835" s="343"/>
    </row>
    <row r="836" spans="1:26" ht="15.75" customHeight="1">
      <c r="A836" s="343"/>
      <c r="B836" s="343"/>
      <c r="C836" s="464"/>
      <c r="D836" s="343"/>
      <c r="E836" s="464"/>
      <c r="F836" s="343"/>
      <c r="G836" s="464"/>
      <c r="H836" s="343"/>
      <c r="I836" s="464"/>
      <c r="J836" s="497"/>
      <c r="K836" s="343"/>
      <c r="L836" s="464"/>
      <c r="M836" s="343"/>
      <c r="N836" s="464"/>
      <c r="O836" s="343"/>
      <c r="P836" s="464"/>
      <c r="Q836" s="343"/>
      <c r="R836" s="343"/>
      <c r="S836" s="343"/>
      <c r="T836" s="343"/>
      <c r="U836" s="343"/>
      <c r="V836" s="343"/>
      <c r="W836" s="343"/>
      <c r="X836" s="343"/>
      <c r="Y836" s="343"/>
      <c r="Z836" s="343"/>
    </row>
    <row r="837" spans="1:26" ht="15.75" customHeight="1">
      <c r="A837" s="343"/>
      <c r="B837" s="343"/>
      <c r="C837" s="464"/>
      <c r="D837" s="343"/>
      <c r="E837" s="464"/>
      <c r="F837" s="343"/>
      <c r="G837" s="464"/>
      <c r="H837" s="343"/>
      <c r="I837" s="464"/>
      <c r="J837" s="497"/>
      <c r="K837" s="343"/>
      <c r="L837" s="464"/>
      <c r="M837" s="343"/>
      <c r="N837" s="464"/>
      <c r="O837" s="343"/>
      <c r="P837" s="464"/>
      <c r="Q837" s="343"/>
      <c r="R837" s="343"/>
      <c r="S837" s="343"/>
      <c r="T837" s="343"/>
      <c r="U837" s="343"/>
      <c r="V837" s="343"/>
      <c r="W837" s="343"/>
      <c r="X837" s="343"/>
      <c r="Y837" s="343"/>
      <c r="Z837" s="343"/>
    </row>
    <row r="838" spans="1:26" ht="15.75" customHeight="1">
      <c r="A838" s="343"/>
      <c r="B838" s="343"/>
      <c r="C838" s="464"/>
      <c r="D838" s="343"/>
      <c r="E838" s="464"/>
      <c r="F838" s="343"/>
      <c r="G838" s="464"/>
      <c r="H838" s="343"/>
      <c r="I838" s="464"/>
      <c r="J838" s="497"/>
      <c r="K838" s="343"/>
      <c r="L838" s="464"/>
      <c r="M838" s="343"/>
      <c r="N838" s="464"/>
      <c r="O838" s="343"/>
      <c r="P838" s="464"/>
      <c r="Q838" s="343"/>
      <c r="R838" s="343"/>
      <c r="S838" s="343"/>
      <c r="T838" s="343"/>
      <c r="U838" s="343"/>
      <c r="V838" s="343"/>
      <c r="W838" s="343"/>
      <c r="X838" s="343"/>
      <c r="Y838" s="343"/>
      <c r="Z838" s="343"/>
    </row>
    <row r="839" spans="1:26" ht="15.75" customHeight="1">
      <c r="A839" s="343"/>
      <c r="B839" s="343"/>
      <c r="C839" s="464"/>
      <c r="D839" s="343"/>
      <c r="E839" s="464"/>
      <c r="F839" s="343"/>
      <c r="G839" s="464"/>
      <c r="H839" s="343"/>
      <c r="I839" s="464"/>
      <c r="J839" s="497"/>
      <c r="K839" s="343"/>
      <c r="L839" s="464"/>
      <c r="M839" s="343"/>
      <c r="N839" s="464"/>
      <c r="O839" s="343"/>
      <c r="P839" s="464"/>
      <c r="Q839" s="343"/>
      <c r="R839" s="343"/>
      <c r="S839" s="343"/>
      <c r="T839" s="343"/>
      <c r="U839" s="343"/>
      <c r="V839" s="343"/>
      <c r="W839" s="343"/>
      <c r="X839" s="343"/>
      <c r="Y839" s="343"/>
      <c r="Z839" s="343"/>
    </row>
    <row r="840" spans="1:26" ht="15.75" customHeight="1">
      <c r="A840" s="343"/>
      <c r="B840" s="343"/>
      <c r="C840" s="464"/>
      <c r="D840" s="343"/>
      <c r="E840" s="464"/>
      <c r="F840" s="343"/>
      <c r="G840" s="464"/>
      <c r="H840" s="343"/>
      <c r="I840" s="464"/>
      <c r="J840" s="497"/>
      <c r="K840" s="343"/>
      <c r="L840" s="464"/>
      <c r="M840" s="343"/>
      <c r="N840" s="464"/>
      <c r="O840" s="343"/>
      <c r="P840" s="464"/>
      <c r="Q840" s="343"/>
      <c r="R840" s="343"/>
      <c r="S840" s="343"/>
      <c r="T840" s="343"/>
      <c r="U840" s="343"/>
      <c r="V840" s="343"/>
      <c r="W840" s="343"/>
      <c r="X840" s="343"/>
      <c r="Y840" s="343"/>
      <c r="Z840" s="343"/>
    </row>
    <row r="841" spans="1:26" ht="15.75" customHeight="1">
      <c r="A841" s="343"/>
      <c r="B841" s="343"/>
      <c r="C841" s="464"/>
      <c r="D841" s="343"/>
      <c r="E841" s="464"/>
      <c r="F841" s="343"/>
      <c r="G841" s="464"/>
      <c r="H841" s="343"/>
      <c r="I841" s="464"/>
      <c r="J841" s="497"/>
      <c r="K841" s="343"/>
      <c r="L841" s="464"/>
      <c r="M841" s="343"/>
      <c r="N841" s="464"/>
      <c r="O841" s="343"/>
      <c r="P841" s="464"/>
      <c r="Q841" s="343"/>
      <c r="R841" s="343"/>
      <c r="S841" s="343"/>
      <c r="T841" s="343"/>
      <c r="U841" s="343"/>
      <c r="V841" s="343"/>
      <c r="W841" s="343"/>
      <c r="X841" s="343"/>
      <c r="Y841" s="343"/>
      <c r="Z841" s="343"/>
    </row>
    <row r="842" spans="1:26" ht="15.75" customHeight="1">
      <c r="A842" s="343"/>
      <c r="B842" s="343"/>
      <c r="C842" s="464"/>
      <c r="D842" s="343"/>
      <c r="E842" s="464"/>
      <c r="F842" s="343"/>
      <c r="G842" s="464"/>
      <c r="H842" s="343"/>
      <c r="I842" s="464"/>
      <c r="J842" s="497"/>
      <c r="K842" s="343"/>
      <c r="L842" s="464"/>
      <c r="M842" s="343"/>
      <c r="N842" s="464"/>
      <c r="O842" s="343"/>
      <c r="P842" s="464"/>
      <c r="Q842" s="343"/>
      <c r="R842" s="343"/>
      <c r="S842" s="343"/>
      <c r="T842" s="343"/>
      <c r="U842" s="343"/>
      <c r="V842" s="343"/>
      <c r="W842" s="343"/>
      <c r="X842" s="343"/>
      <c r="Y842" s="343"/>
      <c r="Z842" s="343"/>
    </row>
    <row r="843" spans="1:26" ht="15.75" customHeight="1">
      <c r="A843" s="343"/>
      <c r="B843" s="343"/>
      <c r="C843" s="464"/>
      <c r="D843" s="343"/>
      <c r="E843" s="464"/>
      <c r="F843" s="343"/>
      <c r="G843" s="464"/>
      <c r="H843" s="343"/>
      <c r="I843" s="464"/>
      <c r="J843" s="497"/>
      <c r="K843" s="343"/>
      <c r="L843" s="464"/>
      <c r="M843" s="343"/>
      <c r="N843" s="464"/>
      <c r="O843" s="343"/>
      <c r="P843" s="464"/>
      <c r="Q843" s="343"/>
      <c r="R843" s="343"/>
      <c r="S843" s="343"/>
      <c r="T843" s="343"/>
      <c r="U843" s="343"/>
      <c r="V843" s="343"/>
      <c r="W843" s="343"/>
      <c r="X843" s="343"/>
      <c r="Y843" s="343"/>
      <c r="Z843" s="343"/>
    </row>
    <row r="844" spans="1:26" ht="15.75" customHeight="1">
      <c r="A844" s="343"/>
      <c r="B844" s="343"/>
      <c r="C844" s="464"/>
      <c r="D844" s="343"/>
      <c r="E844" s="464"/>
      <c r="F844" s="343"/>
      <c r="G844" s="464"/>
      <c r="H844" s="343"/>
      <c r="I844" s="464"/>
      <c r="J844" s="497"/>
      <c r="K844" s="343"/>
      <c r="L844" s="464"/>
      <c r="M844" s="343"/>
      <c r="N844" s="464"/>
      <c r="O844" s="343"/>
      <c r="P844" s="464"/>
      <c r="Q844" s="343"/>
      <c r="R844" s="343"/>
      <c r="S844" s="343"/>
      <c r="T844" s="343"/>
      <c r="U844" s="343"/>
      <c r="V844" s="343"/>
      <c r="W844" s="343"/>
      <c r="X844" s="343"/>
      <c r="Y844" s="343"/>
      <c r="Z844" s="343"/>
    </row>
    <row r="845" spans="1:26" ht="15.75" customHeight="1">
      <c r="A845" s="343"/>
      <c r="B845" s="343"/>
      <c r="C845" s="464"/>
      <c r="D845" s="343"/>
      <c r="E845" s="464"/>
      <c r="F845" s="343"/>
      <c r="G845" s="464"/>
      <c r="H845" s="343"/>
      <c r="I845" s="464"/>
      <c r="J845" s="497"/>
      <c r="K845" s="343"/>
      <c r="L845" s="464"/>
      <c r="M845" s="343"/>
      <c r="N845" s="464"/>
      <c r="O845" s="343"/>
      <c r="P845" s="464"/>
      <c r="Q845" s="343"/>
      <c r="R845" s="343"/>
      <c r="S845" s="343"/>
      <c r="T845" s="343"/>
      <c r="U845" s="343"/>
      <c r="V845" s="343"/>
      <c r="W845" s="343"/>
      <c r="X845" s="343"/>
      <c r="Y845" s="343"/>
      <c r="Z845" s="343"/>
    </row>
    <row r="846" spans="1:26" ht="15.75" customHeight="1">
      <c r="A846" s="343"/>
      <c r="B846" s="343"/>
      <c r="C846" s="464"/>
      <c r="D846" s="343"/>
      <c r="E846" s="464"/>
      <c r="F846" s="343"/>
      <c r="G846" s="464"/>
      <c r="H846" s="343"/>
      <c r="I846" s="464"/>
      <c r="J846" s="497"/>
      <c r="K846" s="343"/>
      <c r="L846" s="464"/>
      <c r="M846" s="343"/>
      <c r="N846" s="464"/>
      <c r="O846" s="343"/>
      <c r="P846" s="464"/>
      <c r="Q846" s="343"/>
      <c r="R846" s="343"/>
      <c r="S846" s="343"/>
      <c r="T846" s="343"/>
      <c r="U846" s="343"/>
      <c r="V846" s="343"/>
      <c r="W846" s="343"/>
      <c r="X846" s="343"/>
      <c r="Y846" s="343"/>
      <c r="Z846" s="343"/>
    </row>
    <row r="847" spans="1:26" ht="15.75" customHeight="1">
      <c r="A847" s="343"/>
      <c r="B847" s="343"/>
      <c r="C847" s="464"/>
      <c r="D847" s="343"/>
      <c r="E847" s="464"/>
      <c r="F847" s="343"/>
      <c r="G847" s="464"/>
      <c r="H847" s="343"/>
      <c r="I847" s="464"/>
      <c r="J847" s="497"/>
      <c r="K847" s="343"/>
      <c r="L847" s="464"/>
      <c r="M847" s="343"/>
      <c r="N847" s="464"/>
      <c r="O847" s="343"/>
      <c r="P847" s="464"/>
      <c r="Q847" s="343"/>
      <c r="R847" s="343"/>
      <c r="S847" s="343"/>
      <c r="T847" s="343"/>
      <c r="U847" s="343"/>
      <c r="V847" s="343"/>
      <c r="W847" s="343"/>
      <c r="X847" s="343"/>
      <c r="Y847" s="343"/>
      <c r="Z847" s="343"/>
    </row>
    <row r="848" spans="1:26" ht="15.75" customHeight="1">
      <c r="A848" s="343"/>
      <c r="B848" s="343"/>
      <c r="C848" s="464"/>
      <c r="D848" s="343"/>
      <c r="E848" s="464"/>
      <c r="F848" s="343"/>
      <c r="G848" s="464"/>
      <c r="H848" s="343"/>
      <c r="I848" s="464"/>
      <c r="J848" s="497"/>
      <c r="K848" s="343"/>
      <c r="L848" s="464"/>
      <c r="M848" s="343"/>
      <c r="N848" s="464"/>
      <c r="O848" s="343"/>
      <c r="P848" s="464"/>
      <c r="Q848" s="343"/>
      <c r="R848" s="343"/>
      <c r="S848" s="343"/>
      <c r="T848" s="343"/>
      <c r="U848" s="343"/>
      <c r="V848" s="343"/>
      <c r="W848" s="343"/>
      <c r="X848" s="343"/>
      <c r="Y848" s="343"/>
      <c r="Z848" s="343"/>
    </row>
    <row r="849" spans="1:26" ht="15.75" customHeight="1">
      <c r="A849" s="343"/>
      <c r="B849" s="343"/>
      <c r="C849" s="464"/>
      <c r="D849" s="343"/>
      <c r="E849" s="464"/>
      <c r="F849" s="343"/>
      <c r="G849" s="464"/>
      <c r="H849" s="343"/>
      <c r="I849" s="464"/>
      <c r="J849" s="497"/>
      <c r="K849" s="343"/>
      <c r="L849" s="464"/>
      <c r="M849" s="343"/>
      <c r="N849" s="464"/>
      <c r="O849" s="343"/>
      <c r="P849" s="464"/>
      <c r="Q849" s="343"/>
      <c r="R849" s="343"/>
      <c r="S849" s="343"/>
      <c r="T849" s="343"/>
      <c r="U849" s="343"/>
      <c r="V849" s="343"/>
      <c r="W849" s="343"/>
      <c r="X849" s="343"/>
      <c r="Y849" s="343"/>
      <c r="Z849" s="343"/>
    </row>
    <row r="850" spans="1:26" ht="15.75" customHeight="1">
      <c r="A850" s="343"/>
      <c r="B850" s="343"/>
      <c r="C850" s="464"/>
      <c r="D850" s="343"/>
      <c r="E850" s="464"/>
      <c r="F850" s="343"/>
      <c r="G850" s="464"/>
      <c r="H850" s="343"/>
      <c r="I850" s="464"/>
      <c r="J850" s="497"/>
      <c r="K850" s="343"/>
      <c r="L850" s="464"/>
      <c r="M850" s="343"/>
      <c r="N850" s="464"/>
      <c r="O850" s="343"/>
      <c r="P850" s="464"/>
      <c r="Q850" s="343"/>
      <c r="R850" s="343"/>
      <c r="S850" s="343"/>
      <c r="T850" s="343"/>
      <c r="U850" s="343"/>
      <c r="V850" s="343"/>
      <c r="W850" s="343"/>
      <c r="X850" s="343"/>
      <c r="Y850" s="343"/>
      <c r="Z850" s="343"/>
    </row>
    <row r="851" spans="1:26" ht="15.75" customHeight="1">
      <c r="A851" s="343"/>
      <c r="B851" s="343"/>
      <c r="C851" s="464"/>
      <c r="D851" s="343"/>
      <c r="E851" s="464"/>
      <c r="F851" s="343"/>
      <c r="G851" s="464"/>
      <c r="H851" s="343"/>
      <c r="I851" s="464"/>
      <c r="J851" s="497"/>
      <c r="K851" s="343"/>
      <c r="L851" s="464"/>
      <c r="M851" s="343"/>
      <c r="N851" s="464"/>
      <c r="O851" s="343"/>
      <c r="P851" s="464"/>
      <c r="Q851" s="343"/>
      <c r="R851" s="343"/>
      <c r="S851" s="343"/>
      <c r="T851" s="343"/>
      <c r="U851" s="343"/>
      <c r="V851" s="343"/>
      <c r="W851" s="343"/>
      <c r="X851" s="343"/>
      <c r="Y851" s="343"/>
      <c r="Z851" s="343"/>
    </row>
    <row r="852" spans="1:26" ht="15.75" customHeight="1">
      <c r="A852" s="343"/>
      <c r="B852" s="343"/>
      <c r="C852" s="464"/>
      <c r="D852" s="343"/>
      <c r="E852" s="464"/>
      <c r="F852" s="343"/>
      <c r="G852" s="464"/>
      <c r="H852" s="343"/>
      <c r="I852" s="464"/>
      <c r="J852" s="497"/>
      <c r="K852" s="343"/>
      <c r="L852" s="464"/>
      <c r="M852" s="343"/>
      <c r="N852" s="464"/>
      <c r="O852" s="343"/>
      <c r="P852" s="464"/>
      <c r="Q852" s="343"/>
      <c r="R852" s="343"/>
      <c r="S852" s="343"/>
      <c r="T852" s="343"/>
      <c r="U852" s="343"/>
      <c r="V852" s="343"/>
      <c r="W852" s="343"/>
      <c r="X852" s="343"/>
      <c r="Y852" s="343"/>
      <c r="Z852" s="343"/>
    </row>
    <row r="853" spans="1:26" ht="15.75" customHeight="1">
      <c r="A853" s="343"/>
      <c r="B853" s="343"/>
      <c r="C853" s="464"/>
      <c r="D853" s="343"/>
      <c r="E853" s="464"/>
      <c r="F853" s="343"/>
      <c r="G853" s="464"/>
      <c r="H853" s="343"/>
      <c r="I853" s="464"/>
      <c r="J853" s="497"/>
      <c r="K853" s="343"/>
      <c r="L853" s="464"/>
      <c r="M853" s="343"/>
      <c r="N853" s="464"/>
      <c r="O853" s="343"/>
      <c r="P853" s="464"/>
      <c r="Q853" s="343"/>
      <c r="R853" s="343"/>
      <c r="S853" s="343"/>
      <c r="T853" s="343"/>
      <c r="U853" s="343"/>
      <c r="V853" s="343"/>
      <c r="W853" s="343"/>
      <c r="X853" s="343"/>
      <c r="Y853" s="343"/>
      <c r="Z853" s="343"/>
    </row>
    <row r="854" spans="1:26" ht="15.75" customHeight="1">
      <c r="A854" s="343"/>
      <c r="B854" s="343"/>
      <c r="C854" s="464"/>
      <c r="D854" s="343"/>
      <c r="E854" s="464"/>
      <c r="F854" s="343"/>
      <c r="G854" s="464"/>
      <c r="H854" s="343"/>
      <c r="I854" s="464"/>
      <c r="J854" s="497"/>
      <c r="K854" s="343"/>
      <c r="L854" s="464"/>
      <c r="M854" s="343"/>
      <c r="N854" s="464"/>
      <c r="O854" s="343"/>
      <c r="P854" s="464"/>
      <c r="Q854" s="343"/>
      <c r="R854" s="343"/>
      <c r="S854" s="343"/>
      <c r="T854" s="343"/>
      <c r="U854" s="343"/>
      <c r="V854" s="343"/>
      <c r="W854" s="343"/>
      <c r="X854" s="343"/>
      <c r="Y854" s="343"/>
      <c r="Z854" s="343"/>
    </row>
    <row r="855" spans="1:26" ht="15.75" customHeight="1">
      <c r="A855" s="343"/>
      <c r="B855" s="343"/>
      <c r="C855" s="464"/>
      <c r="D855" s="343"/>
      <c r="E855" s="464"/>
      <c r="F855" s="343"/>
      <c r="G855" s="464"/>
      <c r="H855" s="343"/>
      <c r="I855" s="464"/>
      <c r="J855" s="497"/>
      <c r="K855" s="343"/>
      <c r="L855" s="464"/>
      <c r="M855" s="343"/>
      <c r="N855" s="464"/>
      <c r="O855" s="343"/>
      <c r="P855" s="464"/>
      <c r="Q855" s="343"/>
      <c r="R855" s="343"/>
      <c r="S855" s="343"/>
      <c r="T855" s="343"/>
      <c r="U855" s="343"/>
      <c r="V855" s="343"/>
      <c r="W855" s="343"/>
      <c r="X855" s="343"/>
      <c r="Y855" s="343"/>
      <c r="Z855" s="343"/>
    </row>
    <row r="856" spans="1:26" ht="15.75" customHeight="1">
      <c r="A856" s="343"/>
      <c r="B856" s="343"/>
      <c r="C856" s="464"/>
      <c r="D856" s="343"/>
      <c r="E856" s="464"/>
      <c r="F856" s="343"/>
      <c r="G856" s="464"/>
      <c r="H856" s="343"/>
      <c r="I856" s="464"/>
      <c r="J856" s="497"/>
      <c r="K856" s="343"/>
      <c r="L856" s="464"/>
      <c r="M856" s="343"/>
      <c r="N856" s="464"/>
      <c r="O856" s="343"/>
      <c r="P856" s="464"/>
      <c r="Q856" s="343"/>
      <c r="R856" s="343"/>
      <c r="S856" s="343"/>
      <c r="T856" s="343"/>
      <c r="U856" s="343"/>
      <c r="V856" s="343"/>
      <c r="W856" s="343"/>
      <c r="X856" s="343"/>
      <c r="Y856" s="343"/>
      <c r="Z856" s="343"/>
    </row>
    <row r="857" spans="1:26" ht="15.75" customHeight="1">
      <c r="A857" s="343"/>
      <c r="B857" s="343"/>
      <c r="C857" s="464"/>
      <c r="D857" s="343"/>
      <c r="E857" s="464"/>
      <c r="F857" s="343"/>
      <c r="G857" s="464"/>
      <c r="H857" s="343"/>
      <c r="I857" s="464"/>
      <c r="J857" s="497"/>
      <c r="K857" s="343"/>
      <c r="L857" s="464"/>
      <c r="M857" s="343"/>
      <c r="N857" s="464"/>
      <c r="O857" s="343"/>
      <c r="P857" s="464"/>
      <c r="Q857" s="343"/>
      <c r="R857" s="343"/>
      <c r="S857" s="343"/>
      <c r="T857" s="343"/>
      <c r="U857" s="343"/>
      <c r="V857" s="343"/>
      <c r="W857" s="343"/>
      <c r="X857" s="343"/>
      <c r="Y857" s="343"/>
      <c r="Z857" s="343"/>
    </row>
    <row r="858" spans="1:26" ht="15.75" customHeight="1">
      <c r="A858" s="343"/>
      <c r="B858" s="343"/>
      <c r="C858" s="464"/>
      <c r="D858" s="343"/>
      <c r="E858" s="464"/>
      <c r="F858" s="343"/>
      <c r="G858" s="464"/>
      <c r="H858" s="343"/>
      <c r="I858" s="464"/>
      <c r="J858" s="497"/>
      <c r="K858" s="343"/>
      <c r="L858" s="464"/>
      <c r="M858" s="343"/>
      <c r="N858" s="464"/>
      <c r="O858" s="343"/>
      <c r="P858" s="464"/>
      <c r="Q858" s="343"/>
      <c r="R858" s="343"/>
      <c r="S858" s="343"/>
      <c r="T858" s="343"/>
      <c r="U858" s="343"/>
      <c r="V858" s="343"/>
      <c r="W858" s="343"/>
      <c r="X858" s="343"/>
      <c r="Y858" s="343"/>
      <c r="Z858" s="343"/>
    </row>
    <row r="859" spans="1:26" ht="15.75" customHeight="1">
      <c r="A859" s="343"/>
      <c r="B859" s="343"/>
      <c r="C859" s="464"/>
      <c r="D859" s="343"/>
      <c r="E859" s="464"/>
      <c r="F859" s="343"/>
      <c r="G859" s="464"/>
      <c r="H859" s="343"/>
      <c r="I859" s="464"/>
      <c r="J859" s="497"/>
      <c r="K859" s="343"/>
      <c r="L859" s="464"/>
      <c r="M859" s="343"/>
      <c r="N859" s="464"/>
      <c r="O859" s="343"/>
      <c r="P859" s="464"/>
      <c r="Q859" s="343"/>
      <c r="R859" s="343"/>
      <c r="S859" s="343"/>
      <c r="T859" s="343"/>
      <c r="U859" s="343"/>
      <c r="V859" s="343"/>
      <c r="W859" s="343"/>
      <c r="X859" s="343"/>
      <c r="Y859" s="343"/>
      <c r="Z859" s="343"/>
    </row>
    <row r="860" spans="1:26" ht="15.75" customHeight="1">
      <c r="A860" s="343"/>
      <c r="B860" s="343"/>
      <c r="C860" s="464"/>
      <c r="D860" s="343"/>
      <c r="E860" s="464"/>
      <c r="F860" s="343"/>
      <c r="G860" s="464"/>
      <c r="H860" s="343"/>
      <c r="I860" s="464"/>
      <c r="J860" s="497"/>
      <c r="K860" s="343"/>
      <c r="L860" s="464"/>
      <c r="M860" s="343"/>
      <c r="N860" s="464"/>
      <c r="O860" s="343"/>
      <c r="P860" s="464"/>
      <c r="Q860" s="343"/>
      <c r="R860" s="343"/>
      <c r="S860" s="343"/>
      <c r="T860" s="343"/>
      <c r="U860" s="343"/>
      <c r="V860" s="343"/>
      <c r="W860" s="343"/>
      <c r="X860" s="343"/>
      <c r="Y860" s="343"/>
      <c r="Z860" s="343"/>
    </row>
    <row r="861" spans="1:26" ht="15.75" customHeight="1">
      <c r="A861" s="343"/>
      <c r="B861" s="343"/>
      <c r="C861" s="464"/>
      <c r="D861" s="343"/>
      <c r="E861" s="464"/>
      <c r="F861" s="343"/>
      <c r="G861" s="464"/>
      <c r="H861" s="343"/>
      <c r="I861" s="464"/>
      <c r="J861" s="497"/>
      <c r="K861" s="343"/>
      <c r="L861" s="464"/>
      <c r="M861" s="343"/>
      <c r="N861" s="464"/>
      <c r="O861" s="343"/>
      <c r="P861" s="464"/>
      <c r="Q861" s="343"/>
      <c r="R861" s="343"/>
      <c r="S861" s="343"/>
      <c r="T861" s="343"/>
      <c r="U861" s="343"/>
      <c r="V861" s="343"/>
      <c r="W861" s="343"/>
      <c r="X861" s="343"/>
      <c r="Y861" s="343"/>
      <c r="Z861" s="343"/>
    </row>
    <row r="862" spans="1:26" ht="15.75" customHeight="1">
      <c r="A862" s="343"/>
      <c r="B862" s="343"/>
      <c r="C862" s="464"/>
      <c r="D862" s="343"/>
      <c r="E862" s="464"/>
      <c r="F862" s="343"/>
      <c r="G862" s="464"/>
      <c r="H862" s="343"/>
      <c r="I862" s="464"/>
      <c r="J862" s="497"/>
      <c r="K862" s="343"/>
      <c r="L862" s="464"/>
      <c r="M862" s="343"/>
      <c r="N862" s="464"/>
      <c r="O862" s="343"/>
      <c r="P862" s="464"/>
      <c r="Q862" s="343"/>
      <c r="R862" s="343"/>
      <c r="S862" s="343"/>
      <c r="T862" s="343"/>
      <c r="U862" s="343"/>
      <c r="V862" s="343"/>
      <c r="W862" s="343"/>
      <c r="X862" s="343"/>
      <c r="Y862" s="343"/>
      <c r="Z862" s="343"/>
    </row>
    <row r="863" spans="1:26" ht="15.75" customHeight="1">
      <c r="A863" s="343"/>
      <c r="B863" s="343"/>
      <c r="C863" s="464"/>
      <c r="D863" s="343"/>
      <c r="E863" s="464"/>
      <c r="F863" s="343"/>
      <c r="G863" s="464"/>
      <c r="H863" s="343"/>
      <c r="I863" s="464"/>
      <c r="J863" s="497"/>
      <c r="K863" s="343"/>
      <c r="L863" s="464"/>
      <c r="M863" s="343"/>
      <c r="N863" s="464"/>
      <c r="O863" s="343"/>
      <c r="P863" s="464"/>
      <c r="Q863" s="343"/>
      <c r="R863" s="343"/>
      <c r="S863" s="343"/>
      <c r="T863" s="343"/>
      <c r="U863" s="343"/>
      <c r="V863" s="343"/>
      <c r="W863" s="343"/>
      <c r="X863" s="343"/>
      <c r="Y863" s="343"/>
      <c r="Z863" s="343"/>
    </row>
    <row r="864" spans="1:26" ht="15.75" customHeight="1">
      <c r="A864" s="343"/>
      <c r="B864" s="343"/>
      <c r="C864" s="464"/>
      <c r="D864" s="343"/>
      <c r="E864" s="464"/>
      <c r="F864" s="343"/>
      <c r="G864" s="464"/>
      <c r="H864" s="343"/>
      <c r="I864" s="464"/>
      <c r="J864" s="497"/>
      <c r="K864" s="343"/>
      <c r="L864" s="464"/>
      <c r="M864" s="343"/>
      <c r="N864" s="464"/>
      <c r="O864" s="343"/>
      <c r="P864" s="464"/>
      <c r="Q864" s="343"/>
      <c r="R864" s="343"/>
      <c r="S864" s="343"/>
      <c r="T864" s="343"/>
      <c r="U864" s="343"/>
      <c r="V864" s="343"/>
      <c r="W864" s="343"/>
      <c r="X864" s="343"/>
      <c r="Y864" s="343"/>
      <c r="Z864" s="343"/>
    </row>
    <row r="865" spans="1:26" ht="15.75" customHeight="1">
      <c r="A865" s="343"/>
      <c r="B865" s="343"/>
      <c r="C865" s="464"/>
      <c r="D865" s="343"/>
      <c r="E865" s="464"/>
      <c r="F865" s="343"/>
      <c r="G865" s="464"/>
      <c r="H865" s="343"/>
      <c r="I865" s="464"/>
      <c r="J865" s="497"/>
      <c r="K865" s="343"/>
      <c r="L865" s="464"/>
      <c r="M865" s="343"/>
      <c r="N865" s="464"/>
      <c r="O865" s="343"/>
      <c r="P865" s="464"/>
      <c r="Q865" s="343"/>
      <c r="R865" s="343"/>
      <c r="S865" s="343"/>
      <c r="T865" s="343"/>
      <c r="U865" s="343"/>
      <c r="V865" s="343"/>
      <c r="W865" s="343"/>
      <c r="X865" s="343"/>
      <c r="Y865" s="343"/>
      <c r="Z865" s="343"/>
    </row>
    <row r="866" spans="1:26" ht="15.75" customHeight="1">
      <c r="A866" s="343"/>
      <c r="B866" s="343"/>
      <c r="C866" s="464"/>
      <c r="D866" s="343"/>
      <c r="E866" s="464"/>
      <c r="F866" s="343"/>
      <c r="G866" s="464"/>
      <c r="H866" s="343"/>
      <c r="I866" s="464"/>
      <c r="J866" s="497"/>
      <c r="K866" s="343"/>
      <c r="L866" s="464"/>
      <c r="M866" s="343"/>
      <c r="N866" s="464"/>
      <c r="O866" s="343"/>
      <c r="P866" s="464"/>
      <c r="Q866" s="343"/>
      <c r="R866" s="343"/>
      <c r="S866" s="343"/>
      <c r="T866" s="343"/>
      <c r="U866" s="343"/>
      <c r="V866" s="343"/>
      <c r="W866" s="343"/>
      <c r="X866" s="343"/>
      <c r="Y866" s="343"/>
      <c r="Z866" s="343"/>
    </row>
    <row r="867" spans="1:26" ht="15.75" customHeight="1">
      <c r="A867" s="343"/>
      <c r="B867" s="343"/>
      <c r="C867" s="464"/>
      <c r="D867" s="343"/>
      <c r="E867" s="464"/>
      <c r="F867" s="343"/>
      <c r="G867" s="464"/>
      <c r="H867" s="343"/>
      <c r="I867" s="464"/>
      <c r="J867" s="497"/>
      <c r="K867" s="343"/>
      <c r="L867" s="464"/>
      <c r="M867" s="343"/>
      <c r="N867" s="464"/>
      <c r="O867" s="343"/>
      <c r="P867" s="464"/>
      <c r="Q867" s="343"/>
      <c r="R867" s="343"/>
      <c r="S867" s="343"/>
      <c r="T867" s="343"/>
      <c r="U867" s="343"/>
      <c r="V867" s="343"/>
      <c r="W867" s="343"/>
      <c r="X867" s="343"/>
      <c r="Y867" s="343"/>
      <c r="Z867" s="343"/>
    </row>
    <row r="868" spans="1:26" ht="15.75" customHeight="1">
      <c r="A868" s="343"/>
      <c r="B868" s="343"/>
      <c r="C868" s="464"/>
      <c r="D868" s="343"/>
      <c r="E868" s="464"/>
      <c r="F868" s="343"/>
      <c r="G868" s="464"/>
      <c r="H868" s="343"/>
      <c r="I868" s="464"/>
      <c r="J868" s="497"/>
      <c r="K868" s="343"/>
      <c r="L868" s="464"/>
      <c r="M868" s="343"/>
      <c r="N868" s="464"/>
      <c r="O868" s="343"/>
      <c r="P868" s="464"/>
      <c r="Q868" s="343"/>
      <c r="R868" s="343"/>
      <c r="S868" s="343"/>
      <c r="T868" s="343"/>
      <c r="U868" s="343"/>
      <c r="V868" s="343"/>
      <c r="W868" s="343"/>
      <c r="X868" s="343"/>
      <c r="Y868" s="343"/>
      <c r="Z868" s="343"/>
    </row>
    <row r="869" spans="1:26" ht="15.75" customHeight="1">
      <c r="A869" s="343"/>
      <c r="B869" s="343"/>
      <c r="C869" s="464"/>
      <c r="D869" s="343"/>
      <c r="E869" s="464"/>
      <c r="F869" s="343"/>
      <c r="G869" s="464"/>
      <c r="H869" s="343"/>
      <c r="I869" s="464"/>
      <c r="J869" s="497"/>
      <c r="K869" s="343"/>
      <c r="L869" s="464"/>
      <c r="M869" s="343"/>
      <c r="N869" s="464"/>
      <c r="O869" s="343"/>
      <c r="P869" s="464"/>
      <c r="Q869" s="343"/>
      <c r="R869" s="343"/>
      <c r="S869" s="343"/>
      <c r="T869" s="343"/>
      <c r="U869" s="343"/>
      <c r="V869" s="343"/>
      <c r="W869" s="343"/>
      <c r="X869" s="343"/>
      <c r="Y869" s="343"/>
      <c r="Z869" s="343"/>
    </row>
    <row r="870" spans="1:26" ht="15.75" customHeight="1">
      <c r="A870" s="343"/>
      <c r="B870" s="343"/>
      <c r="C870" s="464"/>
      <c r="D870" s="343"/>
      <c r="E870" s="464"/>
      <c r="F870" s="343"/>
      <c r="G870" s="464"/>
      <c r="H870" s="343"/>
      <c r="I870" s="464"/>
      <c r="J870" s="497"/>
      <c r="K870" s="343"/>
      <c r="L870" s="464"/>
      <c r="M870" s="343"/>
      <c r="N870" s="464"/>
      <c r="O870" s="343"/>
      <c r="P870" s="464"/>
      <c r="Q870" s="343"/>
      <c r="R870" s="343"/>
      <c r="S870" s="343"/>
      <c r="T870" s="343"/>
      <c r="U870" s="343"/>
      <c r="V870" s="343"/>
      <c r="W870" s="343"/>
      <c r="X870" s="343"/>
      <c r="Y870" s="343"/>
      <c r="Z870" s="343"/>
    </row>
    <row r="871" spans="1:26" ht="15.75" customHeight="1">
      <c r="A871" s="343"/>
      <c r="B871" s="343"/>
      <c r="C871" s="464"/>
      <c r="D871" s="343"/>
      <c r="E871" s="464"/>
      <c r="F871" s="343"/>
      <c r="G871" s="464"/>
      <c r="H871" s="343"/>
      <c r="I871" s="464"/>
      <c r="J871" s="497"/>
      <c r="K871" s="343"/>
      <c r="L871" s="464"/>
      <c r="M871" s="343"/>
      <c r="N871" s="464"/>
      <c r="O871" s="343"/>
      <c r="P871" s="464"/>
      <c r="Q871" s="343"/>
      <c r="R871" s="343"/>
      <c r="S871" s="343"/>
      <c r="T871" s="343"/>
      <c r="U871" s="343"/>
      <c r="V871" s="343"/>
      <c r="W871" s="343"/>
      <c r="X871" s="343"/>
      <c r="Y871" s="343"/>
      <c r="Z871" s="343"/>
    </row>
    <row r="872" spans="1:26" ht="15.75" customHeight="1">
      <c r="A872" s="343"/>
      <c r="B872" s="343"/>
      <c r="C872" s="464"/>
      <c r="D872" s="343"/>
      <c r="E872" s="464"/>
      <c r="F872" s="343"/>
      <c r="G872" s="464"/>
      <c r="H872" s="343"/>
      <c r="I872" s="464"/>
      <c r="J872" s="497"/>
      <c r="K872" s="343"/>
      <c r="L872" s="464"/>
      <c r="M872" s="343"/>
      <c r="N872" s="464"/>
      <c r="O872" s="343"/>
      <c r="P872" s="464"/>
      <c r="Q872" s="343"/>
      <c r="R872" s="343"/>
      <c r="S872" s="343"/>
      <c r="T872" s="343"/>
      <c r="U872" s="343"/>
      <c r="V872" s="343"/>
      <c r="W872" s="343"/>
      <c r="X872" s="343"/>
      <c r="Y872" s="343"/>
      <c r="Z872" s="343"/>
    </row>
    <row r="873" spans="1:26" ht="15.75" customHeight="1">
      <c r="A873" s="343"/>
      <c r="B873" s="343"/>
      <c r="C873" s="464"/>
      <c r="D873" s="343"/>
      <c r="E873" s="464"/>
      <c r="F873" s="343"/>
      <c r="G873" s="464"/>
      <c r="H873" s="343"/>
      <c r="I873" s="464"/>
      <c r="J873" s="497"/>
      <c r="K873" s="343"/>
      <c r="L873" s="464"/>
      <c r="M873" s="343"/>
      <c r="N873" s="464"/>
      <c r="O873" s="343"/>
      <c r="P873" s="464"/>
      <c r="Q873" s="343"/>
      <c r="R873" s="343"/>
      <c r="S873" s="343"/>
      <c r="T873" s="343"/>
      <c r="U873" s="343"/>
      <c r="V873" s="343"/>
      <c r="W873" s="343"/>
      <c r="X873" s="343"/>
      <c r="Y873" s="343"/>
      <c r="Z873" s="343"/>
    </row>
    <row r="874" spans="1:26" ht="15.75" customHeight="1">
      <c r="A874" s="343"/>
      <c r="B874" s="343"/>
      <c r="C874" s="464"/>
      <c r="D874" s="343"/>
      <c r="E874" s="464"/>
      <c r="F874" s="343"/>
      <c r="G874" s="464"/>
      <c r="H874" s="343"/>
      <c r="I874" s="464"/>
      <c r="J874" s="497"/>
      <c r="K874" s="343"/>
      <c r="L874" s="464"/>
      <c r="M874" s="343"/>
      <c r="N874" s="464"/>
      <c r="O874" s="343"/>
      <c r="P874" s="464"/>
      <c r="Q874" s="343"/>
      <c r="R874" s="343"/>
      <c r="S874" s="343"/>
      <c r="T874" s="343"/>
      <c r="U874" s="343"/>
      <c r="V874" s="343"/>
      <c r="W874" s="343"/>
      <c r="X874" s="343"/>
      <c r="Y874" s="343"/>
      <c r="Z874" s="343"/>
    </row>
    <row r="875" spans="1:26" ht="15.75" customHeight="1">
      <c r="A875" s="343"/>
      <c r="B875" s="343"/>
      <c r="C875" s="464"/>
      <c r="D875" s="343"/>
      <c r="E875" s="464"/>
      <c r="F875" s="343"/>
      <c r="G875" s="464"/>
      <c r="H875" s="343"/>
      <c r="I875" s="464"/>
      <c r="J875" s="497"/>
      <c r="K875" s="343"/>
      <c r="L875" s="464"/>
      <c r="M875" s="343"/>
      <c r="N875" s="464"/>
      <c r="O875" s="343"/>
      <c r="P875" s="464"/>
      <c r="Q875" s="343"/>
      <c r="R875" s="343"/>
      <c r="S875" s="343"/>
      <c r="T875" s="343"/>
      <c r="U875" s="343"/>
      <c r="V875" s="343"/>
      <c r="W875" s="343"/>
      <c r="X875" s="343"/>
      <c r="Y875" s="343"/>
      <c r="Z875" s="343"/>
    </row>
    <row r="876" spans="1:26" ht="15.75" customHeight="1">
      <c r="A876" s="343"/>
      <c r="B876" s="343"/>
      <c r="C876" s="464"/>
      <c r="D876" s="343"/>
      <c r="E876" s="464"/>
      <c r="F876" s="343"/>
      <c r="G876" s="464"/>
      <c r="H876" s="343"/>
      <c r="I876" s="464"/>
      <c r="J876" s="497"/>
      <c r="K876" s="343"/>
      <c r="L876" s="464"/>
      <c r="M876" s="343"/>
      <c r="N876" s="464"/>
      <c r="O876" s="343"/>
      <c r="P876" s="464"/>
      <c r="Q876" s="343"/>
      <c r="R876" s="343"/>
      <c r="S876" s="343"/>
      <c r="T876" s="343"/>
      <c r="U876" s="343"/>
      <c r="V876" s="343"/>
      <c r="W876" s="343"/>
      <c r="X876" s="343"/>
      <c r="Y876" s="343"/>
      <c r="Z876" s="343"/>
    </row>
    <row r="877" spans="1:26" ht="15.75" customHeight="1">
      <c r="A877" s="343"/>
      <c r="B877" s="343"/>
      <c r="C877" s="464"/>
      <c r="D877" s="343"/>
      <c r="E877" s="464"/>
      <c r="F877" s="343"/>
      <c r="G877" s="464"/>
      <c r="H877" s="343"/>
      <c r="I877" s="464"/>
      <c r="J877" s="497"/>
      <c r="K877" s="343"/>
      <c r="L877" s="464"/>
      <c r="M877" s="343"/>
      <c r="N877" s="464"/>
      <c r="O877" s="343"/>
      <c r="P877" s="464"/>
      <c r="Q877" s="343"/>
      <c r="R877" s="343"/>
      <c r="S877" s="343"/>
      <c r="T877" s="343"/>
      <c r="U877" s="343"/>
      <c r="V877" s="343"/>
      <c r="W877" s="343"/>
      <c r="X877" s="343"/>
      <c r="Y877" s="343"/>
      <c r="Z877" s="343"/>
    </row>
    <row r="878" spans="1:26" ht="15.75" customHeight="1">
      <c r="A878" s="343"/>
      <c r="B878" s="343"/>
      <c r="C878" s="464"/>
      <c r="D878" s="343"/>
      <c r="E878" s="464"/>
      <c r="F878" s="343"/>
      <c r="G878" s="464"/>
      <c r="H878" s="343"/>
      <c r="I878" s="464"/>
      <c r="J878" s="497"/>
      <c r="K878" s="343"/>
      <c r="L878" s="464"/>
      <c r="M878" s="343"/>
      <c r="N878" s="464"/>
      <c r="O878" s="343"/>
      <c r="P878" s="464"/>
      <c r="Q878" s="343"/>
      <c r="R878" s="343"/>
      <c r="S878" s="343"/>
      <c r="T878" s="343"/>
      <c r="U878" s="343"/>
      <c r="V878" s="343"/>
      <c r="W878" s="343"/>
      <c r="X878" s="343"/>
      <c r="Y878" s="343"/>
      <c r="Z878" s="343"/>
    </row>
    <row r="879" spans="1:26" ht="15.75" customHeight="1">
      <c r="A879" s="343"/>
      <c r="B879" s="343"/>
      <c r="C879" s="464"/>
      <c r="D879" s="343"/>
      <c r="E879" s="464"/>
      <c r="F879" s="343"/>
      <c r="G879" s="464"/>
      <c r="H879" s="343"/>
      <c r="I879" s="464"/>
      <c r="J879" s="497"/>
      <c r="K879" s="343"/>
      <c r="L879" s="464"/>
      <c r="M879" s="343"/>
      <c r="N879" s="464"/>
      <c r="O879" s="343"/>
      <c r="P879" s="464"/>
      <c r="Q879" s="343"/>
      <c r="R879" s="343"/>
      <c r="S879" s="343"/>
      <c r="T879" s="343"/>
      <c r="U879" s="343"/>
      <c r="V879" s="343"/>
      <c r="W879" s="343"/>
      <c r="X879" s="343"/>
      <c r="Y879" s="343"/>
      <c r="Z879" s="343"/>
    </row>
    <row r="880" spans="1:26" ht="15.75" customHeight="1">
      <c r="A880" s="343"/>
      <c r="B880" s="343"/>
      <c r="C880" s="464"/>
      <c r="D880" s="343"/>
      <c r="E880" s="464"/>
      <c r="F880" s="343"/>
      <c r="G880" s="464"/>
      <c r="H880" s="343"/>
      <c r="I880" s="464"/>
      <c r="J880" s="497"/>
      <c r="K880" s="343"/>
      <c r="L880" s="464"/>
      <c r="M880" s="343"/>
      <c r="N880" s="464"/>
      <c r="O880" s="343"/>
      <c r="P880" s="464"/>
      <c r="Q880" s="343"/>
      <c r="R880" s="343"/>
      <c r="S880" s="343"/>
      <c r="T880" s="343"/>
      <c r="U880" s="343"/>
      <c r="V880" s="343"/>
      <c r="W880" s="343"/>
      <c r="X880" s="343"/>
      <c r="Y880" s="343"/>
      <c r="Z880" s="343"/>
    </row>
    <row r="881" spans="1:26" ht="15.75" customHeight="1">
      <c r="A881" s="343"/>
      <c r="B881" s="343"/>
      <c r="C881" s="464"/>
      <c r="D881" s="343"/>
      <c r="E881" s="464"/>
      <c r="F881" s="343"/>
      <c r="G881" s="464"/>
      <c r="H881" s="343"/>
      <c r="I881" s="464"/>
      <c r="J881" s="497"/>
      <c r="K881" s="343"/>
      <c r="L881" s="464"/>
      <c r="M881" s="343"/>
      <c r="N881" s="464"/>
      <c r="O881" s="343"/>
      <c r="P881" s="464"/>
      <c r="Q881" s="343"/>
      <c r="R881" s="343"/>
      <c r="S881" s="343"/>
      <c r="T881" s="343"/>
      <c r="U881" s="343"/>
      <c r="V881" s="343"/>
      <c r="W881" s="343"/>
      <c r="X881" s="343"/>
      <c r="Y881" s="343"/>
      <c r="Z881" s="343"/>
    </row>
    <row r="882" spans="1:26" ht="15.75" customHeight="1">
      <c r="A882" s="343"/>
      <c r="B882" s="343"/>
      <c r="C882" s="464"/>
      <c r="D882" s="343"/>
      <c r="E882" s="464"/>
      <c r="F882" s="343"/>
      <c r="G882" s="464"/>
      <c r="H882" s="343"/>
      <c r="I882" s="464"/>
      <c r="J882" s="497"/>
      <c r="K882" s="343"/>
      <c r="L882" s="464"/>
      <c r="M882" s="343"/>
      <c r="N882" s="464"/>
      <c r="O882" s="343"/>
      <c r="P882" s="464"/>
      <c r="Q882" s="343"/>
      <c r="R882" s="343"/>
      <c r="S882" s="343"/>
      <c r="T882" s="343"/>
      <c r="U882" s="343"/>
      <c r="V882" s="343"/>
      <c r="W882" s="343"/>
      <c r="X882" s="343"/>
      <c r="Y882" s="343"/>
      <c r="Z882" s="343"/>
    </row>
    <row r="883" spans="1:26" ht="15.75" customHeight="1">
      <c r="A883" s="343"/>
      <c r="B883" s="343"/>
      <c r="C883" s="464"/>
      <c r="D883" s="343"/>
      <c r="E883" s="464"/>
      <c r="F883" s="343"/>
      <c r="G883" s="464"/>
      <c r="H883" s="343"/>
      <c r="I883" s="464"/>
      <c r="J883" s="497"/>
      <c r="K883" s="343"/>
      <c r="L883" s="464"/>
      <c r="M883" s="343"/>
      <c r="N883" s="464"/>
      <c r="O883" s="343"/>
      <c r="P883" s="464"/>
      <c r="Q883" s="343"/>
      <c r="R883" s="343"/>
      <c r="S883" s="343"/>
      <c r="T883" s="343"/>
      <c r="U883" s="343"/>
      <c r="V883" s="343"/>
      <c r="W883" s="343"/>
      <c r="X883" s="343"/>
      <c r="Y883" s="343"/>
      <c r="Z883" s="343"/>
    </row>
    <row r="884" spans="1:26" ht="15.75" customHeight="1">
      <c r="A884" s="343"/>
      <c r="B884" s="343"/>
      <c r="C884" s="464"/>
      <c r="D884" s="343"/>
      <c r="E884" s="464"/>
      <c r="F884" s="343"/>
      <c r="G884" s="464"/>
      <c r="H884" s="343"/>
      <c r="I884" s="464"/>
      <c r="J884" s="497"/>
      <c r="K884" s="343"/>
      <c r="L884" s="464"/>
      <c r="M884" s="343"/>
      <c r="N884" s="464"/>
      <c r="O884" s="343"/>
      <c r="P884" s="464"/>
      <c r="Q884" s="343"/>
      <c r="R884" s="343"/>
      <c r="S884" s="343"/>
      <c r="T884" s="343"/>
      <c r="U884" s="343"/>
      <c r="V884" s="343"/>
      <c r="W884" s="343"/>
      <c r="X884" s="343"/>
      <c r="Y884" s="343"/>
      <c r="Z884" s="343"/>
    </row>
    <row r="885" spans="1:26" ht="15.75" customHeight="1">
      <c r="A885" s="343"/>
      <c r="B885" s="343"/>
      <c r="C885" s="464"/>
      <c r="D885" s="343"/>
      <c r="E885" s="464"/>
      <c r="F885" s="343"/>
      <c r="G885" s="464"/>
      <c r="H885" s="343"/>
      <c r="I885" s="464"/>
      <c r="J885" s="497"/>
      <c r="K885" s="343"/>
      <c r="L885" s="464"/>
      <c r="M885" s="343"/>
      <c r="N885" s="464"/>
      <c r="O885" s="343"/>
      <c r="P885" s="464"/>
      <c r="Q885" s="343"/>
      <c r="R885" s="343"/>
      <c r="S885" s="343"/>
      <c r="T885" s="343"/>
      <c r="U885" s="343"/>
      <c r="V885" s="343"/>
      <c r="W885" s="343"/>
      <c r="X885" s="343"/>
      <c r="Y885" s="343"/>
      <c r="Z885" s="343"/>
    </row>
    <row r="886" spans="1:26" ht="15.75" customHeight="1">
      <c r="A886" s="343"/>
      <c r="B886" s="343"/>
      <c r="C886" s="464"/>
      <c r="D886" s="343"/>
      <c r="E886" s="464"/>
      <c r="F886" s="343"/>
      <c r="G886" s="464"/>
      <c r="H886" s="343"/>
      <c r="I886" s="464"/>
      <c r="J886" s="497"/>
      <c r="K886" s="343"/>
      <c r="L886" s="464"/>
      <c r="M886" s="343"/>
      <c r="N886" s="464"/>
      <c r="O886" s="343"/>
      <c r="P886" s="464"/>
      <c r="Q886" s="343"/>
      <c r="R886" s="343"/>
      <c r="S886" s="343"/>
      <c r="T886" s="343"/>
      <c r="U886" s="343"/>
      <c r="V886" s="343"/>
      <c r="W886" s="343"/>
      <c r="X886" s="343"/>
      <c r="Y886" s="343"/>
      <c r="Z886" s="343"/>
    </row>
    <row r="887" spans="1:26" ht="15.75" customHeight="1">
      <c r="A887" s="343"/>
      <c r="B887" s="343"/>
      <c r="C887" s="464"/>
      <c r="D887" s="343"/>
      <c r="E887" s="464"/>
      <c r="F887" s="343"/>
      <c r="G887" s="464"/>
      <c r="H887" s="343"/>
      <c r="I887" s="464"/>
      <c r="J887" s="497"/>
      <c r="K887" s="343"/>
      <c r="L887" s="464"/>
      <c r="M887" s="343"/>
      <c r="N887" s="464"/>
      <c r="O887" s="343"/>
      <c r="P887" s="464"/>
      <c r="Q887" s="343"/>
      <c r="R887" s="343"/>
      <c r="S887" s="343"/>
      <c r="T887" s="343"/>
      <c r="U887" s="343"/>
      <c r="V887" s="343"/>
      <c r="W887" s="343"/>
      <c r="X887" s="343"/>
      <c r="Y887" s="343"/>
      <c r="Z887" s="343"/>
    </row>
    <row r="888" spans="1:26" ht="15.75" customHeight="1">
      <c r="A888" s="343"/>
      <c r="B888" s="343"/>
      <c r="C888" s="464"/>
      <c r="D888" s="343"/>
      <c r="E888" s="464"/>
      <c r="F888" s="343"/>
      <c r="G888" s="464"/>
      <c r="H888" s="343"/>
      <c r="I888" s="464"/>
      <c r="J888" s="497"/>
      <c r="K888" s="343"/>
      <c r="L888" s="464"/>
      <c r="M888" s="343"/>
      <c r="N888" s="464"/>
      <c r="O888" s="343"/>
      <c r="P888" s="464"/>
      <c r="Q888" s="343"/>
      <c r="R888" s="343"/>
      <c r="S888" s="343"/>
      <c r="T888" s="343"/>
      <c r="U888" s="343"/>
      <c r="V888" s="343"/>
      <c r="W888" s="343"/>
      <c r="X888" s="343"/>
      <c r="Y888" s="343"/>
      <c r="Z888" s="343"/>
    </row>
    <row r="889" spans="1:26" ht="15.75" customHeight="1">
      <c r="A889" s="343"/>
      <c r="B889" s="343"/>
      <c r="C889" s="464"/>
      <c r="D889" s="343"/>
      <c r="E889" s="464"/>
      <c r="F889" s="343"/>
      <c r="G889" s="464"/>
      <c r="H889" s="343"/>
      <c r="I889" s="464"/>
      <c r="J889" s="497"/>
      <c r="K889" s="343"/>
      <c r="L889" s="464"/>
      <c r="M889" s="343"/>
      <c r="N889" s="464"/>
      <c r="O889" s="343"/>
      <c r="P889" s="464"/>
      <c r="Q889" s="343"/>
      <c r="R889" s="343"/>
      <c r="S889" s="343"/>
      <c r="T889" s="343"/>
      <c r="U889" s="343"/>
      <c r="V889" s="343"/>
      <c r="W889" s="343"/>
      <c r="X889" s="343"/>
      <c r="Y889" s="343"/>
      <c r="Z889" s="343"/>
    </row>
    <row r="890" spans="1:26" ht="15.75" customHeight="1">
      <c r="A890" s="343"/>
      <c r="B890" s="343"/>
      <c r="C890" s="464"/>
      <c r="D890" s="343"/>
      <c r="E890" s="464"/>
      <c r="F890" s="343"/>
      <c r="G890" s="464"/>
      <c r="H890" s="343"/>
      <c r="I890" s="464"/>
      <c r="J890" s="497"/>
      <c r="K890" s="343"/>
      <c r="L890" s="464"/>
      <c r="M890" s="343"/>
      <c r="N890" s="464"/>
      <c r="O890" s="343"/>
      <c r="P890" s="464"/>
      <c r="Q890" s="343"/>
      <c r="R890" s="343"/>
      <c r="S890" s="343"/>
      <c r="T890" s="343"/>
      <c r="U890" s="343"/>
      <c r="V890" s="343"/>
      <c r="W890" s="343"/>
      <c r="X890" s="343"/>
      <c r="Y890" s="343"/>
      <c r="Z890" s="343"/>
    </row>
    <row r="891" spans="1:26" ht="15.75" customHeight="1">
      <c r="A891" s="343"/>
      <c r="B891" s="343"/>
      <c r="C891" s="464"/>
      <c r="D891" s="343"/>
      <c r="E891" s="464"/>
      <c r="F891" s="343"/>
      <c r="G891" s="464"/>
      <c r="H891" s="343"/>
      <c r="I891" s="464"/>
      <c r="J891" s="497"/>
      <c r="K891" s="343"/>
      <c r="L891" s="464"/>
      <c r="M891" s="343"/>
      <c r="N891" s="464"/>
      <c r="O891" s="343"/>
      <c r="P891" s="464"/>
      <c r="Q891" s="343"/>
      <c r="R891" s="343"/>
      <c r="S891" s="343"/>
      <c r="T891" s="343"/>
      <c r="U891" s="343"/>
      <c r="V891" s="343"/>
      <c r="W891" s="343"/>
      <c r="X891" s="343"/>
      <c r="Y891" s="343"/>
      <c r="Z891" s="343"/>
    </row>
    <row r="892" spans="1:26" ht="15.75" customHeight="1">
      <c r="A892" s="343"/>
      <c r="B892" s="343"/>
      <c r="C892" s="464"/>
      <c r="D892" s="343"/>
      <c r="E892" s="464"/>
      <c r="F892" s="343"/>
      <c r="G892" s="464"/>
      <c r="H892" s="343"/>
      <c r="I892" s="464"/>
      <c r="J892" s="497"/>
      <c r="K892" s="343"/>
      <c r="L892" s="464"/>
      <c r="M892" s="343"/>
      <c r="N892" s="464"/>
      <c r="O892" s="343"/>
      <c r="P892" s="464"/>
      <c r="Q892" s="343"/>
      <c r="R892" s="343"/>
      <c r="S892" s="343"/>
      <c r="T892" s="343"/>
      <c r="U892" s="343"/>
      <c r="V892" s="343"/>
      <c r="W892" s="343"/>
      <c r="X892" s="343"/>
      <c r="Y892" s="343"/>
      <c r="Z892" s="343"/>
    </row>
    <row r="893" spans="1:26" ht="15.75" customHeight="1">
      <c r="A893" s="343"/>
      <c r="B893" s="343"/>
      <c r="C893" s="464"/>
      <c r="D893" s="343"/>
      <c r="E893" s="464"/>
      <c r="F893" s="343"/>
      <c r="G893" s="464"/>
      <c r="H893" s="343"/>
      <c r="I893" s="464"/>
      <c r="J893" s="497"/>
      <c r="K893" s="343"/>
      <c r="L893" s="464"/>
      <c r="M893" s="343"/>
      <c r="N893" s="464"/>
      <c r="O893" s="343"/>
      <c r="P893" s="464"/>
      <c r="Q893" s="343"/>
      <c r="R893" s="343"/>
      <c r="S893" s="343"/>
      <c r="T893" s="343"/>
      <c r="U893" s="343"/>
      <c r="V893" s="343"/>
      <c r="W893" s="343"/>
      <c r="X893" s="343"/>
      <c r="Y893" s="343"/>
      <c r="Z893" s="343"/>
    </row>
    <row r="894" spans="1:26" ht="15.75" customHeight="1">
      <c r="A894" s="343"/>
      <c r="B894" s="343"/>
      <c r="C894" s="464"/>
      <c r="D894" s="343"/>
      <c r="E894" s="464"/>
      <c r="F894" s="343"/>
      <c r="G894" s="464"/>
      <c r="H894" s="343"/>
      <c r="I894" s="464"/>
      <c r="J894" s="497"/>
      <c r="K894" s="343"/>
      <c r="L894" s="464"/>
      <c r="M894" s="343"/>
      <c r="N894" s="464"/>
      <c r="O894" s="343"/>
      <c r="P894" s="464"/>
      <c r="Q894" s="343"/>
      <c r="R894" s="343"/>
      <c r="S894" s="343"/>
      <c r="T894" s="343"/>
      <c r="U894" s="343"/>
      <c r="V894" s="343"/>
      <c r="W894" s="343"/>
      <c r="X894" s="343"/>
      <c r="Y894" s="343"/>
      <c r="Z894" s="343"/>
    </row>
    <row r="895" spans="1:26" ht="15.75" customHeight="1">
      <c r="A895" s="343"/>
      <c r="B895" s="343"/>
      <c r="C895" s="464"/>
      <c r="D895" s="343"/>
      <c r="E895" s="464"/>
      <c r="F895" s="343"/>
      <c r="G895" s="464"/>
      <c r="H895" s="343"/>
      <c r="I895" s="464"/>
      <c r="J895" s="497"/>
      <c r="K895" s="343"/>
      <c r="L895" s="464"/>
      <c r="M895" s="343"/>
      <c r="N895" s="464"/>
      <c r="O895" s="343"/>
      <c r="P895" s="464"/>
      <c r="Q895" s="343"/>
      <c r="R895" s="343"/>
      <c r="S895" s="343"/>
      <c r="T895" s="343"/>
      <c r="U895" s="343"/>
      <c r="V895" s="343"/>
      <c r="W895" s="343"/>
      <c r="X895" s="343"/>
      <c r="Y895" s="343"/>
      <c r="Z895" s="343"/>
    </row>
    <row r="896" spans="1:26" ht="15.75" customHeight="1">
      <c r="A896" s="343"/>
      <c r="B896" s="343"/>
      <c r="C896" s="464"/>
      <c r="D896" s="343"/>
      <c r="E896" s="464"/>
      <c r="F896" s="343"/>
      <c r="G896" s="464"/>
      <c r="H896" s="343"/>
      <c r="I896" s="464"/>
      <c r="J896" s="497"/>
      <c r="K896" s="343"/>
      <c r="L896" s="464"/>
      <c r="M896" s="343"/>
      <c r="N896" s="464"/>
      <c r="O896" s="343"/>
      <c r="P896" s="464"/>
      <c r="Q896" s="343"/>
      <c r="R896" s="343"/>
      <c r="S896" s="343"/>
      <c r="T896" s="343"/>
      <c r="U896" s="343"/>
      <c r="V896" s="343"/>
      <c r="W896" s="343"/>
      <c r="X896" s="343"/>
      <c r="Y896" s="343"/>
      <c r="Z896" s="343"/>
    </row>
    <row r="897" spans="1:26" ht="15.75" customHeight="1">
      <c r="A897" s="343"/>
      <c r="B897" s="343"/>
      <c r="C897" s="464"/>
      <c r="D897" s="343"/>
      <c r="E897" s="464"/>
      <c r="F897" s="343"/>
      <c r="G897" s="464"/>
      <c r="H897" s="343"/>
      <c r="I897" s="464"/>
      <c r="J897" s="497"/>
      <c r="K897" s="343"/>
      <c r="L897" s="464"/>
      <c r="M897" s="343"/>
      <c r="N897" s="464"/>
      <c r="O897" s="343"/>
      <c r="P897" s="464"/>
      <c r="Q897" s="343"/>
      <c r="R897" s="343"/>
      <c r="S897" s="343"/>
      <c r="T897" s="343"/>
      <c r="U897" s="343"/>
      <c r="V897" s="343"/>
      <c r="W897" s="343"/>
      <c r="X897" s="343"/>
      <c r="Y897" s="343"/>
      <c r="Z897" s="343"/>
    </row>
    <row r="898" spans="1:26" ht="15.75" customHeight="1">
      <c r="A898" s="343"/>
      <c r="B898" s="343"/>
      <c r="C898" s="464"/>
      <c r="D898" s="343"/>
      <c r="E898" s="464"/>
      <c r="F898" s="343"/>
      <c r="G898" s="464"/>
      <c r="H898" s="343"/>
      <c r="I898" s="464"/>
      <c r="J898" s="497"/>
      <c r="K898" s="343"/>
      <c r="L898" s="464"/>
      <c r="M898" s="343"/>
      <c r="N898" s="464"/>
      <c r="O898" s="343"/>
      <c r="P898" s="464"/>
      <c r="Q898" s="343"/>
      <c r="R898" s="343"/>
      <c r="S898" s="343"/>
      <c r="T898" s="343"/>
      <c r="U898" s="343"/>
      <c r="V898" s="343"/>
      <c r="W898" s="343"/>
      <c r="X898" s="343"/>
      <c r="Y898" s="343"/>
      <c r="Z898" s="343"/>
    </row>
    <row r="899" spans="1:26" ht="15.75" customHeight="1">
      <c r="A899" s="343"/>
      <c r="B899" s="343"/>
      <c r="C899" s="464"/>
      <c r="D899" s="343"/>
      <c r="E899" s="464"/>
      <c r="F899" s="343"/>
      <c r="G899" s="464"/>
      <c r="H899" s="343"/>
      <c r="I899" s="464"/>
      <c r="J899" s="497"/>
      <c r="K899" s="343"/>
      <c r="L899" s="464"/>
      <c r="M899" s="343"/>
      <c r="N899" s="464"/>
      <c r="O899" s="343"/>
      <c r="P899" s="464"/>
      <c r="Q899" s="343"/>
      <c r="R899" s="343"/>
      <c r="S899" s="343"/>
      <c r="T899" s="343"/>
      <c r="U899" s="343"/>
      <c r="V899" s="343"/>
      <c r="W899" s="343"/>
      <c r="X899" s="343"/>
      <c r="Y899" s="343"/>
      <c r="Z899" s="343"/>
    </row>
    <row r="900" spans="1:26" ht="15.75" customHeight="1">
      <c r="A900" s="343"/>
      <c r="B900" s="343"/>
      <c r="C900" s="464"/>
      <c r="D900" s="343"/>
      <c r="E900" s="464"/>
      <c r="F900" s="343"/>
      <c r="G900" s="464"/>
      <c r="H900" s="343"/>
      <c r="I900" s="464"/>
      <c r="J900" s="497"/>
      <c r="K900" s="343"/>
      <c r="L900" s="464"/>
      <c r="M900" s="343"/>
      <c r="N900" s="464"/>
      <c r="O900" s="343"/>
      <c r="P900" s="464"/>
      <c r="Q900" s="343"/>
      <c r="R900" s="343"/>
      <c r="S900" s="343"/>
      <c r="T900" s="343"/>
      <c r="U900" s="343"/>
      <c r="V900" s="343"/>
      <c r="W900" s="343"/>
      <c r="X900" s="343"/>
      <c r="Y900" s="343"/>
      <c r="Z900" s="343"/>
    </row>
    <row r="901" spans="1:26" ht="15.75" customHeight="1">
      <c r="A901" s="343"/>
      <c r="B901" s="343"/>
      <c r="C901" s="464"/>
      <c r="D901" s="343"/>
      <c r="E901" s="464"/>
      <c r="F901" s="343"/>
      <c r="G901" s="464"/>
      <c r="H901" s="343"/>
      <c r="I901" s="464"/>
      <c r="J901" s="497"/>
      <c r="K901" s="343"/>
      <c r="L901" s="464"/>
      <c r="M901" s="343"/>
      <c r="N901" s="464"/>
      <c r="O901" s="343"/>
      <c r="P901" s="464"/>
      <c r="Q901" s="343"/>
      <c r="R901" s="343"/>
      <c r="S901" s="343"/>
      <c r="T901" s="343"/>
      <c r="U901" s="343"/>
      <c r="V901" s="343"/>
      <c r="W901" s="343"/>
      <c r="X901" s="343"/>
      <c r="Y901" s="343"/>
      <c r="Z901" s="343"/>
    </row>
    <row r="902" spans="1:26" ht="15.75" customHeight="1">
      <c r="A902" s="343"/>
      <c r="B902" s="343"/>
      <c r="C902" s="464"/>
      <c r="D902" s="343"/>
      <c r="E902" s="464"/>
      <c r="F902" s="343"/>
      <c r="G902" s="464"/>
      <c r="H902" s="343"/>
      <c r="I902" s="464"/>
      <c r="J902" s="497"/>
      <c r="K902" s="343"/>
      <c r="L902" s="464"/>
      <c r="M902" s="343"/>
      <c r="N902" s="464"/>
      <c r="O902" s="343"/>
      <c r="P902" s="464"/>
      <c r="Q902" s="343"/>
      <c r="R902" s="343"/>
      <c r="S902" s="343"/>
      <c r="T902" s="343"/>
      <c r="U902" s="343"/>
      <c r="V902" s="343"/>
      <c r="W902" s="343"/>
      <c r="X902" s="343"/>
      <c r="Y902" s="343"/>
      <c r="Z902" s="343"/>
    </row>
    <row r="903" spans="1:26" ht="15.75" customHeight="1">
      <c r="A903" s="343"/>
      <c r="B903" s="343"/>
      <c r="C903" s="464"/>
      <c r="D903" s="343"/>
      <c r="E903" s="464"/>
      <c r="F903" s="343"/>
      <c r="G903" s="464"/>
      <c r="H903" s="343"/>
      <c r="I903" s="464"/>
      <c r="J903" s="497"/>
      <c r="K903" s="343"/>
      <c r="L903" s="464"/>
      <c r="M903" s="343"/>
      <c r="N903" s="464"/>
      <c r="O903" s="343"/>
      <c r="P903" s="464"/>
      <c r="Q903" s="343"/>
      <c r="R903" s="343"/>
      <c r="S903" s="343"/>
      <c r="T903" s="343"/>
      <c r="U903" s="343"/>
      <c r="V903" s="343"/>
      <c r="W903" s="343"/>
      <c r="X903" s="343"/>
      <c r="Y903" s="343"/>
      <c r="Z903" s="343"/>
    </row>
    <row r="904" spans="1:26" ht="15.75" customHeight="1">
      <c r="A904" s="343"/>
      <c r="B904" s="343"/>
      <c r="C904" s="464"/>
      <c r="D904" s="343"/>
      <c r="E904" s="464"/>
      <c r="F904" s="343"/>
      <c r="G904" s="464"/>
      <c r="H904" s="343"/>
      <c r="I904" s="464"/>
      <c r="J904" s="497"/>
      <c r="K904" s="343"/>
      <c r="L904" s="464"/>
      <c r="M904" s="343"/>
      <c r="N904" s="464"/>
      <c r="O904" s="343"/>
      <c r="P904" s="464"/>
      <c r="Q904" s="343"/>
      <c r="R904" s="343"/>
      <c r="S904" s="343"/>
      <c r="T904" s="343"/>
      <c r="U904" s="343"/>
      <c r="V904" s="343"/>
      <c r="W904" s="343"/>
      <c r="X904" s="343"/>
      <c r="Y904" s="343"/>
      <c r="Z904" s="343"/>
    </row>
    <row r="905" spans="1:26" ht="15.75" customHeight="1">
      <c r="A905" s="343"/>
      <c r="B905" s="343"/>
      <c r="C905" s="464"/>
      <c r="D905" s="343"/>
      <c r="E905" s="464"/>
      <c r="F905" s="343"/>
      <c r="G905" s="464"/>
      <c r="H905" s="343"/>
      <c r="I905" s="464"/>
      <c r="J905" s="497"/>
      <c r="K905" s="343"/>
      <c r="L905" s="464"/>
      <c r="M905" s="343"/>
      <c r="N905" s="464"/>
      <c r="O905" s="343"/>
      <c r="P905" s="464"/>
      <c r="Q905" s="343"/>
      <c r="R905" s="343"/>
      <c r="S905" s="343"/>
      <c r="T905" s="343"/>
      <c r="U905" s="343"/>
      <c r="V905" s="343"/>
      <c r="W905" s="343"/>
      <c r="X905" s="343"/>
      <c r="Y905" s="343"/>
      <c r="Z905" s="343"/>
    </row>
    <row r="906" spans="1:26" ht="15.75" customHeight="1">
      <c r="A906" s="343"/>
      <c r="B906" s="343"/>
      <c r="C906" s="464"/>
      <c r="D906" s="343"/>
      <c r="E906" s="464"/>
      <c r="F906" s="343"/>
      <c r="G906" s="464"/>
      <c r="H906" s="343"/>
      <c r="I906" s="464"/>
      <c r="J906" s="497"/>
      <c r="K906" s="343"/>
      <c r="L906" s="464"/>
      <c r="M906" s="343"/>
      <c r="N906" s="464"/>
      <c r="O906" s="343"/>
      <c r="P906" s="464"/>
      <c r="Q906" s="343"/>
      <c r="R906" s="343"/>
      <c r="S906" s="343"/>
      <c r="T906" s="343"/>
      <c r="U906" s="343"/>
      <c r="V906" s="343"/>
      <c r="W906" s="343"/>
      <c r="X906" s="343"/>
      <c r="Y906" s="343"/>
      <c r="Z906" s="343"/>
    </row>
    <row r="907" spans="1:26" ht="15.75" customHeight="1">
      <c r="A907" s="343"/>
      <c r="B907" s="343"/>
      <c r="C907" s="464"/>
      <c r="D907" s="343"/>
      <c r="E907" s="464"/>
      <c r="F907" s="343"/>
      <c r="G907" s="464"/>
      <c r="H907" s="343"/>
      <c r="I907" s="464"/>
      <c r="J907" s="497"/>
      <c r="K907" s="343"/>
      <c r="L907" s="464"/>
      <c r="M907" s="343"/>
      <c r="N907" s="464"/>
      <c r="O907" s="343"/>
      <c r="P907" s="464"/>
      <c r="Q907" s="343"/>
      <c r="R907" s="343"/>
      <c r="S907" s="343"/>
      <c r="T907" s="343"/>
      <c r="U907" s="343"/>
      <c r="V907" s="343"/>
      <c r="W907" s="343"/>
      <c r="X907" s="343"/>
      <c r="Y907" s="343"/>
      <c r="Z907" s="343"/>
    </row>
    <row r="908" spans="1:26" ht="15.75" customHeight="1">
      <c r="A908" s="343"/>
      <c r="B908" s="343"/>
      <c r="C908" s="464"/>
      <c r="D908" s="343"/>
      <c r="E908" s="464"/>
      <c r="F908" s="343"/>
      <c r="G908" s="464"/>
      <c r="H908" s="343"/>
      <c r="I908" s="464"/>
      <c r="J908" s="497"/>
      <c r="K908" s="343"/>
      <c r="L908" s="464"/>
      <c r="M908" s="343"/>
      <c r="N908" s="464"/>
      <c r="O908" s="343"/>
      <c r="P908" s="464"/>
      <c r="Q908" s="343"/>
      <c r="R908" s="343"/>
      <c r="S908" s="343"/>
      <c r="T908" s="343"/>
      <c r="U908" s="343"/>
      <c r="V908" s="343"/>
      <c r="W908" s="343"/>
      <c r="X908" s="343"/>
      <c r="Y908" s="343"/>
      <c r="Z908" s="343"/>
    </row>
    <row r="909" spans="1:26" ht="15.75" customHeight="1">
      <c r="A909" s="343"/>
      <c r="B909" s="343"/>
      <c r="C909" s="464"/>
      <c r="D909" s="343"/>
      <c r="E909" s="464"/>
      <c r="F909" s="343"/>
      <c r="G909" s="464"/>
      <c r="H909" s="343"/>
      <c r="I909" s="464"/>
      <c r="J909" s="497"/>
      <c r="K909" s="343"/>
      <c r="L909" s="464"/>
      <c r="M909" s="343"/>
      <c r="N909" s="464"/>
      <c r="O909" s="343"/>
      <c r="P909" s="464"/>
      <c r="Q909" s="343"/>
      <c r="R909" s="343"/>
      <c r="S909" s="343"/>
      <c r="T909" s="343"/>
      <c r="U909" s="343"/>
      <c r="V909" s="343"/>
      <c r="W909" s="343"/>
      <c r="X909" s="343"/>
      <c r="Y909" s="343"/>
      <c r="Z909" s="343"/>
    </row>
    <row r="910" spans="1:26" ht="15.75" customHeight="1">
      <c r="A910" s="343"/>
      <c r="B910" s="343"/>
      <c r="C910" s="464"/>
      <c r="D910" s="343"/>
      <c r="E910" s="464"/>
      <c r="F910" s="343"/>
      <c r="G910" s="464"/>
      <c r="H910" s="343"/>
      <c r="I910" s="464"/>
      <c r="J910" s="497"/>
      <c r="K910" s="343"/>
      <c r="L910" s="464"/>
      <c r="M910" s="343"/>
      <c r="N910" s="464"/>
      <c r="O910" s="343"/>
      <c r="P910" s="464"/>
      <c r="Q910" s="343"/>
      <c r="R910" s="343"/>
      <c r="S910" s="343"/>
      <c r="T910" s="343"/>
      <c r="U910" s="343"/>
      <c r="V910" s="343"/>
      <c r="W910" s="343"/>
      <c r="X910" s="343"/>
      <c r="Y910" s="343"/>
      <c r="Z910" s="343"/>
    </row>
    <row r="911" spans="1:26" ht="15.75" customHeight="1">
      <c r="A911" s="343"/>
      <c r="B911" s="343"/>
      <c r="C911" s="464"/>
      <c r="D911" s="343"/>
      <c r="E911" s="464"/>
      <c r="F911" s="343"/>
      <c r="G911" s="464"/>
      <c r="H911" s="343"/>
      <c r="I911" s="464"/>
      <c r="J911" s="497"/>
      <c r="K911" s="343"/>
      <c r="L911" s="464"/>
      <c r="M911" s="343"/>
      <c r="N911" s="464"/>
      <c r="O911" s="343"/>
      <c r="P911" s="464"/>
      <c r="Q911" s="343"/>
      <c r="R911" s="343"/>
      <c r="S911" s="343"/>
      <c r="T911" s="343"/>
      <c r="U911" s="343"/>
      <c r="V911" s="343"/>
      <c r="W911" s="343"/>
      <c r="X911" s="343"/>
      <c r="Y911" s="343"/>
      <c r="Z911" s="343"/>
    </row>
    <row r="912" spans="1:26" ht="15.75" customHeight="1">
      <c r="A912" s="343"/>
      <c r="B912" s="343"/>
      <c r="C912" s="464"/>
      <c r="D912" s="343"/>
      <c r="E912" s="464"/>
      <c r="F912" s="343"/>
      <c r="G912" s="464"/>
      <c r="H912" s="343"/>
      <c r="I912" s="464"/>
      <c r="J912" s="497"/>
      <c r="K912" s="343"/>
      <c r="L912" s="464"/>
      <c r="M912" s="343"/>
      <c r="N912" s="464"/>
      <c r="O912" s="343"/>
      <c r="P912" s="464"/>
      <c r="Q912" s="343"/>
      <c r="R912" s="343"/>
      <c r="S912" s="343"/>
      <c r="T912" s="343"/>
      <c r="U912" s="343"/>
      <c r="V912" s="343"/>
      <c r="W912" s="343"/>
      <c r="X912" s="343"/>
      <c r="Y912" s="343"/>
      <c r="Z912" s="343"/>
    </row>
    <row r="913" spans="1:26" ht="15.75" customHeight="1">
      <c r="A913" s="343"/>
      <c r="B913" s="343"/>
      <c r="C913" s="464"/>
      <c r="D913" s="343"/>
      <c r="E913" s="464"/>
      <c r="F913" s="343"/>
      <c r="G913" s="464"/>
      <c r="H913" s="343"/>
      <c r="I913" s="464"/>
      <c r="J913" s="497"/>
      <c r="K913" s="343"/>
      <c r="L913" s="464"/>
      <c r="M913" s="343"/>
      <c r="N913" s="464"/>
      <c r="O913" s="343"/>
      <c r="P913" s="464"/>
      <c r="Q913" s="343"/>
      <c r="R913" s="343"/>
      <c r="S913" s="343"/>
      <c r="T913" s="343"/>
      <c r="U913" s="343"/>
      <c r="V913" s="343"/>
      <c r="W913" s="343"/>
      <c r="X913" s="343"/>
      <c r="Y913" s="343"/>
      <c r="Z913" s="343"/>
    </row>
    <row r="914" spans="1:26" ht="15.75" customHeight="1">
      <c r="A914" s="343"/>
      <c r="B914" s="343"/>
      <c r="C914" s="464"/>
      <c r="D914" s="343"/>
      <c r="E914" s="464"/>
      <c r="F914" s="343"/>
      <c r="G914" s="464"/>
      <c r="H914" s="343"/>
      <c r="I914" s="464"/>
      <c r="J914" s="497"/>
      <c r="K914" s="343"/>
      <c r="L914" s="464"/>
      <c r="M914" s="343"/>
      <c r="N914" s="464"/>
      <c r="O914" s="343"/>
      <c r="P914" s="464"/>
      <c r="Q914" s="343"/>
      <c r="R914" s="343"/>
      <c r="S914" s="343"/>
      <c r="T914" s="343"/>
      <c r="U914" s="343"/>
      <c r="V914" s="343"/>
      <c r="W914" s="343"/>
      <c r="X914" s="343"/>
      <c r="Y914" s="343"/>
      <c r="Z914" s="343"/>
    </row>
    <row r="915" spans="1:26" ht="15.75" customHeight="1">
      <c r="A915" s="343"/>
      <c r="B915" s="343"/>
      <c r="C915" s="464"/>
      <c r="D915" s="343"/>
      <c r="E915" s="464"/>
      <c r="F915" s="343"/>
      <c r="G915" s="464"/>
      <c r="H915" s="343"/>
      <c r="I915" s="464"/>
      <c r="J915" s="497"/>
      <c r="K915" s="343"/>
      <c r="L915" s="464"/>
      <c r="M915" s="343"/>
      <c r="N915" s="464"/>
      <c r="O915" s="343"/>
      <c r="P915" s="464"/>
      <c r="Q915" s="343"/>
      <c r="R915" s="343"/>
      <c r="S915" s="343"/>
      <c r="T915" s="343"/>
      <c r="U915" s="343"/>
      <c r="V915" s="343"/>
      <c r="W915" s="343"/>
      <c r="X915" s="343"/>
      <c r="Y915" s="343"/>
      <c r="Z915" s="343"/>
    </row>
    <row r="916" spans="1:26" ht="15.75" customHeight="1">
      <c r="A916" s="343"/>
      <c r="B916" s="343"/>
      <c r="C916" s="464"/>
      <c r="D916" s="343"/>
      <c r="E916" s="464"/>
      <c r="F916" s="343"/>
      <c r="G916" s="464"/>
      <c r="H916" s="343"/>
      <c r="I916" s="464"/>
      <c r="J916" s="497"/>
      <c r="K916" s="343"/>
      <c r="L916" s="464"/>
      <c r="M916" s="343"/>
      <c r="N916" s="464"/>
      <c r="O916" s="343"/>
      <c r="P916" s="464"/>
      <c r="Q916" s="343"/>
      <c r="R916" s="343"/>
      <c r="S916" s="343"/>
      <c r="T916" s="343"/>
      <c r="U916" s="343"/>
      <c r="V916" s="343"/>
      <c r="W916" s="343"/>
      <c r="X916" s="343"/>
      <c r="Y916" s="343"/>
      <c r="Z916" s="343"/>
    </row>
    <row r="917" spans="1:26" ht="15.75" customHeight="1">
      <c r="A917" s="343"/>
      <c r="B917" s="343"/>
      <c r="C917" s="464"/>
      <c r="D917" s="343"/>
      <c r="E917" s="464"/>
      <c r="F917" s="343"/>
      <c r="G917" s="464"/>
      <c r="H917" s="343"/>
      <c r="I917" s="464"/>
      <c r="J917" s="497"/>
      <c r="K917" s="343"/>
      <c r="L917" s="464"/>
      <c r="M917" s="343"/>
      <c r="N917" s="464"/>
      <c r="O917" s="343"/>
      <c r="P917" s="464"/>
      <c r="Q917" s="343"/>
      <c r="R917" s="343"/>
      <c r="S917" s="343"/>
      <c r="T917" s="343"/>
      <c r="U917" s="343"/>
      <c r="V917" s="343"/>
      <c r="W917" s="343"/>
      <c r="X917" s="343"/>
      <c r="Y917" s="343"/>
      <c r="Z917" s="343"/>
    </row>
    <row r="918" spans="1:26" ht="15.75" customHeight="1">
      <c r="A918" s="343"/>
      <c r="B918" s="343"/>
      <c r="C918" s="464"/>
      <c r="D918" s="343"/>
      <c r="E918" s="464"/>
      <c r="F918" s="343"/>
      <c r="G918" s="464"/>
      <c r="H918" s="343"/>
      <c r="I918" s="464"/>
      <c r="J918" s="497"/>
      <c r="K918" s="343"/>
      <c r="L918" s="464"/>
      <c r="M918" s="343"/>
      <c r="N918" s="464"/>
      <c r="O918" s="343"/>
      <c r="P918" s="464"/>
      <c r="Q918" s="343"/>
      <c r="R918" s="343"/>
      <c r="S918" s="343"/>
      <c r="T918" s="343"/>
      <c r="U918" s="343"/>
      <c r="V918" s="343"/>
      <c r="W918" s="343"/>
      <c r="X918" s="343"/>
      <c r="Y918" s="343"/>
      <c r="Z918" s="343"/>
    </row>
    <row r="919" spans="1:26" ht="15.75" customHeight="1">
      <c r="A919" s="343"/>
      <c r="B919" s="343"/>
      <c r="C919" s="464"/>
      <c r="D919" s="343"/>
      <c r="E919" s="464"/>
      <c r="F919" s="343"/>
      <c r="G919" s="464"/>
      <c r="H919" s="343"/>
      <c r="I919" s="464"/>
      <c r="J919" s="497"/>
      <c r="K919" s="343"/>
      <c r="L919" s="464"/>
      <c r="M919" s="343"/>
      <c r="N919" s="464"/>
      <c r="O919" s="343"/>
      <c r="P919" s="464"/>
      <c r="Q919" s="343"/>
      <c r="R919" s="343"/>
      <c r="S919" s="343"/>
      <c r="T919" s="343"/>
      <c r="U919" s="343"/>
      <c r="V919" s="343"/>
      <c r="W919" s="343"/>
      <c r="X919" s="343"/>
      <c r="Y919" s="343"/>
      <c r="Z919" s="343"/>
    </row>
    <row r="920" spans="1:26" ht="15.75" customHeight="1">
      <c r="A920" s="343"/>
      <c r="B920" s="343"/>
      <c r="C920" s="464"/>
      <c r="D920" s="343"/>
      <c r="E920" s="464"/>
      <c r="F920" s="343"/>
      <c r="G920" s="464"/>
      <c r="H920" s="343"/>
      <c r="I920" s="464"/>
      <c r="J920" s="497"/>
      <c r="K920" s="343"/>
      <c r="L920" s="464"/>
      <c r="M920" s="343"/>
      <c r="N920" s="464"/>
      <c r="O920" s="343"/>
      <c r="P920" s="464"/>
      <c r="Q920" s="343"/>
      <c r="R920" s="343"/>
      <c r="S920" s="343"/>
      <c r="T920" s="343"/>
      <c r="U920" s="343"/>
      <c r="V920" s="343"/>
      <c r="W920" s="343"/>
      <c r="X920" s="343"/>
      <c r="Y920" s="343"/>
      <c r="Z920" s="343"/>
    </row>
    <row r="921" spans="1:26" ht="15.75" customHeight="1">
      <c r="A921" s="343"/>
      <c r="B921" s="343"/>
      <c r="C921" s="464"/>
      <c r="D921" s="343"/>
      <c r="E921" s="464"/>
      <c r="F921" s="343"/>
      <c r="G921" s="464"/>
      <c r="H921" s="343"/>
      <c r="I921" s="464"/>
      <c r="J921" s="497"/>
      <c r="K921" s="343"/>
      <c r="L921" s="464"/>
      <c r="M921" s="343"/>
      <c r="N921" s="464"/>
      <c r="O921" s="343"/>
      <c r="P921" s="464"/>
      <c r="Q921" s="343"/>
      <c r="R921" s="343"/>
      <c r="S921" s="343"/>
      <c r="T921" s="343"/>
      <c r="U921" s="343"/>
      <c r="V921" s="343"/>
      <c r="W921" s="343"/>
      <c r="X921" s="343"/>
      <c r="Y921" s="343"/>
      <c r="Z921" s="343"/>
    </row>
    <row r="922" spans="1:26" ht="15.75" customHeight="1">
      <c r="A922" s="343"/>
      <c r="B922" s="343"/>
      <c r="C922" s="464"/>
      <c r="D922" s="343"/>
      <c r="E922" s="464"/>
      <c r="F922" s="343"/>
      <c r="G922" s="464"/>
      <c r="H922" s="343"/>
      <c r="I922" s="464"/>
      <c r="J922" s="497"/>
      <c r="K922" s="343"/>
      <c r="L922" s="464"/>
      <c r="M922" s="343"/>
      <c r="N922" s="464"/>
      <c r="O922" s="343"/>
      <c r="P922" s="464"/>
      <c r="Q922" s="343"/>
      <c r="R922" s="343"/>
      <c r="S922" s="343"/>
      <c r="T922" s="343"/>
      <c r="U922" s="343"/>
      <c r="V922" s="343"/>
      <c r="W922" s="343"/>
      <c r="X922" s="343"/>
      <c r="Y922" s="343"/>
      <c r="Z922" s="343"/>
    </row>
    <row r="923" spans="1:26" ht="15.75" customHeight="1">
      <c r="A923" s="343"/>
      <c r="B923" s="343"/>
      <c r="C923" s="464"/>
      <c r="D923" s="343"/>
      <c r="E923" s="464"/>
      <c r="F923" s="343"/>
      <c r="G923" s="464"/>
      <c r="H923" s="343"/>
      <c r="I923" s="464"/>
      <c r="J923" s="497"/>
      <c r="K923" s="343"/>
      <c r="L923" s="464"/>
      <c r="M923" s="343"/>
      <c r="N923" s="464"/>
      <c r="O923" s="343"/>
      <c r="P923" s="464"/>
      <c r="Q923" s="343"/>
      <c r="R923" s="343"/>
      <c r="S923" s="343"/>
      <c r="T923" s="343"/>
      <c r="U923" s="343"/>
      <c r="V923" s="343"/>
      <c r="W923" s="343"/>
      <c r="X923" s="343"/>
      <c r="Y923" s="343"/>
      <c r="Z923" s="343"/>
    </row>
    <row r="924" spans="1:26" ht="15.75" customHeight="1">
      <c r="A924" s="343"/>
      <c r="B924" s="343"/>
      <c r="C924" s="464"/>
      <c r="D924" s="343"/>
      <c r="E924" s="464"/>
      <c r="F924" s="343"/>
      <c r="G924" s="464"/>
      <c r="H924" s="343"/>
      <c r="I924" s="464"/>
      <c r="J924" s="497"/>
      <c r="K924" s="343"/>
      <c r="L924" s="464"/>
      <c r="M924" s="343"/>
      <c r="N924" s="464"/>
      <c r="O924" s="343"/>
      <c r="P924" s="464"/>
      <c r="Q924" s="343"/>
      <c r="R924" s="343"/>
      <c r="S924" s="343"/>
      <c r="T924" s="343"/>
      <c r="U924" s="343"/>
      <c r="V924" s="343"/>
      <c r="W924" s="343"/>
      <c r="X924" s="343"/>
      <c r="Y924" s="343"/>
      <c r="Z924" s="343"/>
    </row>
    <row r="925" spans="1:26" ht="15.75" customHeight="1">
      <c r="A925" s="343"/>
      <c r="B925" s="343"/>
      <c r="C925" s="464"/>
      <c r="D925" s="343"/>
      <c r="E925" s="464"/>
      <c r="F925" s="343"/>
      <c r="G925" s="464"/>
      <c r="H925" s="343"/>
      <c r="I925" s="464"/>
      <c r="J925" s="497"/>
      <c r="K925" s="343"/>
      <c r="L925" s="464"/>
      <c r="M925" s="343"/>
      <c r="N925" s="464"/>
      <c r="O925" s="343"/>
      <c r="P925" s="464"/>
      <c r="Q925" s="343"/>
      <c r="R925" s="343"/>
      <c r="S925" s="343"/>
      <c r="T925" s="343"/>
      <c r="U925" s="343"/>
      <c r="V925" s="343"/>
      <c r="W925" s="343"/>
      <c r="X925" s="343"/>
      <c r="Y925" s="343"/>
      <c r="Z925" s="343"/>
    </row>
    <row r="926" spans="1:26" ht="15.75" customHeight="1">
      <c r="A926" s="343"/>
      <c r="B926" s="343"/>
      <c r="C926" s="464"/>
      <c r="D926" s="343"/>
      <c r="E926" s="464"/>
      <c r="F926" s="343"/>
      <c r="G926" s="464"/>
      <c r="H926" s="343"/>
      <c r="I926" s="464"/>
      <c r="J926" s="497"/>
      <c r="K926" s="343"/>
      <c r="L926" s="464"/>
      <c r="M926" s="343"/>
      <c r="N926" s="464"/>
      <c r="O926" s="343"/>
      <c r="P926" s="464"/>
      <c r="Q926" s="343"/>
      <c r="R926" s="343"/>
      <c r="S926" s="343"/>
      <c r="T926" s="343"/>
      <c r="U926" s="343"/>
      <c r="V926" s="343"/>
      <c r="W926" s="343"/>
      <c r="X926" s="343"/>
      <c r="Y926" s="343"/>
      <c r="Z926" s="343"/>
    </row>
    <row r="927" spans="1:26" ht="15.75" customHeight="1">
      <c r="A927" s="343"/>
      <c r="B927" s="343"/>
      <c r="C927" s="464"/>
      <c r="D927" s="343"/>
      <c r="E927" s="464"/>
      <c r="F927" s="343"/>
      <c r="G927" s="464"/>
      <c r="H927" s="343"/>
      <c r="I927" s="464"/>
      <c r="J927" s="497"/>
      <c r="K927" s="343"/>
      <c r="L927" s="464"/>
      <c r="M927" s="343"/>
      <c r="N927" s="464"/>
      <c r="O927" s="343"/>
      <c r="P927" s="464"/>
      <c r="Q927" s="343"/>
      <c r="R927" s="343"/>
      <c r="S927" s="343"/>
      <c r="T927" s="343"/>
      <c r="U927" s="343"/>
      <c r="V927" s="343"/>
      <c r="W927" s="343"/>
      <c r="X927" s="343"/>
      <c r="Y927" s="343"/>
      <c r="Z927" s="343"/>
    </row>
    <row r="928" spans="1:26" ht="15.75" customHeight="1">
      <c r="A928" s="343"/>
      <c r="B928" s="343"/>
      <c r="C928" s="464"/>
      <c r="D928" s="343"/>
      <c r="E928" s="464"/>
      <c r="F928" s="343"/>
      <c r="G928" s="464"/>
      <c r="H928" s="343"/>
      <c r="I928" s="464"/>
      <c r="J928" s="497"/>
      <c r="K928" s="343"/>
      <c r="L928" s="464"/>
      <c r="M928" s="343"/>
      <c r="N928" s="464"/>
      <c r="O928" s="343"/>
      <c r="P928" s="464"/>
      <c r="Q928" s="343"/>
      <c r="R928" s="343"/>
      <c r="S928" s="343"/>
      <c r="T928" s="343"/>
      <c r="U928" s="343"/>
      <c r="V928" s="343"/>
      <c r="W928" s="343"/>
      <c r="X928" s="343"/>
      <c r="Y928" s="343"/>
      <c r="Z928" s="343"/>
    </row>
    <row r="929" spans="1:26" ht="15.75" customHeight="1">
      <c r="A929" s="343"/>
      <c r="B929" s="343"/>
      <c r="C929" s="464"/>
      <c r="D929" s="343"/>
      <c r="E929" s="464"/>
      <c r="F929" s="343"/>
      <c r="G929" s="464"/>
      <c r="H929" s="343"/>
      <c r="I929" s="464"/>
      <c r="J929" s="497"/>
      <c r="K929" s="343"/>
      <c r="L929" s="464"/>
      <c r="M929" s="343"/>
      <c r="N929" s="464"/>
      <c r="O929" s="343"/>
      <c r="P929" s="464"/>
      <c r="Q929" s="343"/>
      <c r="R929" s="343"/>
      <c r="S929" s="343"/>
      <c r="T929" s="343"/>
      <c r="U929" s="343"/>
      <c r="V929" s="343"/>
      <c r="W929" s="343"/>
      <c r="X929" s="343"/>
      <c r="Y929" s="343"/>
      <c r="Z929" s="343"/>
    </row>
    <row r="930" spans="1:26" ht="15.75" customHeight="1">
      <c r="A930" s="343"/>
      <c r="B930" s="343"/>
      <c r="C930" s="464"/>
      <c r="D930" s="343"/>
      <c r="E930" s="464"/>
      <c r="F930" s="343"/>
      <c r="G930" s="464"/>
      <c r="H930" s="343"/>
      <c r="I930" s="464"/>
      <c r="J930" s="497"/>
      <c r="K930" s="343"/>
      <c r="L930" s="464"/>
      <c r="M930" s="343"/>
      <c r="N930" s="464"/>
      <c r="O930" s="343"/>
      <c r="P930" s="464"/>
      <c r="Q930" s="343"/>
      <c r="R930" s="343"/>
      <c r="S930" s="343"/>
      <c r="T930" s="343"/>
      <c r="U930" s="343"/>
      <c r="V930" s="343"/>
      <c r="W930" s="343"/>
      <c r="X930" s="343"/>
      <c r="Y930" s="343"/>
      <c r="Z930" s="343"/>
    </row>
    <row r="931" spans="1:26" ht="15.75" customHeight="1">
      <c r="A931" s="343"/>
      <c r="B931" s="343"/>
      <c r="C931" s="464"/>
      <c r="D931" s="343"/>
      <c r="E931" s="464"/>
      <c r="F931" s="343"/>
      <c r="G931" s="464"/>
      <c r="H931" s="343"/>
      <c r="I931" s="464"/>
      <c r="J931" s="497"/>
      <c r="K931" s="343"/>
      <c r="L931" s="464"/>
      <c r="M931" s="343"/>
      <c r="N931" s="464"/>
      <c r="O931" s="343"/>
      <c r="P931" s="464"/>
      <c r="Q931" s="343"/>
      <c r="R931" s="343"/>
      <c r="S931" s="343"/>
      <c r="T931" s="343"/>
      <c r="U931" s="343"/>
      <c r="V931" s="343"/>
      <c r="W931" s="343"/>
      <c r="X931" s="343"/>
      <c r="Y931" s="343"/>
      <c r="Z931" s="343"/>
    </row>
    <row r="932" spans="1:26" ht="15.75" customHeight="1">
      <c r="A932" s="343"/>
      <c r="B932" s="343"/>
      <c r="C932" s="464"/>
      <c r="D932" s="343"/>
      <c r="E932" s="464"/>
      <c r="F932" s="343"/>
      <c r="G932" s="464"/>
      <c r="H932" s="343"/>
      <c r="I932" s="464"/>
      <c r="J932" s="497"/>
      <c r="K932" s="343"/>
      <c r="L932" s="464"/>
      <c r="M932" s="343"/>
      <c r="N932" s="464"/>
      <c r="O932" s="343"/>
      <c r="P932" s="464"/>
      <c r="Q932" s="343"/>
      <c r="R932" s="343"/>
      <c r="S932" s="343"/>
      <c r="T932" s="343"/>
      <c r="U932" s="343"/>
      <c r="V932" s="343"/>
      <c r="W932" s="343"/>
      <c r="X932" s="343"/>
      <c r="Y932" s="343"/>
      <c r="Z932" s="343"/>
    </row>
    <row r="933" spans="1:26" ht="15.75" customHeight="1">
      <c r="A933" s="343"/>
      <c r="B933" s="343"/>
      <c r="C933" s="464"/>
      <c r="D933" s="343"/>
      <c r="E933" s="464"/>
      <c r="F933" s="343"/>
      <c r="G933" s="464"/>
      <c r="H933" s="343"/>
      <c r="I933" s="464"/>
      <c r="J933" s="497"/>
      <c r="K933" s="343"/>
      <c r="L933" s="464"/>
      <c r="M933" s="343"/>
      <c r="N933" s="464"/>
      <c r="O933" s="343"/>
      <c r="P933" s="464"/>
      <c r="Q933" s="343"/>
      <c r="R933" s="343"/>
      <c r="S933" s="343"/>
      <c r="T933" s="343"/>
      <c r="U933" s="343"/>
      <c r="V933" s="343"/>
      <c r="W933" s="343"/>
      <c r="X933" s="343"/>
      <c r="Y933" s="343"/>
      <c r="Z933" s="343"/>
    </row>
    <row r="934" spans="1:26" ht="15.75" customHeight="1">
      <c r="A934" s="343"/>
      <c r="B934" s="343"/>
      <c r="C934" s="464"/>
      <c r="D934" s="343"/>
      <c r="E934" s="464"/>
      <c r="F934" s="343"/>
      <c r="G934" s="464"/>
      <c r="H934" s="343"/>
      <c r="I934" s="464"/>
      <c r="J934" s="497"/>
      <c r="K934" s="343"/>
      <c r="L934" s="464"/>
      <c r="M934" s="343"/>
      <c r="N934" s="464"/>
      <c r="O934" s="343"/>
      <c r="P934" s="464"/>
      <c r="Q934" s="343"/>
      <c r="R934" s="343"/>
      <c r="S934" s="343"/>
      <c r="T934" s="343"/>
      <c r="U934" s="343"/>
      <c r="V934" s="343"/>
      <c r="W934" s="343"/>
      <c r="X934" s="343"/>
      <c r="Y934" s="343"/>
      <c r="Z934" s="343"/>
    </row>
    <row r="935" spans="1:26" ht="15.75" customHeight="1">
      <c r="A935" s="343"/>
      <c r="B935" s="343"/>
      <c r="C935" s="464"/>
      <c r="D935" s="343"/>
      <c r="E935" s="464"/>
      <c r="F935" s="343"/>
      <c r="G935" s="464"/>
      <c r="H935" s="343"/>
      <c r="I935" s="464"/>
      <c r="J935" s="497"/>
      <c r="K935" s="343"/>
      <c r="L935" s="464"/>
      <c r="M935" s="343"/>
      <c r="N935" s="464"/>
      <c r="O935" s="343"/>
      <c r="P935" s="464"/>
      <c r="Q935" s="343"/>
      <c r="R935" s="343"/>
      <c r="S935" s="343"/>
      <c r="T935" s="343"/>
      <c r="U935" s="343"/>
      <c r="V935" s="343"/>
      <c r="W935" s="343"/>
      <c r="X935" s="343"/>
      <c r="Y935" s="343"/>
      <c r="Z935" s="343"/>
    </row>
    <row r="936" spans="1:26" ht="15.75" customHeight="1">
      <c r="A936" s="343"/>
      <c r="B936" s="343"/>
      <c r="C936" s="464"/>
      <c r="D936" s="343"/>
      <c r="E936" s="464"/>
      <c r="F936" s="343"/>
      <c r="G936" s="464"/>
      <c r="H936" s="343"/>
      <c r="I936" s="464"/>
      <c r="J936" s="497"/>
      <c r="K936" s="343"/>
      <c r="L936" s="464"/>
      <c r="M936" s="343"/>
      <c r="N936" s="464"/>
      <c r="O936" s="343"/>
      <c r="P936" s="464"/>
      <c r="Q936" s="343"/>
      <c r="R936" s="343"/>
      <c r="S936" s="343"/>
      <c r="T936" s="343"/>
      <c r="U936" s="343"/>
      <c r="V936" s="343"/>
      <c r="W936" s="343"/>
      <c r="X936" s="343"/>
      <c r="Y936" s="343"/>
      <c r="Z936" s="343"/>
    </row>
    <row r="937" spans="1:26" ht="15.75" customHeight="1">
      <c r="A937" s="343"/>
      <c r="B937" s="343"/>
      <c r="C937" s="464"/>
      <c r="D937" s="343"/>
      <c r="E937" s="464"/>
      <c r="F937" s="343"/>
      <c r="G937" s="464"/>
      <c r="H937" s="343"/>
      <c r="I937" s="464"/>
      <c r="J937" s="497"/>
      <c r="K937" s="343"/>
      <c r="L937" s="464"/>
      <c r="M937" s="343"/>
      <c r="N937" s="464"/>
      <c r="O937" s="343"/>
      <c r="P937" s="464"/>
      <c r="Q937" s="343"/>
      <c r="R937" s="343"/>
      <c r="S937" s="343"/>
      <c r="T937" s="343"/>
      <c r="U937" s="343"/>
      <c r="V937" s="343"/>
      <c r="W937" s="343"/>
      <c r="X937" s="343"/>
      <c r="Y937" s="343"/>
      <c r="Z937" s="343"/>
    </row>
    <row r="938" spans="1:26" ht="15.75" customHeight="1">
      <c r="A938" s="343"/>
      <c r="B938" s="343"/>
      <c r="C938" s="464"/>
      <c r="D938" s="343"/>
      <c r="E938" s="464"/>
      <c r="F938" s="343"/>
      <c r="G938" s="464"/>
      <c r="H938" s="343"/>
      <c r="I938" s="464"/>
      <c r="J938" s="497"/>
      <c r="K938" s="343"/>
      <c r="L938" s="464"/>
      <c r="M938" s="343"/>
      <c r="N938" s="464"/>
      <c r="O938" s="343"/>
      <c r="P938" s="464"/>
      <c r="Q938" s="343"/>
      <c r="R938" s="343"/>
      <c r="S938" s="343"/>
      <c r="T938" s="343"/>
      <c r="U938" s="343"/>
      <c r="V938" s="343"/>
      <c r="W938" s="343"/>
      <c r="X938" s="343"/>
      <c r="Y938" s="343"/>
      <c r="Z938" s="343"/>
    </row>
    <row r="939" spans="1:26" ht="15.75" customHeight="1">
      <c r="A939" s="343"/>
      <c r="B939" s="343"/>
      <c r="C939" s="464"/>
      <c r="D939" s="343"/>
      <c r="E939" s="464"/>
      <c r="F939" s="343"/>
      <c r="G939" s="464"/>
      <c r="H939" s="343"/>
      <c r="I939" s="464"/>
      <c r="J939" s="497"/>
      <c r="K939" s="343"/>
      <c r="L939" s="464"/>
      <c r="M939" s="343"/>
      <c r="N939" s="464"/>
      <c r="O939" s="343"/>
      <c r="P939" s="464"/>
      <c r="Q939" s="343"/>
      <c r="R939" s="343"/>
      <c r="S939" s="343"/>
      <c r="T939" s="343"/>
      <c r="U939" s="343"/>
      <c r="V939" s="343"/>
      <c r="W939" s="343"/>
      <c r="X939" s="343"/>
      <c r="Y939" s="343"/>
      <c r="Z939" s="343"/>
    </row>
    <row r="940" spans="1:26" ht="15.75" customHeight="1">
      <c r="A940" s="343"/>
      <c r="B940" s="343"/>
      <c r="C940" s="464"/>
      <c r="D940" s="343"/>
      <c r="E940" s="464"/>
      <c r="F940" s="343"/>
      <c r="G940" s="464"/>
      <c r="H940" s="343"/>
      <c r="I940" s="464"/>
      <c r="J940" s="497"/>
      <c r="K940" s="343"/>
      <c r="L940" s="464"/>
      <c r="M940" s="343"/>
      <c r="N940" s="464"/>
      <c r="O940" s="343"/>
      <c r="P940" s="464"/>
      <c r="Q940" s="343"/>
      <c r="R940" s="343"/>
      <c r="S940" s="343"/>
      <c r="T940" s="343"/>
      <c r="U940" s="343"/>
      <c r="V940" s="343"/>
      <c r="W940" s="343"/>
      <c r="X940" s="343"/>
      <c r="Y940" s="343"/>
      <c r="Z940" s="343"/>
    </row>
    <row r="941" spans="1:26" ht="15.75" customHeight="1">
      <c r="A941" s="343"/>
      <c r="B941" s="343"/>
      <c r="C941" s="464"/>
      <c r="D941" s="343"/>
      <c r="E941" s="464"/>
      <c r="F941" s="343"/>
      <c r="G941" s="464"/>
      <c r="H941" s="343"/>
      <c r="I941" s="464"/>
      <c r="J941" s="497"/>
      <c r="K941" s="343"/>
      <c r="L941" s="464"/>
      <c r="M941" s="343"/>
      <c r="N941" s="464"/>
      <c r="O941" s="343"/>
      <c r="P941" s="464"/>
      <c r="Q941" s="343"/>
      <c r="R941" s="343"/>
      <c r="S941" s="343"/>
      <c r="T941" s="343"/>
      <c r="U941" s="343"/>
      <c r="V941" s="343"/>
      <c r="W941" s="343"/>
      <c r="X941" s="343"/>
      <c r="Y941" s="343"/>
      <c r="Z941" s="343"/>
    </row>
    <row r="942" spans="1:26" ht="15.75" customHeight="1">
      <c r="A942" s="343"/>
      <c r="B942" s="343"/>
      <c r="C942" s="464"/>
      <c r="D942" s="343"/>
      <c r="E942" s="464"/>
      <c r="F942" s="343"/>
      <c r="G942" s="464"/>
      <c r="H942" s="343"/>
      <c r="I942" s="464"/>
      <c r="J942" s="497"/>
      <c r="K942" s="343"/>
      <c r="L942" s="464"/>
      <c r="M942" s="343"/>
      <c r="N942" s="464"/>
      <c r="O942" s="343"/>
      <c r="P942" s="464"/>
      <c r="Q942" s="343"/>
      <c r="R942" s="343"/>
      <c r="S942" s="343"/>
      <c r="T942" s="343"/>
      <c r="U942" s="343"/>
      <c r="V942" s="343"/>
      <c r="W942" s="343"/>
      <c r="X942" s="343"/>
      <c r="Y942" s="343"/>
      <c r="Z942" s="343"/>
    </row>
    <row r="943" spans="1:26" ht="15.75" customHeight="1">
      <c r="A943" s="343"/>
      <c r="B943" s="343"/>
      <c r="C943" s="464"/>
      <c r="D943" s="343"/>
      <c r="E943" s="464"/>
      <c r="F943" s="343"/>
      <c r="G943" s="464"/>
      <c r="H943" s="343"/>
      <c r="I943" s="464"/>
      <c r="J943" s="497"/>
      <c r="K943" s="343"/>
      <c r="L943" s="464"/>
      <c r="M943" s="343"/>
      <c r="N943" s="464"/>
      <c r="O943" s="343"/>
      <c r="P943" s="464"/>
      <c r="Q943" s="343"/>
      <c r="R943" s="343"/>
      <c r="S943" s="343"/>
      <c r="T943" s="343"/>
      <c r="U943" s="343"/>
      <c r="V943" s="343"/>
      <c r="W943" s="343"/>
      <c r="X943" s="343"/>
      <c r="Y943" s="343"/>
      <c r="Z943" s="343"/>
    </row>
    <row r="944" spans="1:26" ht="15.75" customHeight="1">
      <c r="A944" s="343"/>
      <c r="B944" s="343"/>
      <c r="C944" s="464"/>
      <c r="D944" s="343"/>
      <c r="E944" s="464"/>
      <c r="F944" s="343"/>
      <c r="G944" s="464"/>
      <c r="H944" s="343"/>
      <c r="I944" s="464"/>
      <c r="J944" s="497"/>
      <c r="K944" s="343"/>
      <c r="L944" s="464"/>
      <c r="M944" s="343"/>
      <c r="N944" s="464"/>
      <c r="O944" s="343"/>
      <c r="P944" s="464"/>
      <c r="Q944" s="343"/>
      <c r="R944" s="343"/>
      <c r="S944" s="343"/>
      <c r="T944" s="343"/>
      <c r="U944" s="343"/>
      <c r="V944" s="343"/>
      <c r="W944" s="343"/>
      <c r="X944" s="343"/>
      <c r="Y944" s="343"/>
      <c r="Z944" s="343"/>
    </row>
    <row r="945" spans="1:26" ht="15.75" customHeight="1">
      <c r="A945" s="343"/>
      <c r="B945" s="343"/>
      <c r="C945" s="464"/>
      <c r="D945" s="343"/>
      <c r="E945" s="464"/>
      <c r="F945" s="343"/>
      <c r="G945" s="464"/>
      <c r="H945" s="343"/>
      <c r="I945" s="464"/>
      <c r="J945" s="497"/>
      <c r="K945" s="343"/>
      <c r="L945" s="464"/>
      <c r="M945" s="343"/>
      <c r="N945" s="464"/>
      <c r="O945" s="343"/>
      <c r="P945" s="464"/>
      <c r="Q945" s="343"/>
      <c r="R945" s="343"/>
      <c r="S945" s="343"/>
      <c r="T945" s="343"/>
      <c r="U945" s="343"/>
      <c r="V945" s="343"/>
      <c r="W945" s="343"/>
      <c r="X945" s="343"/>
      <c r="Y945" s="343"/>
      <c r="Z945" s="343"/>
    </row>
    <row r="946" spans="1:26" ht="15.75" customHeight="1">
      <c r="A946" s="343"/>
      <c r="B946" s="343"/>
      <c r="C946" s="464"/>
      <c r="D946" s="343"/>
      <c r="E946" s="464"/>
      <c r="F946" s="343"/>
      <c r="G946" s="464"/>
      <c r="H946" s="343"/>
      <c r="I946" s="464"/>
      <c r="J946" s="497"/>
      <c r="K946" s="343"/>
      <c r="L946" s="464"/>
      <c r="M946" s="343"/>
      <c r="N946" s="464"/>
      <c r="O946" s="343"/>
      <c r="P946" s="464"/>
      <c r="Q946" s="343"/>
      <c r="R946" s="343"/>
      <c r="S946" s="343"/>
      <c r="T946" s="343"/>
      <c r="U946" s="343"/>
      <c r="V946" s="343"/>
      <c r="W946" s="343"/>
      <c r="X946" s="343"/>
      <c r="Y946" s="343"/>
      <c r="Z946" s="343"/>
    </row>
    <row r="947" spans="1:26" ht="15.75" customHeight="1">
      <c r="A947" s="343"/>
      <c r="B947" s="343"/>
      <c r="C947" s="464"/>
      <c r="D947" s="343"/>
      <c r="E947" s="464"/>
      <c r="F947" s="343"/>
      <c r="G947" s="464"/>
      <c r="H947" s="343"/>
      <c r="I947" s="464"/>
      <c r="J947" s="497"/>
      <c r="K947" s="343"/>
      <c r="L947" s="464"/>
      <c r="M947" s="343"/>
      <c r="N947" s="464"/>
      <c r="O947" s="343"/>
      <c r="P947" s="464"/>
      <c r="Q947" s="343"/>
      <c r="R947" s="343"/>
      <c r="S947" s="343"/>
      <c r="T947" s="343"/>
      <c r="U947" s="343"/>
      <c r="V947" s="343"/>
      <c r="W947" s="343"/>
      <c r="X947" s="343"/>
      <c r="Y947" s="343"/>
      <c r="Z947" s="343"/>
    </row>
    <row r="948" spans="1:26" ht="15.75" customHeight="1">
      <c r="A948" s="343"/>
      <c r="B948" s="343"/>
      <c r="C948" s="464"/>
      <c r="D948" s="343"/>
      <c r="E948" s="464"/>
      <c r="F948" s="343"/>
      <c r="G948" s="464"/>
      <c r="H948" s="343"/>
      <c r="I948" s="464"/>
      <c r="J948" s="497"/>
      <c r="K948" s="343"/>
      <c r="L948" s="464"/>
      <c r="M948" s="343"/>
      <c r="N948" s="464"/>
      <c r="O948" s="343"/>
      <c r="P948" s="464"/>
      <c r="Q948" s="343"/>
      <c r="R948" s="343"/>
      <c r="S948" s="343"/>
      <c r="T948" s="343"/>
      <c r="U948" s="343"/>
      <c r="V948" s="343"/>
      <c r="W948" s="343"/>
      <c r="X948" s="343"/>
      <c r="Y948" s="343"/>
      <c r="Z948" s="343"/>
    </row>
    <row r="949" spans="1:26" ht="15.75" customHeight="1">
      <c r="A949" s="343"/>
      <c r="B949" s="343"/>
      <c r="C949" s="464"/>
      <c r="D949" s="343"/>
      <c r="E949" s="464"/>
      <c r="F949" s="343"/>
      <c r="G949" s="464"/>
      <c r="H949" s="343"/>
      <c r="I949" s="464"/>
      <c r="J949" s="497"/>
      <c r="K949" s="343"/>
      <c r="L949" s="464"/>
      <c r="M949" s="343"/>
      <c r="N949" s="464"/>
      <c r="O949" s="343"/>
      <c r="P949" s="464"/>
      <c r="Q949" s="343"/>
      <c r="R949" s="343"/>
      <c r="S949" s="343"/>
      <c r="T949" s="343"/>
      <c r="U949" s="343"/>
      <c r="V949" s="343"/>
      <c r="W949" s="343"/>
      <c r="X949" s="343"/>
      <c r="Y949" s="343"/>
      <c r="Z949" s="343"/>
    </row>
    <row r="950" spans="1:26" ht="15.75" customHeight="1">
      <c r="A950" s="343"/>
      <c r="B950" s="343"/>
      <c r="C950" s="464"/>
      <c r="D950" s="343"/>
      <c r="E950" s="464"/>
      <c r="F950" s="343"/>
      <c r="G950" s="464"/>
      <c r="H950" s="343"/>
      <c r="I950" s="464"/>
      <c r="J950" s="497"/>
      <c r="K950" s="343"/>
      <c r="L950" s="464"/>
      <c r="M950" s="343"/>
      <c r="N950" s="464"/>
      <c r="O950" s="343"/>
      <c r="P950" s="464"/>
      <c r="Q950" s="343"/>
      <c r="R950" s="343"/>
      <c r="S950" s="343"/>
      <c r="T950" s="343"/>
      <c r="U950" s="343"/>
      <c r="V950" s="343"/>
      <c r="W950" s="343"/>
      <c r="X950" s="343"/>
      <c r="Y950" s="343"/>
      <c r="Z950" s="343"/>
    </row>
    <row r="951" spans="1:26" ht="15.75" customHeight="1">
      <c r="A951" s="343"/>
      <c r="B951" s="343"/>
      <c r="C951" s="464"/>
      <c r="D951" s="343"/>
      <c r="E951" s="464"/>
      <c r="F951" s="343"/>
      <c r="G951" s="464"/>
      <c r="H951" s="343"/>
      <c r="I951" s="464"/>
      <c r="J951" s="497"/>
      <c r="K951" s="343"/>
      <c r="L951" s="464"/>
      <c r="M951" s="343"/>
      <c r="N951" s="464"/>
      <c r="O951" s="343"/>
      <c r="P951" s="464"/>
      <c r="Q951" s="343"/>
      <c r="R951" s="343"/>
      <c r="S951" s="343"/>
      <c r="T951" s="343"/>
      <c r="U951" s="343"/>
      <c r="V951" s="343"/>
      <c r="W951" s="343"/>
      <c r="X951" s="343"/>
      <c r="Y951" s="343"/>
      <c r="Z951" s="343"/>
    </row>
    <row r="952" spans="1:26" ht="15.75" customHeight="1">
      <c r="A952" s="343"/>
      <c r="B952" s="343"/>
      <c r="C952" s="464"/>
      <c r="D952" s="343"/>
      <c r="E952" s="464"/>
      <c r="F952" s="343"/>
      <c r="G952" s="464"/>
      <c r="H952" s="343"/>
      <c r="I952" s="464"/>
      <c r="J952" s="497"/>
      <c r="K952" s="343"/>
      <c r="L952" s="464"/>
      <c r="M952" s="343"/>
      <c r="N952" s="464"/>
      <c r="O952" s="343"/>
      <c r="P952" s="464"/>
      <c r="Q952" s="343"/>
      <c r="R952" s="343"/>
      <c r="S952" s="343"/>
      <c r="T952" s="343"/>
      <c r="U952" s="343"/>
      <c r="V952" s="343"/>
      <c r="W952" s="343"/>
      <c r="X952" s="343"/>
      <c r="Y952" s="343"/>
      <c r="Z952" s="343"/>
    </row>
    <row r="953" spans="1:26" ht="15.75" customHeight="1">
      <c r="A953" s="343"/>
      <c r="B953" s="343"/>
      <c r="C953" s="464"/>
      <c r="D953" s="343"/>
      <c r="E953" s="464"/>
      <c r="F953" s="343"/>
      <c r="G953" s="464"/>
      <c r="H953" s="343"/>
      <c r="I953" s="464"/>
      <c r="J953" s="497"/>
      <c r="K953" s="343"/>
      <c r="L953" s="464"/>
      <c r="M953" s="343"/>
      <c r="N953" s="464"/>
      <c r="O953" s="343"/>
      <c r="P953" s="464"/>
      <c r="Q953" s="343"/>
      <c r="R953" s="343"/>
      <c r="S953" s="343"/>
      <c r="T953" s="343"/>
      <c r="U953" s="343"/>
      <c r="V953" s="343"/>
      <c r="W953" s="343"/>
      <c r="X953" s="343"/>
      <c r="Y953" s="343"/>
      <c r="Z953" s="343"/>
    </row>
    <row r="954" spans="1:26" ht="15.75" customHeight="1">
      <c r="A954" s="343"/>
      <c r="B954" s="343"/>
      <c r="C954" s="464"/>
      <c r="D954" s="343"/>
      <c r="E954" s="464"/>
      <c r="F954" s="343"/>
      <c r="G954" s="464"/>
      <c r="H954" s="343"/>
      <c r="I954" s="464"/>
      <c r="J954" s="497"/>
      <c r="K954" s="343"/>
      <c r="L954" s="464"/>
      <c r="M954" s="343"/>
      <c r="N954" s="464"/>
      <c r="O954" s="343"/>
      <c r="P954" s="464"/>
      <c r="Q954" s="343"/>
      <c r="R954" s="343"/>
      <c r="S954" s="343"/>
      <c r="T954" s="343"/>
      <c r="U954" s="343"/>
      <c r="V954" s="343"/>
      <c r="W954" s="343"/>
      <c r="X954" s="343"/>
      <c r="Y954" s="343"/>
      <c r="Z954" s="343"/>
    </row>
    <row r="955" spans="1:26" ht="15.75" customHeight="1">
      <c r="A955" s="343"/>
      <c r="B955" s="343"/>
      <c r="C955" s="464"/>
      <c r="D955" s="343"/>
      <c r="E955" s="464"/>
      <c r="F955" s="343"/>
      <c r="G955" s="464"/>
      <c r="H955" s="343"/>
      <c r="I955" s="464"/>
      <c r="J955" s="497"/>
      <c r="K955" s="343"/>
      <c r="L955" s="464"/>
      <c r="M955" s="343"/>
      <c r="N955" s="464"/>
      <c r="O955" s="343"/>
      <c r="P955" s="464"/>
      <c r="Q955" s="343"/>
      <c r="R955" s="343"/>
      <c r="S955" s="343"/>
      <c r="T955" s="343"/>
      <c r="U955" s="343"/>
      <c r="V955" s="343"/>
      <c r="W955" s="343"/>
      <c r="X955" s="343"/>
      <c r="Y955" s="343"/>
      <c r="Z955" s="343"/>
    </row>
    <row r="956" spans="1:26" ht="15.75" customHeight="1">
      <c r="A956" s="343"/>
      <c r="B956" s="343"/>
      <c r="C956" s="464"/>
      <c r="D956" s="343"/>
      <c r="E956" s="464"/>
      <c r="F956" s="343"/>
      <c r="G956" s="464"/>
      <c r="H956" s="343"/>
      <c r="I956" s="464"/>
      <c r="J956" s="497"/>
      <c r="K956" s="343"/>
      <c r="L956" s="464"/>
      <c r="M956" s="343"/>
      <c r="N956" s="464"/>
      <c r="O956" s="343"/>
      <c r="P956" s="464"/>
      <c r="Q956" s="343"/>
      <c r="R956" s="343"/>
      <c r="S956" s="343"/>
      <c r="T956" s="343"/>
      <c r="U956" s="343"/>
      <c r="V956" s="343"/>
      <c r="W956" s="343"/>
      <c r="X956" s="343"/>
      <c r="Y956" s="343"/>
      <c r="Z956" s="343"/>
    </row>
    <row r="957" spans="1:26" ht="15.75" customHeight="1">
      <c r="A957" s="343"/>
      <c r="B957" s="343"/>
      <c r="C957" s="464"/>
      <c r="D957" s="343"/>
      <c r="E957" s="464"/>
      <c r="F957" s="343"/>
      <c r="G957" s="464"/>
      <c r="H957" s="343"/>
      <c r="I957" s="464"/>
      <c r="J957" s="497"/>
      <c r="K957" s="343"/>
      <c r="L957" s="464"/>
      <c r="M957" s="343"/>
      <c r="N957" s="464"/>
      <c r="O957" s="343"/>
      <c r="P957" s="464"/>
      <c r="Q957" s="343"/>
      <c r="R957" s="343"/>
      <c r="S957" s="343"/>
      <c r="T957" s="343"/>
      <c r="U957" s="343"/>
      <c r="V957" s="343"/>
      <c r="W957" s="343"/>
      <c r="X957" s="343"/>
      <c r="Y957" s="343"/>
      <c r="Z957" s="343"/>
    </row>
    <row r="958" spans="1:26" ht="15.75" customHeight="1">
      <c r="A958" s="343"/>
      <c r="B958" s="343"/>
      <c r="C958" s="464"/>
      <c r="D958" s="343"/>
      <c r="E958" s="464"/>
      <c r="F958" s="343"/>
      <c r="G958" s="464"/>
      <c r="H958" s="343"/>
      <c r="I958" s="464"/>
      <c r="J958" s="497"/>
      <c r="K958" s="343"/>
      <c r="L958" s="464"/>
      <c r="M958" s="343"/>
      <c r="N958" s="464"/>
      <c r="O958" s="343"/>
      <c r="P958" s="464"/>
      <c r="Q958" s="343"/>
      <c r="R958" s="343"/>
      <c r="S958" s="343"/>
      <c r="T958" s="343"/>
      <c r="U958" s="343"/>
      <c r="V958" s="343"/>
      <c r="W958" s="343"/>
      <c r="X958" s="343"/>
      <c r="Y958" s="343"/>
      <c r="Z958" s="343"/>
    </row>
    <row r="959" spans="1:26" ht="15.75" customHeight="1">
      <c r="A959" s="343"/>
      <c r="B959" s="343"/>
      <c r="C959" s="464"/>
      <c r="D959" s="343"/>
      <c r="E959" s="464"/>
      <c r="F959" s="343"/>
      <c r="G959" s="464"/>
      <c r="H959" s="343"/>
      <c r="I959" s="464"/>
      <c r="J959" s="497"/>
      <c r="K959" s="343"/>
      <c r="L959" s="464"/>
      <c r="M959" s="343"/>
      <c r="N959" s="464"/>
      <c r="O959" s="343"/>
      <c r="P959" s="464"/>
      <c r="Q959" s="343"/>
      <c r="R959" s="343"/>
      <c r="S959" s="343"/>
      <c r="T959" s="343"/>
      <c r="U959" s="343"/>
      <c r="V959" s="343"/>
      <c r="W959" s="343"/>
      <c r="X959" s="343"/>
      <c r="Y959" s="343"/>
      <c r="Z959" s="343"/>
    </row>
    <row r="960" spans="1:26" ht="15.75" customHeight="1">
      <c r="A960" s="343"/>
      <c r="B960" s="343"/>
      <c r="C960" s="464"/>
      <c r="D960" s="343"/>
      <c r="E960" s="464"/>
      <c r="F960" s="343"/>
      <c r="G960" s="464"/>
      <c r="H960" s="343"/>
      <c r="I960" s="464"/>
      <c r="J960" s="497"/>
      <c r="K960" s="343"/>
      <c r="L960" s="464"/>
      <c r="M960" s="343"/>
      <c r="N960" s="464"/>
      <c r="O960" s="343"/>
      <c r="P960" s="464"/>
      <c r="Q960" s="343"/>
      <c r="R960" s="343"/>
      <c r="S960" s="343"/>
      <c r="T960" s="343"/>
      <c r="U960" s="343"/>
      <c r="V960" s="343"/>
      <c r="W960" s="343"/>
      <c r="X960" s="343"/>
      <c r="Y960" s="343"/>
      <c r="Z960" s="343"/>
    </row>
    <row r="961" spans="1:26" ht="15.75" customHeight="1">
      <c r="A961" s="343"/>
      <c r="B961" s="343"/>
      <c r="C961" s="464"/>
      <c r="D961" s="343"/>
      <c r="E961" s="464"/>
      <c r="F961" s="343"/>
      <c r="G961" s="464"/>
      <c r="H961" s="343"/>
      <c r="I961" s="464"/>
      <c r="J961" s="497"/>
      <c r="K961" s="343"/>
      <c r="L961" s="464"/>
      <c r="M961" s="343"/>
      <c r="N961" s="464"/>
      <c r="O961" s="343"/>
      <c r="P961" s="464"/>
      <c r="Q961" s="343"/>
      <c r="R961" s="343"/>
      <c r="S961" s="343"/>
      <c r="T961" s="343"/>
      <c r="U961" s="343"/>
      <c r="V961" s="343"/>
      <c r="W961" s="343"/>
      <c r="X961" s="343"/>
      <c r="Y961" s="343"/>
      <c r="Z961" s="343"/>
    </row>
    <row r="962" spans="1:26" ht="15.75" customHeight="1">
      <c r="A962" s="343"/>
      <c r="B962" s="343"/>
      <c r="C962" s="464"/>
      <c r="D962" s="343"/>
      <c r="E962" s="464"/>
      <c r="F962" s="343"/>
      <c r="G962" s="464"/>
      <c r="H962" s="343"/>
      <c r="I962" s="464"/>
      <c r="J962" s="497"/>
      <c r="K962" s="343"/>
      <c r="L962" s="464"/>
      <c r="M962" s="343"/>
      <c r="N962" s="464"/>
      <c r="O962" s="343"/>
      <c r="P962" s="464"/>
      <c r="Q962" s="343"/>
      <c r="R962" s="343"/>
      <c r="S962" s="343"/>
      <c r="T962" s="343"/>
      <c r="U962" s="343"/>
      <c r="V962" s="343"/>
      <c r="W962" s="343"/>
      <c r="X962" s="343"/>
      <c r="Y962" s="343"/>
      <c r="Z962" s="343"/>
    </row>
    <row r="963" spans="1:26" ht="15.75" customHeight="1">
      <c r="A963" s="343"/>
      <c r="B963" s="343"/>
      <c r="C963" s="464"/>
      <c r="D963" s="343"/>
      <c r="E963" s="464"/>
      <c r="F963" s="343"/>
      <c r="G963" s="464"/>
      <c r="H963" s="343"/>
      <c r="I963" s="464"/>
      <c r="J963" s="497"/>
      <c r="K963" s="343"/>
      <c r="L963" s="464"/>
      <c r="M963" s="343"/>
      <c r="N963" s="464"/>
      <c r="O963" s="343"/>
      <c r="P963" s="464"/>
      <c r="Q963" s="343"/>
      <c r="R963" s="343"/>
      <c r="S963" s="343"/>
      <c r="T963" s="343"/>
      <c r="U963" s="343"/>
      <c r="V963" s="343"/>
      <c r="W963" s="343"/>
      <c r="X963" s="343"/>
      <c r="Y963" s="343"/>
      <c r="Z963" s="343"/>
    </row>
    <row r="964" spans="1:26" ht="15.75" customHeight="1">
      <c r="A964" s="343"/>
      <c r="B964" s="343"/>
      <c r="C964" s="464"/>
      <c r="D964" s="343"/>
      <c r="E964" s="464"/>
      <c r="F964" s="343"/>
      <c r="G964" s="464"/>
      <c r="H964" s="343"/>
      <c r="I964" s="464"/>
      <c r="J964" s="497"/>
      <c r="K964" s="343"/>
      <c r="L964" s="464"/>
      <c r="M964" s="343"/>
      <c r="N964" s="464"/>
      <c r="O964" s="343"/>
      <c r="P964" s="464"/>
      <c r="Q964" s="343"/>
      <c r="R964" s="343"/>
      <c r="S964" s="343"/>
      <c r="T964" s="343"/>
      <c r="U964" s="343"/>
      <c r="V964" s="343"/>
      <c r="W964" s="343"/>
      <c r="X964" s="343"/>
      <c r="Y964" s="343"/>
      <c r="Z964" s="343"/>
    </row>
    <row r="965" spans="1:26" ht="15.75" customHeight="1">
      <c r="A965" s="343"/>
      <c r="B965" s="343"/>
      <c r="C965" s="464"/>
      <c r="D965" s="343"/>
      <c r="E965" s="464"/>
      <c r="F965" s="343"/>
      <c r="G965" s="464"/>
      <c r="H965" s="343"/>
      <c r="I965" s="464"/>
      <c r="J965" s="497"/>
      <c r="K965" s="343"/>
      <c r="L965" s="464"/>
      <c r="M965" s="343"/>
      <c r="N965" s="464"/>
      <c r="O965" s="343"/>
      <c r="P965" s="464"/>
      <c r="Q965" s="343"/>
      <c r="R965" s="343"/>
      <c r="S965" s="343"/>
      <c r="T965" s="343"/>
      <c r="U965" s="343"/>
      <c r="V965" s="343"/>
      <c r="W965" s="343"/>
      <c r="X965" s="343"/>
      <c r="Y965" s="343"/>
      <c r="Z965" s="343"/>
    </row>
    <row r="966" spans="1:26" ht="15.75" customHeight="1">
      <c r="A966" s="343"/>
      <c r="B966" s="343"/>
      <c r="C966" s="464"/>
      <c r="D966" s="343"/>
      <c r="E966" s="464"/>
      <c r="F966" s="343"/>
      <c r="G966" s="464"/>
      <c r="H966" s="343"/>
      <c r="I966" s="464"/>
      <c r="J966" s="497"/>
      <c r="K966" s="343"/>
      <c r="L966" s="464"/>
      <c r="M966" s="343"/>
      <c r="N966" s="464"/>
      <c r="O966" s="343"/>
      <c r="P966" s="464"/>
      <c r="Q966" s="343"/>
      <c r="R966" s="343"/>
      <c r="S966" s="343"/>
      <c r="T966" s="343"/>
      <c r="U966" s="343"/>
      <c r="V966" s="343"/>
      <c r="W966" s="343"/>
      <c r="X966" s="343"/>
      <c r="Y966" s="343"/>
      <c r="Z966" s="343"/>
    </row>
    <row r="967" spans="1:26" ht="15.75" customHeight="1">
      <c r="A967" s="343"/>
      <c r="B967" s="343"/>
      <c r="C967" s="464"/>
      <c r="D967" s="343"/>
      <c r="E967" s="464"/>
      <c r="F967" s="343"/>
      <c r="G967" s="464"/>
      <c r="H967" s="343"/>
      <c r="I967" s="464"/>
      <c r="J967" s="497"/>
      <c r="K967" s="343"/>
      <c r="L967" s="464"/>
      <c r="M967" s="343"/>
      <c r="N967" s="464"/>
      <c r="O967" s="343"/>
      <c r="P967" s="464"/>
      <c r="Q967" s="343"/>
      <c r="R967" s="343"/>
      <c r="S967" s="343"/>
      <c r="T967" s="343"/>
      <c r="U967" s="343"/>
      <c r="V967" s="343"/>
      <c r="W967" s="343"/>
      <c r="X967" s="343"/>
      <c r="Y967" s="343"/>
      <c r="Z967" s="343"/>
    </row>
    <row r="968" spans="1:26" ht="15.75" customHeight="1">
      <c r="A968" s="343"/>
      <c r="B968" s="343"/>
      <c r="C968" s="464"/>
      <c r="D968" s="343"/>
      <c r="E968" s="464"/>
      <c r="F968" s="343"/>
      <c r="G968" s="464"/>
      <c r="H968" s="343"/>
      <c r="I968" s="464"/>
      <c r="J968" s="497"/>
      <c r="K968" s="343"/>
      <c r="L968" s="464"/>
      <c r="M968" s="343"/>
      <c r="N968" s="464"/>
      <c r="O968" s="343"/>
      <c r="P968" s="464"/>
      <c r="Q968" s="343"/>
      <c r="R968" s="343"/>
      <c r="S968" s="343"/>
      <c r="T968" s="343"/>
      <c r="U968" s="343"/>
      <c r="V968" s="343"/>
      <c r="W968" s="343"/>
      <c r="X968" s="343"/>
      <c r="Y968" s="343"/>
      <c r="Z968" s="343"/>
    </row>
    <row r="969" spans="1:26" ht="15.75" customHeight="1">
      <c r="A969" s="343"/>
      <c r="B969" s="343"/>
      <c r="C969" s="464"/>
      <c r="D969" s="343"/>
      <c r="E969" s="464"/>
      <c r="F969" s="343"/>
      <c r="G969" s="464"/>
      <c r="H969" s="343"/>
      <c r="I969" s="464"/>
      <c r="J969" s="497"/>
      <c r="K969" s="343"/>
      <c r="L969" s="464"/>
      <c r="M969" s="343"/>
      <c r="N969" s="464"/>
      <c r="O969" s="343"/>
      <c r="P969" s="464"/>
      <c r="Q969" s="343"/>
      <c r="R969" s="343"/>
      <c r="S969" s="343"/>
      <c r="T969" s="343"/>
      <c r="U969" s="343"/>
      <c r="V969" s="343"/>
      <c r="W969" s="343"/>
      <c r="X969" s="343"/>
      <c r="Y969" s="343"/>
      <c r="Z969" s="343"/>
    </row>
    <row r="970" spans="1:26" ht="15.75" customHeight="1">
      <c r="A970" s="343"/>
      <c r="B970" s="343"/>
      <c r="C970" s="464"/>
      <c r="D970" s="343"/>
      <c r="E970" s="464"/>
      <c r="F970" s="343"/>
      <c r="G970" s="464"/>
      <c r="H970" s="343"/>
      <c r="I970" s="464"/>
      <c r="J970" s="497"/>
      <c r="K970" s="343"/>
      <c r="L970" s="464"/>
      <c r="M970" s="343"/>
      <c r="N970" s="464"/>
      <c r="O970" s="343"/>
      <c r="P970" s="464"/>
      <c r="Q970" s="343"/>
      <c r="R970" s="343"/>
      <c r="S970" s="343"/>
      <c r="T970" s="343"/>
      <c r="U970" s="343"/>
      <c r="V970" s="343"/>
      <c r="W970" s="343"/>
      <c r="X970" s="343"/>
      <c r="Y970" s="343"/>
      <c r="Z970" s="343"/>
    </row>
    <row r="971" spans="1:26" ht="15.75" customHeight="1">
      <c r="A971" s="343"/>
      <c r="B971" s="343"/>
      <c r="C971" s="464"/>
      <c r="D971" s="343"/>
      <c r="E971" s="464"/>
      <c r="F971" s="343"/>
      <c r="G971" s="464"/>
      <c r="H971" s="343"/>
      <c r="I971" s="464"/>
      <c r="J971" s="497"/>
      <c r="K971" s="343"/>
      <c r="L971" s="464"/>
      <c r="M971" s="343"/>
      <c r="N971" s="464"/>
      <c r="O971" s="343"/>
      <c r="P971" s="464"/>
      <c r="Q971" s="343"/>
      <c r="R971" s="343"/>
      <c r="S971" s="343"/>
      <c r="T971" s="343"/>
      <c r="U971" s="343"/>
      <c r="V971" s="343"/>
      <c r="W971" s="343"/>
      <c r="X971" s="343"/>
      <c r="Y971" s="343"/>
      <c r="Z971" s="343"/>
    </row>
    <row r="972" spans="1:26" ht="15.75" customHeight="1">
      <c r="A972" s="343"/>
      <c r="B972" s="343"/>
      <c r="C972" s="464"/>
      <c r="D972" s="343"/>
      <c r="E972" s="464"/>
      <c r="F972" s="343"/>
      <c r="G972" s="464"/>
      <c r="H972" s="343"/>
      <c r="I972" s="464"/>
      <c r="J972" s="497"/>
      <c r="K972" s="343"/>
      <c r="L972" s="464"/>
      <c r="M972" s="343"/>
      <c r="N972" s="464"/>
      <c r="O972" s="343"/>
      <c r="P972" s="464"/>
      <c r="Q972" s="343"/>
      <c r="R972" s="343"/>
      <c r="S972" s="343"/>
      <c r="T972" s="343"/>
      <c r="U972" s="343"/>
      <c r="V972" s="343"/>
      <c r="W972" s="343"/>
      <c r="X972" s="343"/>
      <c r="Y972" s="343"/>
      <c r="Z972" s="343"/>
    </row>
    <row r="973" spans="1:26" ht="15.75" customHeight="1">
      <c r="A973" s="343"/>
      <c r="B973" s="343"/>
      <c r="C973" s="464"/>
      <c r="D973" s="343"/>
      <c r="E973" s="464"/>
      <c r="F973" s="343"/>
      <c r="G973" s="464"/>
      <c r="H973" s="343"/>
      <c r="I973" s="464"/>
      <c r="J973" s="497"/>
      <c r="K973" s="343"/>
      <c r="L973" s="464"/>
      <c r="M973" s="343"/>
      <c r="N973" s="464"/>
      <c r="O973" s="343"/>
      <c r="P973" s="464"/>
      <c r="Q973" s="343"/>
      <c r="R973" s="343"/>
      <c r="S973" s="343"/>
      <c r="T973" s="343"/>
      <c r="U973" s="343"/>
      <c r="V973" s="343"/>
      <c r="W973" s="343"/>
      <c r="X973" s="343"/>
      <c r="Y973" s="343"/>
      <c r="Z973" s="343"/>
    </row>
    <row r="974" spans="1:26" ht="15.75" customHeight="1">
      <c r="A974" s="343"/>
      <c r="B974" s="343"/>
      <c r="C974" s="464"/>
      <c r="D974" s="343"/>
      <c r="E974" s="464"/>
      <c r="F974" s="343"/>
      <c r="G974" s="464"/>
      <c r="H974" s="343"/>
      <c r="I974" s="464"/>
      <c r="J974" s="497"/>
      <c r="K974" s="343"/>
      <c r="L974" s="464"/>
      <c r="M974" s="343"/>
      <c r="N974" s="464"/>
      <c r="O974" s="343"/>
      <c r="P974" s="464"/>
      <c r="Q974" s="343"/>
      <c r="R974" s="343"/>
      <c r="S974" s="343"/>
      <c r="T974" s="343"/>
      <c r="U974" s="343"/>
      <c r="V974" s="343"/>
      <c r="W974" s="343"/>
      <c r="X974" s="343"/>
      <c r="Y974" s="343"/>
      <c r="Z974" s="343"/>
    </row>
    <row r="975" spans="1:26" ht="15.75" customHeight="1">
      <c r="A975" s="343"/>
      <c r="B975" s="343"/>
      <c r="C975" s="464"/>
      <c r="D975" s="343"/>
      <c r="E975" s="464"/>
      <c r="F975" s="343"/>
      <c r="G975" s="464"/>
      <c r="H975" s="343"/>
      <c r="I975" s="464"/>
      <c r="J975" s="497"/>
      <c r="K975" s="343"/>
      <c r="L975" s="464"/>
      <c r="M975" s="343"/>
      <c r="N975" s="464"/>
      <c r="O975" s="343"/>
      <c r="P975" s="464"/>
      <c r="Q975" s="343"/>
      <c r="R975" s="343"/>
      <c r="S975" s="343"/>
      <c r="T975" s="343"/>
      <c r="U975" s="343"/>
      <c r="V975" s="343"/>
      <c r="W975" s="343"/>
      <c r="X975" s="343"/>
      <c r="Y975" s="343"/>
      <c r="Z975" s="343"/>
    </row>
    <row r="976" spans="1:26" ht="15.75" customHeight="1">
      <c r="A976" s="343"/>
      <c r="B976" s="343"/>
      <c r="C976" s="464"/>
      <c r="D976" s="343"/>
      <c r="E976" s="464"/>
      <c r="F976" s="343"/>
      <c r="G976" s="464"/>
      <c r="H976" s="343"/>
      <c r="I976" s="464"/>
      <c r="J976" s="497"/>
      <c r="K976" s="343"/>
      <c r="L976" s="464"/>
      <c r="M976" s="343"/>
      <c r="N976" s="464"/>
      <c r="O976" s="343"/>
      <c r="P976" s="464"/>
      <c r="Q976" s="343"/>
      <c r="R976" s="343"/>
      <c r="S976" s="343"/>
      <c r="T976" s="343"/>
      <c r="U976" s="343"/>
      <c r="V976" s="343"/>
      <c r="W976" s="343"/>
      <c r="X976" s="343"/>
      <c r="Y976" s="343"/>
      <c r="Z976" s="343"/>
    </row>
    <row r="977" spans="1:26" ht="15.75" customHeight="1">
      <c r="A977" s="343"/>
      <c r="B977" s="343"/>
      <c r="C977" s="464"/>
      <c r="D977" s="343"/>
      <c r="E977" s="464"/>
      <c r="F977" s="343"/>
      <c r="G977" s="464"/>
      <c r="H977" s="343"/>
      <c r="I977" s="464"/>
      <c r="J977" s="497"/>
      <c r="K977" s="343"/>
      <c r="L977" s="464"/>
      <c r="M977" s="343"/>
      <c r="N977" s="464"/>
      <c r="O977" s="343"/>
      <c r="P977" s="464"/>
      <c r="Q977" s="343"/>
      <c r="R977" s="343"/>
      <c r="S977" s="343"/>
      <c r="T977" s="343"/>
      <c r="U977" s="343"/>
      <c r="V977" s="343"/>
      <c r="W977" s="343"/>
      <c r="X977" s="343"/>
      <c r="Y977" s="343"/>
      <c r="Z977" s="343"/>
    </row>
    <row r="978" spans="1:26" ht="15.75" customHeight="1">
      <c r="A978" s="343"/>
      <c r="B978" s="343"/>
      <c r="C978" s="464"/>
      <c r="D978" s="343"/>
      <c r="E978" s="464"/>
      <c r="F978" s="343"/>
      <c r="G978" s="464"/>
      <c r="H978" s="343"/>
      <c r="I978" s="464"/>
      <c r="J978" s="497"/>
      <c r="K978" s="343"/>
      <c r="L978" s="464"/>
      <c r="M978" s="343"/>
      <c r="N978" s="464"/>
      <c r="O978" s="343"/>
      <c r="P978" s="464"/>
      <c r="Q978" s="343"/>
      <c r="R978" s="343"/>
      <c r="S978" s="343"/>
      <c r="T978" s="343"/>
      <c r="U978" s="343"/>
      <c r="V978" s="343"/>
      <c r="W978" s="343"/>
      <c r="X978" s="343"/>
      <c r="Y978" s="343"/>
      <c r="Z978" s="343"/>
    </row>
    <row r="979" spans="1:26" ht="15.75" customHeight="1">
      <c r="A979" s="343"/>
      <c r="B979" s="343"/>
      <c r="C979" s="464"/>
      <c r="D979" s="343"/>
      <c r="E979" s="464"/>
      <c r="F979" s="343"/>
      <c r="G979" s="464"/>
      <c r="H979" s="343"/>
      <c r="I979" s="464"/>
      <c r="J979" s="497"/>
      <c r="K979" s="343"/>
      <c r="L979" s="464"/>
      <c r="M979" s="343"/>
      <c r="N979" s="464"/>
      <c r="O979" s="343"/>
      <c r="P979" s="464"/>
      <c r="Q979" s="343"/>
      <c r="R979" s="343"/>
      <c r="S979" s="343"/>
      <c r="T979" s="343"/>
      <c r="U979" s="343"/>
      <c r="V979" s="343"/>
      <c r="W979" s="343"/>
      <c r="X979" s="343"/>
      <c r="Y979" s="343"/>
      <c r="Z979" s="343"/>
    </row>
    <row r="980" spans="1:26" ht="15.75" customHeight="1">
      <c r="A980" s="343"/>
      <c r="B980" s="343"/>
      <c r="C980" s="464"/>
      <c r="D980" s="343"/>
      <c r="E980" s="464"/>
      <c r="F980" s="343"/>
      <c r="G980" s="464"/>
      <c r="H980" s="343"/>
      <c r="I980" s="464"/>
      <c r="J980" s="497"/>
      <c r="K980" s="343"/>
      <c r="L980" s="464"/>
      <c r="M980" s="343"/>
      <c r="N980" s="464"/>
      <c r="O980" s="343"/>
      <c r="P980" s="464"/>
      <c r="Q980" s="343"/>
      <c r="R980" s="343"/>
      <c r="S980" s="343"/>
      <c r="T980" s="343"/>
      <c r="U980" s="343"/>
      <c r="V980" s="343"/>
      <c r="W980" s="343"/>
      <c r="X980" s="343"/>
      <c r="Y980" s="343"/>
      <c r="Z980" s="343"/>
    </row>
    <row r="981" spans="1:26" ht="15.75" customHeight="1">
      <c r="A981" s="343"/>
      <c r="B981" s="343"/>
      <c r="C981" s="464"/>
      <c r="D981" s="343"/>
      <c r="E981" s="464"/>
      <c r="F981" s="343"/>
      <c r="G981" s="464"/>
      <c r="H981" s="343"/>
      <c r="I981" s="464"/>
      <c r="J981" s="497"/>
      <c r="K981" s="343"/>
      <c r="L981" s="464"/>
      <c r="M981" s="343"/>
      <c r="N981" s="464"/>
      <c r="O981" s="343"/>
      <c r="P981" s="464"/>
      <c r="Q981" s="343"/>
      <c r="R981" s="343"/>
      <c r="S981" s="343"/>
      <c r="T981" s="343"/>
      <c r="U981" s="343"/>
      <c r="V981" s="343"/>
      <c r="W981" s="343"/>
      <c r="X981" s="343"/>
      <c r="Y981" s="343"/>
      <c r="Z981" s="343"/>
    </row>
    <row r="982" spans="1:26" ht="15.75" customHeight="1">
      <c r="A982" s="343"/>
      <c r="B982" s="343"/>
      <c r="C982" s="464"/>
      <c r="D982" s="343"/>
      <c r="E982" s="464"/>
      <c r="F982" s="343"/>
      <c r="G982" s="464"/>
      <c r="H982" s="343"/>
      <c r="I982" s="464"/>
      <c r="J982" s="497"/>
      <c r="K982" s="343"/>
      <c r="L982" s="464"/>
      <c r="M982" s="343"/>
      <c r="N982" s="464"/>
      <c r="O982" s="343"/>
      <c r="P982" s="464"/>
      <c r="Q982" s="343"/>
      <c r="R982" s="343"/>
      <c r="S982" s="343"/>
      <c r="T982" s="343"/>
      <c r="U982" s="343"/>
      <c r="V982" s="343"/>
      <c r="W982" s="343"/>
      <c r="X982" s="343"/>
      <c r="Y982" s="343"/>
      <c r="Z982" s="343"/>
    </row>
    <row r="983" spans="1:26" ht="15.75" customHeight="1">
      <c r="A983" s="343"/>
      <c r="B983" s="343"/>
      <c r="C983" s="464"/>
      <c r="D983" s="343"/>
      <c r="E983" s="464"/>
      <c r="F983" s="343"/>
      <c r="G983" s="464"/>
      <c r="H983" s="343"/>
      <c r="I983" s="464"/>
      <c r="J983" s="497"/>
      <c r="K983" s="343"/>
      <c r="L983" s="464"/>
      <c r="M983" s="343"/>
      <c r="N983" s="464"/>
      <c r="O983" s="343"/>
      <c r="P983" s="464"/>
      <c r="Q983" s="343"/>
      <c r="R983" s="343"/>
      <c r="S983" s="343"/>
      <c r="T983" s="343"/>
      <c r="U983" s="343"/>
      <c r="V983" s="343"/>
      <c r="W983" s="343"/>
      <c r="X983" s="343"/>
      <c r="Y983" s="343"/>
      <c r="Z983" s="343"/>
    </row>
    <row r="984" spans="1:26" ht="15.75" customHeight="1">
      <c r="A984" s="343"/>
      <c r="B984" s="343"/>
      <c r="C984" s="464"/>
      <c r="D984" s="343"/>
      <c r="E984" s="464"/>
      <c r="F984" s="343"/>
      <c r="G984" s="464"/>
      <c r="H984" s="343"/>
      <c r="I984" s="464"/>
      <c r="J984" s="497"/>
      <c r="K984" s="343"/>
      <c r="L984" s="464"/>
      <c r="M984" s="343"/>
      <c r="N984" s="464"/>
      <c r="O984" s="343"/>
      <c r="P984" s="464"/>
      <c r="Q984" s="343"/>
      <c r="R984" s="343"/>
      <c r="S984" s="343"/>
      <c r="T984" s="343"/>
      <c r="U984" s="343"/>
      <c r="V984" s="343"/>
      <c r="W984" s="343"/>
      <c r="X984" s="343"/>
      <c r="Y984" s="343"/>
      <c r="Z984" s="343"/>
    </row>
    <row r="985" spans="1:26" ht="15.75" customHeight="1">
      <c r="A985" s="343"/>
      <c r="B985" s="343"/>
      <c r="C985" s="464"/>
      <c r="D985" s="343"/>
      <c r="E985" s="464"/>
      <c r="F985" s="343"/>
      <c r="G985" s="464"/>
      <c r="H985" s="343"/>
      <c r="I985" s="464"/>
      <c r="J985" s="497"/>
      <c r="K985" s="343"/>
      <c r="L985" s="464"/>
      <c r="M985" s="343"/>
      <c r="N985" s="464"/>
      <c r="O985" s="343"/>
      <c r="P985" s="464"/>
      <c r="Q985" s="343"/>
      <c r="R985" s="343"/>
      <c r="S985" s="343"/>
      <c r="T985" s="343"/>
      <c r="U985" s="343"/>
      <c r="V985" s="343"/>
      <c r="W985" s="343"/>
      <c r="X985" s="343"/>
      <c r="Y985" s="343"/>
      <c r="Z985" s="343"/>
    </row>
    <row r="986" spans="1:26" ht="15.75" customHeight="1">
      <c r="A986" s="343"/>
      <c r="B986" s="343"/>
      <c r="C986" s="464"/>
      <c r="D986" s="343"/>
      <c r="E986" s="464"/>
      <c r="F986" s="343"/>
      <c r="G986" s="464"/>
      <c r="H986" s="343"/>
      <c r="I986" s="464"/>
      <c r="J986" s="497"/>
      <c r="K986" s="343"/>
      <c r="L986" s="464"/>
      <c r="M986" s="343"/>
      <c r="N986" s="464"/>
      <c r="O986" s="343"/>
      <c r="P986" s="464"/>
      <c r="Q986" s="343"/>
      <c r="R986" s="343"/>
      <c r="S986" s="343"/>
      <c r="T986" s="343"/>
      <c r="U986" s="343"/>
      <c r="V986" s="343"/>
      <c r="W986" s="343"/>
      <c r="X986" s="343"/>
      <c r="Y986" s="343"/>
      <c r="Z986" s="343"/>
    </row>
    <row r="987" spans="1:26" ht="15.75" customHeight="1">
      <c r="A987" s="343"/>
      <c r="B987" s="343"/>
      <c r="C987" s="464"/>
      <c r="D987" s="343"/>
      <c r="E987" s="464"/>
      <c r="F987" s="343"/>
      <c r="G987" s="464"/>
      <c r="H987" s="343"/>
      <c r="I987" s="464"/>
      <c r="J987" s="497"/>
      <c r="K987" s="343"/>
      <c r="L987" s="464"/>
      <c r="M987" s="343"/>
      <c r="N987" s="464"/>
      <c r="O987" s="343"/>
      <c r="P987" s="464"/>
      <c r="Q987" s="343"/>
      <c r="R987" s="343"/>
      <c r="S987" s="343"/>
      <c r="T987" s="343"/>
      <c r="U987" s="343"/>
      <c r="V987" s="343"/>
      <c r="W987" s="343"/>
      <c r="X987" s="343"/>
      <c r="Y987" s="343"/>
      <c r="Z987" s="343"/>
    </row>
    <row r="988" spans="1:26" ht="15.75" customHeight="1">
      <c r="A988" s="343"/>
      <c r="B988" s="343"/>
      <c r="C988" s="464"/>
      <c r="D988" s="343"/>
      <c r="E988" s="464"/>
      <c r="F988" s="343"/>
      <c r="G988" s="464"/>
      <c r="H988" s="343"/>
      <c r="I988" s="464"/>
      <c r="J988" s="497"/>
      <c r="K988" s="343"/>
      <c r="L988" s="464"/>
      <c r="M988" s="343"/>
      <c r="N988" s="464"/>
      <c r="O988" s="343"/>
      <c r="P988" s="464"/>
      <c r="Q988" s="343"/>
      <c r="R988" s="343"/>
      <c r="S988" s="343"/>
      <c r="T988" s="343"/>
      <c r="U988" s="343"/>
      <c r="V988" s="343"/>
      <c r="W988" s="343"/>
      <c r="X988" s="343"/>
      <c r="Y988" s="343"/>
      <c r="Z988" s="343"/>
    </row>
    <row r="989" spans="1:26" ht="15.75" customHeight="1">
      <c r="A989" s="343"/>
      <c r="B989" s="343"/>
      <c r="C989" s="464"/>
      <c r="D989" s="343"/>
      <c r="E989" s="464"/>
      <c r="F989" s="343"/>
      <c r="G989" s="464"/>
      <c r="H989" s="343"/>
      <c r="I989" s="464"/>
      <c r="J989" s="497"/>
      <c r="K989" s="343"/>
      <c r="L989" s="464"/>
      <c r="M989" s="343"/>
      <c r="N989" s="464"/>
      <c r="O989" s="343"/>
      <c r="P989" s="464"/>
      <c r="Q989" s="343"/>
      <c r="R989" s="343"/>
      <c r="S989" s="343"/>
      <c r="T989" s="343"/>
      <c r="U989" s="343"/>
      <c r="V989" s="343"/>
      <c r="W989" s="343"/>
      <c r="X989" s="343"/>
      <c r="Y989" s="343"/>
      <c r="Z989" s="343"/>
    </row>
    <row r="990" spans="1:26" ht="15.75" customHeight="1">
      <c r="A990" s="343"/>
      <c r="B990" s="343"/>
      <c r="C990" s="464"/>
      <c r="D990" s="343"/>
      <c r="E990" s="464"/>
      <c r="F990" s="343"/>
      <c r="G990" s="464"/>
      <c r="H990" s="343"/>
      <c r="I990" s="464"/>
      <c r="J990" s="497"/>
      <c r="K990" s="343"/>
      <c r="L990" s="464"/>
      <c r="M990" s="343"/>
      <c r="N990" s="464"/>
      <c r="O990" s="343"/>
      <c r="P990" s="464"/>
      <c r="Q990" s="343"/>
      <c r="R990" s="343"/>
      <c r="S990" s="343"/>
      <c r="T990" s="343"/>
      <c r="U990" s="343"/>
      <c r="V990" s="343"/>
      <c r="W990" s="343"/>
      <c r="X990" s="343"/>
      <c r="Y990" s="343"/>
      <c r="Z990" s="343"/>
    </row>
    <row r="991" spans="1:26" ht="15.75" customHeight="1">
      <c r="A991" s="343"/>
      <c r="B991" s="343"/>
      <c r="C991" s="464"/>
      <c r="D991" s="343"/>
      <c r="E991" s="464"/>
      <c r="F991" s="343"/>
      <c r="G991" s="464"/>
      <c r="H991" s="343"/>
      <c r="I991" s="464"/>
      <c r="J991" s="497"/>
      <c r="K991" s="343"/>
      <c r="L991" s="464"/>
      <c r="M991" s="343"/>
      <c r="N991" s="464"/>
      <c r="O991" s="343"/>
      <c r="P991" s="464"/>
      <c r="Q991" s="343"/>
      <c r="R991" s="343"/>
      <c r="S991" s="343"/>
      <c r="T991" s="343"/>
      <c r="U991" s="343"/>
      <c r="V991" s="343"/>
      <c r="W991" s="343"/>
      <c r="X991" s="343"/>
      <c r="Y991" s="343"/>
      <c r="Z991" s="343"/>
    </row>
    <row r="992" spans="1:26" ht="15.75" customHeight="1">
      <c r="A992" s="343"/>
      <c r="B992" s="343"/>
      <c r="C992" s="464"/>
      <c r="D992" s="343"/>
      <c r="E992" s="464"/>
      <c r="F992" s="343"/>
      <c r="G992" s="464"/>
      <c r="H992" s="343"/>
      <c r="I992" s="464"/>
      <c r="J992" s="497"/>
      <c r="K992" s="343"/>
      <c r="L992" s="464"/>
      <c r="M992" s="343"/>
      <c r="N992" s="464"/>
      <c r="O992" s="343"/>
      <c r="P992" s="464"/>
      <c r="Q992" s="343"/>
      <c r="R992" s="343"/>
      <c r="S992" s="343"/>
      <c r="T992" s="343"/>
      <c r="U992" s="343"/>
      <c r="V992" s="343"/>
      <c r="W992" s="343"/>
      <c r="X992" s="343"/>
      <c r="Y992" s="343"/>
      <c r="Z992" s="343"/>
    </row>
    <row r="993" spans="1:26" ht="15.75" customHeight="1">
      <c r="A993" s="343"/>
      <c r="B993" s="343"/>
      <c r="C993" s="464"/>
      <c r="D993" s="343"/>
      <c r="E993" s="464"/>
      <c r="F993" s="343"/>
      <c r="G993" s="464"/>
      <c r="H993" s="343"/>
      <c r="I993" s="464"/>
      <c r="J993" s="497"/>
      <c r="K993" s="343"/>
      <c r="L993" s="464"/>
      <c r="M993" s="343"/>
      <c r="N993" s="464"/>
      <c r="O993" s="343"/>
      <c r="P993" s="464"/>
      <c r="Q993" s="343"/>
      <c r="R993" s="343"/>
      <c r="S993" s="343"/>
      <c r="T993" s="343"/>
      <c r="U993" s="343"/>
      <c r="V993" s="343"/>
      <c r="W993" s="343"/>
      <c r="X993" s="343"/>
      <c r="Y993" s="343"/>
      <c r="Z993" s="343"/>
    </row>
    <row r="994" spans="1:26" ht="15.75" customHeight="1">
      <c r="A994" s="343"/>
      <c r="B994" s="343"/>
      <c r="C994" s="464"/>
      <c r="D994" s="343"/>
      <c r="E994" s="464"/>
      <c r="F994" s="343"/>
      <c r="G994" s="464"/>
      <c r="H994" s="343"/>
      <c r="I994" s="464"/>
      <c r="J994" s="497"/>
      <c r="K994" s="343"/>
      <c r="L994" s="464"/>
      <c r="M994" s="343"/>
      <c r="N994" s="464"/>
      <c r="O994" s="343"/>
      <c r="P994" s="464"/>
      <c r="Q994" s="343"/>
      <c r="R994" s="343"/>
      <c r="S994" s="343"/>
      <c r="T994" s="343"/>
      <c r="U994" s="343"/>
      <c r="V994" s="343"/>
      <c r="W994" s="343"/>
      <c r="X994" s="343"/>
      <c r="Y994" s="343"/>
      <c r="Z994" s="343"/>
    </row>
    <row r="995" spans="1:26" ht="15.75" customHeight="1">
      <c r="A995" s="343"/>
      <c r="B995" s="343"/>
      <c r="C995" s="464"/>
      <c r="D995" s="343"/>
      <c r="E995" s="464"/>
      <c r="F995" s="343"/>
      <c r="G995" s="464"/>
      <c r="H995" s="343"/>
      <c r="I995" s="464"/>
      <c r="J995" s="497"/>
      <c r="K995" s="343"/>
      <c r="L995" s="464"/>
      <c r="M995" s="343"/>
      <c r="N995" s="464"/>
      <c r="O995" s="343"/>
      <c r="P995" s="464"/>
      <c r="Q995" s="343"/>
      <c r="R995" s="343"/>
      <c r="S995" s="343"/>
      <c r="T995" s="343"/>
      <c r="U995" s="343"/>
      <c r="V995" s="343"/>
      <c r="W995" s="343"/>
      <c r="X995" s="343"/>
      <c r="Y995" s="343"/>
      <c r="Z995" s="343"/>
    </row>
    <row r="996" spans="1:26" ht="15.75" customHeight="1">
      <c r="A996" s="343"/>
      <c r="B996" s="343"/>
      <c r="C996" s="464"/>
      <c r="D996" s="343"/>
      <c r="E996" s="464"/>
      <c r="F996" s="343"/>
      <c r="G996" s="464"/>
      <c r="H996" s="343"/>
      <c r="I996" s="464"/>
      <c r="J996" s="497"/>
      <c r="K996" s="343"/>
      <c r="L996" s="464"/>
      <c r="M996" s="343"/>
      <c r="N996" s="464"/>
      <c r="O996" s="343"/>
      <c r="P996" s="464"/>
      <c r="Q996" s="343"/>
      <c r="R996" s="343"/>
      <c r="S996" s="343"/>
      <c r="T996" s="343"/>
      <c r="U996" s="343"/>
      <c r="V996" s="343"/>
      <c r="W996" s="343"/>
      <c r="X996" s="343"/>
      <c r="Y996" s="343"/>
      <c r="Z996" s="343"/>
    </row>
    <row r="997" spans="1:26" ht="15.75" customHeight="1">
      <c r="A997" s="343"/>
      <c r="B997" s="343"/>
      <c r="C997" s="464"/>
      <c r="D997" s="343"/>
      <c r="E997" s="464"/>
      <c r="F997" s="343"/>
      <c r="G997" s="464"/>
      <c r="H997" s="343"/>
      <c r="I997" s="464"/>
      <c r="J997" s="497"/>
      <c r="K997" s="343"/>
      <c r="L997" s="464"/>
      <c r="M997" s="343"/>
      <c r="N997" s="464"/>
      <c r="O997" s="343"/>
      <c r="P997" s="464"/>
      <c r="Q997" s="343"/>
      <c r="R997" s="343"/>
      <c r="S997" s="343"/>
      <c r="T997" s="343"/>
      <c r="U997" s="343"/>
      <c r="V997" s="343"/>
      <c r="W997" s="343"/>
      <c r="X997" s="343"/>
      <c r="Y997" s="343"/>
      <c r="Z997" s="343"/>
    </row>
    <row r="998" spans="1:26" ht="15.75" customHeight="1">
      <c r="A998" s="343"/>
      <c r="B998" s="343"/>
      <c r="C998" s="464"/>
      <c r="D998" s="343"/>
      <c r="E998" s="464"/>
      <c r="F998" s="343"/>
      <c r="G998" s="464"/>
      <c r="H998" s="343"/>
      <c r="I998" s="464"/>
      <c r="J998" s="497"/>
      <c r="K998" s="343"/>
      <c r="L998" s="464"/>
      <c r="M998" s="343"/>
      <c r="N998" s="464"/>
      <c r="O998" s="343"/>
      <c r="P998" s="464"/>
      <c r="Q998" s="343"/>
      <c r="R998" s="343"/>
      <c r="S998" s="343"/>
      <c r="T998" s="343"/>
      <c r="U998" s="343"/>
      <c r="V998" s="343"/>
      <c r="W998" s="343"/>
      <c r="X998" s="343"/>
      <c r="Y998" s="343"/>
      <c r="Z998" s="343"/>
    </row>
    <row r="999" spans="1:26" ht="15.75" customHeight="1">
      <c r="A999" s="343"/>
      <c r="B999" s="343"/>
      <c r="C999" s="464"/>
      <c r="D999" s="343"/>
      <c r="E999" s="464"/>
      <c r="F999" s="343"/>
      <c r="G999" s="464"/>
      <c r="H999" s="343"/>
      <c r="I999" s="464"/>
      <c r="J999" s="497"/>
      <c r="K999" s="343"/>
      <c r="L999" s="464"/>
      <c r="M999" s="343"/>
      <c r="N999" s="464"/>
      <c r="O999" s="343"/>
      <c r="P999" s="464"/>
      <c r="Q999" s="343"/>
      <c r="R999" s="343"/>
      <c r="S999" s="343"/>
      <c r="T999" s="343"/>
      <c r="U999" s="343"/>
      <c r="V999" s="343"/>
      <c r="W999" s="343"/>
      <c r="X999" s="343"/>
      <c r="Y999" s="343"/>
      <c r="Z999" s="343"/>
    </row>
    <row r="1000" spans="1:26" ht="15.75" customHeight="1">
      <c r="A1000" s="343"/>
      <c r="B1000" s="343"/>
      <c r="C1000" s="464"/>
      <c r="D1000" s="343"/>
      <c r="E1000" s="464"/>
      <c r="F1000" s="343"/>
      <c r="G1000" s="464"/>
      <c r="H1000" s="343"/>
      <c r="I1000" s="464"/>
      <c r="J1000" s="497"/>
      <c r="K1000" s="343"/>
      <c r="L1000" s="464"/>
      <c r="M1000" s="343"/>
      <c r="N1000" s="464"/>
      <c r="O1000" s="343"/>
      <c r="P1000" s="464"/>
      <c r="Q1000" s="343"/>
      <c r="R1000" s="343"/>
      <c r="S1000" s="343"/>
      <c r="T1000" s="343"/>
      <c r="U1000" s="343"/>
      <c r="V1000" s="343"/>
      <c r="W1000" s="343"/>
      <c r="X1000" s="343"/>
      <c r="Y1000" s="343"/>
      <c r="Z1000" s="343"/>
    </row>
  </sheetData>
  <mergeCells count="5">
    <mergeCell ref="A2:Q2"/>
    <mergeCell ref="B3:Q3"/>
    <mergeCell ref="B4:Q4"/>
    <mergeCell ref="B46:I46"/>
    <mergeCell ref="K46:P46"/>
  </mergeCells>
  <pageMargins left="0.7" right="0.7" top="0.75" bottom="0.75" header="0" footer="0"/>
  <pageSetup scale="39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53734"/>
  </sheetPr>
  <dimension ref="A1:Z1000"/>
  <sheetViews>
    <sheetView showGridLines="0"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43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82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343"/>
      <c r="C2" s="509"/>
      <c r="D2" s="510"/>
      <c r="E2" s="509"/>
      <c r="F2" s="510"/>
      <c r="G2" s="509"/>
      <c r="H2" s="591" t="s">
        <v>2048</v>
      </c>
      <c r="I2" s="549"/>
      <c r="J2" s="511"/>
      <c r="K2" s="512"/>
      <c r="L2" s="512"/>
      <c r="M2" s="510"/>
      <c r="N2" s="509"/>
      <c r="O2" s="513"/>
      <c r="P2" s="509"/>
      <c r="Q2" s="343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343"/>
      <c r="C3" s="514"/>
      <c r="D3" s="429"/>
      <c r="E3" s="514"/>
      <c r="F3" s="429"/>
      <c r="G3" s="514"/>
      <c r="H3" s="589" t="str">
        <f>MACRO!$P$4</f>
        <v>Accounting Period: March 2024</v>
      </c>
      <c r="I3" s="549"/>
      <c r="J3" s="515"/>
      <c r="K3" s="6"/>
      <c r="L3" s="6"/>
      <c r="M3" s="429"/>
      <c r="N3" s="514"/>
      <c r="O3" s="510"/>
      <c r="P3" s="514"/>
      <c r="Q3" s="343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343"/>
      <c r="C4" s="464"/>
      <c r="D4" s="343"/>
      <c r="E4" s="464"/>
      <c r="F4" s="343"/>
      <c r="G4" s="464"/>
      <c r="H4" s="590" t="str">
        <f>MACRO!$N$5</f>
        <v>Created: 02/04/2024 00:00:00</v>
      </c>
      <c r="I4" s="549"/>
      <c r="J4" s="515"/>
      <c r="K4" s="6"/>
      <c r="L4" s="6"/>
      <c r="M4" s="343"/>
      <c r="N4" s="464"/>
      <c r="O4" s="343"/>
      <c r="P4" s="464"/>
      <c r="Q4" s="343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90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2049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SUM(MACRO!C468)</f>
        <v>0</v>
      </c>
      <c r="C8" s="473">
        <f>IF(PNL!$C$23=0,0,(B8/PNL!$C$23)*100)</f>
        <v>0</v>
      </c>
      <c r="D8" s="472">
        <f>SUM(MACRO!E468)</f>
        <v>0</v>
      </c>
      <c r="E8" s="473">
        <f>IF(PNL!$E$23=0,0,(D8/PNL!$E$23)*100)</f>
        <v>0</v>
      </c>
      <c r="F8" s="472">
        <f>SUM(MACRO!G468)</f>
        <v>0</v>
      </c>
      <c r="G8" s="473">
        <f>IF(PNL!$G$23=0,0,(F8/PNL!$G$23)*100)</f>
        <v>0</v>
      </c>
      <c r="H8" s="472">
        <f>SUM(MACRO!I468)</f>
        <v>0</v>
      </c>
      <c r="I8" s="473">
        <f>IF(PNL!$I$23=0,0,(H8/PNL!$I$23)*100)</f>
        <v>0</v>
      </c>
      <c r="J8" s="485" t="str">
        <f>MACRO!B468</f>
        <v>A&amp;G Salary</v>
      </c>
      <c r="K8" s="472">
        <f>SUM(MACRO!L468)</f>
        <v>0</v>
      </c>
      <c r="L8" s="473">
        <f>IF(PNL!$L$23=0,0,(K8/PNL!$L$23)*100)</f>
        <v>0</v>
      </c>
      <c r="M8" s="472">
        <f>SUM(MACRO!N468)</f>
        <v>0</v>
      </c>
      <c r="N8" s="473">
        <f>IF(PNL!$N$23=0,0,(M8/PNL!$N$23)*100)</f>
        <v>0</v>
      </c>
      <c r="O8" s="472">
        <f>SUM(MACRO!P468)</f>
        <v>0</v>
      </c>
      <c r="P8" s="473">
        <f>IF(PNL!$P$23=0,0,(O8/PNL!$P$23)*100)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SUM(MACRO!C469)</f>
        <v>0</v>
      </c>
      <c r="C9" s="473">
        <f>IF(PNL!$C$23=0,0,(B9/PNL!$C$23)*100)</f>
        <v>0</v>
      </c>
      <c r="D9" s="472">
        <f>SUM(MACRO!E469)</f>
        <v>0</v>
      </c>
      <c r="E9" s="473">
        <f>IF(PNL!$E$23=0,0,(D9/PNL!$E$23)*100)</f>
        <v>0</v>
      </c>
      <c r="F9" s="472">
        <f>SUM(MACRO!G469)</f>
        <v>0</v>
      </c>
      <c r="G9" s="473">
        <f>IF(PNL!$G$23=0,0,(F9/PNL!$G$23)*100)</f>
        <v>0</v>
      </c>
      <c r="H9" s="472">
        <f>SUM(MACRO!I469)</f>
        <v>0</v>
      </c>
      <c r="I9" s="473">
        <f>IF(PNL!$I$23=0,0,(H9/PNL!$I$23)*100)</f>
        <v>0</v>
      </c>
      <c r="J9" s="485" t="str">
        <f>MACRO!B469</f>
        <v>A&amp;G Bonus ( THR )</v>
      </c>
      <c r="K9" s="472">
        <f>SUM(MACRO!L469)</f>
        <v>0</v>
      </c>
      <c r="L9" s="473">
        <f>IF(PNL!$L$23=0,0,(K9/PNL!$L$23)*100)</f>
        <v>0</v>
      </c>
      <c r="M9" s="472">
        <f>SUM(MACRO!N469)</f>
        <v>0</v>
      </c>
      <c r="N9" s="473">
        <f>IF(PNL!$N$23=0,0,(M9/PNL!$N$23)*100)</f>
        <v>0</v>
      </c>
      <c r="O9" s="472">
        <f>SUM(MACRO!P469)</f>
        <v>0</v>
      </c>
      <c r="P9" s="473">
        <f>IF(PNL!$P$23=0,0,(O9/PNL!$P$23)*100)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SUM(MACRO!C470)</f>
        <v>0</v>
      </c>
      <c r="C10" s="473">
        <f>IF(PNL!$C$23=0,0,(B10/PNL!$C$23)*100)</f>
        <v>0</v>
      </c>
      <c r="D10" s="472">
        <f>SUM(MACRO!E470)</f>
        <v>0</v>
      </c>
      <c r="E10" s="473">
        <f>IF(PNL!$E$23=0,0,(D10/PNL!$E$23)*100)</f>
        <v>0</v>
      </c>
      <c r="F10" s="472">
        <f>SUM(MACRO!G470)</f>
        <v>0</v>
      </c>
      <c r="G10" s="473">
        <f>IF(PNL!$G$23=0,0,(F10/PNL!$G$23)*100)</f>
        <v>0</v>
      </c>
      <c r="H10" s="472">
        <f>SUM(MACRO!I470)</f>
        <v>0</v>
      </c>
      <c r="I10" s="473">
        <f>IF(PNL!$I$23=0,0,(H10/PNL!$I$23)*100)</f>
        <v>0</v>
      </c>
      <c r="J10" s="485" t="str">
        <f>MACRO!B470</f>
        <v>A&amp;G Employee Bonus ( Compensation )</v>
      </c>
      <c r="K10" s="472">
        <f>SUM(MACRO!L470)</f>
        <v>0</v>
      </c>
      <c r="L10" s="473">
        <f>IF(PNL!$L$23=0,0,(K10/PNL!$L$23)*100)</f>
        <v>0</v>
      </c>
      <c r="M10" s="472">
        <f>SUM(MACRO!N470)</f>
        <v>0</v>
      </c>
      <c r="N10" s="473">
        <f>IF(PNL!$N$23=0,0,(M10/PNL!$N$23)*100)</f>
        <v>0</v>
      </c>
      <c r="O10" s="472">
        <f>SUM(MACRO!P470)</f>
        <v>0</v>
      </c>
      <c r="P10" s="473">
        <f>IF(PNL!$P$23=0,0,(O10/PNL!$P$23)*100)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SUM(MACRO!C471)</f>
        <v>0</v>
      </c>
      <c r="C11" s="473">
        <f>IF(PNL!$C$23=0,0,(B11/PNL!$C$23)*100)</f>
        <v>0</v>
      </c>
      <c r="D11" s="472">
        <f>SUM(MACRO!E471)</f>
        <v>0</v>
      </c>
      <c r="E11" s="473">
        <f>IF(PNL!$E$23=0,0,(D11/PNL!$E$23)*100)</f>
        <v>0</v>
      </c>
      <c r="F11" s="472">
        <f>SUM(MACRO!G471)</f>
        <v>0</v>
      </c>
      <c r="G11" s="473">
        <f>IF(PNL!$G$23=0,0,(F11/PNL!$G$23)*100)</f>
        <v>0</v>
      </c>
      <c r="H11" s="472">
        <f>SUM(MACRO!I471)</f>
        <v>0</v>
      </c>
      <c r="I11" s="473">
        <f>IF(PNL!$I$23=0,0,(H11/PNL!$I$23)*100)</f>
        <v>0</v>
      </c>
      <c r="J11" s="485" t="str">
        <f>MACRO!B471</f>
        <v>A&amp;G Termination ( PHK )</v>
      </c>
      <c r="K11" s="472">
        <f>SUM(MACRO!L471)</f>
        <v>0</v>
      </c>
      <c r="L11" s="473">
        <f>IF(PNL!$L$23=0,0,(K11/PNL!$L$23)*100)</f>
        <v>0</v>
      </c>
      <c r="M11" s="472">
        <f>SUM(MACRO!N471)</f>
        <v>0</v>
      </c>
      <c r="N11" s="473">
        <f>IF(PNL!$N$23=0,0,(M11/PNL!$N$23)*100)</f>
        <v>0</v>
      </c>
      <c r="O11" s="472">
        <f>SUM(MACRO!P471)</f>
        <v>0</v>
      </c>
      <c r="P11" s="473">
        <f>IF(PNL!$P$23=0,0,(O11/PNL!$P$23)*100)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SUM(MACRO!C472)</f>
        <v>0</v>
      </c>
      <c r="C12" s="473">
        <f>IF(PNL!$C$23=0,0,(B12/PNL!$C$23)*100)</f>
        <v>0</v>
      </c>
      <c r="D12" s="472">
        <f>SUM(MACRO!E472)</f>
        <v>0</v>
      </c>
      <c r="E12" s="473">
        <f>IF(PNL!$E$23=0,0,(D12/PNL!$E$23)*100)</f>
        <v>0</v>
      </c>
      <c r="F12" s="472">
        <f>SUM(MACRO!G472)</f>
        <v>0</v>
      </c>
      <c r="G12" s="473">
        <f>IF(PNL!$G$23=0,0,(F12/PNL!$G$23)*100)</f>
        <v>0</v>
      </c>
      <c r="H12" s="472">
        <f>SUM(MACRO!I472)</f>
        <v>0</v>
      </c>
      <c r="I12" s="473">
        <f>IF(PNL!$I$23=0,0,(H12/PNL!$I$23)*100)</f>
        <v>0</v>
      </c>
      <c r="J12" s="485" t="str">
        <f>MACRO!B472</f>
        <v>A&amp;G Daily Worker</v>
      </c>
      <c r="K12" s="472">
        <f>SUM(MACRO!L472)</f>
        <v>0</v>
      </c>
      <c r="L12" s="473">
        <f>IF(PNL!$L$23=0,0,(K12/PNL!$L$23)*100)</f>
        <v>0</v>
      </c>
      <c r="M12" s="472">
        <f>SUM(MACRO!N472)</f>
        <v>0</v>
      </c>
      <c r="N12" s="473">
        <f>IF(PNL!$N$23=0,0,(M12/PNL!$N$23)*100)</f>
        <v>0</v>
      </c>
      <c r="O12" s="472">
        <f>SUM(MACRO!P472)</f>
        <v>0</v>
      </c>
      <c r="P12" s="473">
        <f>IF(PNL!$P$23=0,0,(O12/PNL!$P$23)*100)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SUM(MACRO!C473)</f>
        <v>0</v>
      </c>
      <c r="C13" s="473">
        <f>IF(PNL!$C$23=0,0,(B13/PNL!$C$23)*100)</f>
        <v>0</v>
      </c>
      <c r="D13" s="472">
        <f>SUM(MACRO!E473)</f>
        <v>0</v>
      </c>
      <c r="E13" s="473">
        <f>IF(PNL!$E$23=0,0,(D13/PNL!$E$23)*100)</f>
        <v>0</v>
      </c>
      <c r="F13" s="472">
        <f>SUM(MACRO!G473)</f>
        <v>0</v>
      </c>
      <c r="G13" s="473">
        <f>IF(PNL!$G$23=0,0,(F13/PNL!$G$23)*100)</f>
        <v>0</v>
      </c>
      <c r="H13" s="472">
        <f>SUM(MACRO!I473)</f>
        <v>0</v>
      </c>
      <c r="I13" s="473">
        <f>IF(PNL!$I$23=0,0,(H13/PNL!$I$23)*100)</f>
        <v>0</v>
      </c>
      <c r="J13" s="485" t="str">
        <f>MACRO!B473</f>
        <v>A&amp;G Over time</v>
      </c>
      <c r="K13" s="472">
        <f>SUM(MACRO!L473)</f>
        <v>0</v>
      </c>
      <c r="L13" s="473">
        <f>IF(PNL!$L$23=0,0,(K13/PNL!$L$23)*100)</f>
        <v>0</v>
      </c>
      <c r="M13" s="472">
        <f>SUM(MACRO!N473)</f>
        <v>0</v>
      </c>
      <c r="N13" s="473">
        <f>IF(PNL!$N$23=0,0,(M13/PNL!$N$23)*100)</f>
        <v>0</v>
      </c>
      <c r="O13" s="472">
        <f>SUM(MACRO!P473)</f>
        <v>0</v>
      </c>
      <c r="P13" s="473">
        <f>IF(PNL!$P$23=0,0,(O13/PNL!$P$23)*100)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SUM(MACRO!C474)</f>
        <v>0</v>
      </c>
      <c r="C14" s="473">
        <f>IF(PNL!$C$23=0,0,(B14/PNL!$C$23)*100)</f>
        <v>0</v>
      </c>
      <c r="D14" s="472">
        <f>SUM(MACRO!E474)</f>
        <v>0</v>
      </c>
      <c r="E14" s="473">
        <f>IF(PNL!$E$23=0,0,(D14/PNL!$E$23)*100)</f>
        <v>0</v>
      </c>
      <c r="F14" s="472">
        <f>SUM(MACRO!G474)</f>
        <v>0</v>
      </c>
      <c r="G14" s="473">
        <f>IF(PNL!$G$23=0,0,(F14/PNL!$G$23)*100)</f>
        <v>0</v>
      </c>
      <c r="H14" s="472">
        <f>SUM(MACRO!I474)</f>
        <v>0</v>
      </c>
      <c r="I14" s="473">
        <f>IF(PNL!$I$23=0,0,(H14/PNL!$I$23)*100)</f>
        <v>0</v>
      </c>
      <c r="J14" s="485" t="str">
        <f>MACRO!B474</f>
        <v>A&amp;G Employee Meals</v>
      </c>
      <c r="K14" s="472">
        <f>SUM(MACRO!L474)</f>
        <v>0</v>
      </c>
      <c r="L14" s="473">
        <f>IF(PNL!$L$23=0,0,(K14/PNL!$L$23)*100)</f>
        <v>0</v>
      </c>
      <c r="M14" s="472">
        <f>SUM(MACRO!N474)</f>
        <v>0</v>
      </c>
      <c r="N14" s="473">
        <f>IF(PNL!$N$23=0,0,(M14/PNL!$N$23)*100)</f>
        <v>0</v>
      </c>
      <c r="O14" s="472">
        <f>SUM(MACRO!P474)</f>
        <v>0</v>
      </c>
      <c r="P14" s="473">
        <f>IF(PNL!$P$23=0,0,(O14/PNL!$P$23)*100)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SUM(MACRO!C475)</f>
        <v>0</v>
      </c>
      <c r="C15" s="473">
        <f>IF(PNL!$C$23=0,0,(B15/PNL!$C$23)*100)</f>
        <v>0</v>
      </c>
      <c r="D15" s="472">
        <f>SUM(MACRO!E475)</f>
        <v>0</v>
      </c>
      <c r="E15" s="473">
        <f>IF(PNL!$E$23=0,0,(D15/PNL!$E$23)*100)</f>
        <v>0</v>
      </c>
      <c r="F15" s="472">
        <f>SUM(MACRO!G475)</f>
        <v>0</v>
      </c>
      <c r="G15" s="473">
        <f>IF(PNL!$G$23=0,0,(F15/PNL!$G$23)*100)</f>
        <v>0</v>
      </c>
      <c r="H15" s="472">
        <f>SUM(MACRO!I475)</f>
        <v>0</v>
      </c>
      <c r="I15" s="473">
        <f>IF(PNL!$I$23=0,0,(H15/PNL!$I$23)*100)</f>
        <v>0</v>
      </c>
      <c r="J15" s="485" t="str">
        <f>MACRO!B475</f>
        <v>A&amp;G Medical Insurance</v>
      </c>
      <c r="K15" s="472">
        <f>SUM(MACRO!L475)</f>
        <v>0</v>
      </c>
      <c r="L15" s="473">
        <f>IF(PNL!$L$23=0,0,(K15/PNL!$L$23)*100)</f>
        <v>0</v>
      </c>
      <c r="M15" s="472">
        <f>SUM(MACRO!N475)</f>
        <v>0</v>
      </c>
      <c r="N15" s="473">
        <f>IF(PNL!$N$23=0,0,(M15/PNL!$N$23)*100)</f>
        <v>0</v>
      </c>
      <c r="O15" s="472">
        <f>SUM(MACRO!P475)</f>
        <v>0</v>
      </c>
      <c r="P15" s="473">
        <f>IF(PNL!$P$23=0,0,(O15/PNL!$P$23)*100)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SUM(MACRO!C476)</f>
        <v>0</v>
      </c>
      <c r="C16" s="473">
        <f>IF(PNL!$C$23=0,0,(B16/PNL!$C$23)*100)</f>
        <v>0</v>
      </c>
      <c r="D16" s="472">
        <f>SUM(MACRO!E476)</f>
        <v>0</v>
      </c>
      <c r="E16" s="473">
        <f>IF(PNL!$E$23=0,0,(D16/PNL!$E$23)*100)</f>
        <v>0</v>
      </c>
      <c r="F16" s="472">
        <f>SUM(MACRO!G476)</f>
        <v>0</v>
      </c>
      <c r="G16" s="473">
        <f>IF(PNL!$G$23=0,0,(F16/PNL!$G$23)*100)</f>
        <v>0</v>
      </c>
      <c r="H16" s="472">
        <f>SUM(MACRO!I476)</f>
        <v>0</v>
      </c>
      <c r="I16" s="473">
        <f>IF(PNL!$I$23=0,0,(H16/PNL!$I$23)*100)</f>
        <v>0</v>
      </c>
      <c r="J16" s="485" t="str">
        <f>MACRO!B476</f>
        <v>A&amp;G BPJS Ketenagakerjaan</v>
      </c>
      <c r="K16" s="472">
        <f>SUM(MACRO!L476)</f>
        <v>0</v>
      </c>
      <c r="L16" s="473">
        <f>IF(PNL!$L$23=0,0,(K16/PNL!$L$23)*100)</f>
        <v>0</v>
      </c>
      <c r="M16" s="472">
        <f>SUM(MACRO!N476)</f>
        <v>0</v>
      </c>
      <c r="N16" s="473">
        <f>IF(PNL!$N$23=0,0,(M16/PNL!$N$23)*100)</f>
        <v>0</v>
      </c>
      <c r="O16" s="472">
        <f>SUM(MACRO!P476)</f>
        <v>0</v>
      </c>
      <c r="P16" s="473">
        <f>IF(PNL!$P$23=0,0,(O16/PNL!$P$23)*100)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SUM(MACRO!C477)</f>
        <v>0</v>
      </c>
      <c r="C17" s="473">
        <f>IF(PNL!$C$23=0,0,(B17/PNL!$C$23)*100)</f>
        <v>0</v>
      </c>
      <c r="D17" s="472">
        <f>SUM(MACRO!E477)</f>
        <v>0</v>
      </c>
      <c r="E17" s="473">
        <f>IF(PNL!$E$23=0,0,(D17/PNL!$E$23)*100)</f>
        <v>0</v>
      </c>
      <c r="F17" s="472">
        <f>SUM(MACRO!G477)</f>
        <v>0</v>
      </c>
      <c r="G17" s="473">
        <f>IF(PNL!$G$23=0,0,(F17/PNL!$G$23)*100)</f>
        <v>0</v>
      </c>
      <c r="H17" s="472">
        <f>SUM(MACRO!I477)</f>
        <v>0</v>
      </c>
      <c r="I17" s="473">
        <f>IF(PNL!$I$23=0,0,(H17/PNL!$I$23)*100)</f>
        <v>0</v>
      </c>
      <c r="J17" s="485" t="str">
        <f>MACRO!B477</f>
        <v>A&amp;G BPJS Kesehatan</v>
      </c>
      <c r="K17" s="472">
        <f>SUM(MACRO!L477)</f>
        <v>0</v>
      </c>
      <c r="L17" s="473">
        <f>IF(PNL!$L$23=0,0,(K17/PNL!$L$23)*100)</f>
        <v>0</v>
      </c>
      <c r="M17" s="472">
        <f>SUM(MACRO!N477)</f>
        <v>0</v>
      </c>
      <c r="N17" s="473">
        <f>IF(PNL!$N$23=0,0,(M17/PNL!$N$23)*100)</f>
        <v>0</v>
      </c>
      <c r="O17" s="472">
        <f>SUM(MACRO!P477)</f>
        <v>0</v>
      </c>
      <c r="P17" s="473">
        <f>IF(PNL!$P$23=0,0,(O17/PNL!$P$23)*100)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SUM(MACRO!C478)</f>
        <v>0</v>
      </c>
      <c r="C18" s="473">
        <f>IF(PNL!$C$23=0,0,(B18/PNL!$C$23)*100)</f>
        <v>0</v>
      </c>
      <c r="D18" s="472">
        <f>SUM(MACRO!E478)</f>
        <v>0</v>
      </c>
      <c r="E18" s="473">
        <f>IF(PNL!$E$23=0,0,(D18/PNL!$E$23)*100)</f>
        <v>0</v>
      </c>
      <c r="F18" s="472">
        <f>SUM(MACRO!G478)</f>
        <v>0</v>
      </c>
      <c r="G18" s="473">
        <f>IF(PNL!$G$23=0,0,(F18/PNL!$G$23)*100)</f>
        <v>0</v>
      </c>
      <c r="H18" s="472">
        <f>SUM(MACRO!I478)</f>
        <v>0</v>
      </c>
      <c r="I18" s="473">
        <f>IF(PNL!$I$23=0,0,(H18/PNL!$I$23)*100)</f>
        <v>0</v>
      </c>
      <c r="J18" s="485" t="str">
        <f>MACRO!B478</f>
        <v>A&amp;G MOD Expenses</v>
      </c>
      <c r="K18" s="472">
        <f>SUM(MACRO!L478)</f>
        <v>0</v>
      </c>
      <c r="L18" s="473">
        <f>IF(PNL!$L$23=0,0,(K18/PNL!$L$23)*100)</f>
        <v>0</v>
      </c>
      <c r="M18" s="472">
        <f>SUM(MACRO!N478)</f>
        <v>0</v>
      </c>
      <c r="N18" s="473">
        <f>IF(PNL!$N$23=0,0,(M18/PNL!$N$23)*100)</f>
        <v>0</v>
      </c>
      <c r="O18" s="472">
        <f>SUM(MACRO!P478)</f>
        <v>0</v>
      </c>
      <c r="P18" s="473">
        <f>IF(PNL!$P$23=0,0,(O18/PNL!$P$23)*100)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SUM(MACRO!C479)</f>
        <v>0</v>
      </c>
      <c r="C19" s="473">
        <f>IF(PNL!$C$23=0,0,(B19/PNL!$C$23)*100)</f>
        <v>0</v>
      </c>
      <c r="D19" s="472">
        <f>SUM(MACRO!E479)</f>
        <v>0</v>
      </c>
      <c r="E19" s="473">
        <f>IF(PNL!$E$23=0,0,(D19/PNL!$E$23)*100)</f>
        <v>0</v>
      </c>
      <c r="F19" s="472">
        <f>SUM(MACRO!G479)</f>
        <v>0</v>
      </c>
      <c r="G19" s="473">
        <f>IF(PNL!$G$23=0,0,(F19/PNL!$G$23)*100)</f>
        <v>0</v>
      </c>
      <c r="H19" s="472">
        <f>SUM(MACRO!I479)</f>
        <v>0</v>
      </c>
      <c r="I19" s="473">
        <f>IF(PNL!$I$23=0,0,(H19/PNL!$I$23)*100)</f>
        <v>0</v>
      </c>
      <c r="J19" s="485" t="str">
        <f>MACRO!B479</f>
        <v>A&amp;G Income Tax Allowance</v>
      </c>
      <c r="K19" s="472">
        <f>SUM(MACRO!L479)</f>
        <v>0</v>
      </c>
      <c r="L19" s="473">
        <f>IF(PNL!$L$23=0,0,(K19/PNL!$L$23)*100)</f>
        <v>0</v>
      </c>
      <c r="M19" s="472">
        <f>SUM(MACRO!N479)</f>
        <v>0</v>
      </c>
      <c r="N19" s="473">
        <f>IF(PNL!$N$23=0,0,(M19/PNL!$N$23)*100)</f>
        <v>0</v>
      </c>
      <c r="O19" s="472">
        <f>SUM(MACRO!P479)</f>
        <v>0</v>
      </c>
      <c r="P19" s="473">
        <f>IF(PNL!$P$23=0,0,(O19/PNL!$P$23)*100)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SUM(MACRO!C480)</f>
        <v>0</v>
      </c>
      <c r="C20" s="473">
        <f>IF(PNL!$C$23=0,0,(B20/PNL!$C$23)*100)</f>
        <v>0</v>
      </c>
      <c r="D20" s="472">
        <f>SUM(MACRO!E480)</f>
        <v>0</v>
      </c>
      <c r="E20" s="473">
        <f>IF(PNL!$E$23=0,0,(D20/PNL!$E$23)*100)</f>
        <v>0</v>
      </c>
      <c r="F20" s="472">
        <f>SUM(MACRO!G480)</f>
        <v>0</v>
      </c>
      <c r="G20" s="473">
        <f>IF(PNL!$G$23=0,0,(F20/PNL!$G$23)*100)</f>
        <v>0</v>
      </c>
      <c r="H20" s="472">
        <f>SUM(MACRO!I480)</f>
        <v>0</v>
      </c>
      <c r="I20" s="473">
        <f>IF(PNL!$I$23=0,0,(H20/PNL!$I$23)*100)</f>
        <v>0</v>
      </c>
      <c r="J20" s="485" t="str">
        <f>MACRO!B480</f>
        <v>A&amp;G Goverment Compensation (UUCK)</v>
      </c>
      <c r="K20" s="472">
        <f>SUM(MACRO!L480)</f>
        <v>0</v>
      </c>
      <c r="L20" s="473">
        <f>IF(PNL!$L$23=0,0,(K20/PNL!$L$23)*100)</f>
        <v>0</v>
      </c>
      <c r="M20" s="472">
        <f>SUM(MACRO!N480)</f>
        <v>0</v>
      </c>
      <c r="N20" s="473">
        <f>IF(PNL!$N$23=0,0,(M20/PNL!$N$23)*100)</f>
        <v>0</v>
      </c>
      <c r="O20" s="472">
        <f>SUM(MACRO!P480)</f>
        <v>0</v>
      </c>
      <c r="P20" s="473">
        <f>IF(PNL!$P$23=0,0,(O20/PNL!$P$23)*100)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>IF(PNL!$C$23=0,0,(B21/PNL!$C$23)*100)</f>
        <v>0</v>
      </c>
      <c r="D21" s="521">
        <f>SUM(D8:D20)</f>
        <v>0</v>
      </c>
      <c r="E21" s="522">
        <f>IF(PNL!$E$23=0,0,(D21/PNL!$E$23)*100)</f>
        <v>0</v>
      </c>
      <c r="F21" s="521">
        <f>SUM(F8:F20)</f>
        <v>0</v>
      </c>
      <c r="G21" s="522">
        <f>IF(PNL!$G$23=0,0,(F21/PNL!$G$23)*100)</f>
        <v>0</v>
      </c>
      <c r="H21" s="521">
        <f>SUM(H8:H20)</f>
        <v>0</v>
      </c>
      <c r="I21" s="522">
        <f>IF(PNL!$I$23=0,0,(H21/PNL!$I$23)*100)</f>
        <v>0</v>
      </c>
      <c r="J21" s="491" t="s">
        <v>2050</v>
      </c>
      <c r="K21" s="521">
        <f>SUM(K8:K20)</f>
        <v>0</v>
      </c>
      <c r="L21" s="522">
        <f>IF(PNL!$L$23=0,0,(K21/PNL!$L$23)*100)</f>
        <v>0</v>
      </c>
      <c r="M21" s="521">
        <f>SUM(M8:M20)</f>
        <v>0</v>
      </c>
      <c r="N21" s="522">
        <f>IF(PNL!$N$23=0,0,(M21/PNL!$N$23)*100)</f>
        <v>0</v>
      </c>
      <c r="O21" s="521">
        <f>SUM(O8:O20)</f>
        <v>0</v>
      </c>
      <c r="P21" s="522">
        <f>IF(PNL!$P$23=0,0,(O21/PNL!$P$23)*100)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8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SUM(MACRO!C726)</f>
        <v>0</v>
      </c>
      <c r="C23" s="506">
        <f>IF(PNL!$C$23=0,0,(B23/PNL!$C$23)*100)</f>
        <v>0</v>
      </c>
      <c r="D23" s="472">
        <f>SUM(MACRO!E726)</f>
        <v>0</v>
      </c>
      <c r="E23" s="506">
        <f>IF(PNL!$E$23=0,0,(D23/PNL!$E$23)*100)</f>
        <v>0</v>
      </c>
      <c r="F23" s="472">
        <f>SUM(MACRO!G726)</f>
        <v>0</v>
      </c>
      <c r="G23" s="506">
        <f>IF(PNL!$G$23=0,0,(F23/PNL!$G$23)*100)</f>
        <v>0</v>
      </c>
      <c r="H23" s="472">
        <f>SUM(MACRO!I726)</f>
        <v>0</v>
      </c>
      <c r="I23" s="506">
        <f>IF(PNL!$I$23=0,0,(H23/PNL!$I$23)*100)</f>
        <v>0</v>
      </c>
      <c r="J23" s="485" t="str">
        <f>MACRO!B726</f>
        <v>A&amp;G Printing &amp; Stationary</v>
      </c>
      <c r="K23" s="472">
        <f>SUM(MACRO!L726)</f>
        <v>0</v>
      </c>
      <c r="L23" s="506">
        <f>IF(PNL!$L$23=0,0,(K23/PNL!$L$23)*100)</f>
        <v>0</v>
      </c>
      <c r="M23" s="472">
        <f>SUM(MACRO!N726)</f>
        <v>0</v>
      </c>
      <c r="N23" s="506">
        <f>IF(PNL!$N$23=0,0,(M23/PNL!$N$23)*100)</f>
        <v>0</v>
      </c>
      <c r="O23" s="472">
        <f>SUM(MACRO!P726)</f>
        <v>0</v>
      </c>
      <c r="P23" s="506">
        <f>IF(PNL!$P$23=0,0,(O23/PNL!$P$23)*100)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SUM(MACRO!C727)</f>
        <v>0</v>
      </c>
      <c r="C24" s="506">
        <f>IF(PNL!$C$23=0,0,(B24/PNL!$C$23)*100)</f>
        <v>0</v>
      </c>
      <c r="D24" s="472">
        <f>SUM(MACRO!E727)</f>
        <v>0</v>
      </c>
      <c r="E24" s="506">
        <f>IF(PNL!$E$23=0,0,(D24/PNL!$E$23)*100)</f>
        <v>0</v>
      </c>
      <c r="F24" s="472">
        <f>SUM(MACRO!G727)</f>
        <v>0</v>
      </c>
      <c r="G24" s="506">
        <f>IF(PNL!$G$23=0,0,(F24/PNL!$G$23)*100)</f>
        <v>0</v>
      </c>
      <c r="H24" s="472">
        <f>SUM(MACRO!I727)</f>
        <v>0</v>
      </c>
      <c r="I24" s="506">
        <f>IF(PNL!$I$23=0,0,(H24/PNL!$I$23)*100)</f>
        <v>0</v>
      </c>
      <c r="J24" s="485" t="str">
        <f>MACRO!B727</f>
        <v>A&amp;G Photo Copy</v>
      </c>
      <c r="K24" s="472">
        <f>SUM(MACRO!L727)</f>
        <v>0</v>
      </c>
      <c r="L24" s="506">
        <f>IF(PNL!$L$23=0,0,(K24/PNL!$L$23)*100)</f>
        <v>0</v>
      </c>
      <c r="M24" s="472">
        <f>SUM(MACRO!N727)</f>
        <v>0</v>
      </c>
      <c r="N24" s="506">
        <f>IF(PNL!$N$23=0,0,(M24/PNL!$N$23)*100)</f>
        <v>0</v>
      </c>
      <c r="O24" s="472">
        <f>SUM(MACRO!P727)</f>
        <v>0</v>
      </c>
      <c r="P24" s="506">
        <f>IF(PNL!$P$23=0,0,(O24/PNL!$P$23)*100)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SUM(MACRO!C728)</f>
        <v>0</v>
      </c>
      <c r="C25" s="506">
        <f>IF(PNL!$C$23=0,0,(B25/PNL!$C$23)*100)</f>
        <v>0</v>
      </c>
      <c r="D25" s="472">
        <f>SUM(MACRO!E728)</f>
        <v>0</v>
      </c>
      <c r="E25" s="506">
        <f>IF(PNL!$E$23=0,0,(D25/PNL!$E$23)*100)</f>
        <v>0</v>
      </c>
      <c r="F25" s="472">
        <f>SUM(MACRO!G728)</f>
        <v>0</v>
      </c>
      <c r="G25" s="506">
        <f>IF(PNL!$G$23=0,0,(F25/PNL!$G$23)*100)</f>
        <v>0</v>
      </c>
      <c r="H25" s="472">
        <f>SUM(MACRO!I728)</f>
        <v>0</v>
      </c>
      <c r="I25" s="506">
        <f>IF(PNL!$I$23=0,0,(H25/PNL!$I$23)*100)</f>
        <v>0</v>
      </c>
      <c r="J25" s="485" t="str">
        <f>MACRO!B728</f>
        <v>A&amp;G Postage &amp; Stamp</v>
      </c>
      <c r="K25" s="472">
        <f>SUM(MACRO!L728)</f>
        <v>0</v>
      </c>
      <c r="L25" s="506">
        <f>IF(PNL!$L$23=0,0,(K25/PNL!$L$23)*100)</f>
        <v>0</v>
      </c>
      <c r="M25" s="472">
        <f>SUM(MACRO!N728)</f>
        <v>0</v>
      </c>
      <c r="N25" s="506">
        <f>IF(PNL!$N$23=0,0,(M25/PNL!$N$23)*100)</f>
        <v>0</v>
      </c>
      <c r="O25" s="472">
        <f>SUM(MACRO!P728)</f>
        <v>0</v>
      </c>
      <c r="P25" s="506">
        <f>IF(PNL!$P$23=0,0,(O25/PNL!$P$23)*100)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SUM(MACRO!C729)</f>
        <v>0</v>
      </c>
      <c r="C26" s="506">
        <f>IF(PNL!$C$23=0,0,(B26/PNL!$C$23)*100)</f>
        <v>0</v>
      </c>
      <c r="D26" s="472">
        <f>SUM(MACRO!E729)</f>
        <v>0</v>
      </c>
      <c r="E26" s="506">
        <f>IF(PNL!$E$23=0,0,(D26/PNL!$E$23)*100)</f>
        <v>0</v>
      </c>
      <c r="F26" s="472">
        <f>SUM(MACRO!G729)</f>
        <v>0</v>
      </c>
      <c r="G26" s="506">
        <f>IF(PNL!$G$23=0,0,(F26/PNL!$G$23)*100)</f>
        <v>0</v>
      </c>
      <c r="H26" s="472">
        <f>SUM(MACRO!I729)</f>
        <v>0</v>
      </c>
      <c r="I26" s="506">
        <f>IF(PNL!$I$23=0,0,(H26/PNL!$I$23)*100)</f>
        <v>0</v>
      </c>
      <c r="J26" s="485" t="str">
        <f>MACRO!B729</f>
        <v>A&amp;G Telephone</v>
      </c>
      <c r="K26" s="472">
        <f>SUM(MACRO!L729)</f>
        <v>0</v>
      </c>
      <c r="L26" s="506">
        <f>IF(PNL!$L$23=0,0,(K26/PNL!$L$23)*100)</f>
        <v>0</v>
      </c>
      <c r="M26" s="472">
        <f>SUM(MACRO!N729)</f>
        <v>0</v>
      </c>
      <c r="N26" s="506">
        <f>IF(PNL!$N$23=0,0,(M26/PNL!$N$23)*100)</f>
        <v>0</v>
      </c>
      <c r="O26" s="472">
        <f>SUM(MACRO!P729)</f>
        <v>0</v>
      </c>
      <c r="P26" s="506">
        <f>IF(PNL!$P$23=0,0,(O26/PNL!$P$23)*100)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SUM(MACRO!C730)</f>
        <v>0</v>
      </c>
      <c r="C27" s="506">
        <f>IF(PNL!$C$23=0,0,(B27/PNL!$C$23)*100)</f>
        <v>0</v>
      </c>
      <c r="D27" s="472">
        <f>SUM(MACRO!E730)</f>
        <v>0</v>
      </c>
      <c r="E27" s="506">
        <f>IF(PNL!$E$23=0,0,(D27/PNL!$E$23)*100)</f>
        <v>0</v>
      </c>
      <c r="F27" s="472">
        <f>SUM(MACRO!G730)</f>
        <v>0</v>
      </c>
      <c r="G27" s="506">
        <f>IF(PNL!$G$23=0,0,(F27/PNL!$G$23)*100)</f>
        <v>0</v>
      </c>
      <c r="H27" s="472">
        <f>SUM(MACRO!I730)</f>
        <v>0</v>
      </c>
      <c r="I27" s="506">
        <f>IF(PNL!$I$23=0,0,(H27/PNL!$I$23)*100)</f>
        <v>0</v>
      </c>
      <c r="J27" s="485" t="str">
        <f>MACRO!B730</f>
        <v>A&amp;G Traveling Expenses</v>
      </c>
      <c r="K27" s="472">
        <f>SUM(MACRO!L730)</f>
        <v>0</v>
      </c>
      <c r="L27" s="506">
        <f>IF(PNL!$L$23=0,0,(K27/PNL!$L$23)*100)</f>
        <v>0</v>
      </c>
      <c r="M27" s="472">
        <f>SUM(MACRO!N730)</f>
        <v>0</v>
      </c>
      <c r="N27" s="506">
        <f>IF(PNL!$N$23=0,0,(M27/PNL!$N$23)*100)</f>
        <v>0</v>
      </c>
      <c r="O27" s="472">
        <f>SUM(MACRO!P730)</f>
        <v>0</v>
      </c>
      <c r="P27" s="506">
        <f>IF(PNL!$P$23=0,0,(O27/PNL!$P$23)*100)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SUM(MACRO!C731)</f>
        <v>0</v>
      </c>
      <c r="C28" s="506">
        <f>IF(PNL!$C$23=0,0,(B28/PNL!$C$23)*100)</f>
        <v>0</v>
      </c>
      <c r="D28" s="472">
        <f>SUM(MACRO!E731)</f>
        <v>0</v>
      </c>
      <c r="E28" s="506">
        <f>IF(PNL!$E$23=0,0,(D28/PNL!$E$23)*100)</f>
        <v>0</v>
      </c>
      <c r="F28" s="472">
        <f>SUM(MACRO!G731)</f>
        <v>0</v>
      </c>
      <c r="G28" s="506">
        <f>IF(PNL!$G$23=0,0,(F28/PNL!$G$23)*100)</f>
        <v>0</v>
      </c>
      <c r="H28" s="472">
        <f>SUM(MACRO!I731)</f>
        <v>0</v>
      </c>
      <c r="I28" s="506">
        <f>IF(PNL!$I$23=0,0,(H28/PNL!$I$23)*100)</f>
        <v>0</v>
      </c>
      <c r="J28" s="485" t="str">
        <f>MACRO!B731</f>
        <v>A&amp;G Entertainment</v>
      </c>
      <c r="K28" s="472">
        <f>SUM(MACRO!L731)</f>
        <v>0</v>
      </c>
      <c r="L28" s="506">
        <f>IF(PNL!$L$23=0,0,(K28/PNL!$L$23)*100)</f>
        <v>0</v>
      </c>
      <c r="M28" s="472">
        <f>SUM(MACRO!N731)</f>
        <v>0</v>
      </c>
      <c r="N28" s="506">
        <f>IF(PNL!$N$23=0,0,(M28/PNL!$N$23)*100)</f>
        <v>0</v>
      </c>
      <c r="O28" s="472">
        <f>SUM(MACRO!P731)</f>
        <v>0</v>
      </c>
      <c r="P28" s="506">
        <f>IF(PNL!$P$23=0,0,(O28/PNL!$P$23)*100)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SUM(MACRO!C732)</f>
        <v>0</v>
      </c>
      <c r="C29" s="506">
        <f>IF(PNL!$C$23=0,0,(B29/PNL!$C$23)*100)</f>
        <v>0</v>
      </c>
      <c r="D29" s="472">
        <f>SUM(MACRO!E732)</f>
        <v>0</v>
      </c>
      <c r="E29" s="506">
        <f>IF(PNL!$E$23=0,0,(D29/PNL!$E$23)*100)</f>
        <v>0</v>
      </c>
      <c r="F29" s="472">
        <f>SUM(MACRO!G732)</f>
        <v>0</v>
      </c>
      <c r="G29" s="506">
        <f>IF(PNL!$G$23=0,0,(F29/PNL!$G$23)*100)</f>
        <v>0</v>
      </c>
      <c r="H29" s="472">
        <f>SUM(MACRO!I732)</f>
        <v>0</v>
      </c>
      <c r="I29" s="506">
        <f>IF(PNL!$I$23=0,0,(H29/PNL!$I$23)*100)</f>
        <v>0</v>
      </c>
      <c r="J29" s="485" t="str">
        <f>MACRO!B732</f>
        <v>A&amp;G Transportation</v>
      </c>
      <c r="K29" s="472">
        <f>SUM(MACRO!L732)</f>
        <v>0</v>
      </c>
      <c r="L29" s="506">
        <f>IF(PNL!$L$23=0,0,(K29/PNL!$L$23)*100)</f>
        <v>0</v>
      </c>
      <c r="M29" s="472">
        <f>SUM(MACRO!N732)</f>
        <v>0</v>
      </c>
      <c r="N29" s="506">
        <f>IF(PNL!$N$23=0,0,(M29/PNL!$N$23)*100)</f>
        <v>0</v>
      </c>
      <c r="O29" s="472">
        <f>SUM(MACRO!P732)</f>
        <v>0</v>
      </c>
      <c r="P29" s="506">
        <f>IF(PNL!$P$23=0,0,(O29/PNL!$P$23)*100)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SUM(MACRO!C733)</f>
        <v>0</v>
      </c>
      <c r="C30" s="506">
        <f>IF(PNL!$C$23=0,0,(B30/PNL!$C$23)*100)</f>
        <v>0</v>
      </c>
      <c r="D30" s="472">
        <f>SUM(MACRO!E733)</f>
        <v>0</v>
      </c>
      <c r="E30" s="506">
        <f>IF(PNL!$E$23=0,0,(D30/PNL!$E$23)*100)</f>
        <v>0</v>
      </c>
      <c r="F30" s="472">
        <f>SUM(MACRO!G733)</f>
        <v>0</v>
      </c>
      <c r="G30" s="506">
        <f>IF(PNL!$G$23=0,0,(F30/PNL!$G$23)*100)</f>
        <v>0</v>
      </c>
      <c r="H30" s="472">
        <f>SUM(MACRO!I733)</f>
        <v>0</v>
      </c>
      <c r="I30" s="506">
        <f>IF(PNL!$I$23=0,0,(H30/PNL!$I$23)*100)</f>
        <v>0</v>
      </c>
      <c r="J30" s="485" t="str">
        <f>MACRO!B733</f>
        <v>A&amp;G Uniform</v>
      </c>
      <c r="K30" s="472">
        <f>SUM(MACRO!L733)</f>
        <v>0</v>
      </c>
      <c r="L30" s="506">
        <f>IF(PNL!$L$23=0,0,(K30/PNL!$L$23)*100)</f>
        <v>0</v>
      </c>
      <c r="M30" s="472">
        <f>SUM(MACRO!N733)</f>
        <v>0</v>
      </c>
      <c r="N30" s="506">
        <f>IF(PNL!$N$23=0,0,(M30/PNL!$N$23)*100)</f>
        <v>0</v>
      </c>
      <c r="O30" s="472">
        <f>SUM(MACRO!P733)</f>
        <v>0</v>
      </c>
      <c r="P30" s="506">
        <f>IF(PNL!$P$23=0,0,(O30/PNL!$P$23)*100)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SUM(MACRO!C734)</f>
        <v>0</v>
      </c>
      <c r="C31" s="506">
        <f>IF(PNL!$C$23=0,0,(B31/PNL!$C$23)*100)</f>
        <v>0</v>
      </c>
      <c r="D31" s="472">
        <f>SUM(MACRO!E734)</f>
        <v>0</v>
      </c>
      <c r="E31" s="506">
        <f>IF(PNL!$E$23=0,0,(D31/PNL!$E$23)*100)</f>
        <v>0</v>
      </c>
      <c r="F31" s="472">
        <f>SUM(MACRO!G734)</f>
        <v>0</v>
      </c>
      <c r="G31" s="506">
        <f>IF(PNL!$G$23=0,0,(F31/PNL!$G$23)*100)</f>
        <v>0</v>
      </c>
      <c r="H31" s="472">
        <f>SUM(MACRO!I734)</f>
        <v>0</v>
      </c>
      <c r="I31" s="506">
        <f>IF(PNL!$I$23=0,0,(H31/PNL!$I$23)*100)</f>
        <v>0</v>
      </c>
      <c r="J31" s="485" t="str">
        <f>MACRO!B734</f>
        <v>A&amp;G Data Processing</v>
      </c>
      <c r="K31" s="472">
        <f>SUM(MACRO!L734)</f>
        <v>0</v>
      </c>
      <c r="L31" s="506">
        <f>IF(PNL!$L$23=0,0,(K31/PNL!$L$23)*100)</f>
        <v>0</v>
      </c>
      <c r="M31" s="472">
        <f>SUM(MACRO!N734)</f>
        <v>0</v>
      </c>
      <c r="N31" s="506">
        <f>IF(PNL!$N$23=0,0,(M31/PNL!$N$23)*100)</f>
        <v>0</v>
      </c>
      <c r="O31" s="472">
        <f>SUM(MACRO!P734)</f>
        <v>0</v>
      </c>
      <c r="P31" s="506">
        <f>IF(PNL!$P$23=0,0,(O31/PNL!$P$23)*100)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SUM(MACRO!C735)</f>
        <v>0</v>
      </c>
      <c r="C32" s="506">
        <f>IF(PNL!$C$23=0,0,(B32/PNL!$C$23)*100)</f>
        <v>0</v>
      </c>
      <c r="D32" s="472">
        <f>SUM(MACRO!E735)</f>
        <v>0</v>
      </c>
      <c r="E32" s="506">
        <f>IF(PNL!$E$23=0,0,(D32/PNL!$E$23)*100)</f>
        <v>0</v>
      </c>
      <c r="F32" s="472">
        <f>SUM(MACRO!G735)</f>
        <v>0</v>
      </c>
      <c r="G32" s="506">
        <f>IF(PNL!$G$23=0,0,(F32/PNL!$G$23)*100)</f>
        <v>0</v>
      </c>
      <c r="H32" s="472">
        <f>SUM(MACRO!I735)</f>
        <v>0</v>
      </c>
      <c r="I32" s="506">
        <f>IF(PNL!$I$23=0,0,(H32/PNL!$I$23)*100)</f>
        <v>0</v>
      </c>
      <c r="J32" s="485" t="str">
        <f>MACRO!B735</f>
        <v>A&amp;G Material Supplies</v>
      </c>
      <c r="K32" s="472">
        <f>SUM(MACRO!L735)</f>
        <v>0</v>
      </c>
      <c r="L32" s="506">
        <f>IF(PNL!$L$23=0,0,(K32/PNL!$L$23)*100)</f>
        <v>0</v>
      </c>
      <c r="M32" s="472">
        <f>SUM(MACRO!N735)</f>
        <v>0</v>
      </c>
      <c r="N32" s="506">
        <f>IF(PNL!$N$23=0,0,(M32/PNL!$N$23)*100)</f>
        <v>0</v>
      </c>
      <c r="O32" s="472">
        <f>SUM(MACRO!P735)</f>
        <v>0</v>
      </c>
      <c r="P32" s="506">
        <f>IF(PNL!$P$23=0,0,(O32/PNL!$P$23)*100)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SUM(MACRO!C736)</f>
        <v>0</v>
      </c>
      <c r="C33" s="506">
        <f>IF(PNL!$C$23=0,0,(B33/PNL!$C$23)*100)</f>
        <v>0</v>
      </c>
      <c r="D33" s="472">
        <f>SUM(MACRO!E736)</f>
        <v>0</v>
      </c>
      <c r="E33" s="506">
        <f>IF(PNL!$E$23=0,0,(D33/PNL!$E$23)*100)</f>
        <v>0</v>
      </c>
      <c r="F33" s="472">
        <f>SUM(MACRO!G736)</f>
        <v>0</v>
      </c>
      <c r="G33" s="506">
        <f>IF(PNL!$G$23=0,0,(F33/PNL!$G$23)*100)</f>
        <v>0</v>
      </c>
      <c r="H33" s="472">
        <f>SUM(MACRO!I736)</f>
        <v>0</v>
      </c>
      <c r="I33" s="506">
        <f>IF(PNL!$I$23=0,0,(H33/PNL!$I$23)*100)</f>
        <v>0</v>
      </c>
      <c r="J33" s="485" t="str">
        <f>MACRO!B736</f>
        <v>A&amp;G Newspaper &amp; Magazine</v>
      </c>
      <c r="K33" s="472">
        <f>SUM(MACRO!L736)</f>
        <v>0</v>
      </c>
      <c r="L33" s="506">
        <f>IF(PNL!$L$23=0,0,(K33/PNL!$L$23)*100)</f>
        <v>0</v>
      </c>
      <c r="M33" s="472">
        <f>SUM(MACRO!N736)</f>
        <v>0</v>
      </c>
      <c r="N33" s="506">
        <f>IF(PNL!$N$23=0,0,(M33/PNL!$N$23)*100)</f>
        <v>0</v>
      </c>
      <c r="O33" s="472">
        <f>SUM(MACRO!P736)</f>
        <v>0</v>
      </c>
      <c r="P33" s="506">
        <f>IF(PNL!$P$23=0,0,(O33/PNL!$P$23)*100)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SUM(MACRO!C737)</f>
        <v>0</v>
      </c>
      <c r="C34" s="506">
        <f>IF(PNL!$C$23=0,0,(B34/PNL!$C$23)*100)</f>
        <v>0</v>
      </c>
      <c r="D34" s="472">
        <f>SUM(MACRO!E737)</f>
        <v>0</v>
      </c>
      <c r="E34" s="506">
        <f>IF(PNL!$E$23=0,0,(D34/PNL!$E$23)*100)</f>
        <v>0</v>
      </c>
      <c r="F34" s="472">
        <f>SUM(MACRO!G737)</f>
        <v>0</v>
      </c>
      <c r="G34" s="506">
        <f>IF(PNL!$G$23=0,0,(F34/PNL!$G$23)*100)</f>
        <v>0</v>
      </c>
      <c r="H34" s="472">
        <f>SUM(MACRO!I737)</f>
        <v>0</v>
      </c>
      <c r="I34" s="506">
        <f>IF(PNL!$I$23=0,0,(H34/PNL!$I$23)*100)</f>
        <v>0</v>
      </c>
      <c r="J34" s="485" t="str">
        <f>MACRO!B737</f>
        <v>A&amp;G Gift &amp; Donation</v>
      </c>
      <c r="K34" s="472">
        <f>SUM(MACRO!L737)</f>
        <v>0</v>
      </c>
      <c r="L34" s="506">
        <f>IF(PNL!$L$23=0,0,(K34/PNL!$L$23)*100)</f>
        <v>0</v>
      </c>
      <c r="M34" s="472">
        <f>SUM(MACRO!N737)</f>
        <v>0</v>
      </c>
      <c r="N34" s="506">
        <f>IF(PNL!$N$23=0,0,(M34/PNL!$N$23)*100)</f>
        <v>0</v>
      </c>
      <c r="O34" s="472">
        <f>SUM(MACRO!P737)</f>
        <v>0</v>
      </c>
      <c r="P34" s="506">
        <f>IF(PNL!$P$23=0,0,(O34/PNL!$P$23)*100)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SUM(MACRO!C738)</f>
        <v>0</v>
      </c>
      <c r="C35" s="506">
        <f>IF(PNL!$C$23=0,0,(B35/PNL!$C$23)*100)</f>
        <v>0</v>
      </c>
      <c r="D35" s="472">
        <f>SUM(MACRO!E738)</f>
        <v>0</v>
      </c>
      <c r="E35" s="506">
        <f>IF(PNL!$E$23=0,0,(D35/PNL!$E$23)*100)</f>
        <v>0</v>
      </c>
      <c r="F35" s="472">
        <f>SUM(MACRO!G738)</f>
        <v>0</v>
      </c>
      <c r="G35" s="506">
        <f>IF(PNL!$G$23=0,0,(F35/PNL!$G$23)*100)</f>
        <v>0</v>
      </c>
      <c r="H35" s="472">
        <f>SUM(MACRO!I738)</f>
        <v>0</v>
      </c>
      <c r="I35" s="506">
        <f>IF(PNL!$I$23=0,0,(H35/PNL!$I$23)*100)</f>
        <v>0</v>
      </c>
      <c r="J35" s="485" t="str">
        <f>MACRO!B738</f>
        <v>A&amp;G BOD Expenses</v>
      </c>
      <c r="K35" s="472">
        <f>SUM(MACRO!L738)</f>
        <v>0</v>
      </c>
      <c r="L35" s="506">
        <f>IF(PNL!$L$23=0,0,(K35/PNL!$L$23)*100)</f>
        <v>0</v>
      </c>
      <c r="M35" s="472">
        <f>SUM(MACRO!N738)</f>
        <v>0</v>
      </c>
      <c r="N35" s="506">
        <f>IF(PNL!$N$23=0,0,(M35/PNL!$N$23)*100)</f>
        <v>0</v>
      </c>
      <c r="O35" s="472">
        <f>SUM(MACRO!P738)</f>
        <v>0</v>
      </c>
      <c r="P35" s="506">
        <f>IF(PNL!$P$23=0,0,(O35/PNL!$P$23)*100)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SUM(MACRO!C739)</f>
        <v>0</v>
      </c>
      <c r="C36" s="506">
        <f>IF(PNL!$C$23=0,0,(B36/PNL!$C$23)*100)</f>
        <v>0</v>
      </c>
      <c r="D36" s="472">
        <f>SUM(MACRO!E739)</f>
        <v>0</v>
      </c>
      <c r="E36" s="506">
        <f>IF(PNL!$E$23=0,0,(D36/PNL!$E$23)*100)</f>
        <v>0</v>
      </c>
      <c r="F36" s="472">
        <f>SUM(MACRO!G739)</f>
        <v>0</v>
      </c>
      <c r="G36" s="506">
        <f>IF(PNL!$G$23=0,0,(F36/PNL!$G$23)*100)</f>
        <v>0</v>
      </c>
      <c r="H36" s="472">
        <f>SUM(MACRO!I739)</f>
        <v>0</v>
      </c>
      <c r="I36" s="506">
        <f>IF(PNL!$I$23=0,0,(H36/PNL!$I$23)*100)</f>
        <v>0</v>
      </c>
      <c r="J36" s="485" t="str">
        <f>MACRO!B739</f>
        <v>A&amp;G Consultan fee</v>
      </c>
      <c r="K36" s="472">
        <f>SUM(MACRO!L739)</f>
        <v>0</v>
      </c>
      <c r="L36" s="506">
        <f>IF(PNL!$L$23=0,0,(K36/PNL!$L$23)*100)</f>
        <v>0</v>
      </c>
      <c r="M36" s="472">
        <f>SUM(MACRO!N739)</f>
        <v>0</v>
      </c>
      <c r="N36" s="506">
        <f>IF(PNL!$N$23=0,0,(M36/PNL!$N$23)*100)</f>
        <v>0</v>
      </c>
      <c r="O36" s="472">
        <f>SUM(MACRO!P739)</f>
        <v>0</v>
      </c>
      <c r="P36" s="506">
        <f>IF(PNL!$P$23=0,0,(O36/PNL!$P$23)*100)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SUM(MACRO!C740)</f>
        <v>0</v>
      </c>
      <c r="C37" s="506">
        <f>IF(PNL!$C$23=0,0,(B37/PNL!$C$23)*100)</f>
        <v>0</v>
      </c>
      <c r="D37" s="472">
        <f>SUM(MACRO!E740)</f>
        <v>0</v>
      </c>
      <c r="E37" s="506">
        <f>IF(PNL!$E$23=0,0,(D37/PNL!$E$23)*100)</f>
        <v>0</v>
      </c>
      <c r="F37" s="472">
        <f>SUM(MACRO!G740)</f>
        <v>0</v>
      </c>
      <c r="G37" s="506">
        <f>IF(PNL!$G$23=0,0,(F37/PNL!$G$23)*100)</f>
        <v>0</v>
      </c>
      <c r="H37" s="472">
        <f>SUM(MACRO!I740)</f>
        <v>0</v>
      </c>
      <c r="I37" s="506">
        <f>IF(PNL!$I$23=0,0,(H37/PNL!$I$23)*100)</f>
        <v>0</v>
      </c>
      <c r="J37" s="485" t="str">
        <f>MACRO!B740</f>
        <v>A&amp;G Legal fee</v>
      </c>
      <c r="K37" s="472">
        <f>SUM(MACRO!L740)</f>
        <v>0</v>
      </c>
      <c r="L37" s="506">
        <f>IF(PNL!$L$23=0,0,(K37/PNL!$L$23)*100)</f>
        <v>0</v>
      </c>
      <c r="M37" s="472">
        <f>SUM(MACRO!N740)</f>
        <v>0</v>
      </c>
      <c r="N37" s="506">
        <f>IF(PNL!$N$23=0,0,(M37/PNL!$N$23)*100)</f>
        <v>0</v>
      </c>
      <c r="O37" s="472">
        <f>SUM(MACRO!P740)</f>
        <v>0</v>
      </c>
      <c r="P37" s="506">
        <f>IF(PNL!$P$23=0,0,(O37/PNL!$P$23)*100)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SUM(MACRO!C741)</f>
        <v>0</v>
      </c>
      <c r="C38" s="506">
        <f>IF(PNL!$C$23=0,0,(B38/PNL!$C$23)*100)</f>
        <v>0</v>
      </c>
      <c r="D38" s="472">
        <f>SUM(MACRO!E741)</f>
        <v>0</v>
      </c>
      <c r="E38" s="506">
        <f>IF(PNL!$E$23=0,0,(D38/PNL!$E$23)*100)</f>
        <v>0</v>
      </c>
      <c r="F38" s="472">
        <f>SUM(MACRO!G741)</f>
        <v>0</v>
      </c>
      <c r="G38" s="506">
        <f>IF(PNL!$G$23=0,0,(F38/PNL!$G$23)*100)</f>
        <v>0</v>
      </c>
      <c r="H38" s="472">
        <f>SUM(MACRO!I741)</f>
        <v>0</v>
      </c>
      <c r="I38" s="506">
        <f>IF(PNL!$I$23=0,0,(H38/PNL!$I$23)*100)</f>
        <v>0</v>
      </c>
      <c r="J38" s="485" t="str">
        <f>MACRO!B741</f>
        <v>A&amp;G Licence &amp; Retribution fee</v>
      </c>
      <c r="K38" s="472">
        <f>SUM(MACRO!L741)</f>
        <v>0</v>
      </c>
      <c r="L38" s="506">
        <f>IF(PNL!$L$23=0,0,(K38/PNL!$L$23)*100)</f>
        <v>0</v>
      </c>
      <c r="M38" s="472">
        <f>SUM(MACRO!N741)</f>
        <v>0</v>
      </c>
      <c r="N38" s="506">
        <f>IF(PNL!$N$23=0,0,(M38/PNL!$N$23)*100)</f>
        <v>0</v>
      </c>
      <c r="O38" s="472">
        <f>SUM(MACRO!P741)</f>
        <v>0</v>
      </c>
      <c r="P38" s="506">
        <f>IF(PNL!$P$23=0,0,(O38/PNL!$P$23)*100)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SUM(MACRO!C742)</f>
        <v>0</v>
      </c>
      <c r="C39" s="506">
        <f>IF(PNL!$C$23=0,0,(B39/PNL!$C$23)*100)</f>
        <v>0</v>
      </c>
      <c r="D39" s="472">
        <f>SUM(MACRO!E742)</f>
        <v>0</v>
      </c>
      <c r="E39" s="506">
        <f>IF(PNL!$E$23=0,0,(D39/PNL!$E$23)*100)</f>
        <v>0</v>
      </c>
      <c r="F39" s="472">
        <f>SUM(MACRO!G742)</f>
        <v>0</v>
      </c>
      <c r="G39" s="506">
        <f>IF(PNL!$G$23=0,0,(F39/PNL!$G$23)*100)</f>
        <v>0</v>
      </c>
      <c r="H39" s="472">
        <f>SUM(MACRO!I742)</f>
        <v>0</v>
      </c>
      <c r="I39" s="506">
        <f>IF(PNL!$I$23=0,0,(H39/PNL!$I$23)*100)</f>
        <v>0</v>
      </c>
      <c r="J39" s="485" t="str">
        <f>MACRO!B742</f>
        <v>A&amp;G Land tax ( PBB )</v>
      </c>
      <c r="K39" s="472">
        <f>SUM(MACRO!L742)</f>
        <v>0</v>
      </c>
      <c r="L39" s="506">
        <f>IF(PNL!$L$23=0,0,(K39/PNL!$L$23)*100)</f>
        <v>0</v>
      </c>
      <c r="M39" s="472">
        <f>SUM(MACRO!N742)</f>
        <v>0</v>
      </c>
      <c r="N39" s="506">
        <f>IF(PNL!$N$23=0,0,(M39/PNL!$N$23)*100)</f>
        <v>0</v>
      </c>
      <c r="O39" s="472">
        <f>SUM(MACRO!P742)</f>
        <v>0</v>
      </c>
      <c r="P39" s="506">
        <f>IF(PNL!$P$23=0,0,(O39/PNL!$P$23)*100)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SUM(MACRO!C743)</f>
        <v>0</v>
      </c>
      <c r="C40" s="506">
        <f>IF(PNL!$C$23=0,0,(B40/PNL!$C$23)*100)</f>
        <v>0</v>
      </c>
      <c r="D40" s="472">
        <f>SUM(MACRO!E743)</f>
        <v>0</v>
      </c>
      <c r="E40" s="506">
        <f>IF(PNL!$E$23=0,0,(D40/PNL!$E$23)*100)</f>
        <v>0</v>
      </c>
      <c r="F40" s="472">
        <f>SUM(MACRO!G743)</f>
        <v>0</v>
      </c>
      <c r="G40" s="506">
        <f>IF(PNL!$G$23=0,0,(F40/PNL!$G$23)*100)</f>
        <v>0</v>
      </c>
      <c r="H40" s="472">
        <f>SUM(MACRO!I743)</f>
        <v>0</v>
      </c>
      <c r="I40" s="506">
        <f>IF(PNL!$I$23=0,0,(H40/PNL!$I$23)*100)</f>
        <v>0</v>
      </c>
      <c r="J40" s="485" t="str">
        <f>MACRO!B743</f>
        <v>A&amp;G Bussines tax</v>
      </c>
      <c r="K40" s="472">
        <f>SUM(MACRO!L743)</f>
        <v>0</v>
      </c>
      <c r="L40" s="506">
        <f>IF(PNL!$L$23=0,0,(K40/PNL!$L$23)*100)</f>
        <v>0</v>
      </c>
      <c r="M40" s="472">
        <f>SUM(MACRO!N743)</f>
        <v>0</v>
      </c>
      <c r="N40" s="506">
        <f>IF(PNL!$N$23=0,0,(M40/PNL!$N$23)*100)</f>
        <v>0</v>
      </c>
      <c r="O40" s="472">
        <f>SUM(MACRO!P743)</f>
        <v>0</v>
      </c>
      <c r="P40" s="506">
        <f>IF(PNL!$P$23=0,0,(O40/PNL!$P$23)*100)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SUM(MACRO!C744)</f>
        <v>0</v>
      </c>
      <c r="C41" s="506">
        <f>IF(PNL!$C$23=0,0,(B41/PNL!$C$23)*100)</f>
        <v>0</v>
      </c>
      <c r="D41" s="472">
        <f>SUM(MACRO!E744)</f>
        <v>0</v>
      </c>
      <c r="E41" s="506">
        <f>IF(PNL!$E$23=0,0,(D41/PNL!$E$23)*100)</f>
        <v>0</v>
      </c>
      <c r="F41" s="472">
        <f>SUM(MACRO!G744)</f>
        <v>0</v>
      </c>
      <c r="G41" s="506">
        <f>IF(PNL!$G$23=0,0,(F41/PNL!$G$23)*100)</f>
        <v>0</v>
      </c>
      <c r="H41" s="472">
        <f>SUM(MACRO!I744)</f>
        <v>0</v>
      </c>
      <c r="I41" s="506">
        <f>IF(PNL!$I$23=0,0,(H41/PNL!$I$23)*100)</f>
        <v>0</v>
      </c>
      <c r="J41" s="485" t="str">
        <f>MACRO!B744</f>
        <v>A&amp;G Building Insurance</v>
      </c>
      <c r="K41" s="472">
        <f>SUM(MACRO!L744)</f>
        <v>0</v>
      </c>
      <c r="L41" s="506">
        <f>IF(PNL!$L$23=0,0,(K41/PNL!$L$23)*100)</f>
        <v>0</v>
      </c>
      <c r="M41" s="472">
        <f>SUM(MACRO!N744)</f>
        <v>0</v>
      </c>
      <c r="N41" s="506">
        <f>IF(PNL!$N$23=0,0,(M41/PNL!$N$23)*100)</f>
        <v>0</v>
      </c>
      <c r="O41" s="472">
        <f>SUM(MACRO!P744)</f>
        <v>0</v>
      </c>
      <c r="P41" s="506">
        <f>IF(PNL!$P$23=0,0,(O41/PNL!$P$23)*100)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SUM(MACRO!C745)</f>
        <v>0</v>
      </c>
      <c r="C42" s="506">
        <f>IF(PNL!$C$23=0,0,(B42/PNL!$C$23)*100)</f>
        <v>0</v>
      </c>
      <c r="D42" s="472">
        <f>SUM(MACRO!E745)</f>
        <v>0</v>
      </c>
      <c r="E42" s="506">
        <f>IF(PNL!$E$23=0,0,(D42/PNL!$E$23)*100)</f>
        <v>0</v>
      </c>
      <c r="F42" s="472">
        <f>SUM(MACRO!G745)</f>
        <v>0</v>
      </c>
      <c r="G42" s="506">
        <f>IF(PNL!$G$23=0,0,(F42/PNL!$G$23)*100)</f>
        <v>0</v>
      </c>
      <c r="H42" s="472">
        <f>SUM(MACRO!I745)</f>
        <v>0</v>
      </c>
      <c r="I42" s="506">
        <f>IF(PNL!$I$23=0,0,(H42/PNL!$I$23)*100)</f>
        <v>0</v>
      </c>
      <c r="J42" s="485" t="str">
        <f>MACRO!B745</f>
        <v>A&amp;G Car Insurance</v>
      </c>
      <c r="K42" s="472">
        <f>SUM(MACRO!L745)</f>
        <v>0</v>
      </c>
      <c r="L42" s="506">
        <f>IF(PNL!$L$23=0,0,(K42/PNL!$L$23)*100)</f>
        <v>0</v>
      </c>
      <c r="M42" s="472">
        <f>SUM(MACRO!N745)</f>
        <v>0</v>
      </c>
      <c r="N42" s="506">
        <f>IF(PNL!$N$23=0,0,(M42/PNL!$N$23)*100)</f>
        <v>0</v>
      </c>
      <c r="O42" s="472">
        <f>SUM(MACRO!P745)</f>
        <v>0</v>
      </c>
      <c r="P42" s="506">
        <f>IF(PNL!$P$23=0,0,(O42/PNL!$P$23)*100)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SUM(MACRO!C746)</f>
        <v>0</v>
      </c>
      <c r="C43" s="506">
        <f>IF(PNL!$C$23=0,0,(B43/PNL!$C$23)*100)</f>
        <v>0</v>
      </c>
      <c r="D43" s="472">
        <f>SUM(MACRO!E746)</f>
        <v>0</v>
      </c>
      <c r="E43" s="506">
        <f>IF(PNL!$E$23=0,0,(D43/PNL!$E$23)*100)</f>
        <v>0</v>
      </c>
      <c r="F43" s="472">
        <f>SUM(MACRO!G746)</f>
        <v>0</v>
      </c>
      <c r="G43" s="506">
        <f>IF(PNL!$G$23=0,0,(F43/PNL!$G$23)*100)</f>
        <v>0</v>
      </c>
      <c r="H43" s="472">
        <f>SUM(MACRO!I746)</f>
        <v>0</v>
      </c>
      <c r="I43" s="506">
        <f>IF(PNL!$I$23=0,0,(H43/PNL!$I$23)*100)</f>
        <v>0</v>
      </c>
      <c r="J43" s="485" t="str">
        <f>MACRO!B746</f>
        <v>A&amp;G Allowance</v>
      </c>
      <c r="K43" s="472">
        <f>SUM(MACRO!L746)</f>
        <v>0</v>
      </c>
      <c r="L43" s="506">
        <f>IF(PNL!$L$23=0,0,(K43/PNL!$L$23)*100)</f>
        <v>0</v>
      </c>
      <c r="M43" s="472">
        <f>SUM(MACRO!N746)</f>
        <v>0</v>
      </c>
      <c r="N43" s="506">
        <f>IF(PNL!$N$23=0,0,(M43/PNL!$N$23)*100)</f>
        <v>0</v>
      </c>
      <c r="O43" s="472">
        <f>SUM(MACRO!P746)</f>
        <v>0</v>
      </c>
      <c r="P43" s="506">
        <f>IF(PNL!$P$23=0,0,(O43/PNL!$P$23)*100)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472">
        <f>SUM(MACRO!C747)</f>
        <v>0</v>
      </c>
      <c r="C44" s="506">
        <f>IF(PNL!$C$23=0,0,(B44/PNL!$C$23)*100)</f>
        <v>0</v>
      </c>
      <c r="D44" s="472">
        <f>SUM(MACRO!E747)</f>
        <v>0</v>
      </c>
      <c r="E44" s="506">
        <f>IF(PNL!$E$23=0,0,(D44/PNL!$E$23)*100)</f>
        <v>0</v>
      </c>
      <c r="F44" s="472">
        <f>SUM(MACRO!G747)</f>
        <v>0</v>
      </c>
      <c r="G44" s="506">
        <f>IF(PNL!$G$23=0,0,(F44/PNL!$G$23)*100)</f>
        <v>0</v>
      </c>
      <c r="H44" s="472">
        <f>SUM(MACRO!I747)</f>
        <v>0</v>
      </c>
      <c r="I44" s="506">
        <f>IF(PNL!$I$23=0,0,(H44/PNL!$I$23)*100)</f>
        <v>0</v>
      </c>
      <c r="J44" s="485" t="str">
        <f>MACRO!B747</f>
        <v>A&amp;G Dues &amp; Subscription</v>
      </c>
      <c r="K44" s="472">
        <f>SUM(MACRO!L747)</f>
        <v>0</v>
      </c>
      <c r="L44" s="506">
        <f>IF(PNL!$L$23=0,0,(K44/PNL!$L$23)*100)</f>
        <v>0</v>
      </c>
      <c r="M44" s="472">
        <f>SUM(MACRO!N747)</f>
        <v>0</v>
      </c>
      <c r="N44" s="506">
        <f>IF(PNL!$N$23=0,0,(M44/PNL!$N$23)*100)</f>
        <v>0</v>
      </c>
      <c r="O44" s="472">
        <f>SUM(MACRO!P747)</f>
        <v>0</v>
      </c>
      <c r="P44" s="506">
        <f>IF(PNL!$P$23=0,0,(O44/PNL!$P$23)*100)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472">
        <f>SUM(MACRO!C748)</f>
        <v>0</v>
      </c>
      <c r="C45" s="506">
        <f>IF(PNL!$C$23=0,0,(B45/PNL!$C$23)*100)</f>
        <v>0</v>
      </c>
      <c r="D45" s="472">
        <f>SUM(MACRO!E748)</f>
        <v>0</v>
      </c>
      <c r="E45" s="506">
        <f>IF(PNL!$E$23=0,0,(D45/PNL!$E$23)*100)</f>
        <v>0</v>
      </c>
      <c r="F45" s="472">
        <f>SUM(MACRO!G748)</f>
        <v>0</v>
      </c>
      <c r="G45" s="506">
        <f>IF(PNL!$G$23=0,0,(F45/PNL!$G$23)*100)</f>
        <v>0</v>
      </c>
      <c r="H45" s="472">
        <f>SUM(MACRO!I748)</f>
        <v>0</v>
      </c>
      <c r="I45" s="506">
        <f>IF(PNL!$I$23=0,0,(H45/PNL!$I$23)*100)</f>
        <v>0</v>
      </c>
      <c r="J45" s="485" t="str">
        <f>MACRO!B748</f>
        <v>A&amp;G Laundry Uniform</v>
      </c>
      <c r="K45" s="472">
        <f>SUM(MACRO!L748)</f>
        <v>0</v>
      </c>
      <c r="L45" s="506">
        <f>IF(PNL!$L$23=0,0,(K45/PNL!$L$23)*100)</f>
        <v>0</v>
      </c>
      <c r="M45" s="472">
        <f>SUM(MACRO!N748)</f>
        <v>0</v>
      </c>
      <c r="N45" s="506">
        <f>IF(PNL!$N$23=0,0,(M45/PNL!$N$23)*100)</f>
        <v>0</v>
      </c>
      <c r="O45" s="472">
        <f>SUM(MACRO!P748)</f>
        <v>0</v>
      </c>
      <c r="P45" s="506">
        <f>IF(PNL!$P$23=0,0,(O45/PNL!$P$23)*100)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426"/>
      <c r="B46" s="472">
        <f>SUM(MACRO!C749)</f>
        <v>0</v>
      </c>
      <c r="C46" s="506">
        <f>IF(PNL!$C$23=0,0,(B46/PNL!$C$23)*100)</f>
        <v>0</v>
      </c>
      <c r="D46" s="472">
        <f>SUM(MACRO!E749)</f>
        <v>0</v>
      </c>
      <c r="E46" s="506">
        <f>IF(PNL!$E$23=0,0,(D46/PNL!$E$23)*100)</f>
        <v>0</v>
      </c>
      <c r="F46" s="472">
        <f>SUM(MACRO!G749)</f>
        <v>0</v>
      </c>
      <c r="G46" s="506">
        <f>IF(PNL!$G$23=0,0,(F46/PNL!$G$23)*100)</f>
        <v>0</v>
      </c>
      <c r="H46" s="472">
        <f>SUM(MACRO!I749)</f>
        <v>0</v>
      </c>
      <c r="I46" s="506">
        <f>IF(PNL!$I$23=0,0,(H46/PNL!$I$23)*100)</f>
        <v>0</v>
      </c>
      <c r="J46" s="485" t="str">
        <f>MACRO!B749</f>
        <v>A&amp;G Training</v>
      </c>
      <c r="K46" s="472">
        <f>SUM(MACRO!L749)</f>
        <v>0</v>
      </c>
      <c r="L46" s="506">
        <f>IF(PNL!$L$23=0,0,(K46/PNL!$L$23)*100)</f>
        <v>0</v>
      </c>
      <c r="M46" s="472">
        <f>SUM(MACRO!N749)</f>
        <v>0</v>
      </c>
      <c r="N46" s="506">
        <f>IF(PNL!$N$23=0,0,(M46/PNL!$N$23)*100)</f>
        <v>0</v>
      </c>
      <c r="O46" s="472">
        <f>SUM(MACRO!P749)</f>
        <v>0</v>
      </c>
      <c r="P46" s="506">
        <f>IF(PNL!$P$23=0,0,(O46/PNL!$P$23)*100)</f>
        <v>0</v>
      </c>
      <c r="Q46" s="36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426"/>
      <c r="B47" s="472">
        <f>SUM(MACRO!C750)</f>
        <v>0</v>
      </c>
      <c r="C47" s="506">
        <f>IF(PNL!$C$23=0,0,(B47/PNL!$C$23)*100)</f>
        <v>0</v>
      </c>
      <c r="D47" s="472">
        <f>SUM(MACRO!E750)</f>
        <v>0</v>
      </c>
      <c r="E47" s="506">
        <f>IF(PNL!$E$23=0,0,(D47/PNL!$E$23)*100)</f>
        <v>0</v>
      </c>
      <c r="F47" s="472">
        <f>SUM(MACRO!G750)</f>
        <v>0</v>
      </c>
      <c r="G47" s="506">
        <f>IF(PNL!$G$23=0,0,(F47/PNL!$G$23)*100)</f>
        <v>0</v>
      </c>
      <c r="H47" s="472">
        <f>SUM(MACRO!I750)</f>
        <v>0</v>
      </c>
      <c r="I47" s="506">
        <f>IF(PNL!$I$23=0,0,(H47/PNL!$I$23)*100)</f>
        <v>0</v>
      </c>
      <c r="J47" s="485" t="str">
        <f>MACRO!B750</f>
        <v>A&amp;G Others expenses</v>
      </c>
      <c r="K47" s="472">
        <f>SUM(MACRO!L750)</f>
        <v>0</v>
      </c>
      <c r="L47" s="506">
        <f>IF(PNL!$L$23=0,0,(K47/PNL!$L$23)*100)</f>
        <v>0</v>
      </c>
      <c r="M47" s="472">
        <f>SUM(MACRO!N750)</f>
        <v>0</v>
      </c>
      <c r="N47" s="506">
        <f>IF(PNL!$N$23=0,0,(M47/PNL!$N$23)*100)</f>
        <v>0</v>
      </c>
      <c r="O47" s="472">
        <f>SUM(MACRO!P750)</f>
        <v>0</v>
      </c>
      <c r="P47" s="506">
        <f>IF(PNL!$P$23=0,0,(O47/PNL!$P$23)*100)</f>
        <v>0</v>
      </c>
      <c r="Q47" s="361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" customHeight="1">
      <c r="A48" s="426"/>
      <c r="B48" s="523">
        <f>SUM(B23:B47)</f>
        <v>0</v>
      </c>
      <c r="C48" s="522">
        <f>IF(PNL!$C$23=0,0,(B48/PNL!$C$23)*100)</f>
        <v>0</v>
      </c>
      <c r="D48" s="523">
        <f>SUM(D23:D47)</f>
        <v>0</v>
      </c>
      <c r="E48" s="522">
        <f>IF(PNL!$E$23=0,0,(D48/PNL!$E$23)*100)</f>
        <v>0</v>
      </c>
      <c r="F48" s="523">
        <f>SUM(F23:F47)</f>
        <v>0</v>
      </c>
      <c r="G48" s="522">
        <f>IF(PNL!$G$23=0,0,(F48/PNL!$G$23)*100)</f>
        <v>0</v>
      </c>
      <c r="H48" s="523">
        <f>SUM(H23:H47)</f>
        <v>0</v>
      </c>
      <c r="I48" s="522">
        <f>IF(PNL!$I$23=0,0,(H48/PNL!$I$23)*100)</f>
        <v>0</v>
      </c>
      <c r="J48" s="493" t="s">
        <v>1609</v>
      </c>
      <c r="K48" s="523">
        <f>SUM(K23:K47)</f>
        <v>0</v>
      </c>
      <c r="L48" s="522">
        <f>IF(PNL!$L$23=0,0,(K48/PNL!$L$23)*100)</f>
        <v>0</v>
      </c>
      <c r="M48" s="523">
        <f>SUM(M23:M47)</f>
        <v>0</v>
      </c>
      <c r="N48" s="522">
        <f>IF(PNL!$N$23=0,0,(M48/PNL!$N$23)*100)</f>
        <v>0</v>
      </c>
      <c r="O48" s="523">
        <f>SUM(O23:O47)</f>
        <v>0</v>
      </c>
      <c r="P48" s="522">
        <f>IF(PNL!$P$23=0,0,(O48/PNL!$P$23)*100)</f>
        <v>0</v>
      </c>
      <c r="Q48" s="361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" customHeight="1">
      <c r="A49" s="426"/>
      <c r="B49" s="521">
        <f>SUM(B21,B48)</f>
        <v>0</v>
      </c>
      <c r="C49" s="522">
        <f>IF(PNL!$C$23=0,0,(B49/PNL!$C$23)*100)</f>
        <v>0</v>
      </c>
      <c r="D49" s="521">
        <f>SUM(D21,D48)</f>
        <v>0</v>
      </c>
      <c r="E49" s="522">
        <f>IF(PNL!$E$23=0,0,(D49/PNL!$E$23)*100)</f>
        <v>0</v>
      </c>
      <c r="F49" s="521">
        <f>SUM(F21,F48)</f>
        <v>0</v>
      </c>
      <c r="G49" s="522">
        <f>IF(PNL!$G$23=0,0,(F49/PNL!$G$23)*100)</f>
        <v>0</v>
      </c>
      <c r="H49" s="521">
        <f>SUM(H21,H48)</f>
        <v>0</v>
      </c>
      <c r="I49" s="522">
        <f>IF(PNL!$I$23=0,0,(H49/PNL!$I$23)*100)</f>
        <v>0</v>
      </c>
      <c r="J49" s="491" t="s">
        <v>2051</v>
      </c>
      <c r="K49" s="521">
        <f>SUM(K21,K48)</f>
        <v>0</v>
      </c>
      <c r="L49" s="522">
        <f>IF(PNL!$L$23=0,0,(K49/PNL!$L$23)*100)</f>
        <v>0</v>
      </c>
      <c r="M49" s="521">
        <f>SUM(M21,M48)</f>
        <v>0</v>
      </c>
      <c r="N49" s="522">
        <f>IF(PNL!$N$23=0,0,(M49/PNL!$N$23)*100)</f>
        <v>0</v>
      </c>
      <c r="O49" s="521">
        <f>SUM(O21,O48)</f>
        <v>0</v>
      </c>
      <c r="P49" s="522">
        <f>IF(PNL!$P$23=0,0,(O49/PNL!$P$23)*100)</f>
        <v>0</v>
      </c>
      <c r="Q49" s="361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" customHeight="1">
      <c r="A50" s="481"/>
      <c r="B50" s="408"/>
      <c r="C50" s="409"/>
      <c r="D50" s="408"/>
      <c r="E50" s="409"/>
      <c r="F50" s="408"/>
      <c r="G50" s="409"/>
      <c r="H50" s="408"/>
      <c r="I50" s="409"/>
      <c r="J50" s="489"/>
      <c r="K50" s="408"/>
      <c r="L50" s="409"/>
      <c r="M50" s="408"/>
      <c r="N50" s="409"/>
      <c r="O50" s="408"/>
      <c r="P50" s="409"/>
      <c r="Q50" s="411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H2:I2"/>
    <mergeCell ref="H3:I3"/>
    <mergeCell ref="H4:I4"/>
  </mergeCells>
  <pageMargins left="0.7" right="0.7" top="0.75" bottom="0.75" header="0" footer="0"/>
  <pageSetup scale="37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53734"/>
  </sheetPr>
  <dimension ref="A1:Z1000"/>
  <sheetViews>
    <sheetView showGridLines="0"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43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82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2052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90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2049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SUM(MACRO!C483)</f>
        <v>0</v>
      </c>
      <c r="C8" s="473">
        <f>IF(PNL!$C$23=0,0,(B8/PNL!$C$23)*100)</f>
        <v>0</v>
      </c>
      <c r="D8" s="472">
        <f>SUM(MACRO!E483)</f>
        <v>0</v>
      </c>
      <c r="E8" s="473">
        <f>IF(PNL!$E$23=0,0,(D8/PNL!$E$23)*100)</f>
        <v>0</v>
      </c>
      <c r="F8" s="472">
        <f>SUM(MACRO!G483)</f>
        <v>0</v>
      </c>
      <c r="G8" s="473">
        <f>IF(PNL!$G$23=0,0,(F8/PNL!$G$23)*100)</f>
        <v>0</v>
      </c>
      <c r="H8" s="472">
        <f>SUM(MACRO!I483)</f>
        <v>0</v>
      </c>
      <c r="I8" s="473">
        <f>IF(PNL!$I$23=0,0,(H8/PNL!$I$23)*100)</f>
        <v>0</v>
      </c>
      <c r="J8" s="485" t="str">
        <f>MACRO!B483</f>
        <v>FA Salary</v>
      </c>
      <c r="K8" s="472">
        <f>SUM(MACRO!L483)</f>
        <v>0</v>
      </c>
      <c r="L8" s="473">
        <f>IF(PNL!$L$23=0,0,(K8/PNL!$L$23)*100)</f>
        <v>0</v>
      </c>
      <c r="M8" s="472">
        <f>SUM(MACRO!N483)</f>
        <v>0</v>
      </c>
      <c r="N8" s="473">
        <f>IF(PNL!$N$23=0,0,(M8/PNL!$N$23)*100)</f>
        <v>0</v>
      </c>
      <c r="O8" s="472">
        <f>SUM(MACRO!P483)</f>
        <v>0</v>
      </c>
      <c r="P8" s="473">
        <f>IF(PNL!$P$23=0,0,(O8/PNL!$P$23)*100)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SUM(MACRO!C484)</f>
        <v>0</v>
      </c>
      <c r="C9" s="473">
        <f>IF(PNL!$C$23=0,0,(B9/PNL!$C$23)*100)</f>
        <v>0</v>
      </c>
      <c r="D9" s="472">
        <f>SUM(MACRO!E484)</f>
        <v>0</v>
      </c>
      <c r="E9" s="473">
        <f>IF(PNL!$E$23=0,0,(D9/PNL!$E$23)*100)</f>
        <v>0</v>
      </c>
      <c r="F9" s="472">
        <f>SUM(MACRO!G484)</f>
        <v>0</v>
      </c>
      <c r="G9" s="473">
        <f>IF(PNL!$G$23=0,0,(F9/PNL!$G$23)*100)</f>
        <v>0</v>
      </c>
      <c r="H9" s="472">
        <f>SUM(MACRO!I484)</f>
        <v>0</v>
      </c>
      <c r="I9" s="473">
        <f>IF(PNL!$I$23=0,0,(H9/PNL!$I$23)*100)</f>
        <v>0</v>
      </c>
      <c r="J9" s="485" t="str">
        <f>MACRO!B484</f>
        <v>FA Bonus ( THR )</v>
      </c>
      <c r="K9" s="472">
        <f>SUM(MACRO!L484)</f>
        <v>0</v>
      </c>
      <c r="L9" s="473">
        <f>IF(PNL!$L$23=0,0,(K9/PNL!$L$23)*100)</f>
        <v>0</v>
      </c>
      <c r="M9" s="472">
        <f>SUM(MACRO!N484)</f>
        <v>0</v>
      </c>
      <c r="N9" s="473">
        <f>IF(PNL!$N$23=0,0,(M9/PNL!$N$23)*100)</f>
        <v>0</v>
      </c>
      <c r="O9" s="472">
        <f>SUM(MACRO!P484)</f>
        <v>0</v>
      </c>
      <c r="P9" s="473">
        <f>IF(PNL!$P$23=0,0,(O9/PNL!$P$23)*100)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SUM(MACRO!C485)</f>
        <v>0</v>
      </c>
      <c r="C10" s="473">
        <f>IF(PNL!$C$23=0,0,(B10/PNL!$C$23)*100)</f>
        <v>0</v>
      </c>
      <c r="D10" s="472">
        <f>SUM(MACRO!E485)</f>
        <v>0</v>
      </c>
      <c r="E10" s="473">
        <f>IF(PNL!$E$23=0,0,(D10/PNL!$E$23)*100)</f>
        <v>0</v>
      </c>
      <c r="F10" s="472">
        <f>SUM(MACRO!G485)</f>
        <v>0</v>
      </c>
      <c r="G10" s="473">
        <f>IF(PNL!$G$23=0,0,(F10/PNL!$G$23)*100)</f>
        <v>0</v>
      </c>
      <c r="H10" s="472">
        <f>SUM(MACRO!I485)</f>
        <v>0</v>
      </c>
      <c r="I10" s="473">
        <f>IF(PNL!$I$23=0,0,(H10/PNL!$I$23)*100)</f>
        <v>0</v>
      </c>
      <c r="J10" s="485" t="str">
        <f>MACRO!B485</f>
        <v>FA Employee Bonus ( Compensation )</v>
      </c>
      <c r="K10" s="472">
        <f>SUM(MACRO!L485)</f>
        <v>0</v>
      </c>
      <c r="L10" s="473">
        <f>IF(PNL!$L$23=0,0,(K10/PNL!$L$23)*100)</f>
        <v>0</v>
      </c>
      <c r="M10" s="472">
        <f>SUM(MACRO!N485)</f>
        <v>0</v>
      </c>
      <c r="N10" s="473">
        <f>IF(PNL!$N$23=0,0,(M10/PNL!$N$23)*100)</f>
        <v>0</v>
      </c>
      <c r="O10" s="472">
        <f>SUM(MACRO!P485)</f>
        <v>0</v>
      </c>
      <c r="P10" s="473">
        <f>IF(PNL!$P$23=0,0,(O10/PNL!$P$23)*100)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SUM(MACRO!C486)</f>
        <v>0</v>
      </c>
      <c r="C11" s="473">
        <f>IF(PNL!$C$23=0,0,(B11/PNL!$C$23)*100)</f>
        <v>0</v>
      </c>
      <c r="D11" s="472">
        <f>SUM(MACRO!E486)</f>
        <v>0</v>
      </c>
      <c r="E11" s="473">
        <f>IF(PNL!$E$23=0,0,(D11/PNL!$E$23)*100)</f>
        <v>0</v>
      </c>
      <c r="F11" s="472">
        <f>SUM(MACRO!G486)</f>
        <v>0</v>
      </c>
      <c r="G11" s="473">
        <f>IF(PNL!$G$23=0,0,(F11/PNL!$G$23)*100)</f>
        <v>0</v>
      </c>
      <c r="H11" s="472">
        <f>SUM(MACRO!I486)</f>
        <v>0</v>
      </c>
      <c r="I11" s="473">
        <f>IF(PNL!$I$23=0,0,(H11/PNL!$I$23)*100)</f>
        <v>0</v>
      </c>
      <c r="J11" s="485" t="str">
        <f>MACRO!B486</f>
        <v>FA Termination ( PHK )</v>
      </c>
      <c r="K11" s="472">
        <f>SUM(MACRO!L486)</f>
        <v>0</v>
      </c>
      <c r="L11" s="473">
        <f>IF(PNL!$L$23=0,0,(K11/PNL!$L$23)*100)</f>
        <v>0</v>
      </c>
      <c r="M11" s="472">
        <f>SUM(MACRO!N486)</f>
        <v>0</v>
      </c>
      <c r="N11" s="473">
        <f>IF(PNL!$N$23=0,0,(M11/PNL!$N$23)*100)</f>
        <v>0</v>
      </c>
      <c r="O11" s="472">
        <f>SUM(MACRO!P486)</f>
        <v>0</v>
      </c>
      <c r="P11" s="473">
        <f>IF(PNL!$P$23=0,0,(O11/PNL!$P$23)*100)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SUM(MACRO!C487)</f>
        <v>0</v>
      </c>
      <c r="C12" s="473">
        <f>IF(PNL!$C$23=0,0,(B12/PNL!$C$23)*100)</f>
        <v>0</v>
      </c>
      <c r="D12" s="472">
        <f>SUM(MACRO!E487)</f>
        <v>0</v>
      </c>
      <c r="E12" s="473">
        <f>IF(PNL!$E$23=0,0,(D12/PNL!$E$23)*100)</f>
        <v>0</v>
      </c>
      <c r="F12" s="472">
        <f>SUM(MACRO!G487)</f>
        <v>0</v>
      </c>
      <c r="G12" s="473">
        <f>IF(PNL!$G$23=0,0,(F12/PNL!$G$23)*100)</f>
        <v>0</v>
      </c>
      <c r="H12" s="472">
        <f>SUM(MACRO!I487)</f>
        <v>0</v>
      </c>
      <c r="I12" s="473">
        <f>IF(PNL!$I$23=0,0,(H12/PNL!$I$23)*100)</f>
        <v>0</v>
      </c>
      <c r="J12" s="485" t="str">
        <f>MACRO!B487</f>
        <v>FA Daily Worker</v>
      </c>
      <c r="K12" s="472">
        <f>SUM(MACRO!L487)</f>
        <v>0</v>
      </c>
      <c r="L12" s="473">
        <f>IF(PNL!$L$23=0,0,(K12/PNL!$L$23)*100)</f>
        <v>0</v>
      </c>
      <c r="M12" s="472">
        <f>SUM(MACRO!N487)</f>
        <v>0</v>
      </c>
      <c r="N12" s="473">
        <f>IF(PNL!$N$23=0,0,(M12/PNL!$N$23)*100)</f>
        <v>0</v>
      </c>
      <c r="O12" s="472">
        <f>SUM(MACRO!P487)</f>
        <v>0</v>
      </c>
      <c r="P12" s="473">
        <f>IF(PNL!$P$23=0,0,(O12/PNL!$P$23)*100)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SUM(MACRO!C488)</f>
        <v>0</v>
      </c>
      <c r="C13" s="473">
        <f>IF(PNL!$C$23=0,0,(B13/PNL!$C$23)*100)</f>
        <v>0</v>
      </c>
      <c r="D13" s="472">
        <f>SUM(MACRO!E488)</f>
        <v>0</v>
      </c>
      <c r="E13" s="473">
        <f>IF(PNL!$E$23=0,0,(D13/PNL!$E$23)*100)</f>
        <v>0</v>
      </c>
      <c r="F13" s="472">
        <f>SUM(MACRO!G488)</f>
        <v>0</v>
      </c>
      <c r="G13" s="473">
        <f>IF(PNL!$G$23=0,0,(F13/PNL!$G$23)*100)</f>
        <v>0</v>
      </c>
      <c r="H13" s="472">
        <f>SUM(MACRO!I488)</f>
        <v>0</v>
      </c>
      <c r="I13" s="473">
        <f>IF(PNL!$I$23=0,0,(H13/PNL!$I$23)*100)</f>
        <v>0</v>
      </c>
      <c r="J13" s="485" t="str">
        <f>MACRO!B488</f>
        <v>FA Over time</v>
      </c>
      <c r="K13" s="472">
        <f>SUM(MACRO!L488)</f>
        <v>0</v>
      </c>
      <c r="L13" s="473">
        <f>IF(PNL!$L$23=0,0,(K13/PNL!$L$23)*100)</f>
        <v>0</v>
      </c>
      <c r="M13" s="472">
        <f>SUM(MACRO!N488)</f>
        <v>0</v>
      </c>
      <c r="N13" s="473">
        <f>IF(PNL!$N$23=0,0,(M13/PNL!$N$23)*100)</f>
        <v>0</v>
      </c>
      <c r="O13" s="472">
        <f>SUM(MACRO!P488)</f>
        <v>0</v>
      </c>
      <c r="P13" s="473">
        <f>IF(PNL!$P$23=0,0,(O13/PNL!$P$23)*100)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SUM(MACRO!C489)</f>
        <v>0</v>
      </c>
      <c r="C14" s="473">
        <f>IF(PNL!$C$23=0,0,(B14/PNL!$C$23)*100)</f>
        <v>0</v>
      </c>
      <c r="D14" s="472">
        <f>SUM(MACRO!E489)</f>
        <v>0</v>
      </c>
      <c r="E14" s="473">
        <f>IF(PNL!$E$23=0,0,(D14/PNL!$E$23)*100)</f>
        <v>0</v>
      </c>
      <c r="F14" s="472">
        <f>SUM(MACRO!G489)</f>
        <v>0</v>
      </c>
      <c r="G14" s="473">
        <f>IF(PNL!$G$23=0,0,(F14/PNL!$G$23)*100)</f>
        <v>0</v>
      </c>
      <c r="H14" s="472">
        <f>SUM(MACRO!I489)</f>
        <v>0</v>
      </c>
      <c r="I14" s="473">
        <f>IF(PNL!$I$23=0,0,(H14/PNL!$I$23)*100)</f>
        <v>0</v>
      </c>
      <c r="J14" s="485" t="str">
        <f>MACRO!B489</f>
        <v>FA Employee Meals</v>
      </c>
      <c r="K14" s="472">
        <f>SUM(MACRO!L489)</f>
        <v>0</v>
      </c>
      <c r="L14" s="473">
        <f>IF(PNL!$L$23=0,0,(K14/PNL!$L$23)*100)</f>
        <v>0</v>
      </c>
      <c r="M14" s="472">
        <f>SUM(MACRO!N489)</f>
        <v>0</v>
      </c>
      <c r="N14" s="473">
        <f>IF(PNL!$N$23=0,0,(M14/PNL!$N$23)*100)</f>
        <v>0</v>
      </c>
      <c r="O14" s="472">
        <f>SUM(MACRO!P489)</f>
        <v>0</v>
      </c>
      <c r="P14" s="473">
        <f>IF(PNL!$P$23=0,0,(O14/PNL!$P$23)*100)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SUM(MACRO!C490)</f>
        <v>0</v>
      </c>
      <c r="C15" s="473">
        <f>IF(PNL!$C$23=0,0,(B15/PNL!$C$23)*100)</f>
        <v>0</v>
      </c>
      <c r="D15" s="472">
        <f>SUM(MACRO!E490)</f>
        <v>0</v>
      </c>
      <c r="E15" s="473">
        <f>IF(PNL!$E$23=0,0,(D15/PNL!$E$23)*100)</f>
        <v>0</v>
      </c>
      <c r="F15" s="472">
        <f>SUM(MACRO!G490)</f>
        <v>0</v>
      </c>
      <c r="G15" s="473">
        <f>IF(PNL!$G$23=0,0,(F15/PNL!$G$23)*100)</f>
        <v>0</v>
      </c>
      <c r="H15" s="472">
        <f>SUM(MACRO!I490)</f>
        <v>0</v>
      </c>
      <c r="I15" s="473">
        <f>IF(PNL!$I$23=0,0,(H15/PNL!$I$23)*100)</f>
        <v>0</v>
      </c>
      <c r="J15" s="485" t="str">
        <f>MACRO!B490</f>
        <v>FA Medical Insurance</v>
      </c>
      <c r="K15" s="472">
        <f>SUM(MACRO!L490)</f>
        <v>0</v>
      </c>
      <c r="L15" s="473">
        <f>IF(PNL!$L$23=0,0,(K15/PNL!$L$23)*100)</f>
        <v>0</v>
      </c>
      <c r="M15" s="472">
        <f>SUM(MACRO!N490)</f>
        <v>0</v>
      </c>
      <c r="N15" s="473">
        <f>IF(PNL!$N$23=0,0,(M15/PNL!$N$23)*100)</f>
        <v>0</v>
      </c>
      <c r="O15" s="472">
        <f>SUM(MACRO!P490)</f>
        <v>0</v>
      </c>
      <c r="P15" s="473">
        <f>IF(PNL!$P$23=0,0,(O15/PNL!$P$23)*100)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SUM(MACRO!C491)</f>
        <v>0</v>
      </c>
      <c r="C16" s="473">
        <f>IF(PNL!$C$23=0,0,(B16/PNL!$C$23)*100)</f>
        <v>0</v>
      </c>
      <c r="D16" s="472">
        <f>SUM(MACRO!E491)</f>
        <v>0</v>
      </c>
      <c r="E16" s="473">
        <f>IF(PNL!$E$23=0,0,(D16/PNL!$E$23)*100)</f>
        <v>0</v>
      </c>
      <c r="F16" s="472">
        <f>SUM(MACRO!G491)</f>
        <v>0</v>
      </c>
      <c r="G16" s="473">
        <f>IF(PNL!$G$23=0,0,(F16/PNL!$G$23)*100)</f>
        <v>0</v>
      </c>
      <c r="H16" s="472">
        <f>SUM(MACRO!I491)</f>
        <v>0</v>
      </c>
      <c r="I16" s="473">
        <f>IF(PNL!$I$23=0,0,(H16/PNL!$I$23)*100)</f>
        <v>0</v>
      </c>
      <c r="J16" s="485" t="str">
        <f>MACRO!B491</f>
        <v>FA BPJS Ketenagakerjaan</v>
      </c>
      <c r="K16" s="472">
        <f>SUM(MACRO!L491)</f>
        <v>0</v>
      </c>
      <c r="L16" s="473">
        <f>IF(PNL!$L$23=0,0,(K16/PNL!$L$23)*100)</f>
        <v>0</v>
      </c>
      <c r="M16" s="472">
        <f>SUM(MACRO!N491)</f>
        <v>0</v>
      </c>
      <c r="N16" s="473">
        <f>IF(PNL!$N$23=0,0,(M16/PNL!$N$23)*100)</f>
        <v>0</v>
      </c>
      <c r="O16" s="472">
        <f>SUM(MACRO!P491)</f>
        <v>0</v>
      </c>
      <c r="P16" s="473">
        <f>IF(PNL!$P$23=0,0,(O16/PNL!$P$23)*100)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SUM(MACRO!C492)</f>
        <v>0</v>
      </c>
      <c r="C17" s="473">
        <f>IF(PNL!$C$23=0,0,(B17/PNL!$C$23)*100)</f>
        <v>0</v>
      </c>
      <c r="D17" s="472">
        <f>SUM(MACRO!E492)</f>
        <v>0</v>
      </c>
      <c r="E17" s="473">
        <f>IF(PNL!$E$23=0,0,(D17/PNL!$E$23)*100)</f>
        <v>0</v>
      </c>
      <c r="F17" s="472">
        <f>SUM(MACRO!G492)</f>
        <v>0</v>
      </c>
      <c r="G17" s="473">
        <f>IF(PNL!$G$23=0,0,(F17/PNL!$G$23)*100)</f>
        <v>0</v>
      </c>
      <c r="H17" s="472">
        <f>SUM(MACRO!I492)</f>
        <v>0</v>
      </c>
      <c r="I17" s="473">
        <f>IF(PNL!$I$23=0,0,(H17/PNL!$I$23)*100)</f>
        <v>0</v>
      </c>
      <c r="J17" s="485" t="str">
        <f>MACRO!B492</f>
        <v>FA BPJS Kesehatan</v>
      </c>
      <c r="K17" s="472">
        <f>SUM(MACRO!L492)</f>
        <v>0</v>
      </c>
      <c r="L17" s="473">
        <f>IF(PNL!$L$23=0,0,(K17/PNL!$L$23)*100)</f>
        <v>0</v>
      </c>
      <c r="M17" s="472">
        <f>SUM(MACRO!N492)</f>
        <v>0</v>
      </c>
      <c r="N17" s="473">
        <f>IF(PNL!$N$23=0,0,(M17/PNL!$N$23)*100)</f>
        <v>0</v>
      </c>
      <c r="O17" s="472">
        <f>SUM(MACRO!P492)</f>
        <v>0</v>
      </c>
      <c r="P17" s="473">
        <f>IF(PNL!$P$23=0,0,(O17/PNL!$P$23)*100)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SUM(MACRO!C493)</f>
        <v>0</v>
      </c>
      <c r="C18" s="473">
        <f>IF(PNL!$C$23=0,0,(B18/PNL!$C$23)*100)</f>
        <v>0</v>
      </c>
      <c r="D18" s="472">
        <f>SUM(MACRO!E493)</f>
        <v>0</v>
      </c>
      <c r="E18" s="473">
        <f>IF(PNL!$E$23=0,0,(D18/PNL!$E$23)*100)</f>
        <v>0</v>
      </c>
      <c r="F18" s="472">
        <f>SUM(MACRO!G493)</f>
        <v>0</v>
      </c>
      <c r="G18" s="473">
        <f>IF(PNL!$G$23=0,0,(F18/PNL!$G$23)*100)</f>
        <v>0</v>
      </c>
      <c r="H18" s="472">
        <f>SUM(MACRO!I493)</f>
        <v>0</v>
      </c>
      <c r="I18" s="473">
        <f>IF(PNL!$I$23=0,0,(H18/PNL!$I$23)*100)</f>
        <v>0</v>
      </c>
      <c r="J18" s="485" t="str">
        <f>MACRO!B493</f>
        <v>FA MOD Expenses</v>
      </c>
      <c r="K18" s="472">
        <f>SUM(MACRO!L493)</f>
        <v>0</v>
      </c>
      <c r="L18" s="473">
        <f>IF(PNL!$L$23=0,0,(K18/PNL!$L$23)*100)</f>
        <v>0</v>
      </c>
      <c r="M18" s="472">
        <f>SUM(MACRO!N493)</f>
        <v>0</v>
      </c>
      <c r="N18" s="473">
        <f>IF(PNL!$N$23=0,0,(M18/PNL!$N$23)*100)</f>
        <v>0</v>
      </c>
      <c r="O18" s="472">
        <f>SUM(MACRO!P493)</f>
        <v>0</v>
      </c>
      <c r="P18" s="473">
        <f>IF(PNL!$P$23=0,0,(O18/PNL!$P$23)*100)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SUM(MACRO!C494)</f>
        <v>0</v>
      </c>
      <c r="C19" s="473">
        <f>IF(PNL!$C$23=0,0,(B19/PNL!$C$23)*100)</f>
        <v>0</v>
      </c>
      <c r="D19" s="472">
        <f>SUM(MACRO!E494)</f>
        <v>0</v>
      </c>
      <c r="E19" s="473">
        <f>IF(PNL!$E$23=0,0,(D19/PNL!$E$23)*100)</f>
        <v>0</v>
      </c>
      <c r="F19" s="472">
        <f>SUM(MACRO!G494)</f>
        <v>0</v>
      </c>
      <c r="G19" s="473">
        <f>IF(PNL!$G$23=0,0,(F19/PNL!$G$23)*100)</f>
        <v>0</v>
      </c>
      <c r="H19" s="472">
        <f>SUM(MACRO!I494)</f>
        <v>0</v>
      </c>
      <c r="I19" s="473">
        <f>IF(PNL!$I$23=0,0,(H19/PNL!$I$23)*100)</f>
        <v>0</v>
      </c>
      <c r="J19" s="485" t="str">
        <f>MACRO!B494</f>
        <v>FA Income Tax Allowance</v>
      </c>
      <c r="K19" s="472">
        <f>SUM(MACRO!L494)</f>
        <v>0</v>
      </c>
      <c r="L19" s="473">
        <f>IF(PNL!$L$23=0,0,(K19/PNL!$L$23)*100)</f>
        <v>0</v>
      </c>
      <c r="M19" s="472">
        <f>SUM(MACRO!N494)</f>
        <v>0</v>
      </c>
      <c r="N19" s="473">
        <f>IF(PNL!$N$23=0,0,(M19/PNL!$N$23)*100)</f>
        <v>0</v>
      </c>
      <c r="O19" s="472">
        <f>SUM(MACRO!P494)</f>
        <v>0</v>
      </c>
      <c r="P19" s="473">
        <f>IF(PNL!$P$23=0,0,(O19/PNL!$P$23)*100)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SUM(MACRO!C495)</f>
        <v>0</v>
      </c>
      <c r="C20" s="473">
        <f>IF(PNL!$C$23=0,0,(B20/PNL!$C$23)*100)</f>
        <v>0</v>
      </c>
      <c r="D20" s="472">
        <f>SUM(MACRO!E495)</f>
        <v>0</v>
      </c>
      <c r="E20" s="473">
        <f>IF(PNL!$E$23=0,0,(D20/PNL!$E$23)*100)</f>
        <v>0</v>
      </c>
      <c r="F20" s="472">
        <f>SUM(MACRO!G495)</f>
        <v>0</v>
      </c>
      <c r="G20" s="473">
        <f>IF(PNL!$G$23=0,0,(F20/PNL!$G$23)*100)</f>
        <v>0</v>
      </c>
      <c r="H20" s="472">
        <f>SUM(MACRO!I495)</f>
        <v>0</v>
      </c>
      <c r="I20" s="473">
        <f>IF(PNL!$I$23=0,0,(H20/PNL!$I$23)*100)</f>
        <v>0</v>
      </c>
      <c r="J20" s="485" t="str">
        <f>MACRO!B495</f>
        <v>FA Goverment Compensation (UUCK)</v>
      </c>
      <c r="K20" s="472">
        <f>SUM(MACRO!L495)</f>
        <v>0</v>
      </c>
      <c r="L20" s="473">
        <f>IF(PNL!$L$23=0,0,(K20/PNL!$L$23)*100)</f>
        <v>0</v>
      </c>
      <c r="M20" s="472">
        <f>SUM(MACRO!N495)</f>
        <v>0</v>
      </c>
      <c r="N20" s="473">
        <f>IF(PNL!$N$23=0,0,(M20/PNL!$N$23)*100)</f>
        <v>0</v>
      </c>
      <c r="O20" s="472">
        <f>SUM(MACRO!P495)</f>
        <v>0</v>
      </c>
      <c r="P20" s="473">
        <f>IF(PNL!$P$23=0,0,(O20/PNL!$P$23)*100)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>IF(PNL!$C$23=0,0,(B21/PNL!$C$23)*100)</f>
        <v>0</v>
      </c>
      <c r="D21" s="521">
        <f>SUM(D8:D20)</f>
        <v>0</v>
      </c>
      <c r="E21" s="522">
        <f>IF(PNL!$E$23=0,0,(D21/PNL!$E$23)*100)</f>
        <v>0</v>
      </c>
      <c r="F21" s="521">
        <f>SUM(F8:F20)</f>
        <v>0</v>
      </c>
      <c r="G21" s="522">
        <f>IF(PNL!$G$23=0,0,(F21/PNL!$G$23)*100)</f>
        <v>0</v>
      </c>
      <c r="H21" s="521">
        <f>SUM(H8:H20)</f>
        <v>0</v>
      </c>
      <c r="I21" s="522">
        <f>IF(PNL!$I$23=0,0,(H21/PNL!$I$23)*100)</f>
        <v>0</v>
      </c>
      <c r="J21" s="491" t="s">
        <v>2050</v>
      </c>
      <c r="K21" s="521">
        <f>SUM(K8:K20)</f>
        <v>0</v>
      </c>
      <c r="L21" s="522">
        <f>IF(PNL!$L$23=0,0,(K21/PNL!$L$23)*100)</f>
        <v>0</v>
      </c>
      <c r="M21" s="521">
        <f>SUM(M8:M20)</f>
        <v>0</v>
      </c>
      <c r="N21" s="522">
        <f>IF(PNL!$N$23=0,0,(M21/PNL!$N$23)*100)</f>
        <v>0</v>
      </c>
      <c r="O21" s="521">
        <f>SUM(O8:O20)</f>
        <v>0</v>
      </c>
      <c r="P21" s="522">
        <f>IF(PNL!$P$23=0,0,(O21/PNL!$P$23)*100)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8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SUM(MACRO!C753)</f>
        <v>0</v>
      </c>
      <c r="C23" s="506">
        <f>IF(PNL!$C$23=0,0,(B23/PNL!$C$23)*100)</f>
        <v>0</v>
      </c>
      <c r="D23" s="472">
        <f>SUM(MACRO!E753)</f>
        <v>0</v>
      </c>
      <c r="E23" s="506">
        <f>IF(PNL!$E$23=0,0,(D23/PNL!$E$23)*100)</f>
        <v>0</v>
      </c>
      <c r="F23" s="472">
        <f>SUM(MACRO!G753)</f>
        <v>0</v>
      </c>
      <c r="G23" s="506">
        <f>IF(PNL!$G$23=0,0,(F23/PNL!$G$23)*100)</f>
        <v>0</v>
      </c>
      <c r="H23" s="472">
        <f>SUM(MACRO!I753)</f>
        <v>0</v>
      </c>
      <c r="I23" s="506">
        <f>IF(PNL!$I$23=0,0,(H23/PNL!$I$23)*100)</f>
        <v>0</v>
      </c>
      <c r="J23" s="485" t="str">
        <f>MACRO!B753</f>
        <v>FA Printing &amp; Stationary</v>
      </c>
      <c r="K23" s="472">
        <f>SUM(MACRO!L753)</f>
        <v>0</v>
      </c>
      <c r="L23" s="506">
        <f>IF(PNL!$L$23=0,0,(K23/PNL!$L$23)*100)</f>
        <v>0</v>
      </c>
      <c r="M23" s="472">
        <f>SUM(MACRO!N753)</f>
        <v>0</v>
      </c>
      <c r="N23" s="506">
        <f>IF(PNL!$N$23=0,0,(M23/PNL!$N$23)*100)</f>
        <v>0</v>
      </c>
      <c r="O23" s="472">
        <f>SUM(MACRO!P753)</f>
        <v>0</v>
      </c>
      <c r="P23" s="506">
        <f>IF(PNL!$P$23=0,0,(O23/PNL!$P$23)*100)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SUM(MACRO!C754)</f>
        <v>0</v>
      </c>
      <c r="C24" s="506">
        <f>IF(PNL!$C$23=0,0,(B24/PNL!$C$23)*100)</f>
        <v>0</v>
      </c>
      <c r="D24" s="472">
        <f>SUM(MACRO!E754)</f>
        <v>0</v>
      </c>
      <c r="E24" s="506">
        <f>IF(PNL!$E$23=0,0,(D24/PNL!$E$23)*100)</f>
        <v>0</v>
      </c>
      <c r="F24" s="472">
        <f>SUM(MACRO!G754)</f>
        <v>0</v>
      </c>
      <c r="G24" s="506">
        <f>IF(PNL!$G$23=0,0,(F24/PNL!$G$23)*100)</f>
        <v>0</v>
      </c>
      <c r="H24" s="472">
        <f>SUM(MACRO!I754)</f>
        <v>0</v>
      </c>
      <c r="I24" s="506">
        <f>IF(PNL!$I$23=0,0,(H24/PNL!$I$23)*100)</f>
        <v>0</v>
      </c>
      <c r="J24" s="485" t="str">
        <f>MACRO!B754</f>
        <v>FA Photo Copy</v>
      </c>
      <c r="K24" s="472">
        <f>SUM(MACRO!L754)</f>
        <v>0</v>
      </c>
      <c r="L24" s="506">
        <f>IF(PNL!$L$23=0,0,(K24/PNL!$L$23)*100)</f>
        <v>0</v>
      </c>
      <c r="M24" s="472">
        <f>SUM(MACRO!N754)</f>
        <v>0</v>
      </c>
      <c r="N24" s="506">
        <f>IF(PNL!$N$23=0,0,(M24/PNL!$N$23)*100)</f>
        <v>0</v>
      </c>
      <c r="O24" s="472">
        <f>SUM(MACRO!P754)</f>
        <v>0</v>
      </c>
      <c r="P24" s="506">
        <f>IF(PNL!$P$23=0,0,(O24/PNL!$P$23)*100)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SUM(MACRO!C755)</f>
        <v>0</v>
      </c>
      <c r="C25" s="506">
        <f>IF(PNL!$C$23=0,0,(B25/PNL!$C$23)*100)</f>
        <v>0</v>
      </c>
      <c r="D25" s="472">
        <f>SUM(MACRO!E755)</f>
        <v>0</v>
      </c>
      <c r="E25" s="506">
        <f>IF(PNL!$E$23=0,0,(D25/PNL!$E$23)*100)</f>
        <v>0</v>
      </c>
      <c r="F25" s="472">
        <f>SUM(MACRO!G755)</f>
        <v>0</v>
      </c>
      <c r="G25" s="506">
        <f>IF(PNL!$G$23=0,0,(F25/PNL!$G$23)*100)</f>
        <v>0</v>
      </c>
      <c r="H25" s="472">
        <f>SUM(MACRO!I755)</f>
        <v>0</v>
      </c>
      <c r="I25" s="506">
        <f>IF(PNL!$I$23=0,0,(H25/PNL!$I$23)*100)</f>
        <v>0</v>
      </c>
      <c r="J25" s="485" t="str">
        <f>MACRO!B755</f>
        <v>FA Postage &amp; Stamp</v>
      </c>
      <c r="K25" s="472">
        <f>SUM(MACRO!L755)</f>
        <v>0</v>
      </c>
      <c r="L25" s="506">
        <f>IF(PNL!$L$23=0,0,(K25/PNL!$L$23)*100)</f>
        <v>0</v>
      </c>
      <c r="M25" s="472">
        <f>SUM(MACRO!N755)</f>
        <v>0</v>
      </c>
      <c r="N25" s="506">
        <f>IF(PNL!$N$23=0,0,(M25/PNL!$N$23)*100)</f>
        <v>0</v>
      </c>
      <c r="O25" s="472">
        <f>SUM(MACRO!P755)</f>
        <v>0</v>
      </c>
      <c r="P25" s="506">
        <f>IF(PNL!$P$23=0,0,(O25/PNL!$P$23)*100)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SUM(MACRO!C756)</f>
        <v>0</v>
      </c>
      <c r="C26" s="506">
        <f>IF(PNL!$C$23=0,0,(B26/PNL!$C$23)*100)</f>
        <v>0</v>
      </c>
      <c r="D26" s="472">
        <f>SUM(MACRO!E756)</f>
        <v>0</v>
      </c>
      <c r="E26" s="506">
        <f>IF(PNL!$E$23=0,0,(D26/PNL!$E$23)*100)</f>
        <v>0</v>
      </c>
      <c r="F26" s="472">
        <f>SUM(MACRO!G756)</f>
        <v>0</v>
      </c>
      <c r="G26" s="506">
        <f>IF(PNL!$G$23=0,0,(F26/PNL!$G$23)*100)</f>
        <v>0</v>
      </c>
      <c r="H26" s="472">
        <f>SUM(MACRO!I756)</f>
        <v>0</v>
      </c>
      <c r="I26" s="506">
        <f>IF(PNL!$I$23=0,0,(H26/PNL!$I$23)*100)</f>
        <v>0</v>
      </c>
      <c r="J26" s="485" t="str">
        <f>MACRO!B756</f>
        <v>FA Telephone</v>
      </c>
      <c r="K26" s="472">
        <f>SUM(MACRO!L756)</f>
        <v>0</v>
      </c>
      <c r="L26" s="506">
        <f>IF(PNL!$L$23=0,0,(K26/PNL!$L$23)*100)</f>
        <v>0</v>
      </c>
      <c r="M26" s="472">
        <f>SUM(MACRO!N756)</f>
        <v>0</v>
      </c>
      <c r="N26" s="506">
        <f>IF(PNL!$N$23=0,0,(M26/PNL!$N$23)*100)</f>
        <v>0</v>
      </c>
      <c r="O26" s="472">
        <f>SUM(MACRO!P756)</f>
        <v>0</v>
      </c>
      <c r="P26" s="506">
        <f>IF(PNL!$P$23=0,0,(O26/PNL!$P$23)*100)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SUM(MACRO!C757)</f>
        <v>0</v>
      </c>
      <c r="C27" s="506">
        <f>IF(PNL!$C$23=0,0,(B27/PNL!$C$23)*100)</f>
        <v>0</v>
      </c>
      <c r="D27" s="472">
        <f>SUM(MACRO!E757)</f>
        <v>0</v>
      </c>
      <c r="E27" s="506">
        <f>IF(PNL!$E$23=0,0,(D27/PNL!$E$23)*100)</f>
        <v>0</v>
      </c>
      <c r="F27" s="472">
        <f>SUM(MACRO!G757)</f>
        <v>0</v>
      </c>
      <c r="G27" s="506">
        <f>IF(PNL!$G$23=0,0,(F27/PNL!$G$23)*100)</f>
        <v>0</v>
      </c>
      <c r="H27" s="472">
        <f>SUM(MACRO!I757)</f>
        <v>0</v>
      </c>
      <c r="I27" s="506">
        <f>IF(PNL!$I$23=0,0,(H27/PNL!$I$23)*100)</f>
        <v>0</v>
      </c>
      <c r="J27" s="485" t="str">
        <f>MACRO!B757</f>
        <v>FA Traveling Expenses</v>
      </c>
      <c r="K27" s="472">
        <f>SUM(MACRO!L757)</f>
        <v>0</v>
      </c>
      <c r="L27" s="506">
        <f>IF(PNL!$L$23=0,0,(K27/PNL!$L$23)*100)</f>
        <v>0</v>
      </c>
      <c r="M27" s="472">
        <f>SUM(MACRO!N757)</f>
        <v>0</v>
      </c>
      <c r="N27" s="506">
        <f>IF(PNL!$N$23=0,0,(M27/PNL!$N$23)*100)</f>
        <v>0</v>
      </c>
      <c r="O27" s="472">
        <f>SUM(MACRO!P757)</f>
        <v>0</v>
      </c>
      <c r="P27" s="506">
        <f>IF(PNL!$P$23=0,0,(O27/PNL!$P$23)*100)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SUM(MACRO!C758)</f>
        <v>0</v>
      </c>
      <c r="C28" s="506">
        <f>IF(PNL!$C$23=0,0,(B28/PNL!$C$23)*100)</f>
        <v>0</v>
      </c>
      <c r="D28" s="472">
        <f>SUM(MACRO!E758)</f>
        <v>0</v>
      </c>
      <c r="E28" s="506">
        <f>IF(PNL!$E$23=0,0,(D28/PNL!$E$23)*100)</f>
        <v>0</v>
      </c>
      <c r="F28" s="472">
        <f>SUM(MACRO!G758)</f>
        <v>0</v>
      </c>
      <c r="G28" s="506">
        <f>IF(PNL!$G$23=0,0,(F28/PNL!$G$23)*100)</f>
        <v>0</v>
      </c>
      <c r="H28" s="472">
        <f>SUM(MACRO!I758)</f>
        <v>0</v>
      </c>
      <c r="I28" s="506">
        <f>IF(PNL!$I$23=0,0,(H28/PNL!$I$23)*100)</f>
        <v>0</v>
      </c>
      <c r="J28" s="485" t="str">
        <f>MACRO!B758</f>
        <v>FA Entertainment</v>
      </c>
      <c r="K28" s="472">
        <f>SUM(MACRO!L758)</f>
        <v>0</v>
      </c>
      <c r="L28" s="506">
        <f>IF(PNL!$L$23=0,0,(K28/PNL!$L$23)*100)</f>
        <v>0</v>
      </c>
      <c r="M28" s="472">
        <f>SUM(MACRO!N758)</f>
        <v>0</v>
      </c>
      <c r="N28" s="506">
        <f>IF(PNL!$N$23=0,0,(M28/PNL!$N$23)*100)</f>
        <v>0</v>
      </c>
      <c r="O28" s="472">
        <f>SUM(MACRO!P758)</f>
        <v>0</v>
      </c>
      <c r="P28" s="506">
        <f>IF(PNL!$P$23=0,0,(O28/PNL!$P$23)*100)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SUM(MACRO!C759)</f>
        <v>0</v>
      </c>
      <c r="C29" s="506">
        <f>IF(PNL!$C$23=0,0,(B29/PNL!$C$23)*100)</f>
        <v>0</v>
      </c>
      <c r="D29" s="472">
        <f>SUM(MACRO!E759)</f>
        <v>0</v>
      </c>
      <c r="E29" s="506">
        <f>IF(PNL!$E$23=0,0,(D29/PNL!$E$23)*100)</f>
        <v>0</v>
      </c>
      <c r="F29" s="472">
        <f>SUM(MACRO!G759)</f>
        <v>0</v>
      </c>
      <c r="G29" s="506">
        <f>IF(PNL!$G$23=0,0,(F29/PNL!$G$23)*100)</f>
        <v>0</v>
      </c>
      <c r="H29" s="472">
        <f>SUM(MACRO!I759)</f>
        <v>0</v>
      </c>
      <c r="I29" s="506">
        <f>IF(PNL!$I$23=0,0,(H29/PNL!$I$23)*100)</f>
        <v>0</v>
      </c>
      <c r="J29" s="485" t="str">
        <f>MACRO!B759</f>
        <v>FA Transportation</v>
      </c>
      <c r="K29" s="472">
        <f>SUM(MACRO!L759)</f>
        <v>0</v>
      </c>
      <c r="L29" s="506">
        <f>IF(PNL!$L$23=0,0,(K29/PNL!$L$23)*100)</f>
        <v>0</v>
      </c>
      <c r="M29" s="472">
        <f>SUM(MACRO!N759)</f>
        <v>0</v>
      </c>
      <c r="N29" s="506">
        <f>IF(PNL!$N$23=0,0,(M29/PNL!$N$23)*100)</f>
        <v>0</v>
      </c>
      <c r="O29" s="472">
        <f>SUM(MACRO!P759)</f>
        <v>0</v>
      </c>
      <c r="P29" s="506">
        <f>IF(PNL!$P$23=0,0,(O29/PNL!$P$23)*100)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SUM(MACRO!C760)</f>
        <v>0</v>
      </c>
      <c r="C30" s="506">
        <f>IF(PNL!$C$23=0,0,(B30/PNL!$C$23)*100)</f>
        <v>0</v>
      </c>
      <c r="D30" s="472">
        <f>SUM(MACRO!E760)</f>
        <v>0</v>
      </c>
      <c r="E30" s="506">
        <f>IF(PNL!$E$23=0,0,(D30/PNL!$E$23)*100)</f>
        <v>0</v>
      </c>
      <c r="F30" s="472">
        <f>SUM(MACRO!G760)</f>
        <v>0</v>
      </c>
      <c r="G30" s="506">
        <f>IF(PNL!$G$23=0,0,(F30/PNL!$G$23)*100)</f>
        <v>0</v>
      </c>
      <c r="H30" s="472">
        <f>SUM(MACRO!I760)</f>
        <v>0</v>
      </c>
      <c r="I30" s="506">
        <f>IF(PNL!$I$23=0,0,(H30/PNL!$I$23)*100)</f>
        <v>0</v>
      </c>
      <c r="J30" s="485" t="str">
        <f>MACRO!B760</f>
        <v>FA Uniform</v>
      </c>
      <c r="K30" s="472">
        <f>SUM(MACRO!L760)</f>
        <v>0</v>
      </c>
      <c r="L30" s="506">
        <f>IF(PNL!$L$23=0,0,(K30/PNL!$L$23)*100)</f>
        <v>0</v>
      </c>
      <c r="M30" s="472">
        <f>SUM(MACRO!N760)</f>
        <v>0</v>
      </c>
      <c r="N30" s="506">
        <f>IF(PNL!$N$23=0,0,(M30/PNL!$N$23)*100)</f>
        <v>0</v>
      </c>
      <c r="O30" s="472">
        <f>SUM(MACRO!P760)</f>
        <v>0</v>
      </c>
      <c r="P30" s="506">
        <f>IF(PNL!$P$23=0,0,(O30/PNL!$P$23)*100)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SUM(MACRO!C761)</f>
        <v>0</v>
      </c>
      <c r="C31" s="506">
        <f>IF(PNL!$C$23=0,0,(B31/PNL!$C$23)*100)</f>
        <v>0</v>
      </c>
      <c r="D31" s="472">
        <f>SUM(MACRO!E761)</f>
        <v>0</v>
      </c>
      <c r="E31" s="506">
        <f>IF(PNL!$E$23=0,0,(D31/PNL!$E$23)*100)</f>
        <v>0</v>
      </c>
      <c r="F31" s="472">
        <f>SUM(MACRO!G761)</f>
        <v>0</v>
      </c>
      <c r="G31" s="506">
        <f>IF(PNL!$G$23=0,0,(F31/PNL!$G$23)*100)</f>
        <v>0</v>
      </c>
      <c r="H31" s="472">
        <f>SUM(MACRO!I761)</f>
        <v>0</v>
      </c>
      <c r="I31" s="506">
        <f>IF(PNL!$I$23=0,0,(H31/PNL!$I$23)*100)</f>
        <v>0</v>
      </c>
      <c r="J31" s="485" t="str">
        <f>MACRO!B761</f>
        <v>FA Data Processing</v>
      </c>
      <c r="K31" s="472">
        <f>SUM(MACRO!L761)</f>
        <v>0</v>
      </c>
      <c r="L31" s="506">
        <f>IF(PNL!$L$23=0,0,(K31/PNL!$L$23)*100)</f>
        <v>0</v>
      </c>
      <c r="M31" s="472">
        <f>SUM(MACRO!N761)</f>
        <v>0</v>
      </c>
      <c r="N31" s="506">
        <f>IF(PNL!$N$23=0,0,(M31/PNL!$N$23)*100)</f>
        <v>0</v>
      </c>
      <c r="O31" s="472">
        <f>SUM(MACRO!P761)</f>
        <v>0</v>
      </c>
      <c r="P31" s="506">
        <f>IF(PNL!$P$23=0,0,(O31/PNL!$P$23)*100)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SUM(MACRO!C762)</f>
        <v>0</v>
      </c>
      <c r="C32" s="506">
        <f>IF(PNL!$C$23=0,0,(B32/PNL!$C$23)*100)</f>
        <v>0</v>
      </c>
      <c r="D32" s="472">
        <f>SUM(MACRO!E762)</f>
        <v>0</v>
      </c>
      <c r="E32" s="506">
        <f>IF(PNL!$E$23=0,0,(D32/PNL!$E$23)*100)</f>
        <v>0</v>
      </c>
      <c r="F32" s="472">
        <f>SUM(MACRO!G762)</f>
        <v>0</v>
      </c>
      <c r="G32" s="506">
        <f>IF(PNL!$G$23=0,0,(F32/PNL!$G$23)*100)</f>
        <v>0</v>
      </c>
      <c r="H32" s="472">
        <f>SUM(MACRO!I762)</f>
        <v>0</v>
      </c>
      <c r="I32" s="506">
        <f>IF(PNL!$I$23=0,0,(H32/PNL!$I$23)*100)</f>
        <v>0</v>
      </c>
      <c r="J32" s="485" t="str">
        <f>MACRO!B762</f>
        <v>FA Material Supplies</v>
      </c>
      <c r="K32" s="472">
        <f>SUM(MACRO!L762)</f>
        <v>0</v>
      </c>
      <c r="L32" s="506">
        <f>IF(PNL!$L$23=0,0,(K32/PNL!$L$23)*100)</f>
        <v>0</v>
      </c>
      <c r="M32" s="472">
        <f>SUM(MACRO!N762)</f>
        <v>0</v>
      </c>
      <c r="N32" s="506">
        <f>IF(PNL!$N$23=0,0,(M32/PNL!$N$23)*100)</f>
        <v>0</v>
      </c>
      <c r="O32" s="472">
        <f>SUM(MACRO!P762)</f>
        <v>0</v>
      </c>
      <c r="P32" s="506">
        <f>IF(PNL!$P$23=0,0,(O32/PNL!$P$23)*100)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SUM(MACRO!C763)</f>
        <v>0</v>
      </c>
      <c r="C33" s="506">
        <f>IF(PNL!$C$23=0,0,(B33/PNL!$C$23)*100)</f>
        <v>0</v>
      </c>
      <c r="D33" s="472">
        <f>SUM(MACRO!E763)</f>
        <v>0</v>
      </c>
      <c r="E33" s="506">
        <f>IF(PNL!$E$23=0,0,(D33/PNL!$E$23)*100)</f>
        <v>0</v>
      </c>
      <c r="F33" s="472">
        <f>SUM(MACRO!G763)</f>
        <v>0</v>
      </c>
      <c r="G33" s="506">
        <f>IF(PNL!$G$23=0,0,(F33/PNL!$G$23)*100)</f>
        <v>0</v>
      </c>
      <c r="H33" s="472">
        <f>SUM(MACRO!I763)</f>
        <v>0</v>
      </c>
      <c r="I33" s="506">
        <f>IF(PNL!$I$23=0,0,(H33/PNL!$I$23)*100)</f>
        <v>0</v>
      </c>
      <c r="J33" s="485" t="str">
        <f>MACRO!B763</f>
        <v>FA Newspaper &amp; Magazine</v>
      </c>
      <c r="K33" s="472">
        <f>SUM(MACRO!L763)</f>
        <v>0</v>
      </c>
      <c r="L33" s="506">
        <f>IF(PNL!$L$23=0,0,(K33/PNL!$L$23)*100)</f>
        <v>0</v>
      </c>
      <c r="M33" s="472">
        <f>SUM(MACRO!N763)</f>
        <v>0</v>
      </c>
      <c r="N33" s="506">
        <f>IF(PNL!$N$23=0,0,(M33/PNL!$N$23)*100)</f>
        <v>0</v>
      </c>
      <c r="O33" s="472">
        <f>SUM(MACRO!P763)</f>
        <v>0</v>
      </c>
      <c r="P33" s="506">
        <f>IF(PNL!$P$23=0,0,(O33/PNL!$P$23)*100)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SUM(MACRO!C764)</f>
        <v>0</v>
      </c>
      <c r="C34" s="506">
        <f>IF(PNL!$C$23=0,0,(B34/PNL!$C$23)*100)</f>
        <v>0</v>
      </c>
      <c r="D34" s="472">
        <f>SUM(MACRO!E764)</f>
        <v>0</v>
      </c>
      <c r="E34" s="506">
        <f>IF(PNL!$E$23=0,0,(D34/PNL!$E$23)*100)</f>
        <v>0</v>
      </c>
      <c r="F34" s="472">
        <f>SUM(MACRO!G764)</f>
        <v>0</v>
      </c>
      <c r="G34" s="506">
        <f>IF(PNL!$G$23=0,0,(F34/PNL!$G$23)*100)</f>
        <v>0</v>
      </c>
      <c r="H34" s="472">
        <f>SUM(MACRO!I764)</f>
        <v>0</v>
      </c>
      <c r="I34" s="506">
        <f>IF(PNL!$I$23=0,0,(H34/PNL!$I$23)*100)</f>
        <v>0</v>
      </c>
      <c r="J34" s="485" t="str">
        <f>MACRO!B764</f>
        <v>FA Gift &amp; Donation</v>
      </c>
      <c r="K34" s="472">
        <f>SUM(MACRO!L764)</f>
        <v>0</v>
      </c>
      <c r="L34" s="506">
        <f>IF(PNL!$L$23=0,0,(K34/PNL!$L$23)*100)</f>
        <v>0</v>
      </c>
      <c r="M34" s="472">
        <f>SUM(MACRO!N764)</f>
        <v>0</v>
      </c>
      <c r="N34" s="506">
        <f>IF(PNL!$N$23=0,0,(M34/PNL!$N$23)*100)</f>
        <v>0</v>
      </c>
      <c r="O34" s="472">
        <f>SUM(MACRO!P764)</f>
        <v>0</v>
      </c>
      <c r="P34" s="506">
        <f>IF(PNL!$P$23=0,0,(O34/PNL!$P$23)*100)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SUM(MACRO!C765)</f>
        <v>0</v>
      </c>
      <c r="C35" s="506">
        <f>IF(PNL!$C$23=0,0,(B35/PNL!$C$23)*100)</f>
        <v>0</v>
      </c>
      <c r="D35" s="472">
        <f>SUM(MACRO!E765)</f>
        <v>0</v>
      </c>
      <c r="E35" s="506">
        <f>IF(PNL!$E$23=0,0,(D35/PNL!$E$23)*100)</f>
        <v>0</v>
      </c>
      <c r="F35" s="472">
        <f>SUM(MACRO!G765)</f>
        <v>0</v>
      </c>
      <c r="G35" s="506">
        <f>IF(PNL!$G$23=0,0,(F35/PNL!$G$23)*100)</f>
        <v>0</v>
      </c>
      <c r="H35" s="472">
        <f>SUM(MACRO!I765)</f>
        <v>0</v>
      </c>
      <c r="I35" s="506">
        <f>IF(PNL!$I$23=0,0,(H35/PNL!$I$23)*100)</f>
        <v>0</v>
      </c>
      <c r="J35" s="485" t="str">
        <f>MACRO!B765</f>
        <v>FA Consultan fee</v>
      </c>
      <c r="K35" s="472">
        <f>SUM(MACRO!L765)</f>
        <v>0</v>
      </c>
      <c r="L35" s="506">
        <f>IF(PNL!$L$23=0,0,(K35/PNL!$L$23)*100)</f>
        <v>0</v>
      </c>
      <c r="M35" s="472">
        <f>SUM(MACRO!N765)</f>
        <v>0</v>
      </c>
      <c r="N35" s="506">
        <f>IF(PNL!$N$23=0,0,(M35/PNL!$N$23)*100)</f>
        <v>0</v>
      </c>
      <c r="O35" s="472">
        <f>SUM(MACRO!P765)</f>
        <v>0</v>
      </c>
      <c r="P35" s="506">
        <f>IF(PNL!$P$23=0,0,(O35/PNL!$P$23)*100)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SUM(MACRO!C766)</f>
        <v>0</v>
      </c>
      <c r="C36" s="506">
        <f>IF(PNL!$C$23=0,0,(B36/PNL!$C$23)*100)</f>
        <v>0</v>
      </c>
      <c r="D36" s="472">
        <f>SUM(MACRO!E766)</f>
        <v>0</v>
      </c>
      <c r="E36" s="506">
        <f>IF(PNL!$E$23=0,0,(D36/PNL!$E$23)*100)</f>
        <v>0</v>
      </c>
      <c r="F36" s="472">
        <f>SUM(MACRO!G766)</f>
        <v>0</v>
      </c>
      <c r="G36" s="506">
        <f>IF(PNL!$G$23=0,0,(F36/PNL!$G$23)*100)</f>
        <v>0</v>
      </c>
      <c r="H36" s="472">
        <f>SUM(MACRO!I766)</f>
        <v>0</v>
      </c>
      <c r="I36" s="506">
        <f>IF(PNL!$I$23=0,0,(H36/PNL!$I$23)*100)</f>
        <v>0</v>
      </c>
      <c r="J36" s="485" t="str">
        <f>MACRO!B766</f>
        <v>FA Legal fee</v>
      </c>
      <c r="K36" s="472">
        <f>SUM(MACRO!L766)</f>
        <v>0</v>
      </c>
      <c r="L36" s="506">
        <f>IF(PNL!$L$23=0,0,(K36/PNL!$L$23)*100)</f>
        <v>0</v>
      </c>
      <c r="M36" s="472">
        <f>SUM(MACRO!N766)</f>
        <v>0</v>
      </c>
      <c r="N36" s="506">
        <f>IF(PNL!$N$23=0,0,(M36/PNL!$N$23)*100)</f>
        <v>0</v>
      </c>
      <c r="O36" s="472">
        <f>SUM(MACRO!P766)</f>
        <v>0</v>
      </c>
      <c r="P36" s="506">
        <f>IF(PNL!$P$23=0,0,(O36/PNL!$P$23)*100)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SUM(MACRO!C767)</f>
        <v>0</v>
      </c>
      <c r="C37" s="506">
        <f>IF(PNL!$C$23=0,0,(B37/PNL!$C$23)*100)</f>
        <v>0</v>
      </c>
      <c r="D37" s="472">
        <f>SUM(MACRO!E767)</f>
        <v>0</v>
      </c>
      <c r="E37" s="506">
        <f>IF(PNL!$E$23=0,0,(D37/PNL!$E$23)*100)</f>
        <v>0</v>
      </c>
      <c r="F37" s="472">
        <f>SUM(MACRO!G767)</f>
        <v>0</v>
      </c>
      <c r="G37" s="506">
        <f>IF(PNL!$G$23=0,0,(F37/PNL!$G$23)*100)</f>
        <v>0</v>
      </c>
      <c r="H37" s="472">
        <f>SUM(MACRO!I767)</f>
        <v>0</v>
      </c>
      <c r="I37" s="506">
        <f>IF(PNL!$I$23=0,0,(H37/PNL!$I$23)*100)</f>
        <v>0</v>
      </c>
      <c r="J37" s="485" t="str">
        <f>MACRO!B767</f>
        <v>FA Bank Charges</v>
      </c>
      <c r="K37" s="472">
        <f>SUM(MACRO!L767)</f>
        <v>0</v>
      </c>
      <c r="L37" s="506">
        <f>IF(PNL!$L$23=0,0,(K37/PNL!$L$23)*100)</f>
        <v>0</v>
      </c>
      <c r="M37" s="472">
        <f>SUM(MACRO!N767)</f>
        <v>0</v>
      </c>
      <c r="N37" s="506">
        <f>IF(PNL!$N$23=0,0,(M37/PNL!$N$23)*100)</f>
        <v>0</v>
      </c>
      <c r="O37" s="472">
        <f>SUM(MACRO!P767)</f>
        <v>0</v>
      </c>
      <c r="P37" s="506">
        <f>IF(PNL!$P$23=0,0,(O37/PNL!$P$23)*100)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SUM(MACRO!C768)</f>
        <v>0</v>
      </c>
      <c r="C38" s="506">
        <f>IF(PNL!$C$23=0,0,(B38/PNL!$C$23)*100)</f>
        <v>0</v>
      </c>
      <c r="D38" s="472">
        <f>SUM(MACRO!E768)</f>
        <v>0</v>
      </c>
      <c r="E38" s="506">
        <f>IF(PNL!$E$23=0,0,(D38/PNL!$E$23)*100)</f>
        <v>0</v>
      </c>
      <c r="F38" s="472">
        <f>SUM(MACRO!G768)</f>
        <v>0</v>
      </c>
      <c r="G38" s="506">
        <f>IF(PNL!$G$23=0,0,(F38/PNL!$G$23)*100)</f>
        <v>0</v>
      </c>
      <c r="H38" s="472">
        <f>SUM(MACRO!I768)</f>
        <v>0</v>
      </c>
      <c r="I38" s="506">
        <f>IF(PNL!$I$23=0,0,(H38/PNL!$I$23)*100)</f>
        <v>0</v>
      </c>
      <c r="J38" s="485" t="str">
        <f>MACRO!B768</f>
        <v>FA Credit Card Expenses</v>
      </c>
      <c r="K38" s="472">
        <f>SUM(MACRO!L768)</f>
        <v>0</v>
      </c>
      <c r="L38" s="506">
        <f>IF(PNL!$L$23=0,0,(K38/PNL!$L$23)*100)</f>
        <v>0</v>
      </c>
      <c r="M38" s="472">
        <f>SUM(MACRO!N768)</f>
        <v>0</v>
      </c>
      <c r="N38" s="506">
        <f>IF(PNL!$N$23=0,0,(M38/PNL!$N$23)*100)</f>
        <v>0</v>
      </c>
      <c r="O38" s="472">
        <f>SUM(MACRO!P768)</f>
        <v>0</v>
      </c>
      <c r="P38" s="506">
        <f>IF(PNL!$P$23=0,0,(O38/PNL!$P$23)*100)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SUM(MACRO!C769)</f>
        <v>0</v>
      </c>
      <c r="C39" s="506">
        <f>IF(PNL!$C$23=0,0,(B39/PNL!$C$23)*100)</f>
        <v>0</v>
      </c>
      <c r="D39" s="472">
        <f>SUM(MACRO!E769)</f>
        <v>0</v>
      </c>
      <c r="E39" s="506">
        <f>IF(PNL!$E$23=0,0,(D39/PNL!$E$23)*100)</f>
        <v>0</v>
      </c>
      <c r="F39" s="472">
        <f>SUM(MACRO!G769)</f>
        <v>0</v>
      </c>
      <c r="G39" s="506">
        <f>IF(PNL!$G$23=0,0,(F39/PNL!$G$23)*100)</f>
        <v>0</v>
      </c>
      <c r="H39" s="472">
        <f>SUM(MACRO!I769)</f>
        <v>0</v>
      </c>
      <c r="I39" s="506">
        <f>IF(PNL!$I$23=0,0,(H39/PNL!$I$23)*100)</f>
        <v>0</v>
      </c>
      <c r="J39" s="485" t="str">
        <f>MACRO!B769</f>
        <v>FA Dues &amp; Subscription</v>
      </c>
      <c r="K39" s="472">
        <f>SUM(MACRO!L769)</f>
        <v>0</v>
      </c>
      <c r="L39" s="506">
        <f>IF(PNL!$L$23=0,0,(K39/PNL!$L$23)*100)</f>
        <v>0</v>
      </c>
      <c r="M39" s="472">
        <f>SUM(MACRO!N769)</f>
        <v>0</v>
      </c>
      <c r="N39" s="506">
        <f>IF(PNL!$N$23=0,0,(M39/PNL!$N$23)*100)</f>
        <v>0</v>
      </c>
      <c r="O39" s="472">
        <f>SUM(MACRO!P769)</f>
        <v>0</v>
      </c>
      <c r="P39" s="506">
        <f>IF(PNL!$P$23=0,0,(O39/PNL!$P$23)*100)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SUM(MACRO!C770)</f>
        <v>0</v>
      </c>
      <c r="C40" s="506">
        <f>IF(PNL!$C$23=0,0,(B40/PNL!$C$23)*100)</f>
        <v>0</v>
      </c>
      <c r="D40" s="472">
        <f>SUM(MACRO!E770)</f>
        <v>0</v>
      </c>
      <c r="E40" s="506">
        <f>IF(PNL!$E$23=0,0,(D40/PNL!$E$23)*100)</f>
        <v>0</v>
      </c>
      <c r="F40" s="472">
        <f>SUM(MACRO!G770)</f>
        <v>0</v>
      </c>
      <c r="G40" s="506">
        <f>IF(PNL!$G$23=0,0,(F40/PNL!$G$23)*100)</f>
        <v>0</v>
      </c>
      <c r="H40" s="472">
        <f>SUM(MACRO!I770)</f>
        <v>0</v>
      </c>
      <c r="I40" s="506">
        <f>IF(PNL!$I$23=0,0,(H40/PNL!$I$23)*100)</f>
        <v>0</v>
      </c>
      <c r="J40" s="485" t="str">
        <f>MACRO!B770</f>
        <v>FA Internal Audit</v>
      </c>
      <c r="K40" s="472">
        <f>SUM(MACRO!L770)</f>
        <v>0</v>
      </c>
      <c r="L40" s="506">
        <f>IF(PNL!$L$23=0,0,(K40/PNL!$L$23)*100)</f>
        <v>0</v>
      </c>
      <c r="M40" s="472">
        <f>SUM(MACRO!N770)</f>
        <v>0</v>
      </c>
      <c r="N40" s="506">
        <f>IF(PNL!$N$23=0,0,(M40/PNL!$N$23)*100)</f>
        <v>0</v>
      </c>
      <c r="O40" s="472">
        <f>SUM(MACRO!P770)</f>
        <v>0</v>
      </c>
      <c r="P40" s="506">
        <f>IF(PNL!$P$23=0,0,(O40/PNL!$P$23)*100)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SUM(MACRO!C771)</f>
        <v>0</v>
      </c>
      <c r="C41" s="506">
        <f>IF(PNL!$C$23=0,0,(B41/PNL!$C$23)*100)</f>
        <v>0</v>
      </c>
      <c r="D41" s="472">
        <f>SUM(MACRO!E771)</f>
        <v>0</v>
      </c>
      <c r="E41" s="506">
        <f>IF(PNL!$E$23=0,0,(D41/PNL!$E$23)*100)</f>
        <v>0</v>
      </c>
      <c r="F41" s="472">
        <f>SUM(MACRO!G771)</f>
        <v>0</v>
      </c>
      <c r="G41" s="506">
        <f>IF(PNL!$G$23=0,0,(F41/PNL!$G$23)*100)</f>
        <v>0</v>
      </c>
      <c r="H41" s="472">
        <f>SUM(MACRO!I771)</f>
        <v>0</v>
      </c>
      <c r="I41" s="506">
        <f>IF(PNL!$I$23=0,0,(H41/PNL!$I$23)*100)</f>
        <v>0</v>
      </c>
      <c r="J41" s="485" t="str">
        <f>MACRO!B771</f>
        <v>FA Cash Over &amp; Short</v>
      </c>
      <c r="K41" s="472">
        <f>SUM(MACRO!L771)</f>
        <v>0</v>
      </c>
      <c r="L41" s="506">
        <f>IF(PNL!$L$23=0,0,(K41/PNL!$L$23)*100)</f>
        <v>0</v>
      </c>
      <c r="M41" s="472">
        <f>SUM(MACRO!N771)</f>
        <v>0</v>
      </c>
      <c r="N41" s="506">
        <f>IF(PNL!$N$23=0,0,(M41/PNL!$N$23)*100)</f>
        <v>0</v>
      </c>
      <c r="O41" s="472">
        <f>SUM(MACRO!P771)</f>
        <v>0</v>
      </c>
      <c r="P41" s="506">
        <f>IF(PNL!$P$23=0,0,(O41/PNL!$P$23)*100)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SUM(MACRO!C772)</f>
        <v>0</v>
      </c>
      <c r="C42" s="506">
        <f>IF(PNL!$C$23=0,0,(B42/PNL!$C$23)*100)</f>
        <v>0</v>
      </c>
      <c r="D42" s="472">
        <f>SUM(MACRO!E772)</f>
        <v>0</v>
      </c>
      <c r="E42" s="506">
        <f>IF(PNL!$E$23=0,0,(D42/PNL!$E$23)*100)</f>
        <v>0</v>
      </c>
      <c r="F42" s="472">
        <f>SUM(MACRO!G772)</f>
        <v>0</v>
      </c>
      <c r="G42" s="506">
        <f>IF(PNL!$G$23=0,0,(F42/PNL!$G$23)*100)</f>
        <v>0</v>
      </c>
      <c r="H42" s="472">
        <f>SUM(MACRO!I772)</f>
        <v>0</v>
      </c>
      <c r="I42" s="506">
        <f>IF(PNL!$I$23=0,0,(H42/PNL!$I$23)*100)</f>
        <v>0</v>
      </c>
      <c r="J42" s="485" t="str">
        <f>MACRO!B772</f>
        <v>FA Profit (Loss) on Exchange</v>
      </c>
      <c r="K42" s="472">
        <f>SUM(MACRO!L772)</f>
        <v>0</v>
      </c>
      <c r="L42" s="506">
        <f>IF(PNL!$L$23=0,0,(K42/PNL!$L$23)*100)</f>
        <v>0</v>
      </c>
      <c r="M42" s="472">
        <f>SUM(MACRO!N772)</f>
        <v>0</v>
      </c>
      <c r="N42" s="506">
        <f>IF(PNL!$N$23=0,0,(M42/PNL!$N$23)*100)</f>
        <v>0</v>
      </c>
      <c r="O42" s="472">
        <f>SUM(MACRO!P772)</f>
        <v>0</v>
      </c>
      <c r="P42" s="506">
        <f>IF(PNL!$P$23=0,0,(O42/PNL!$P$23)*100)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SUM(MACRO!C773)</f>
        <v>0</v>
      </c>
      <c r="C43" s="506">
        <f>IF(PNL!$C$23=0,0,(B43/PNL!$C$23)*100)</f>
        <v>0</v>
      </c>
      <c r="D43" s="472">
        <f>SUM(MACRO!E773)</f>
        <v>0</v>
      </c>
      <c r="E43" s="506">
        <f>IF(PNL!$E$23=0,0,(D43/PNL!$E$23)*100)</f>
        <v>0</v>
      </c>
      <c r="F43" s="472">
        <f>SUM(MACRO!G773)</f>
        <v>0</v>
      </c>
      <c r="G43" s="506">
        <f>IF(PNL!$G$23=0,0,(F43/PNL!$G$23)*100)</f>
        <v>0</v>
      </c>
      <c r="H43" s="472">
        <f>SUM(MACRO!I773)</f>
        <v>0</v>
      </c>
      <c r="I43" s="506">
        <f>IF(PNL!$I$23=0,0,(H43/PNL!$I$23)*100)</f>
        <v>0</v>
      </c>
      <c r="J43" s="485" t="str">
        <f>MACRO!B773</f>
        <v>FA Laundry Uniform</v>
      </c>
      <c r="K43" s="472">
        <f>SUM(MACRO!L773)</f>
        <v>0</v>
      </c>
      <c r="L43" s="506">
        <f>IF(PNL!$L$23=0,0,(K43/PNL!$L$23)*100)</f>
        <v>0</v>
      </c>
      <c r="M43" s="472">
        <f>SUM(MACRO!N773)</f>
        <v>0</v>
      </c>
      <c r="N43" s="506">
        <f>IF(PNL!$N$23=0,0,(M43/PNL!$N$23)*100)</f>
        <v>0</v>
      </c>
      <c r="O43" s="472">
        <f>SUM(MACRO!P773)</f>
        <v>0</v>
      </c>
      <c r="P43" s="506">
        <f>IF(PNL!$P$23=0,0,(O43/PNL!$P$23)*100)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472">
        <f>SUM(MACRO!C774)</f>
        <v>0</v>
      </c>
      <c r="C44" s="506">
        <f>IF(PNL!$C$23=0,0,(B44/PNL!$C$23)*100)</f>
        <v>0</v>
      </c>
      <c r="D44" s="472">
        <f>SUM(MACRO!E774)</f>
        <v>0</v>
      </c>
      <c r="E44" s="506">
        <f>IF(PNL!$E$23=0,0,(D44/PNL!$E$23)*100)</f>
        <v>0</v>
      </c>
      <c r="F44" s="472">
        <f>SUM(MACRO!G774)</f>
        <v>0</v>
      </c>
      <c r="G44" s="506">
        <f>IF(PNL!$G$23=0,0,(F44/PNL!$G$23)*100)</f>
        <v>0</v>
      </c>
      <c r="H44" s="472">
        <f>SUM(MACRO!I774)</f>
        <v>0</v>
      </c>
      <c r="I44" s="506">
        <f>IF(PNL!$I$23=0,0,(H44/PNL!$I$23)*100)</f>
        <v>0</v>
      </c>
      <c r="J44" s="485" t="str">
        <f>MACRO!B774</f>
        <v>FA Training</v>
      </c>
      <c r="K44" s="472">
        <f>SUM(MACRO!L774)</f>
        <v>0</v>
      </c>
      <c r="L44" s="506">
        <f>IF(PNL!$L$23=0,0,(K44/PNL!$L$23)*100)</f>
        <v>0</v>
      </c>
      <c r="M44" s="472">
        <f>SUM(MACRO!N774)</f>
        <v>0</v>
      </c>
      <c r="N44" s="506">
        <f>IF(PNL!$N$23=0,0,(M44/PNL!$N$23)*100)</f>
        <v>0</v>
      </c>
      <c r="O44" s="472">
        <f>SUM(MACRO!P774)</f>
        <v>0</v>
      </c>
      <c r="P44" s="506">
        <f>IF(PNL!$P$23=0,0,(O44/PNL!$P$23)*100)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472">
        <f>SUM(MACRO!C775)</f>
        <v>0</v>
      </c>
      <c r="C45" s="506">
        <f>IF(PNL!$C$23=0,0,(B45/PNL!$C$23)*100)</f>
        <v>0</v>
      </c>
      <c r="D45" s="472">
        <f>SUM(MACRO!E775)</f>
        <v>0</v>
      </c>
      <c r="E45" s="506">
        <f>IF(PNL!$E$23=0,0,(D45/PNL!$E$23)*100)</f>
        <v>0</v>
      </c>
      <c r="F45" s="472">
        <f>SUM(MACRO!G775)</f>
        <v>0</v>
      </c>
      <c r="G45" s="506">
        <f>IF(PNL!$G$23=0,0,(F45/PNL!$G$23)*100)</f>
        <v>0</v>
      </c>
      <c r="H45" s="472">
        <f>SUM(MACRO!I775)</f>
        <v>0</v>
      </c>
      <c r="I45" s="506">
        <f>IF(PNL!$I$23=0,0,(H45/PNL!$I$23)*100)</f>
        <v>0</v>
      </c>
      <c r="J45" s="485" t="str">
        <f>MACRO!B775</f>
        <v>FA Bad Debt</v>
      </c>
      <c r="K45" s="472">
        <f>SUM(MACRO!L775)</f>
        <v>0</v>
      </c>
      <c r="L45" s="506">
        <f>IF(PNL!$L$23=0,0,(K45/PNL!$L$23)*100)</f>
        <v>0</v>
      </c>
      <c r="M45" s="472">
        <f>SUM(MACRO!N775)</f>
        <v>0</v>
      </c>
      <c r="N45" s="506">
        <f>IF(PNL!$N$23=0,0,(M45/PNL!$N$23)*100)</f>
        <v>0</v>
      </c>
      <c r="O45" s="472">
        <f>SUM(MACRO!P775)</f>
        <v>0</v>
      </c>
      <c r="P45" s="506">
        <f>IF(PNL!$P$23=0,0,(O45/PNL!$P$23)*100)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426"/>
      <c r="B46" s="472">
        <f>SUM(MACRO!C776)</f>
        <v>0</v>
      </c>
      <c r="C46" s="506">
        <f>IF(PNL!$C$23=0,0,(B46/PNL!$C$23)*100)</f>
        <v>0</v>
      </c>
      <c r="D46" s="472">
        <f>SUM(MACRO!E776)</f>
        <v>0</v>
      </c>
      <c r="E46" s="506">
        <f>IF(PNL!$E$23=0,0,(D46/PNL!$E$23)*100)</f>
        <v>0</v>
      </c>
      <c r="F46" s="472">
        <f>SUM(MACRO!G776)</f>
        <v>0</v>
      </c>
      <c r="G46" s="506">
        <f>IF(PNL!$G$23=0,0,(F46/PNL!$G$23)*100)</f>
        <v>0</v>
      </c>
      <c r="H46" s="472">
        <f>SUM(MACRO!I776)</f>
        <v>0</v>
      </c>
      <c r="I46" s="506">
        <f>IF(PNL!$I$23=0,0,(H46/PNL!$I$23)*100)</f>
        <v>0</v>
      </c>
      <c r="J46" s="485" t="str">
        <f>MACRO!B776</f>
        <v>FA Provision For Bad Debt.</v>
      </c>
      <c r="K46" s="472">
        <f>SUM(MACRO!L776)</f>
        <v>0</v>
      </c>
      <c r="L46" s="506">
        <f>IF(PNL!$L$23=0,0,(K46/PNL!$L$23)*100)</f>
        <v>0</v>
      </c>
      <c r="M46" s="472">
        <f>SUM(MACRO!N776)</f>
        <v>0</v>
      </c>
      <c r="N46" s="506">
        <f>IF(PNL!$N$23=0,0,(M46/PNL!$N$23)*100)</f>
        <v>0</v>
      </c>
      <c r="O46" s="472">
        <f>SUM(MACRO!P776)</f>
        <v>0</v>
      </c>
      <c r="P46" s="506">
        <f>IF(PNL!$P$23=0,0,(O46/PNL!$P$23)*100)</f>
        <v>0</v>
      </c>
      <c r="Q46" s="36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426"/>
      <c r="B47" s="472">
        <f>SUM(MACRO!C777)</f>
        <v>0</v>
      </c>
      <c r="C47" s="506">
        <f>IF(PNL!$C$23=0,0,(B47/PNL!$C$23)*100)</f>
        <v>0</v>
      </c>
      <c r="D47" s="472">
        <f>SUM(MACRO!E777)</f>
        <v>0</v>
      </c>
      <c r="E47" s="506">
        <f>IF(PNL!$E$23=0,0,(D47/PNL!$E$23)*100)</f>
        <v>0</v>
      </c>
      <c r="F47" s="472">
        <f>SUM(MACRO!G777)</f>
        <v>0</v>
      </c>
      <c r="G47" s="506">
        <f>IF(PNL!$G$23=0,0,(F47/PNL!$G$23)*100)</f>
        <v>0</v>
      </c>
      <c r="H47" s="472">
        <f>SUM(MACRO!I777)</f>
        <v>0</v>
      </c>
      <c r="I47" s="506">
        <f>IF(PNL!$I$23=0,0,(H47/PNL!$I$23)*100)</f>
        <v>0</v>
      </c>
      <c r="J47" s="485" t="str">
        <f>MACRO!B777</f>
        <v>FA Others expenses</v>
      </c>
      <c r="K47" s="472">
        <f>SUM(MACRO!L777)</f>
        <v>0</v>
      </c>
      <c r="L47" s="506">
        <f>IF(PNL!$L$23=0,0,(K47/PNL!$L$23)*100)</f>
        <v>0</v>
      </c>
      <c r="M47" s="472">
        <f>SUM(MACRO!N777)</f>
        <v>0</v>
      </c>
      <c r="N47" s="506">
        <f>IF(PNL!$N$23=0,0,(M47/PNL!$N$23)*100)</f>
        <v>0</v>
      </c>
      <c r="O47" s="472">
        <f>SUM(MACRO!P777)</f>
        <v>0</v>
      </c>
      <c r="P47" s="506">
        <f>IF(PNL!$P$23=0,0,(O47/PNL!$P$23)*100)</f>
        <v>0</v>
      </c>
      <c r="Q47" s="361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" customHeight="1">
      <c r="A48" s="426"/>
      <c r="B48" s="523">
        <f>SUM(B23:B47)</f>
        <v>0</v>
      </c>
      <c r="C48" s="522">
        <f>IF(PNL!$C$23=0,0,(B48/PNL!$C$23)*100)</f>
        <v>0</v>
      </c>
      <c r="D48" s="523">
        <f>SUM(D23:D47)</f>
        <v>0</v>
      </c>
      <c r="E48" s="522">
        <f>IF(PNL!$E$23=0,0,(D48/PNL!$E$23)*100)</f>
        <v>0</v>
      </c>
      <c r="F48" s="523">
        <f>SUM(F23:F47)</f>
        <v>0</v>
      </c>
      <c r="G48" s="522">
        <f>IF(PNL!$G$23=0,0,(F48/PNL!$G$23)*100)</f>
        <v>0</v>
      </c>
      <c r="H48" s="523">
        <f>SUM(H23:H47)</f>
        <v>0</v>
      </c>
      <c r="I48" s="522">
        <f>IF(PNL!$I$23=0,0,(H48/PNL!$I$23)*100)</f>
        <v>0</v>
      </c>
      <c r="J48" s="493" t="s">
        <v>1609</v>
      </c>
      <c r="K48" s="523">
        <f>SUM(K23:K47)</f>
        <v>0</v>
      </c>
      <c r="L48" s="522">
        <f>IF(PNL!$L$23=0,0,(K48/PNL!$L$23)*100)</f>
        <v>0</v>
      </c>
      <c r="M48" s="523">
        <f>SUM(M23:M47)</f>
        <v>0</v>
      </c>
      <c r="N48" s="522">
        <f>IF(PNL!$N$23=0,0,(M48/PNL!$N$23)*100)</f>
        <v>0</v>
      </c>
      <c r="O48" s="523">
        <f>SUM(O23:O47)</f>
        <v>0</v>
      </c>
      <c r="P48" s="522">
        <f>IF(PNL!$P$23=0,0,(O48/PNL!$P$23)*100)</f>
        <v>0</v>
      </c>
      <c r="Q48" s="361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" customHeight="1">
      <c r="A49" s="426"/>
      <c r="B49" s="521">
        <f>SUM(B21,B48)</f>
        <v>0</v>
      </c>
      <c r="C49" s="522">
        <f>IF(PNL!$C$23=0,0,(B49/PNL!$C$23)*100)</f>
        <v>0</v>
      </c>
      <c r="D49" s="521">
        <f>SUM(D21,D48)</f>
        <v>0</v>
      </c>
      <c r="E49" s="522">
        <f>IF(PNL!$E$23=0,0,(D49/PNL!$E$23)*100)</f>
        <v>0</v>
      </c>
      <c r="F49" s="521">
        <f>SUM(F21,F48)</f>
        <v>0</v>
      </c>
      <c r="G49" s="522">
        <f>IF(PNL!$G$23=0,0,(F49/PNL!$G$23)*100)</f>
        <v>0</v>
      </c>
      <c r="H49" s="521">
        <f>SUM(H21,H48)</f>
        <v>0</v>
      </c>
      <c r="I49" s="522">
        <f>IF(PNL!$I$23=0,0,(H49/PNL!$I$23)*100)</f>
        <v>0</v>
      </c>
      <c r="J49" s="491" t="s">
        <v>2051</v>
      </c>
      <c r="K49" s="521">
        <f>SUM(K21,K48)</f>
        <v>0</v>
      </c>
      <c r="L49" s="522">
        <f>IF(PNL!$L$23=0,0,(K49/PNL!$L$23)*100)</f>
        <v>0</v>
      </c>
      <c r="M49" s="521">
        <f>SUM(M21,M48)</f>
        <v>0</v>
      </c>
      <c r="N49" s="522">
        <f>IF(PNL!$N$23=0,0,(M49/PNL!$N$23)*100)</f>
        <v>0</v>
      </c>
      <c r="O49" s="521">
        <f>SUM(O21,O48)</f>
        <v>0</v>
      </c>
      <c r="P49" s="522">
        <f>IF(PNL!$P$23=0,0,(O49/PNL!$P$23)*100)</f>
        <v>0</v>
      </c>
      <c r="Q49" s="361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" customHeight="1">
      <c r="A50" s="481"/>
      <c r="B50" s="408"/>
      <c r="C50" s="409"/>
      <c r="D50" s="408"/>
      <c r="E50" s="409"/>
      <c r="F50" s="408"/>
      <c r="G50" s="409"/>
      <c r="H50" s="408"/>
      <c r="I50" s="409"/>
      <c r="J50" s="489"/>
      <c r="K50" s="408"/>
      <c r="L50" s="409"/>
      <c r="M50" s="408"/>
      <c r="N50" s="409"/>
      <c r="O50" s="408"/>
      <c r="P50" s="409"/>
      <c r="Q50" s="411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Q2"/>
    <mergeCell ref="B3:Q3"/>
    <mergeCell ref="B4:Q4"/>
  </mergeCells>
  <pageMargins left="0.7" right="0.7" top="0.75" bottom="0.75" header="0" footer="0"/>
  <pageSetup scale="32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53734"/>
  </sheetPr>
  <dimension ref="A1:Z1000"/>
  <sheetViews>
    <sheetView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10.28515625" customWidth="1"/>
    <col min="4" max="4" width="24.7109375" customWidth="1"/>
    <col min="5" max="5" width="10.855468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43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82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2053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90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2049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SUM(MACRO!C498)</f>
        <v>0</v>
      </c>
      <c r="C8" s="473">
        <f>IF(PNL!$C$23=0,0,(B8/PNL!$C$23)*100)</f>
        <v>0</v>
      </c>
      <c r="D8" s="472">
        <f>SUM(MACRO!E498)</f>
        <v>0</v>
      </c>
      <c r="E8" s="473">
        <f>IF(PNL!$E$23=0,0,(D8/PNL!$E$23)*100)</f>
        <v>0</v>
      </c>
      <c r="F8" s="472">
        <f>SUM(MACRO!G498)</f>
        <v>0</v>
      </c>
      <c r="G8" s="473">
        <f>IF(PNL!$G$23=0,0,(F8/PNL!$G$23)*100)</f>
        <v>0</v>
      </c>
      <c r="H8" s="472">
        <f>SUM(MACRO!I498)</f>
        <v>0</v>
      </c>
      <c r="I8" s="473">
        <f>IF(PNL!$I$23=0,0,(H8/PNL!$I$23)*100)</f>
        <v>0</v>
      </c>
      <c r="J8" s="485" t="str">
        <f>MACRO!B498</f>
        <v>HR Salary</v>
      </c>
      <c r="K8" s="472">
        <f>SUM(MACRO!L498)</f>
        <v>0</v>
      </c>
      <c r="L8" s="473">
        <f>IF(PNL!$L$23=0,0,(K8/PNL!$L$23)*100)</f>
        <v>0</v>
      </c>
      <c r="M8" s="472">
        <f>SUM(MACRO!N498)</f>
        <v>0</v>
      </c>
      <c r="N8" s="473">
        <f>IF(PNL!$N$23=0,0,(M8/PNL!$N$23)*100)</f>
        <v>0</v>
      </c>
      <c r="O8" s="472">
        <f>SUM(MACRO!P498)</f>
        <v>0</v>
      </c>
      <c r="P8" s="473">
        <f>IF(PNL!$P$23=0,0,(O8/PNL!$P$23)*100)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SUM(MACRO!C499)</f>
        <v>0</v>
      </c>
      <c r="C9" s="473">
        <f>IF(PNL!$C$23=0,0,(B9/PNL!$C$23)*100)</f>
        <v>0</v>
      </c>
      <c r="D9" s="472">
        <f>SUM(MACRO!E499)</f>
        <v>0</v>
      </c>
      <c r="E9" s="473">
        <f>IF(PNL!$E$23=0,0,(D9/PNL!$E$23)*100)</f>
        <v>0</v>
      </c>
      <c r="F9" s="472">
        <f>SUM(MACRO!G499)</f>
        <v>0</v>
      </c>
      <c r="G9" s="473">
        <f>IF(PNL!$G$23=0,0,(F9/PNL!$G$23)*100)</f>
        <v>0</v>
      </c>
      <c r="H9" s="472">
        <f>SUM(MACRO!I499)</f>
        <v>0</v>
      </c>
      <c r="I9" s="473">
        <f>IF(PNL!$I$23=0,0,(H9/PNL!$I$23)*100)</f>
        <v>0</v>
      </c>
      <c r="J9" s="485" t="str">
        <f>MACRO!B499</f>
        <v>HR Bonus ( THR )</v>
      </c>
      <c r="K9" s="472">
        <f>SUM(MACRO!L499)</f>
        <v>0</v>
      </c>
      <c r="L9" s="473">
        <f>IF(PNL!$L$23=0,0,(K9/PNL!$L$23)*100)</f>
        <v>0</v>
      </c>
      <c r="M9" s="472">
        <f>SUM(MACRO!N499)</f>
        <v>0</v>
      </c>
      <c r="N9" s="473">
        <f>IF(PNL!$N$23=0,0,(M9/PNL!$N$23)*100)</f>
        <v>0</v>
      </c>
      <c r="O9" s="472">
        <f>SUM(MACRO!P499)</f>
        <v>0</v>
      </c>
      <c r="P9" s="473">
        <f>IF(PNL!$P$23=0,0,(O9/PNL!$P$23)*100)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SUM(MACRO!C500)</f>
        <v>0</v>
      </c>
      <c r="C10" s="473">
        <f>IF(PNL!$C$23=0,0,(B10/PNL!$C$23)*100)</f>
        <v>0</v>
      </c>
      <c r="D10" s="472">
        <f>SUM(MACRO!E500)</f>
        <v>0</v>
      </c>
      <c r="E10" s="473">
        <f>IF(PNL!$E$23=0,0,(D10/PNL!$E$23)*100)</f>
        <v>0</v>
      </c>
      <c r="F10" s="472">
        <f>SUM(MACRO!G500)</f>
        <v>0</v>
      </c>
      <c r="G10" s="473">
        <f>IF(PNL!$G$23=0,0,(F10/PNL!$G$23)*100)</f>
        <v>0</v>
      </c>
      <c r="H10" s="472">
        <f>SUM(MACRO!I500)</f>
        <v>0</v>
      </c>
      <c r="I10" s="473">
        <f>IF(PNL!$I$23=0,0,(H10/PNL!$I$23)*100)</f>
        <v>0</v>
      </c>
      <c r="J10" s="485" t="str">
        <f>MACRO!B500</f>
        <v>HR Employee Bonus ( Compensation )</v>
      </c>
      <c r="K10" s="472">
        <f>SUM(MACRO!L500)</f>
        <v>0</v>
      </c>
      <c r="L10" s="473">
        <f>IF(PNL!$L$23=0,0,(K10/PNL!$L$23)*100)</f>
        <v>0</v>
      </c>
      <c r="M10" s="472">
        <f>SUM(MACRO!N500)</f>
        <v>0</v>
      </c>
      <c r="N10" s="473">
        <f>IF(PNL!$N$23=0,0,(M10/PNL!$N$23)*100)</f>
        <v>0</v>
      </c>
      <c r="O10" s="472">
        <f>SUM(MACRO!P500)</f>
        <v>0</v>
      </c>
      <c r="P10" s="473">
        <f>IF(PNL!$P$23=0,0,(O10/PNL!$P$23)*100)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SUM(MACRO!C501)</f>
        <v>0</v>
      </c>
      <c r="C11" s="473">
        <f>IF(PNL!$C$23=0,0,(B11/PNL!$C$23)*100)</f>
        <v>0</v>
      </c>
      <c r="D11" s="472">
        <f>SUM(MACRO!E501)</f>
        <v>0</v>
      </c>
      <c r="E11" s="473">
        <f>IF(PNL!$E$23=0,0,(D11/PNL!$E$23)*100)</f>
        <v>0</v>
      </c>
      <c r="F11" s="472">
        <f>SUM(MACRO!G501)</f>
        <v>0</v>
      </c>
      <c r="G11" s="473">
        <f>IF(PNL!$G$23=0,0,(F11/PNL!$G$23)*100)</f>
        <v>0</v>
      </c>
      <c r="H11" s="472">
        <f>SUM(MACRO!I501)</f>
        <v>0</v>
      </c>
      <c r="I11" s="473">
        <f>IF(PNL!$I$23=0,0,(H11/PNL!$I$23)*100)</f>
        <v>0</v>
      </c>
      <c r="J11" s="485" t="str">
        <f>MACRO!B501</f>
        <v>HR Termination ( PHK )</v>
      </c>
      <c r="K11" s="472">
        <f>SUM(MACRO!L501)</f>
        <v>0</v>
      </c>
      <c r="L11" s="473">
        <f>IF(PNL!$L$23=0,0,(K11/PNL!$L$23)*100)</f>
        <v>0</v>
      </c>
      <c r="M11" s="472">
        <f>SUM(MACRO!N501)</f>
        <v>0</v>
      </c>
      <c r="N11" s="473">
        <f>IF(PNL!$N$23=0,0,(M11/PNL!$N$23)*100)</f>
        <v>0</v>
      </c>
      <c r="O11" s="472">
        <f>SUM(MACRO!P501)</f>
        <v>0</v>
      </c>
      <c r="P11" s="473">
        <f>IF(PNL!$P$23=0,0,(O11/PNL!$P$23)*100)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SUM(MACRO!C502)</f>
        <v>0</v>
      </c>
      <c r="C12" s="473">
        <f>IF(PNL!$C$23=0,0,(B12/PNL!$C$23)*100)</f>
        <v>0</v>
      </c>
      <c r="D12" s="472">
        <f>SUM(MACRO!E502)</f>
        <v>0</v>
      </c>
      <c r="E12" s="473">
        <f>IF(PNL!$E$23=0,0,(D12/PNL!$E$23)*100)</f>
        <v>0</v>
      </c>
      <c r="F12" s="472">
        <f>SUM(MACRO!G502)</f>
        <v>0</v>
      </c>
      <c r="G12" s="473">
        <f>IF(PNL!$G$23=0,0,(F12/PNL!$G$23)*100)</f>
        <v>0</v>
      </c>
      <c r="H12" s="472">
        <f>SUM(MACRO!I502)</f>
        <v>0</v>
      </c>
      <c r="I12" s="473">
        <f>IF(PNL!$I$23=0,0,(H12/PNL!$I$23)*100)</f>
        <v>0</v>
      </c>
      <c r="J12" s="485" t="str">
        <f>MACRO!B502</f>
        <v>HR Daily Worker</v>
      </c>
      <c r="K12" s="472">
        <f>SUM(MACRO!L502)</f>
        <v>0</v>
      </c>
      <c r="L12" s="473">
        <f>IF(PNL!$L$23=0,0,(K12/PNL!$L$23)*100)</f>
        <v>0</v>
      </c>
      <c r="M12" s="472">
        <f>SUM(MACRO!N502)</f>
        <v>0</v>
      </c>
      <c r="N12" s="473">
        <f>IF(PNL!$N$23=0,0,(M12/PNL!$N$23)*100)</f>
        <v>0</v>
      </c>
      <c r="O12" s="472">
        <f>SUM(MACRO!P502)</f>
        <v>0</v>
      </c>
      <c r="P12" s="473">
        <f>IF(PNL!$P$23=0,0,(O12/PNL!$P$23)*100)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SUM(MACRO!C503)</f>
        <v>0</v>
      </c>
      <c r="C13" s="473">
        <f>IF(PNL!$C$23=0,0,(B13/PNL!$C$23)*100)</f>
        <v>0</v>
      </c>
      <c r="D13" s="472">
        <f>SUM(MACRO!E503)</f>
        <v>0</v>
      </c>
      <c r="E13" s="473">
        <f>IF(PNL!$E$23=0,0,(D13/PNL!$E$23)*100)</f>
        <v>0</v>
      </c>
      <c r="F13" s="472">
        <f>SUM(MACRO!G503)</f>
        <v>0</v>
      </c>
      <c r="G13" s="473">
        <f>IF(PNL!$G$23=0,0,(F13/PNL!$G$23)*100)</f>
        <v>0</v>
      </c>
      <c r="H13" s="472">
        <f>SUM(MACRO!I503)</f>
        <v>0</v>
      </c>
      <c r="I13" s="473">
        <f>IF(PNL!$I$23=0,0,(H13/PNL!$I$23)*100)</f>
        <v>0</v>
      </c>
      <c r="J13" s="485" t="str">
        <f>MACRO!B503</f>
        <v>HR Over time</v>
      </c>
      <c r="K13" s="472">
        <f>SUM(MACRO!L503)</f>
        <v>0</v>
      </c>
      <c r="L13" s="473">
        <f>IF(PNL!$L$23=0,0,(K13/PNL!$L$23)*100)</f>
        <v>0</v>
      </c>
      <c r="M13" s="472">
        <f>SUM(MACRO!N503)</f>
        <v>0</v>
      </c>
      <c r="N13" s="473">
        <f>IF(PNL!$N$23=0,0,(M13/PNL!$N$23)*100)</f>
        <v>0</v>
      </c>
      <c r="O13" s="472">
        <f>SUM(MACRO!P503)</f>
        <v>0</v>
      </c>
      <c r="P13" s="473">
        <f>IF(PNL!$P$23=0,0,(O13/PNL!$P$23)*100)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SUM(MACRO!C504)</f>
        <v>0</v>
      </c>
      <c r="C14" s="473">
        <f>IF(PNL!$C$23=0,0,(B14/PNL!$C$23)*100)</f>
        <v>0</v>
      </c>
      <c r="D14" s="472">
        <f>SUM(MACRO!E504)</f>
        <v>0</v>
      </c>
      <c r="E14" s="473">
        <f>IF(PNL!$E$23=0,0,(D14/PNL!$E$23)*100)</f>
        <v>0</v>
      </c>
      <c r="F14" s="472">
        <f>SUM(MACRO!G504)</f>
        <v>0</v>
      </c>
      <c r="G14" s="473">
        <f>IF(PNL!$G$23=0,0,(F14/PNL!$G$23)*100)</f>
        <v>0</v>
      </c>
      <c r="H14" s="472">
        <f>SUM(MACRO!I504)</f>
        <v>0</v>
      </c>
      <c r="I14" s="473">
        <f>IF(PNL!$I$23=0,0,(H14/PNL!$I$23)*100)</f>
        <v>0</v>
      </c>
      <c r="J14" s="485" t="str">
        <f>MACRO!B504</f>
        <v>HR Employee Meals</v>
      </c>
      <c r="K14" s="472">
        <f>SUM(MACRO!L504)</f>
        <v>0</v>
      </c>
      <c r="L14" s="473">
        <f>IF(PNL!$L$23=0,0,(K14/PNL!$L$23)*100)</f>
        <v>0</v>
      </c>
      <c r="M14" s="472">
        <f>SUM(MACRO!N504)</f>
        <v>0</v>
      </c>
      <c r="N14" s="473">
        <f>IF(PNL!$N$23=0,0,(M14/PNL!$N$23)*100)</f>
        <v>0</v>
      </c>
      <c r="O14" s="472">
        <f>SUM(MACRO!P504)</f>
        <v>0</v>
      </c>
      <c r="P14" s="473">
        <f>IF(PNL!$P$23=0,0,(O14/PNL!$P$23)*100)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SUM(MACRO!C505)</f>
        <v>0</v>
      </c>
      <c r="C15" s="473">
        <f>IF(PNL!$C$23=0,0,(B15/PNL!$C$23)*100)</f>
        <v>0</v>
      </c>
      <c r="D15" s="472">
        <f>SUM(MACRO!E505)</f>
        <v>0</v>
      </c>
      <c r="E15" s="473">
        <f>IF(PNL!$E$23=0,0,(D15/PNL!$E$23)*100)</f>
        <v>0</v>
      </c>
      <c r="F15" s="472">
        <f>SUM(MACRO!G505)</f>
        <v>0</v>
      </c>
      <c r="G15" s="473">
        <f>IF(PNL!$G$23=0,0,(F15/PNL!$G$23)*100)</f>
        <v>0</v>
      </c>
      <c r="H15" s="472">
        <f>SUM(MACRO!I505)</f>
        <v>0</v>
      </c>
      <c r="I15" s="473">
        <f>IF(PNL!$I$23=0,0,(H15/PNL!$I$23)*100)</f>
        <v>0</v>
      </c>
      <c r="J15" s="485" t="str">
        <f>MACRO!B505</f>
        <v>HR Medical Insurance</v>
      </c>
      <c r="K15" s="472">
        <f>SUM(MACRO!L505)</f>
        <v>0</v>
      </c>
      <c r="L15" s="473">
        <f>IF(PNL!$L$23=0,0,(K15/PNL!$L$23)*100)</f>
        <v>0</v>
      </c>
      <c r="M15" s="472">
        <f>SUM(MACRO!N505)</f>
        <v>0</v>
      </c>
      <c r="N15" s="473">
        <f>IF(PNL!$N$23=0,0,(M15/PNL!$N$23)*100)</f>
        <v>0</v>
      </c>
      <c r="O15" s="472">
        <f>SUM(MACRO!P505)</f>
        <v>0</v>
      </c>
      <c r="P15" s="473">
        <f>IF(PNL!$P$23=0,0,(O15/PNL!$P$23)*100)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SUM(MACRO!C506)</f>
        <v>0</v>
      </c>
      <c r="C16" s="473">
        <f>IF(PNL!$C$23=0,0,(B16/PNL!$C$23)*100)</f>
        <v>0</v>
      </c>
      <c r="D16" s="472">
        <f>SUM(MACRO!E506)</f>
        <v>0</v>
      </c>
      <c r="E16" s="473">
        <f>IF(PNL!$E$23=0,0,(D16/PNL!$E$23)*100)</f>
        <v>0</v>
      </c>
      <c r="F16" s="472">
        <f>SUM(MACRO!G506)</f>
        <v>0</v>
      </c>
      <c r="G16" s="473">
        <f>IF(PNL!$G$23=0,0,(F16/PNL!$G$23)*100)</f>
        <v>0</v>
      </c>
      <c r="H16" s="472">
        <f>SUM(MACRO!I506)</f>
        <v>0</v>
      </c>
      <c r="I16" s="473">
        <f>IF(PNL!$I$23=0,0,(H16/PNL!$I$23)*100)</f>
        <v>0</v>
      </c>
      <c r="J16" s="485" t="str">
        <f>MACRO!B506</f>
        <v>HR BPJS Ketenagakerjaan</v>
      </c>
      <c r="K16" s="472">
        <f>SUM(MACRO!L506)</f>
        <v>0</v>
      </c>
      <c r="L16" s="473">
        <f>IF(PNL!$L$23=0,0,(K16/PNL!$L$23)*100)</f>
        <v>0</v>
      </c>
      <c r="M16" s="472">
        <f>SUM(MACRO!N506)</f>
        <v>0</v>
      </c>
      <c r="N16" s="473">
        <f>IF(PNL!$N$23=0,0,(M16/PNL!$N$23)*100)</f>
        <v>0</v>
      </c>
      <c r="O16" s="472">
        <f>SUM(MACRO!P506)</f>
        <v>0</v>
      </c>
      <c r="P16" s="473">
        <f>IF(PNL!$P$23=0,0,(O16/PNL!$P$23)*100)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SUM(MACRO!C507)</f>
        <v>0</v>
      </c>
      <c r="C17" s="473">
        <f>IF(PNL!$C$23=0,0,(B17/PNL!$C$23)*100)</f>
        <v>0</v>
      </c>
      <c r="D17" s="472">
        <f>SUM(MACRO!E507)</f>
        <v>0</v>
      </c>
      <c r="E17" s="473">
        <f>IF(PNL!$E$23=0,0,(D17/PNL!$E$23)*100)</f>
        <v>0</v>
      </c>
      <c r="F17" s="472">
        <f>SUM(MACRO!G507)</f>
        <v>0</v>
      </c>
      <c r="G17" s="473">
        <f>IF(PNL!$G$23=0,0,(F17/PNL!$G$23)*100)</f>
        <v>0</v>
      </c>
      <c r="H17" s="472">
        <f>SUM(MACRO!I507)</f>
        <v>0</v>
      </c>
      <c r="I17" s="473">
        <f>IF(PNL!$I$23=0,0,(H17/PNL!$I$23)*100)</f>
        <v>0</v>
      </c>
      <c r="J17" s="485" t="str">
        <f>MACRO!B507</f>
        <v>HR BPJS Kesehatan</v>
      </c>
      <c r="K17" s="472">
        <f>SUM(MACRO!L507)</f>
        <v>0</v>
      </c>
      <c r="L17" s="473">
        <f>IF(PNL!$L$23=0,0,(K17/PNL!$L$23)*100)</f>
        <v>0</v>
      </c>
      <c r="M17" s="472">
        <f>SUM(MACRO!N507)</f>
        <v>0</v>
      </c>
      <c r="N17" s="473">
        <f>IF(PNL!$N$23=0,0,(M17/PNL!$N$23)*100)</f>
        <v>0</v>
      </c>
      <c r="O17" s="472">
        <f>SUM(MACRO!P507)</f>
        <v>0</v>
      </c>
      <c r="P17" s="473">
        <f>IF(PNL!$P$23=0,0,(O17/PNL!$P$23)*100)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SUM(MACRO!C508)</f>
        <v>0</v>
      </c>
      <c r="C18" s="473">
        <f>IF(PNL!$C$23=0,0,(B18/PNL!$C$23)*100)</f>
        <v>0</v>
      </c>
      <c r="D18" s="472">
        <f>SUM(MACRO!E508)</f>
        <v>0</v>
      </c>
      <c r="E18" s="473">
        <f>IF(PNL!$E$23=0,0,(D18/PNL!$E$23)*100)</f>
        <v>0</v>
      </c>
      <c r="F18" s="472">
        <f>SUM(MACRO!G508)</f>
        <v>0</v>
      </c>
      <c r="G18" s="473">
        <f>IF(PNL!$G$23=0,0,(F18/PNL!$G$23)*100)</f>
        <v>0</v>
      </c>
      <c r="H18" s="472">
        <f>SUM(MACRO!I508)</f>
        <v>0</v>
      </c>
      <c r="I18" s="473">
        <f>IF(PNL!$I$23=0,0,(H18/PNL!$I$23)*100)</f>
        <v>0</v>
      </c>
      <c r="J18" s="485" t="str">
        <f>MACRO!B508</f>
        <v>HR MOD Expenses</v>
      </c>
      <c r="K18" s="472">
        <f>SUM(MACRO!L508)</f>
        <v>0</v>
      </c>
      <c r="L18" s="473">
        <f>IF(PNL!$L$23=0,0,(K18/PNL!$L$23)*100)</f>
        <v>0</v>
      </c>
      <c r="M18" s="472">
        <f>SUM(MACRO!N508)</f>
        <v>0</v>
      </c>
      <c r="N18" s="473">
        <f>IF(PNL!$N$23=0,0,(M18/PNL!$N$23)*100)</f>
        <v>0</v>
      </c>
      <c r="O18" s="472">
        <f>SUM(MACRO!P508)</f>
        <v>0</v>
      </c>
      <c r="P18" s="473">
        <f>IF(PNL!$P$23=0,0,(O18/PNL!$P$23)*100)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SUM(MACRO!C509)</f>
        <v>0</v>
      </c>
      <c r="C19" s="473">
        <f>IF(PNL!$C$23=0,0,(B19/PNL!$C$23)*100)</f>
        <v>0</v>
      </c>
      <c r="D19" s="472">
        <f>SUM(MACRO!E509)</f>
        <v>0</v>
      </c>
      <c r="E19" s="473">
        <f>IF(PNL!$E$23=0,0,(D19/PNL!$E$23)*100)</f>
        <v>0</v>
      </c>
      <c r="F19" s="472">
        <f>SUM(MACRO!G509)</f>
        <v>0</v>
      </c>
      <c r="G19" s="473">
        <f>IF(PNL!$G$23=0,0,(F19/PNL!$G$23)*100)</f>
        <v>0</v>
      </c>
      <c r="H19" s="472">
        <f>SUM(MACRO!I509)</f>
        <v>0</v>
      </c>
      <c r="I19" s="473">
        <f>IF(PNL!$I$23=0,0,(H19/PNL!$I$23)*100)</f>
        <v>0</v>
      </c>
      <c r="J19" s="485" t="str">
        <f>MACRO!B509</f>
        <v>HR Income Tax Allowance</v>
      </c>
      <c r="K19" s="472">
        <f>SUM(MACRO!L509)</f>
        <v>0</v>
      </c>
      <c r="L19" s="473">
        <f>IF(PNL!$L$23=0,0,(K19/PNL!$L$23)*100)</f>
        <v>0</v>
      </c>
      <c r="M19" s="472">
        <f>SUM(MACRO!N509)</f>
        <v>0</v>
      </c>
      <c r="N19" s="473">
        <f>IF(PNL!$N$23=0,0,(M19/PNL!$N$23)*100)</f>
        <v>0</v>
      </c>
      <c r="O19" s="472">
        <f>SUM(MACRO!P509)</f>
        <v>0</v>
      </c>
      <c r="P19" s="473">
        <f>IF(PNL!$P$23=0,0,(O19/PNL!$P$23)*100)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SUM(MACRO!C510)</f>
        <v>0</v>
      </c>
      <c r="C20" s="473">
        <f>IF(PNL!$C$23=0,0,(B20/PNL!$C$23)*100)</f>
        <v>0</v>
      </c>
      <c r="D20" s="472">
        <f>SUM(MACRO!E510)</f>
        <v>0</v>
      </c>
      <c r="E20" s="473">
        <f>IF(PNL!$E$23=0,0,(D20/PNL!$E$23)*100)</f>
        <v>0</v>
      </c>
      <c r="F20" s="472">
        <f>SUM(MACRO!G510)</f>
        <v>0</v>
      </c>
      <c r="G20" s="473">
        <f>IF(PNL!$G$23=0,0,(F20/PNL!$G$23)*100)</f>
        <v>0</v>
      </c>
      <c r="H20" s="472">
        <f>SUM(MACRO!I510)</f>
        <v>0</v>
      </c>
      <c r="I20" s="473">
        <f>IF(PNL!$I$23=0,0,(H20/PNL!$I$23)*100)</f>
        <v>0</v>
      </c>
      <c r="J20" s="485" t="str">
        <f>MACRO!B510</f>
        <v>HR Goverment Compensation (UUCK)</v>
      </c>
      <c r="K20" s="472">
        <f>SUM(MACRO!L510)</f>
        <v>0</v>
      </c>
      <c r="L20" s="473">
        <f>IF(PNL!$L$23=0,0,(K20/PNL!$L$23)*100)</f>
        <v>0</v>
      </c>
      <c r="M20" s="472">
        <f>SUM(MACRO!N510)</f>
        <v>0</v>
      </c>
      <c r="N20" s="473">
        <f>IF(PNL!$N$23=0,0,(M20/PNL!$N$23)*100)</f>
        <v>0</v>
      </c>
      <c r="O20" s="472">
        <f>SUM(MACRO!P510)</f>
        <v>0</v>
      </c>
      <c r="P20" s="473">
        <f>IF(PNL!$P$23=0,0,(O20/PNL!$P$23)*100)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>IF(PNL!$C$23=0,0,(B21/PNL!$C$23)*100)</f>
        <v>0</v>
      </c>
      <c r="D21" s="521">
        <f>SUM(D8:D20)</f>
        <v>0</v>
      </c>
      <c r="E21" s="522">
        <f>IF(PNL!$E$23=0,0,(D21/PNL!$E$23)*100)</f>
        <v>0</v>
      </c>
      <c r="F21" s="521">
        <f>SUM(F8:F20)</f>
        <v>0</v>
      </c>
      <c r="G21" s="522">
        <f>IF(PNL!$G$23=0,0,(F21/PNL!$G$23)*100)</f>
        <v>0</v>
      </c>
      <c r="H21" s="521">
        <f>SUM(H8:H20)</f>
        <v>0</v>
      </c>
      <c r="I21" s="522">
        <f>IF(PNL!$I$23=0,0,(H21/PNL!$I$23)*100)</f>
        <v>0</v>
      </c>
      <c r="J21" s="491" t="s">
        <v>2050</v>
      </c>
      <c r="K21" s="521">
        <f>SUM(K8:K20)</f>
        <v>0</v>
      </c>
      <c r="L21" s="522">
        <f>IF(PNL!$L$23=0,0,(K21/PNL!$L$23)*100)</f>
        <v>0</v>
      </c>
      <c r="M21" s="521">
        <f>SUM(M8:M20)</f>
        <v>0</v>
      </c>
      <c r="N21" s="522">
        <f>IF(PNL!$N$23=0,0,(M21/PNL!$N$23)*100)</f>
        <v>0</v>
      </c>
      <c r="O21" s="521">
        <f>SUM(O8:O20)</f>
        <v>0</v>
      </c>
      <c r="P21" s="522">
        <f>IF(PNL!$P$23=0,0,(O21/PNL!$P$23)*100)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8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SUM(MACRO!C780)</f>
        <v>0</v>
      </c>
      <c r="C23" s="473">
        <f>IF(PNL!$C$23=0,0,(B23/PNL!$C$23)*100)</f>
        <v>0</v>
      </c>
      <c r="D23" s="472">
        <f>SUM(MACRO!E780)</f>
        <v>0</v>
      </c>
      <c r="E23" s="473">
        <f>IF(PNL!$E$23=0,0,(D23/PNL!$E$23)*100)</f>
        <v>0</v>
      </c>
      <c r="F23" s="472">
        <f>SUM(MACRO!G780)</f>
        <v>0</v>
      </c>
      <c r="G23" s="473">
        <f>IF(PNL!$G$23=0,0,(F23/PNL!$G$23)*100)</f>
        <v>0</v>
      </c>
      <c r="H23" s="472">
        <f>SUM(MACRO!I780)</f>
        <v>0</v>
      </c>
      <c r="I23" s="473">
        <f>IF(PNL!$I$23=0,0,(H23/PNL!$I$23)*100)</f>
        <v>0</v>
      </c>
      <c r="J23" s="485" t="str">
        <f>MACRO!B780</f>
        <v>HR Printing &amp; Stationary</v>
      </c>
      <c r="K23" s="472">
        <f>SUM(MACRO!L780)</f>
        <v>0</v>
      </c>
      <c r="L23" s="473">
        <f>IF(PNL!$L$23=0,0,(K23/PNL!$L$23)*100)</f>
        <v>0</v>
      </c>
      <c r="M23" s="472">
        <f>SUM(MACRO!N780)</f>
        <v>0</v>
      </c>
      <c r="N23" s="473">
        <f>IF(PNL!$N$23=0,0,(M23/PNL!$N$23)*100)</f>
        <v>0</v>
      </c>
      <c r="O23" s="472">
        <f>SUM(MACRO!P780)</f>
        <v>0</v>
      </c>
      <c r="P23" s="473">
        <f>IF(PNL!$P$23=0,0,(O23/PNL!$P$23)*100)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SUM(MACRO!C781)</f>
        <v>0</v>
      </c>
      <c r="C24" s="473">
        <f>IF(PNL!$C$23=0,0,(B24/PNL!$C$23)*100)</f>
        <v>0</v>
      </c>
      <c r="D24" s="472">
        <f>SUM(MACRO!E781)</f>
        <v>0</v>
      </c>
      <c r="E24" s="473">
        <f>IF(PNL!$E$23=0,0,(D24/PNL!$E$23)*100)</f>
        <v>0</v>
      </c>
      <c r="F24" s="472">
        <f>SUM(MACRO!G781)</f>
        <v>0</v>
      </c>
      <c r="G24" s="473">
        <f>IF(PNL!$G$23=0,0,(F24/PNL!$G$23)*100)</f>
        <v>0</v>
      </c>
      <c r="H24" s="472">
        <f>SUM(MACRO!I781)</f>
        <v>0</v>
      </c>
      <c r="I24" s="473">
        <f>IF(PNL!$I$23=0,0,(H24/PNL!$I$23)*100)</f>
        <v>0</v>
      </c>
      <c r="J24" s="485" t="str">
        <f>MACRO!B781</f>
        <v>HR Photo Copy</v>
      </c>
      <c r="K24" s="472">
        <f>SUM(MACRO!L781)</f>
        <v>0</v>
      </c>
      <c r="L24" s="473">
        <f>IF(PNL!$L$23=0,0,(K24/PNL!$L$23)*100)</f>
        <v>0</v>
      </c>
      <c r="M24" s="472">
        <f>SUM(MACRO!N781)</f>
        <v>0</v>
      </c>
      <c r="N24" s="473">
        <f>IF(PNL!$N$23=0,0,(M24/PNL!$N$23)*100)</f>
        <v>0</v>
      </c>
      <c r="O24" s="472">
        <f>SUM(MACRO!P781)</f>
        <v>0</v>
      </c>
      <c r="P24" s="473">
        <f>IF(PNL!$P$23=0,0,(O24/PNL!$P$23)*100)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SUM(MACRO!C782)</f>
        <v>0</v>
      </c>
      <c r="C25" s="473">
        <f>IF(PNL!$C$23=0,0,(B25/PNL!$C$23)*100)</f>
        <v>0</v>
      </c>
      <c r="D25" s="472">
        <f>SUM(MACRO!E782)</f>
        <v>0</v>
      </c>
      <c r="E25" s="473">
        <f>IF(PNL!$E$23=0,0,(D25/PNL!$E$23)*100)</f>
        <v>0</v>
      </c>
      <c r="F25" s="472">
        <f>SUM(MACRO!G782)</f>
        <v>0</v>
      </c>
      <c r="G25" s="473">
        <f>IF(PNL!$G$23=0,0,(F25/PNL!$G$23)*100)</f>
        <v>0</v>
      </c>
      <c r="H25" s="472">
        <f>SUM(MACRO!I782)</f>
        <v>0</v>
      </c>
      <c r="I25" s="473">
        <f>IF(PNL!$I$23=0,0,(H25/PNL!$I$23)*100)</f>
        <v>0</v>
      </c>
      <c r="J25" s="485" t="str">
        <f>MACRO!B782</f>
        <v>HR Postage &amp; Stamp</v>
      </c>
      <c r="K25" s="472">
        <f>SUM(MACRO!L782)</f>
        <v>0</v>
      </c>
      <c r="L25" s="473">
        <f>IF(PNL!$L$23=0,0,(K25/PNL!$L$23)*100)</f>
        <v>0</v>
      </c>
      <c r="M25" s="472">
        <f>SUM(MACRO!N782)</f>
        <v>0</v>
      </c>
      <c r="N25" s="473">
        <f>IF(PNL!$N$23=0,0,(M25/PNL!$N$23)*100)</f>
        <v>0</v>
      </c>
      <c r="O25" s="472">
        <f>SUM(MACRO!P782)</f>
        <v>0</v>
      </c>
      <c r="P25" s="473">
        <f>IF(PNL!$P$23=0,0,(O25/PNL!$P$23)*100)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SUM(MACRO!C783)</f>
        <v>0</v>
      </c>
      <c r="C26" s="473">
        <f>IF(PNL!$C$23=0,0,(B26/PNL!$C$23)*100)</f>
        <v>0</v>
      </c>
      <c r="D26" s="472">
        <f>SUM(MACRO!E783)</f>
        <v>0</v>
      </c>
      <c r="E26" s="473">
        <f>IF(PNL!$E$23=0,0,(D26/PNL!$E$23)*100)</f>
        <v>0</v>
      </c>
      <c r="F26" s="472">
        <f>SUM(MACRO!G783)</f>
        <v>0</v>
      </c>
      <c r="G26" s="473">
        <f>IF(PNL!$G$23=0,0,(F26/PNL!$G$23)*100)</f>
        <v>0</v>
      </c>
      <c r="H26" s="472">
        <f>SUM(MACRO!I783)</f>
        <v>0</v>
      </c>
      <c r="I26" s="473">
        <f>IF(PNL!$I$23=0,0,(H26/PNL!$I$23)*100)</f>
        <v>0</v>
      </c>
      <c r="J26" s="485" t="str">
        <f>MACRO!B783</f>
        <v>HR Telephone</v>
      </c>
      <c r="K26" s="472">
        <f>SUM(MACRO!L783)</f>
        <v>0</v>
      </c>
      <c r="L26" s="473">
        <f>IF(PNL!$L$23=0,0,(K26/PNL!$L$23)*100)</f>
        <v>0</v>
      </c>
      <c r="M26" s="472">
        <f>SUM(MACRO!N783)</f>
        <v>0</v>
      </c>
      <c r="N26" s="473">
        <f>IF(PNL!$N$23=0,0,(M26/PNL!$N$23)*100)</f>
        <v>0</v>
      </c>
      <c r="O26" s="472">
        <f>SUM(MACRO!P783)</f>
        <v>0</v>
      </c>
      <c r="P26" s="473">
        <f>IF(PNL!$P$23=0,0,(O26/PNL!$P$23)*100)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SUM(MACRO!C784)</f>
        <v>0</v>
      </c>
      <c r="C27" s="473">
        <f>IF(PNL!$C$23=0,0,(B27/PNL!$C$23)*100)</f>
        <v>0</v>
      </c>
      <c r="D27" s="472">
        <f>SUM(MACRO!E784)</f>
        <v>0</v>
      </c>
      <c r="E27" s="473">
        <f>IF(PNL!$E$23=0,0,(D27/PNL!$E$23)*100)</f>
        <v>0</v>
      </c>
      <c r="F27" s="472">
        <f>SUM(MACRO!G784)</f>
        <v>0</v>
      </c>
      <c r="G27" s="473">
        <f>IF(PNL!$G$23=0,0,(F27/PNL!$G$23)*100)</f>
        <v>0</v>
      </c>
      <c r="H27" s="472">
        <f>SUM(MACRO!I784)</f>
        <v>0</v>
      </c>
      <c r="I27" s="473">
        <f>IF(PNL!$I$23=0,0,(H27/PNL!$I$23)*100)</f>
        <v>0</v>
      </c>
      <c r="J27" s="485" t="str">
        <f>MACRO!B784</f>
        <v>HR Traveling Expenses</v>
      </c>
      <c r="K27" s="472">
        <f>SUM(MACRO!L784)</f>
        <v>0</v>
      </c>
      <c r="L27" s="473">
        <f>IF(PNL!$L$23=0,0,(K27/PNL!$L$23)*100)</f>
        <v>0</v>
      </c>
      <c r="M27" s="472">
        <f>SUM(MACRO!N784)</f>
        <v>0</v>
      </c>
      <c r="N27" s="473">
        <f>IF(PNL!$N$23=0,0,(M27/PNL!$N$23)*100)</f>
        <v>0</v>
      </c>
      <c r="O27" s="472">
        <f>SUM(MACRO!P784)</f>
        <v>0</v>
      </c>
      <c r="P27" s="473">
        <f>IF(PNL!$P$23=0,0,(O27/PNL!$P$23)*100)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SUM(MACRO!C785)</f>
        <v>0</v>
      </c>
      <c r="C28" s="473">
        <f>IF(PNL!$C$23=0,0,(B28/PNL!$C$23)*100)</f>
        <v>0</v>
      </c>
      <c r="D28" s="472">
        <f>SUM(MACRO!E785)</f>
        <v>0</v>
      </c>
      <c r="E28" s="473">
        <f>IF(PNL!$E$23=0,0,(D28/PNL!$E$23)*100)</f>
        <v>0</v>
      </c>
      <c r="F28" s="472">
        <f>SUM(MACRO!G785)</f>
        <v>0</v>
      </c>
      <c r="G28" s="473">
        <f>IF(PNL!$G$23=0,0,(F28/PNL!$G$23)*100)</f>
        <v>0</v>
      </c>
      <c r="H28" s="472">
        <f>SUM(MACRO!I785)</f>
        <v>0</v>
      </c>
      <c r="I28" s="473">
        <f>IF(PNL!$I$23=0,0,(H28/PNL!$I$23)*100)</f>
        <v>0</v>
      </c>
      <c r="J28" s="485" t="str">
        <f>MACRO!B785</f>
        <v>HR Entertainment</v>
      </c>
      <c r="K28" s="472">
        <f>SUM(MACRO!L785)</f>
        <v>0</v>
      </c>
      <c r="L28" s="473">
        <f>IF(PNL!$L$23=0,0,(K28/PNL!$L$23)*100)</f>
        <v>0</v>
      </c>
      <c r="M28" s="472">
        <f>SUM(MACRO!N785)</f>
        <v>0</v>
      </c>
      <c r="N28" s="473">
        <f>IF(PNL!$N$23=0,0,(M28/PNL!$N$23)*100)</f>
        <v>0</v>
      </c>
      <c r="O28" s="472">
        <f>SUM(MACRO!P785)</f>
        <v>0</v>
      </c>
      <c r="P28" s="473">
        <f>IF(PNL!$P$23=0,0,(O28/PNL!$P$23)*100)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SUM(MACRO!C786)</f>
        <v>0</v>
      </c>
      <c r="C29" s="473">
        <f>IF(PNL!$C$23=0,0,(B29/PNL!$C$23)*100)</f>
        <v>0</v>
      </c>
      <c r="D29" s="472">
        <f>SUM(MACRO!E786)</f>
        <v>0</v>
      </c>
      <c r="E29" s="473">
        <f>IF(PNL!$E$23=0,0,(D29/PNL!$E$23)*100)</f>
        <v>0</v>
      </c>
      <c r="F29" s="472">
        <f>SUM(MACRO!G786)</f>
        <v>0</v>
      </c>
      <c r="G29" s="473">
        <f>IF(PNL!$G$23=0,0,(F29/PNL!$G$23)*100)</f>
        <v>0</v>
      </c>
      <c r="H29" s="472">
        <f>SUM(MACRO!I786)</f>
        <v>0</v>
      </c>
      <c r="I29" s="473">
        <f>IF(PNL!$I$23=0,0,(H29/PNL!$I$23)*100)</f>
        <v>0</v>
      </c>
      <c r="J29" s="485" t="str">
        <f>MACRO!B786</f>
        <v>HR Transportation</v>
      </c>
      <c r="K29" s="472">
        <f>SUM(MACRO!L786)</f>
        <v>0</v>
      </c>
      <c r="L29" s="473">
        <f>IF(PNL!$L$23=0,0,(K29/PNL!$L$23)*100)</f>
        <v>0</v>
      </c>
      <c r="M29" s="472">
        <f>SUM(MACRO!N786)</f>
        <v>0</v>
      </c>
      <c r="N29" s="473">
        <f>IF(PNL!$N$23=0,0,(M29/PNL!$N$23)*100)</f>
        <v>0</v>
      </c>
      <c r="O29" s="472">
        <f>SUM(MACRO!P786)</f>
        <v>0</v>
      </c>
      <c r="P29" s="473">
        <f>IF(PNL!$P$23=0,0,(O29/PNL!$P$23)*100)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SUM(MACRO!C787)</f>
        <v>0</v>
      </c>
      <c r="C30" s="473">
        <f>IF(PNL!$C$23=0,0,(B30/PNL!$C$23)*100)</f>
        <v>0</v>
      </c>
      <c r="D30" s="472">
        <f>SUM(MACRO!E787)</f>
        <v>0</v>
      </c>
      <c r="E30" s="473">
        <f>IF(PNL!$E$23=0,0,(D30/PNL!$E$23)*100)</f>
        <v>0</v>
      </c>
      <c r="F30" s="472">
        <f>SUM(MACRO!G787)</f>
        <v>0</v>
      </c>
      <c r="G30" s="473">
        <f>IF(PNL!$G$23=0,0,(F30/PNL!$G$23)*100)</f>
        <v>0</v>
      </c>
      <c r="H30" s="472">
        <f>SUM(MACRO!I787)</f>
        <v>0</v>
      </c>
      <c r="I30" s="473">
        <f>IF(PNL!$I$23=0,0,(H30/PNL!$I$23)*100)</f>
        <v>0</v>
      </c>
      <c r="J30" s="485" t="str">
        <f>MACRO!B787</f>
        <v>HR Uniform</v>
      </c>
      <c r="K30" s="472">
        <f>SUM(MACRO!L787)</f>
        <v>0</v>
      </c>
      <c r="L30" s="473">
        <f>IF(PNL!$L$23=0,0,(K30/PNL!$L$23)*100)</f>
        <v>0</v>
      </c>
      <c r="M30" s="472">
        <f>SUM(MACRO!N787)</f>
        <v>0</v>
      </c>
      <c r="N30" s="473">
        <f>IF(PNL!$N$23=0,0,(M30/PNL!$N$23)*100)</f>
        <v>0</v>
      </c>
      <c r="O30" s="472">
        <f>SUM(MACRO!P787)</f>
        <v>0</v>
      </c>
      <c r="P30" s="473">
        <f>IF(PNL!$P$23=0,0,(O30/PNL!$P$23)*100)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SUM(MACRO!C788)</f>
        <v>0</v>
      </c>
      <c r="C31" s="473">
        <f>IF(PNL!$C$23=0,0,(B31/PNL!$C$23)*100)</f>
        <v>0</v>
      </c>
      <c r="D31" s="472">
        <f>SUM(MACRO!E788)</f>
        <v>0</v>
      </c>
      <c r="E31" s="473">
        <f>IF(PNL!$E$23=0,0,(D31/PNL!$E$23)*100)</f>
        <v>0</v>
      </c>
      <c r="F31" s="472">
        <f>SUM(MACRO!G788)</f>
        <v>0</v>
      </c>
      <c r="G31" s="473">
        <f>IF(PNL!$G$23=0,0,(F31/PNL!$G$23)*100)</f>
        <v>0</v>
      </c>
      <c r="H31" s="472">
        <f>SUM(MACRO!I788)</f>
        <v>0</v>
      </c>
      <c r="I31" s="473">
        <f>IF(PNL!$I$23=0,0,(H31/PNL!$I$23)*100)</f>
        <v>0</v>
      </c>
      <c r="J31" s="485" t="str">
        <f>MACRO!B788</f>
        <v>HR Data Processing</v>
      </c>
      <c r="K31" s="472">
        <f>SUM(MACRO!L788)</f>
        <v>0</v>
      </c>
      <c r="L31" s="473">
        <f>IF(PNL!$L$23=0,0,(K31/PNL!$L$23)*100)</f>
        <v>0</v>
      </c>
      <c r="M31" s="472">
        <f>SUM(MACRO!N788)</f>
        <v>0</v>
      </c>
      <c r="N31" s="473">
        <f>IF(PNL!$N$23=0,0,(M31/PNL!$N$23)*100)</f>
        <v>0</v>
      </c>
      <c r="O31" s="472">
        <f>SUM(MACRO!P788)</f>
        <v>0</v>
      </c>
      <c r="P31" s="473">
        <f>IF(PNL!$P$23=0,0,(O31/PNL!$P$23)*100)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SUM(MACRO!C789)</f>
        <v>0</v>
      </c>
      <c r="C32" s="473">
        <f>IF(PNL!$C$23=0,0,(B32/PNL!$C$23)*100)</f>
        <v>0</v>
      </c>
      <c r="D32" s="472">
        <f>SUM(MACRO!E789)</f>
        <v>0</v>
      </c>
      <c r="E32" s="473">
        <f>IF(PNL!$E$23=0,0,(D32/PNL!$E$23)*100)</f>
        <v>0</v>
      </c>
      <c r="F32" s="472">
        <f>SUM(MACRO!G789)</f>
        <v>0</v>
      </c>
      <c r="G32" s="473">
        <f>IF(PNL!$G$23=0,0,(F32/PNL!$G$23)*100)</f>
        <v>0</v>
      </c>
      <c r="H32" s="472">
        <f>SUM(MACRO!I789)</f>
        <v>0</v>
      </c>
      <c r="I32" s="473">
        <f>IF(PNL!$I$23=0,0,(H32/PNL!$I$23)*100)</f>
        <v>0</v>
      </c>
      <c r="J32" s="485" t="str">
        <f>MACRO!B789</f>
        <v>HR Material Supplies</v>
      </c>
      <c r="K32" s="472">
        <f>SUM(MACRO!L789)</f>
        <v>0</v>
      </c>
      <c r="L32" s="473">
        <f>IF(PNL!$L$23=0,0,(K32/PNL!$L$23)*100)</f>
        <v>0</v>
      </c>
      <c r="M32" s="472">
        <f>SUM(MACRO!N789)</f>
        <v>0</v>
      </c>
      <c r="N32" s="473">
        <f>IF(PNL!$N$23=0,0,(M32/PNL!$N$23)*100)</f>
        <v>0</v>
      </c>
      <c r="O32" s="472">
        <f>SUM(MACRO!P789)</f>
        <v>0</v>
      </c>
      <c r="P32" s="473">
        <f>IF(PNL!$P$23=0,0,(O32/PNL!$P$23)*100)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SUM(MACRO!C790)</f>
        <v>0</v>
      </c>
      <c r="C33" s="473">
        <f>IF(PNL!$C$23=0,0,(B33/PNL!$C$23)*100)</f>
        <v>0</v>
      </c>
      <c r="D33" s="472">
        <f>SUM(MACRO!E790)</f>
        <v>0</v>
      </c>
      <c r="E33" s="473">
        <f>IF(PNL!$E$23=0,0,(D33/PNL!$E$23)*100)</f>
        <v>0</v>
      </c>
      <c r="F33" s="472">
        <f>SUM(MACRO!G790)</f>
        <v>0</v>
      </c>
      <c r="G33" s="473">
        <f>IF(PNL!$G$23=0,0,(F33/PNL!$G$23)*100)</f>
        <v>0</v>
      </c>
      <c r="H33" s="472">
        <f>SUM(MACRO!I790)</f>
        <v>0</v>
      </c>
      <c r="I33" s="473">
        <f>IF(PNL!$I$23=0,0,(H33/PNL!$I$23)*100)</f>
        <v>0</v>
      </c>
      <c r="J33" s="485" t="str">
        <f>MACRO!B790</f>
        <v>HR Newspaper &amp; Magazine</v>
      </c>
      <c r="K33" s="472">
        <f>SUM(MACRO!L790)</f>
        <v>0</v>
      </c>
      <c r="L33" s="473">
        <f>IF(PNL!$L$23=0,0,(K33/PNL!$L$23)*100)</f>
        <v>0</v>
      </c>
      <c r="M33" s="472">
        <f>SUM(MACRO!N790)</f>
        <v>0</v>
      </c>
      <c r="N33" s="473">
        <f>IF(PNL!$N$23=0,0,(M33/PNL!$N$23)*100)</f>
        <v>0</v>
      </c>
      <c r="O33" s="472">
        <f>SUM(MACRO!P790)</f>
        <v>0</v>
      </c>
      <c r="P33" s="473">
        <f>IF(PNL!$P$23=0,0,(O33/PNL!$P$23)*100)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SUM(MACRO!C791)</f>
        <v>0</v>
      </c>
      <c r="C34" s="473">
        <f>IF(PNL!$C$23=0,0,(B34/PNL!$C$23)*100)</f>
        <v>0</v>
      </c>
      <c r="D34" s="472">
        <f>SUM(MACRO!E791)</f>
        <v>0</v>
      </c>
      <c r="E34" s="473">
        <f>IF(PNL!$E$23=0,0,(D34/PNL!$E$23)*100)</f>
        <v>0</v>
      </c>
      <c r="F34" s="472">
        <f>SUM(MACRO!G791)</f>
        <v>0</v>
      </c>
      <c r="G34" s="473">
        <f>IF(PNL!$G$23=0,0,(F34/PNL!$G$23)*100)</f>
        <v>0</v>
      </c>
      <c r="H34" s="472">
        <f>SUM(MACRO!I791)</f>
        <v>0</v>
      </c>
      <c r="I34" s="473">
        <f>IF(PNL!$I$23=0,0,(H34/PNL!$I$23)*100)</f>
        <v>0</v>
      </c>
      <c r="J34" s="485" t="str">
        <f>MACRO!B791</f>
        <v>HR Gift &amp; Donation</v>
      </c>
      <c r="K34" s="472">
        <f>SUM(MACRO!L791)</f>
        <v>0</v>
      </c>
      <c r="L34" s="473">
        <f>IF(PNL!$L$23=0,0,(K34/PNL!$L$23)*100)</f>
        <v>0</v>
      </c>
      <c r="M34" s="472">
        <f>SUM(MACRO!N791)</f>
        <v>0</v>
      </c>
      <c r="N34" s="473">
        <f>IF(PNL!$N$23=0,0,(M34/PNL!$N$23)*100)</f>
        <v>0</v>
      </c>
      <c r="O34" s="472">
        <f>SUM(MACRO!P791)</f>
        <v>0</v>
      </c>
      <c r="P34" s="473">
        <f>IF(PNL!$P$23=0,0,(O34/PNL!$P$23)*100)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SUM(MACRO!C792)</f>
        <v>0</v>
      </c>
      <c r="C35" s="473">
        <f>IF(PNL!$C$23=0,0,(B35/PNL!$C$23)*100)</f>
        <v>0</v>
      </c>
      <c r="D35" s="472">
        <f>SUM(MACRO!E792)</f>
        <v>0</v>
      </c>
      <c r="E35" s="473">
        <f>IF(PNL!$E$23=0,0,(D35/PNL!$E$23)*100)</f>
        <v>0</v>
      </c>
      <c r="F35" s="472">
        <f>SUM(MACRO!G792)</f>
        <v>0</v>
      </c>
      <c r="G35" s="473">
        <f>IF(PNL!$G$23=0,0,(F35/PNL!$G$23)*100)</f>
        <v>0</v>
      </c>
      <c r="H35" s="472">
        <f>SUM(MACRO!I792)</f>
        <v>0</v>
      </c>
      <c r="I35" s="473">
        <f>IF(PNL!$I$23=0,0,(H35/PNL!$I$23)*100)</f>
        <v>0</v>
      </c>
      <c r="J35" s="485" t="str">
        <f>MACRO!B792</f>
        <v>HR Consultan fee</v>
      </c>
      <c r="K35" s="472">
        <f>SUM(MACRO!L792)</f>
        <v>0</v>
      </c>
      <c r="L35" s="473">
        <f>IF(PNL!$L$23=0,0,(K35/PNL!$L$23)*100)</f>
        <v>0</v>
      </c>
      <c r="M35" s="472">
        <f>SUM(MACRO!N792)</f>
        <v>0</v>
      </c>
      <c r="N35" s="473">
        <f>IF(PNL!$N$23=0,0,(M35/PNL!$N$23)*100)</f>
        <v>0</v>
      </c>
      <c r="O35" s="472">
        <f>SUM(MACRO!P792)</f>
        <v>0</v>
      </c>
      <c r="P35" s="473">
        <f>IF(PNL!$P$23=0,0,(O35/PNL!$P$23)*100)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SUM(MACRO!C793)</f>
        <v>0</v>
      </c>
      <c r="C36" s="473">
        <f>IF(PNL!$C$23=0,0,(B36/PNL!$C$23)*100)</f>
        <v>0</v>
      </c>
      <c r="D36" s="472">
        <f>SUM(MACRO!E793)</f>
        <v>0</v>
      </c>
      <c r="E36" s="473">
        <f>IF(PNL!$E$23=0,0,(D36/PNL!$E$23)*100)</f>
        <v>0</v>
      </c>
      <c r="F36" s="472">
        <f>SUM(MACRO!G793)</f>
        <v>0</v>
      </c>
      <c r="G36" s="473">
        <f>IF(PNL!$G$23=0,0,(F36/PNL!$G$23)*100)</f>
        <v>0</v>
      </c>
      <c r="H36" s="472">
        <f>SUM(MACRO!I793)</f>
        <v>0</v>
      </c>
      <c r="I36" s="473">
        <f>IF(PNL!$I$23=0,0,(H36/PNL!$I$23)*100)</f>
        <v>0</v>
      </c>
      <c r="J36" s="485" t="str">
        <f>MACRO!B793</f>
        <v>HR Charity</v>
      </c>
      <c r="K36" s="472">
        <f>SUM(MACRO!L793)</f>
        <v>0</v>
      </c>
      <c r="L36" s="473">
        <f>IF(PNL!$L$23=0,0,(K36/PNL!$L$23)*100)</f>
        <v>0</v>
      </c>
      <c r="M36" s="472">
        <f>SUM(MACRO!N793)</f>
        <v>0</v>
      </c>
      <c r="N36" s="473">
        <f>IF(PNL!$N$23=0,0,(M36/PNL!$N$23)*100)</f>
        <v>0</v>
      </c>
      <c r="O36" s="472">
        <f>SUM(MACRO!P793)</f>
        <v>0</v>
      </c>
      <c r="P36" s="473">
        <f>IF(PNL!$P$23=0,0,(O36/PNL!$P$23)*100)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SUM(MACRO!C794)</f>
        <v>0</v>
      </c>
      <c r="C37" s="473">
        <f>IF(PNL!$C$23=0,0,(B37/PNL!$C$23)*100)</f>
        <v>0</v>
      </c>
      <c r="D37" s="472">
        <f>SUM(MACRO!E794)</f>
        <v>0</v>
      </c>
      <c r="E37" s="473">
        <f>IF(PNL!$E$23=0,0,(D37/PNL!$E$23)*100)</f>
        <v>0</v>
      </c>
      <c r="F37" s="472">
        <f>SUM(MACRO!G794)</f>
        <v>0</v>
      </c>
      <c r="G37" s="473">
        <f>IF(PNL!$G$23=0,0,(F37/PNL!$G$23)*100)</f>
        <v>0</v>
      </c>
      <c r="H37" s="472">
        <f>SUM(MACRO!I794)</f>
        <v>0</v>
      </c>
      <c r="I37" s="473">
        <f>IF(PNL!$I$23=0,0,(H37/PNL!$I$23)*100)</f>
        <v>0</v>
      </c>
      <c r="J37" s="485" t="str">
        <f>MACRO!B794</f>
        <v>HR Employee Relation</v>
      </c>
      <c r="K37" s="472">
        <f>SUM(MACRO!L794)</f>
        <v>0</v>
      </c>
      <c r="L37" s="473">
        <f>IF(PNL!$L$23=0,0,(K37/PNL!$L$23)*100)</f>
        <v>0</v>
      </c>
      <c r="M37" s="472">
        <f>SUM(MACRO!N794)</f>
        <v>0</v>
      </c>
      <c r="N37" s="473">
        <f>IF(PNL!$N$23=0,0,(M37/PNL!$N$23)*100)</f>
        <v>0</v>
      </c>
      <c r="O37" s="472">
        <f>SUM(MACRO!P794)</f>
        <v>0</v>
      </c>
      <c r="P37" s="473">
        <f>IF(PNL!$P$23=0,0,(O37/PNL!$P$23)*100)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SUM(MACRO!C795)</f>
        <v>0</v>
      </c>
      <c r="C38" s="473">
        <f>IF(PNL!$C$23=0,0,(B38/PNL!$C$23)*100)</f>
        <v>0</v>
      </c>
      <c r="D38" s="472">
        <f>SUM(MACRO!E795)</f>
        <v>0</v>
      </c>
      <c r="E38" s="473">
        <f>IF(PNL!$E$23=0,0,(D38/PNL!$E$23)*100)</f>
        <v>0</v>
      </c>
      <c r="F38" s="472">
        <f>SUM(MACRO!G795)</f>
        <v>0</v>
      </c>
      <c r="G38" s="473">
        <f>IF(PNL!$G$23=0,0,(F38/PNL!$G$23)*100)</f>
        <v>0</v>
      </c>
      <c r="H38" s="472">
        <f>SUM(MACRO!I795)</f>
        <v>0</v>
      </c>
      <c r="I38" s="473">
        <f>IF(PNL!$I$23=0,0,(H38/PNL!$I$23)*100)</f>
        <v>0</v>
      </c>
      <c r="J38" s="485" t="str">
        <f>MACRO!B795</f>
        <v>HR Licence &amp; Retribution fee</v>
      </c>
      <c r="K38" s="472">
        <f>SUM(MACRO!L795)</f>
        <v>0</v>
      </c>
      <c r="L38" s="473">
        <f>IF(PNL!$L$23=0,0,(K38/PNL!$L$23)*100)</f>
        <v>0</v>
      </c>
      <c r="M38" s="472">
        <f>SUM(MACRO!N795)</f>
        <v>0</v>
      </c>
      <c r="N38" s="473">
        <f>IF(PNL!$N$23=0,0,(M38/PNL!$N$23)*100)</f>
        <v>0</v>
      </c>
      <c r="O38" s="472">
        <f>SUM(MACRO!P795)</f>
        <v>0</v>
      </c>
      <c r="P38" s="473">
        <f>IF(PNL!$P$23=0,0,(O38/PNL!$P$23)*100)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SUM(MACRO!C796)</f>
        <v>0</v>
      </c>
      <c r="C39" s="473">
        <f>IF(PNL!$C$23=0,0,(B39/PNL!$C$23)*100)</f>
        <v>0</v>
      </c>
      <c r="D39" s="472">
        <f>SUM(MACRO!E796)</f>
        <v>0</v>
      </c>
      <c r="E39" s="473">
        <f>IF(PNL!$E$23=0,0,(D39/PNL!$E$23)*100)</f>
        <v>0</v>
      </c>
      <c r="F39" s="472">
        <f>SUM(MACRO!G796)</f>
        <v>0</v>
      </c>
      <c r="G39" s="473">
        <f>IF(PNL!$G$23=0,0,(F39/PNL!$G$23)*100)</f>
        <v>0</v>
      </c>
      <c r="H39" s="472">
        <f>SUM(MACRO!I796)</f>
        <v>0</v>
      </c>
      <c r="I39" s="473">
        <f>IF(PNL!$I$23=0,0,(H39/PNL!$I$23)*100)</f>
        <v>0</v>
      </c>
      <c r="J39" s="485" t="str">
        <f>MACRO!B796</f>
        <v>HR Laundry Uniform</v>
      </c>
      <c r="K39" s="472">
        <f>SUM(MACRO!L796)</f>
        <v>0</v>
      </c>
      <c r="L39" s="473">
        <f>IF(PNL!$L$23=0,0,(K39/PNL!$L$23)*100)</f>
        <v>0</v>
      </c>
      <c r="M39" s="472">
        <f>SUM(MACRO!N796)</f>
        <v>0</v>
      </c>
      <c r="N39" s="473">
        <f>IF(PNL!$N$23=0,0,(M39/PNL!$N$23)*100)</f>
        <v>0</v>
      </c>
      <c r="O39" s="472">
        <f>SUM(MACRO!P796)</f>
        <v>0</v>
      </c>
      <c r="P39" s="473">
        <f>IF(PNL!$P$23=0,0,(O39/PNL!$P$23)*100)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SUM(MACRO!C797)</f>
        <v>0</v>
      </c>
      <c r="C40" s="473">
        <f>IF(PNL!$C$23=0,0,(B40/PNL!$C$23)*100)</f>
        <v>0</v>
      </c>
      <c r="D40" s="472">
        <f>SUM(MACRO!E797)</f>
        <v>0</v>
      </c>
      <c r="E40" s="473">
        <f>IF(PNL!$E$23=0,0,(D40/PNL!$E$23)*100)</f>
        <v>0</v>
      </c>
      <c r="F40" s="472">
        <f>SUM(MACRO!G797)</f>
        <v>0</v>
      </c>
      <c r="G40" s="473">
        <f>IF(PNL!$G$23=0,0,(F40/PNL!$G$23)*100)</f>
        <v>0</v>
      </c>
      <c r="H40" s="472">
        <f>SUM(MACRO!I797)</f>
        <v>0</v>
      </c>
      <c r="I40" s="473">
        <f>IF(PNL!$I$23=0,0,(H40/PNL!$I$23)*100)</f>
        <v>0</v>
      </c>
      <c r="J40" s="485" t="str">
        <f>MACRO!B797</f>
        <v>HR Training</v>
      </c>
      <c r="K40" s="472">
        <f>SUM(MACRO!L797)</f>
        <v>0</v>
      </c>
      <c r="L40" s="473">
        <f>IF(PNL!$L$23=0,0,(K40/PNL!$L$23)*100)</f>
        <v>0</v>
      </c>
      <c r="M40" s="472">
        <f>SUM(MACRO!N797)</f>
        <v>0</v>
      </c>
      <c r="N40" s="473">
        <f>IF(PNL!$N$23=0,0,(M40/PNL!$N$23)*100)</f>
        <v>0</v>
      </c>
      <c r="O40" s="472">
        <f>SUM(MACRO!P797)</f>
        <v>0</v>
      </c>
      <c r="P40" s="473">
        <f>IF(PNL!$P$23=0,0,(O40/PNL!$P$23)*100)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SUM(MACRO!C798)</f>
        <v>0</v>
      </c>
      <c r="C41" s="473">
        <f>IF(PNL!$C$23=0,0,(B41/PNL!$C$23)*100)</f>
        <v>0</v>
      </c>
      <c r="D41" s="472">
        <f>SUM(MACRO!E798)</f>
        <v>0</v>
      </c>
      <c r="E41" s="473">
        <f>IF(PNL!$E$23=0,0,(D41/PNL!$E$23)*100)</f>
        <v>0</v>
      </c>
      <c r="F41" s="472">
        <f>SUM(MACRO!G798)</f>
        <v>0</v>
      </c>
      <c r="G41" s="473">
        <f>IF(PNL!$G$23=0,0,(F41/PNL!$G$23)*100)</f>
        <v>0</v>
      </c>
      <c r="H41" s="472">
        <f>SUM(MACRO!I798)</f>
        <v>0</v>
      </c>
      <c r="I41" s="473">
        <f>IF(PNL!$I$23=0,0,(H41/PNL!$I$23)*100)</f>
        <v>0</v>
      </c>
      <c r="J41" s="485" t="str">
        <f>MACRO!B798</f>
        <v>HR Dues &amp; Subscription</v>
      </c>
      <c r="K41" s="472">
        <f>SUM(MACRO!L798)</f>
        <v>0</v>
      </c>
      <c r="L41" s="473">
        <f>IF(PNL!$L$23=0,0,(K41/PNL!$L$23)*100)</f>
        <v>0</v>
      </c>
      <c r="M41" s="472">
        <f>SUM(MACRO!N798)</f>
        <v>0</v>
      </c>
      <c r="N41" s="473">
        <f>IF(PNL!$N$23=0,0,(M41/PNL!$N$23)*100)</f>
        <v>0</v>
      </c>
      <c r="O41" s="472">
        <f>SUM(MACRO!P798)</f>
        <v>0</v>
      </c>
      <c r="P41" s="473">
        <f>IF(PNL!$P$23=0,0,(O41/PNL!$P$23)*100)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SUM(MACRO!C799)</f>
        <v>0</v>
      </c>
      <c r="C42" s="473">
        <f>IF(PNL!$C$23=0,0,(B42/PNL!$C$23)*100)</f>
        <v>0</v>
      </c>
      <c r="D42" s="472">
        <f>SUM(MACRO!E799)</f>
        <v>0</v>
      </c>
      <c r="E42" s="473">
        <f>IF(PNL!$E$23=0,0,(D42/PNL!$E$23)*100)</f>
        <v>0</v>
      </c>
      <c r="F42" s="472">
        <f>SUM(MACRO!G799)</f>
        <v>0</v>
      </c>
      <c r="G42" s="473">
        <f>IF(PNL!$G$23=0,0,(F42/PNL!$G$23)*100)</f>
        <v>0</v>
      </c>
      <c r="H42" s="472">
        <f>SUM(MACRO!I799)</f>
        <v>0</v>
      </c>
      <c r="I42" s="473">
        <f>IF(PNL!$I$23=0,0,(H42/PNL!$I$23)*100)</f>
        <v>0</v>
      </c>
      <c r="J42" s="485" t="str">
        <f>MACRO!B799</f>
        <v>HR Recruitment</v>
      </c>
      <c r="K42" s="472">
        <f>SUM(MACRO!L799)</f>
        <v>0</v>
      </c>
      <c r="L42" s="473">
        <f>IF(PNL!$L$23=0,0,(K42/PNL!$L$23)*100)</f>
        <v>0</v>
      </c>
      <c r="M42" s="472">
        <f>SUM(MACRO!N799)</f>
        <v>0</v>
      </c>
      <c r="N42" s="473">
        <f>IF(PNL!$N$23=0,0,(M42/PNL!$N$23)*100)</f>
        <v>0</v>
      </c>
      <c r="O42" s="472">
        <f>SUM(MACRO!P799)</f>
        <v>0</v>
      </c>
      <c r="P42" s="473">
        <f>IF(PNL!$P$23=0,0,(O42/PNL!$P$23)*100)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SUM(MACRO!C800)</f>
        <v>0</v>
      </c>
      <c r="C43" s="473">
        <f>IF(PNL!$C$23=0,0,(B43/PNL!$C$23)*100)</f>
        <v>0</v>
      </c>
      <c r="D43" s="472">
        <f>SUM(MACRO!E800)</f>
        <v>0</v>
      </c>
      <c r="E43" s="473">
        <f>IF(PNL!$E$23=0,0,(D43/PNL!$E$23)*100)</f>
        <v>0</v>
      </c>
      <c r="F43" s="472">
        <f>SUM(MACRO!G800)</f>
        <v>0</v>
      </c>
      <c r="G43" s="473">
        <f>IF(PNL!$G$23=0,0,(F43/PNL!$G$23)*100)</f>
        <v>0</v>
      </c>
      <c r="H43" s="472">
        <f>SUM(MACRO!I800)</f>
        <v>0</v>
      </c>
      <c r="I43" s="473">
        <f>IF(PNL!$I$23=0,0,(H43/PNL!$I$23)*100)</f>
        <v>0</v>
      </c>
      <c r="J43" s="485" t="str">
        <f>MACRO!B800</f>
        <v>HR Others expenses</v>
      </c>
      <c r="K43" s="472">
        <f>SUM(MACRO!L800)</f>
        <v>0</v>
      </c>
      <c r="L43" s="473">
        <f>IF(PNL!$L$23=0,0,(K43/PNL!$L$23)*100)</f>
        <v>0</v>
      </c>
      <c r="M43" s="472">
        <f>SUM(MACRO!N800)</f>
        <v>0</v>
      </c>
      <c r="N43" s="473">
        <f>IF(PNL!$N$23=0,0,(M43/PNL!$N$23)*100)</f>
        <v>0</v>
      </c>
      <c r="O43" s="472">
        <f>SUM(MACRO!P800)</f>
        <v>0</v>
      </c>
      <c r="P43" s="473">
        <f>IF(PNL!$P$23=0,0,(O43/PNL!$P$23)*100)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523">
        <f>SUM(B23:B43)</f>
        <v>0</v>
      </c>
      <c r="C44" s="522">
        <f>IF(PNL!$C$23=0,0,(B44/PNL!$C$23)*100)</f>
        <v>0</v>
      </c>
      <c r="D44" s="523">
        <f>SUM(D23:D43)</f>
        <v>0</v>
      </c>
      <c r="E44" s="522">
        <f>IF(PNL!$E$23=0,0,(D44/PNL!$E$23)*100)</f>
        <v>0</v>
      </c>
      <c r="F44" s="523">
        <f>SUM(F23:F43)</f>
        <v>0</v>
      </c>
      <c r="G44" s="522">
        <f>IF(PNL!$G$23=0,0,(F44/PNL!$G$23)*100)</f>
        <v>0</v>
      </c>
      <c r="H44" s="523">
        <f>SUM(H23:H43)</f>
        <v>0</v>
      </c>
      <c r="I44" s="522">
        <f>IF(PNL!$I$23=0,0,(H44/PNL!$I$23)*100)</f>
        <v>0</v>
      </c>
      <c r="J44" s="493" t="s">
        <v>1609</v>
      </c>
      <c r="K44" s="523">
        <f>SUM(K23:K43)</f>
        <v>0</v>
      </c>
      <c r="L44" s="522">
        <f>IF(PNL!$L$23=0,0,(K44/PNL!$L$23)*100)</f>
        <v>0</v>
      </c>
      <c r="M44" s="523">
        <f>SUM(M23:M43)</f>
        <v>0</v>
      </c>
      <c r="N44" s="522">
        <f>IF(PNL!$N$23=0,0,(M44/PNL!$N$23)*100)</f>
        <v>0</v>
      </c>
      <c r="O44" s="523">
        <f>SUM(O23:O43)</f>
        <v>0</v>
      </c>
      <c r="P44" s="522">
        <f>IF(PNL!$P$23=0,0,(O44/PNL!$P$23)*100)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521">
        <f>SUM(B21,B44)</f>
        <v>0</v>
      </c>
      <c r="C45" s="522">
        <f>IF(PNL!$C$23=0,0,(B45/PNL!$C$23)*100)</f>
        <v>0</v>
      </c>
      <c r="D45" s="521">
        <f>SUM(D21,D44)</f>
        <v>0</v>
      </c>
      <c r="E45" s="522">
        <f>IF(PNL!$E$23=0,0,(D45/PNL!$E$23)*100)</f>
        <v>0</v>
      </c>
      <c r="F45" s="521">
        <f>SUM(F21,F44)</f>
        <v>0</v>
      </c>
      <c r="G45" s="522">
        <f>IF(PNL!$G$23=0,0,(F45/PNL!$G$23)*100)</f>
        <v>0</v>
      </c>
      <c r="H45" s="521">
        <f>SUM(H21,H44)</f>
        <v>0</v>
      </c>
      <c r="I45" s="522">
        <f>IF(PNL!$I$23=0,0,(H45/PNL!$I$23)*100)</f>
        <v>0</v>
      </c>
      <c r="J45" s="491" t="s">
        <v>2051</v>
      </c>
      <c r="K45" s="521">
        <f>SUM(K21,K44)</f>
        <v>0</v>
      </c>
      <c r="L45" s="522">
        <f>IF(PNL!$L$23=0,0,(K45/PNL!$L$23)*100)</f>
        <v>0</v>
      </c>
      <c r="M45" s="521">
        <f>SUM(M21,M44)</f>
        <v>0</v>
      </c>
      <c r="N45" s="522">
        <f>IF(PNL!$N$23=0,0,(M45/PNL!$N$23)*100)</f>
        <v>0</v>
      </c>
      <c r="O45" s="521">
        <f>SUM(O21,O44)</f>
        <v>0</v>
      </c>
      <c r="P45" s="522">
        <f>IF(PNL!$P$23=0,0,(O45/PNL!$P$23)*100)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481"/>
      <c r="B46" s="408"/>
      <c r="C46" s="409"/>
      <c r="D46" s="408"/>
      <c r="E46" s="409"/>
      <c r="F46" s="408"/>
      <c r="G46" s="409"/>
      <c r="H46" s="408"/>
      <c r="I46" s="409"/>
      <c r="J46" s="489"/>
      <c r="K46" s="408"/>
      <c r="L46" s="409"/>
      <c r="M46" s="408"/>
      <c r="N46" s="409"/>
      <c r="O46" s="408"/>
      <c r="P46" s="409"/>
      <c r="Q46" s="41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343"/>
      <c r="B47" s="340"/>
      <c r="C47" s="341"/>
      <c r="D47" s="340"/>
      <c r="E47" s="341"/>
      <c r="F47" s="340"/>
      <c r="G47" s="341"/>
      <c r="H47" s="340"/>
      <c r="I47" s="341"/>
      <c r="J47" s="3"/>
      <c r="K47" s="340"/>
      <c r="L47" s="341"/>
      <c r="M47" s="340"/>
      <c r="N47" s="341"/>
      <c r="O47" s="340"/>
      <c r="P47" s="341"/>
      <c r="Q47" s="340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.75" customHeight="1">
      <c r="A48" s="343"/>
      <c r="B48" s="340"/>
      <c r="C48" s="341"/>
      <c r="D48" s="340"/>
      <c r="E48" s="341"/>
      <c r="F48" s="340"/>
      <c r="G48" s="341"/>
      <c r="H48" s="340"/>
      <c r="I48" s="341"/>
      <c r="J48" s="3"/>
      <c r="K48" s="340"/>
      <c r="L48" s="341"/>
      <c r="M48" s="340"/>
      <c r="N48" s="341"/>
      <c r="O48" s="340"/>
      <c r="P48" s="341"/>
      <c r="Q48" s="340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.75" customHeight="1">
      <c r="A49" s="343"/>
      <c r="B49" s="340"/>
      <c r="C49" s="341"/>
      <c r="D49" s="340"/>
      <c r="E49" s="341"/>
      <c r="F49" s="340"/>
      <c r="G49" s="341"/>
      <c r="H49" s="340"/>
      <c r="I49" s="341"/>
      <c r="J49" s="3"/>
      <c r="K49" s="340"/>
      <c r="L49" s="341"/>
      <c r="M49" s="340"/>
      <c r="N49" s="341"/>
      <c r="O49" s="340"/>
      <c r="P49" s="341"/>
      <c r="Q49" s="340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.75" customHeight="1">
      <c r="A50" s="343"/>
      <c r="B50" s="340"/>
      <c r="C50" s="341"/>
      <c r="D50" s="340"/>
      <c r="E50" s="341"/>
      <c r="F50" s="340"/>
      <c r="G50" s="341"/>
      <c r="H50" s="340"/>
      <c r="I50" s="341"/>
      <c r="J50" s="3"/>
      <c r="K50" s="340"/>
      <c r="L50" s="341"/>
      <c r="M50" s="340"/>
      <c r="N50" s="341"/>
      <c r="O50" s="340"/>
      <c r="P50" s="341"/>
      <c r="Q50" s="340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Q2"/>
    <mergeCell ref="B3:Q3"/>
    <mergeCell ref="B4:Q4"/>
  </mergeCells>
  <pageMargins left="0.7" right="0.7" top="0.75" bottom="0.75" header="0" footer="0"/>
  <pageSetup scale="32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53734"/>
  </sheetPr>
  <dimension ref="A1:Z1000"/>
  <sheetViews>
    <sheetView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5703125" customWidth="1"/>
    <col min="3" max="3" width="8.7109375" customWidth="1"/>
    <col min="4" max="4" width="24.5703125" customWidth="1"/>
    <col min="5" max="5" width="8.7109375" customWidth="1"/>
    <col min="6" max="6" width="24.5703125" customWidth="1"/>
    <col min="7" max="7" width="8.7109375" customWidth="1"/>
    <col min="8" max="8" width="24.5703125" customWidth="1"/>
    <col min="9" max="9" width="8.7109375" customWidth="1"/>
    <col min="10" max="10" width="43.42578125" customWidth="1"/>
    <col min="11" max="11" width="24.5703125" customWidth="1"/>
    <col min="12" max="12" width="8.7109375" customWidth="1"/>
    <col min="13" max="13" width="24.5703125" customWidth="1"/>
    <col min="14" max="14" width="8.7109375" customWidth="1"/>
    <col min="15" max="15" width="24.570312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82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2054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90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2049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SUM(MACRO!C543)</f>
        <v>0</v>
      </c>
      <c r="C8" s="473">
        <f>IF(PNL!$C$23=0,0,(B8/PNL!$C$23)*100)</f>
        <v>0</v>
      </c>
      <c r="D8" s="472">
        <f>SUM(MACRO!E543)</f>
        <v>0</v>
      </c>
      <c r="E8" s="473">
        <f>IF(PNL!$E$23=0,0,(D8/PNL!$E$23)*100)</f>
        <v>0</v>
      </c>
      <c r="F8" s="472">
        <f>SUM(MACRO!G543)</f>
        <v>0</v>
      </c>
      <c r="G8" s="473">
        <f>IF(PNL!$G$23=0,0,(F8/PNL!$G$23)*100)</f>
        <v>0</v>
      </c>
      <c r="H8" s="472">
        <f>SUM(MACRO!I543)</f>
        <v>0</v>
      </c>
      <c r="I8" s="473">
        <f>IF(PNL!$I$23=0,0,(H8/PNL!$I$23)*100)</f>
        <v>0</v>
      </c>
      <c r="J8" s="485" t="str">
        <f>MACRO!B543</f>
        <v>SM Salary</v>
      </c>
      <c r="K8" s="472">
        <f>SUM(MACRO!L543)</f>
        <v>0</v>
      </c>
      <c r="L8" s="473">
        <f>IF(PNL!$L$23=0,0,(K8/PNL!$L$23)*100)</f>
        <v>0</v>
      </c>
      <c r="M8" s="472">
        <f>SUM(MACRO!N543)</f>
        <v>0</v>
      </c>
      <c r="N8" s="473">
        <f>IF(PNL!$N$23=0,0,(M8/PNL!$N$23)*100)</f>
        <v>0</v>
      </c>
      <c r="O8" s="472">
        <f>SUM(MACRO!P543)</f>
        <v>0</v>
      </c>
      <c r="P8" s="473">
        <f>IF(PNL!$P$23=0,0,(O8/PNL!$P$23)*100)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SUM(MACRO!C544)</f>
        <v>0</v>
      </c>
      <c r="C9" s="473">
        <f>IF(PNL!$C$23=0,0,(B9/PNL!$C$23)*100)</f>
        <v>0</v>
      </c>
      <c r="D9" s="472">
        <f>SUM(MACRO!E544)</f>
        <v>0</v>
      </c>
      <c r="E9" s="473">
        <f>IF(PNL!$E$23=0,0,(D9/PNL!$E$23)*100)</f>
        <v>0</v>
      </c>
      <c r="F9" s="472">
        <f>SUM(MACRO!G544)</f>
        <v>0</v>
      </c>
      <c r="G9" s="473">
        <f>IF(PNL!$G$23=0,0,(F9/PNL!$G$23)*100)</f>
        <v>0</v>
      </c>
      <c r="H9" s="472">
        <f>SUM(MACRO!I544)</f>
        <v>0</v>
      </c>
      <c r="I9" s="473">
        <f>IF(PNL!$I$23=0,0,(H9/PNL!$I$23)*100)</f>
        <v>0</v>
      </c>
      <c r="J9" s="485" t="str">
        <f>MACRO!B544</f>
        <v>SM Bonus ( THR )</v>
      </c>
      <c r="K9" s="472">
        <f>SUM(MACRO!L544)</f>
        <v>0</v>
      </c>
      <c r="L9" s="473">
        <f>IF(PNL!$L$23=0,0,(K9/PNL!$L$23)*100)</f>
        <v>0</v>
      </c>
      <c r="M9" s="472">
        <f>SUM(MACRO!N544)</f>
        <v>0</v>
      </c>
      <c r="N9" s="473">
        <f>IF(PNL!$N$23=0,0,(M9/PNL!$N$23)*100)</f>
        <v>0</v>
      </c>
      <c r="O9" s="472">
        <f>SUM(MACRO!P544)</f>
        <v>0</v>
      </c>
      <c r="P9" s="473">
        <f>IF(PNL!$P$23=0,0,(O9/PNL!$P$23)*100)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SUM(MACRO!C545)</f>
        <v>0</v>
      </c>
      <c r="C10" s="473">
        <f>IF(PNL!$C$23=0,0,(B10/PNL!$C$23)*100)</f>
        <v>0</v>
      </c>
      <c r="D10" s="472">
        <f>SUM(MACRO!E545)</f>
        <v>0</v>
      </c>
      <c r="E10" s="473">
        <f>IF(PNL!$E$23=0,0,(D10/PNL!$E$23)*100)</f>
        <v>0</v>
      </c>
      <c r="F10" s="472">
        <f>SUM(MACRO!G545)</f>
        <v>0</v>
      </c>
      <c r="G10" s="473">
        <f>IF(PNL!$G$23=0,0,(F10/PNL!$G$23)*100)</f>
        <v>0</v>
      </c>
      <c r="H10" s="472">
        <f>SUM(MACRO!I545)</f>
        <v>0</v>
      </c>
      <c r="I10" s="473">
        <f>IF(PNL!$I$23=0,0,(H10/PNL!$I$23)*100)</f>
        <v>0</v>
      </c>
      <c r="J10" s="485" t="str">
        <f>MACRO!B545</f>
        <v>SM Employee Bonus ( Compensation )</v>
      </c>
      <c r="K10" s="472">
        <f>SUM(MACRO!L545)</f>
        <v>0</v>
      </c>
      <c r="L10" s="473">
        <f>IF(PNL!$L$23=0,0,(K10/PNL!$L$23)*100)</f>
        <v>0</v>
      </c>
      <c r="M10" s="472">
        <f>SUM(MACRO!N545)</f>
        <v>0</v>
      </c>
      <c r="N10" s="473">
        <f>IF(PNL!$N$23=0,0,(M10/PNL!$N$23)*100)</f>
        <v>0</v>
      </c>
      <c r="O10" s="472">
        <f>SUM(MACRO!P545)</f>
        <v>0</v>
      </c>
      <c r="P10" s="473">
        <f>IF(PNL!$P$23=0,0,(O10/PNL!$P$23)*100)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SUM(MACRO!C546)</f>
        <v>0</v>
      </c>
      <c r="C11" s="473">
        <f>IF(PNL!$C$23=0,0,(B11/PNL!$C$23)*100)</f>
        <v>0</v>
      </c>
      <c r="D11" s="472">
        <f>SUM(MACRO!E546)</f>
        <v>0</v>
      </c>
      <c r="E11" s="473">
        <f>IF(PNL!$E$23=0,0,(D11/PNL!$E$23)*100)</f>
        <v>0</v>
      </c>
      <c r="F11" s="472">
        <f>SUM(MACRO!G546)</f>
        <v>0</v>
      </c>
      <c r="G11" s="473">
        <f>IF(PNL!$G$23=0,0,(F11/PNL!$G$23)*100)</f>
        <v>0</v>
      </c>
      <c r="H11" s="472">
        <f>SUM(MACRO!I546)</f>
        <v>0</v>
      </c>
      <c r="I11" s="473">
        <f>IF(PNL!$I$23=0,0,(H11/PNL!$I$23)*100)</f>
        <v>0</v>
      </c>
      <c r="J11" s="485" t="str">
        <f>MACRO!B546</f>
        <v>SM Termination ( PHK )</v>
      </c>
      <c r="K11" s="472">
        <f>SUM(MACRO!L546)</f>
        <v>0</v>
      </c>
      <c r="L11" s="473">
        <f>IF(PNL!$L$23=0,0,(K11/PNL!$L$23)*100)</f>
        <v>0</v>
      </c>
      <c r="M11" s="472">
        <f>SUM(MACRO!N546)</f>
        <v>0</v>
      </c>
      <c r="N11" s="473">
        <f>IF(PNL!$N$23=0,0,(M11/PNL!$N$23)*100)</f>
        <v>0</v>
      </c>
      <c r="O11" s="472">
        <f>SUM(MACRO!P546)</f>
        <v>0</v>
      </c>
      <c r="P11" s="473">
        <f>IF(PNL!$P$23=0,0,(O11/PNL!$P$23)*100)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SUM(MACRO!C547)</f>
        <v>0</v>
      </c>
      <c r="C12" s="473">
        <f>IF(PNL!$C$23=0,0,(B12/PNL!$C$23)*100)</f>
        <v>0</v>
      </c>
      <c r="D12" s="472">
        <f>SUM(MACRO!E547)</f>
        <v>0</v>
      </c>
      <c r="E12" s="473">
        <f>IF(PNL!$E$23=0,0,(D12/PNL!$E$23)*100)</f>
        <v>0</v>
      </c>
      <c r="F12" s="472">
        <f>SUM(MACRO!G547)</f>
        <v>0</v>
      </c>
      <c r="G12" s="473">
        <f>IF(PNL!$G$23=0,0,(F12/PNL!$G$23)*100)</f>
        <v>0</v>
      </c>
      <c r="H12" s="472">
        <f>SUM(MACRO!I547)</f>
        <v>0</v>
      </c>
      <c r="I12" s="473">
        <f>IF(PNL!$I$23=0,0,(H12/PNL!$I$23)*100)</f>
        <v>0</v>
      </c>
      <c r="J12" s="485" t="str">
        <f>MACRO!B547</f>
        <v>SM Daily Worker</v>
      </c>
      <c r="K12" s="472">
        <f>SUM(MACRO!L547)</f>
        <v>0</v>
      </c>
      <c r="L12" s="473">
        <f>IF(PNL!$L$23=0,0,(K12/PNL!$L$23)*100)</f>
        <v>0</v>
      </c>
      <c r="M12" s="472">
        <f>SUM(MACRO!N547)</f>
        <v>0</v>
      </c>
      <c r="N12" s="473">
        <f>IF(PNL!$N$23=0,0,(M12/PNL!$N$23)*100)</f>
        <v>0</v>
      </c>
      <c r="O12" s="472">
        <f>SUM(MACRO!P547)</f>
        <v>0</v>
      </c>
      <c r="P12" s="473">
        <f>IF(PNL!$P$23=0,0,(O12/PNL!$P$23)*100)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SUM(MACRO!C548)</f>
        <v>0</v>
      </c>
      <c r="C13" s="473">
        <f>IF(PNL!$C$23=0,0,(B13/PNL!$C$23)*100)</f>
        <v>0</v>
      </c>
      <c r="D13" s="472">
        <f>SUM(MACRO!E548)</f>
        <v>0</v>
      </c>
      <c r="E13" s="473">
        <f>IF(PNL!$E$23=0,0,(D13/PNL!$E$23)*100)</f>
        <v>0</v>
      </c>
      <c r="F13" s="472">
        <f>SUM(MACRO!G548)</f>
        <v>0</v>
      </c>
      <c r="G13" s="473">
        <f>IF(PNL!$G$23=0,0,(F13/PNL!$G$23)*100)</f>
        <v>0</v>
      </c>
      <c r="H13" s="472">
        <f>SUM(MACRO!I548)</f>
        <v>0</v>
      </c>
      <c r="I13" s="473">
        <f>IF(PNL!$I$23=0,0,(H13/PNL!$I$23)*100)</f>
        <v>0</v>
      </c>
      <c r="J13" s="485" t="str">
        <f>MACRO!B548</f>
        <v>SM Over time</v>
      </c>
      <c r="K13" s="472">
        <f>SUM(MACRO!L548)</f>
        <v>0</v>
      </c>
      <c r="L13" s="473">
        <f>IF(PNL!$L$23=0,0,(K13/PNL!$L$23)*100)</f>
        <v>0</v>
      </c>
      <c r="M13" s="472">
        <f>SUM(MACRO!N548)</f>
        <v>0</v>
      </c>
      <c r="N13" s="473">
        <f>IF(PNL!$N$23=0,0,(M13/PNL!$N$23)*100)</f>
        <v>0</v>
      </c>
      <c r="O13" s="472">
        <f>SUM(MACRO!P548)</f>
        <v>0</v>
      </c>
      <c r="P13" s="473">
        <f>IF(PNL!$P$23=0,0,(O13/PNL!$P$23)*100)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SUM(MACRO!C549)</f>
        <v>0</v>
      </c>
      <c r="C14" s="473">
        <f>IF(PNL!$C$23=0,0,(B14/PNL!$C$23)*100)</f>
        <v>0</v>
      </c>
      <c r="D14" s="472">
        <f>SUM(MACRO!E549)</f>
        <v>0</v>
      </c>
      <c r="E14" s="473">
        <f>IF(PNL!$E$23=0,0,(D14/PNL!$E$23)*100)</f>
        <v>0</v>
      </c>
      <c r="F14" s="472">
        <f>SUM(MACRO!G549)</f>
        <v>0</v>
      </c>
      <c r="G14" s="473">
        <f>IF(PNL!$G$23=0,0,(F14/PNL!$G$23)*100)</f>
        <v>0</v>
      </c>
      <c r="H14" s="472">
        <f>SUM(MACRO!I549)</f>
        <v>0</v>
      </c>
      <c r="I14" s="473">
        <f>IF(PNL!$I$23=0,0,(H14/PNL!$I$23)*100)</f>
        <v>0</v>
      </c>
      <c r="J14" s="485" t="str">
        <f>MACRO!B549</f>
        <v>SM Employee Meals</v>
      </c>
      <c r="K14" s="472">
        <f>SUM(MACRO!L549)</f>
        <v>0</v>
      </c>
      <c r="L14" s="473">
        <f>IF(PNL!$L$23=0,0,(K14/PNL!$L$23)*100)</f>
        <v>0</v>
      </c>
      <c r="M14" s="472">
        <f>SUM(MACRO!N549)</f>
        <v>0</v>
      </c>
      <c r="N14" s="473">
        <f>IF(PNL!$N$23=0,0,(M14/PNL!$N$23)*100)</f>
        <v>0</v>
      </c>
      <c r="O14" s="472">
        <f>SUM(MACRO!P549)</f>
        <v>0</v>
      </c>
      <c r="P14" s="473">
        <f>IF(PNL!$P$23=0,0,(O14/PNL!$P$23)*100)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SUM(MACRO!C550)</f>
        <v>0</v>
      </c>
      <c r="C15" s="473">
        <f>IF(PNL!$C$23=0,0,(B15/PNL!$C$23)*100)</f>
        <v>0</v>
      </c>
      <c r="D15" s="472">
        <f>SUM(MACRO!E550)</f>
        <v>0</v>
      </c>
      <c r="E15" s="473">
        <f>IF(PNL!$E$23=0,0,(D15/PNL!$E$23)*100)</f>
        <v>0</v>
      </c>
      <c r="F15" s="472">
        <f>SUM(MACRO!G550)</f>
        <v>0</v>
      </c>
      <c r="G15" s="473">
        <f>IF(PNL!$G$23=0,0,(F15/PNL!$G$23)*100)</f>
        <v>0</v>
      </c>
      <c r="H15" s="472">
        <f>SUM(MACRO!I550)</f>
        <v>0</v>
      </c>
      <c r="I15" s="473">
        <f>IF(PNL!$I$23=0,0,(H15/PNL!$I$23)*100)</f>
        <v>0</v>
      </c>
      <c r="J15" s="485" t="str">
        <f>MACRO!B550</f>
        <v>SM Medical Insurance</v>
      </c>
      <c r="K15" s="472">
        <f>SUM(MACRO!L550)</f>
        <v>0</v>
      </c>
      <c r="L15" s="473">
        <f>IF(PNL!$L$23=0,0,(K15/PNL!$L$23)*100)</f>
        <v>0</v>
      </c>
      <c r="M15" s="472">
        <f>SUM(MACRO!N550)</f>
        <v>0</v>
      </c>
      <c r="N15" s="473">
        <f>IF(PNL!$N$23=0,0,(M15/PNL!$N$23)*100)</f>
        <v>0</v>
      </c>
      <c r="O15" s="472">
        <f>SUM(MACRO!P550)</f>
        <v>0</v>
      </c>
      <c r="P15" s="473">
        <f>IF(PNL!$P$23=0,0,(O15/PNL!$P$23)*100)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SUM(MACRO!C551)</f>
        <v>0</v>
      </c>
      <c r="C16" s="473">
        <f>IF(PNL!$C$23=0,0,(B16/PNL!$C$23)*100)</f>
        <v>0</v>
      </c>
      <c r="D16" s="472">
        <f>SUM(MACRO!E551)</f>
        <v>0</v>
      </c>
      <c r="E16" s="473">
        <f>IF(PNL!$E$23=0,0,(D16/PNL!$E$23)*100)</f>
        <v>0</v>
      </c>
      <c r="F16" s="472">
        <f>SUM(MACRO!G551)</f>
        <v>0</v>
      </c>
      <c r="G16" s="473">
        <f>IF(PNL!$G$23=0,0,(F16/PNL!$G$23)*100)</f>
        <v>0</v>
      </c>
      <c r="H16" s="472">
        <f>SUM(MACRO!I551)</f>
        <v>0</v>
      </c>
      <c r="I16" s="473">
        <f>IF(PNL!$I$23=0,0,(H16/PNL!$I$23)*100)</f>
        <v>0</v>
      </c>
      <c r="J16" s="485" t="str">
        <f>MACRO!B551</f>
        <v>SM BPJS Ketenagakerjaan</v>
      </c>
      <c r="K16" s="472">
        <f>SUM(MACRO!L551)</f>
        <v>0</v>
      </c>
      <c r="L16" s="473">
        <f>IF(PNL!$L$23=0,0,(K16/PNL!$L$23)*100)</f>
        <v>0</v>
      </c>
      <c r="M16" s="472">
        <f>SUM(MACRO!N551)</f>
        <v>0</v>
      </c>
      <c r="N16" s="473">
        <f>IF(PNL!$N$23=0,0,(M16/PNL!$N$23)*100)</f>
        <v>0</v>
      </c>
      <c r="O16" s="472">
        <f>SUM(MACRO!P551)</f>
        <v>0</v>
      </c>
      <c r="P16" s="473">
        <f>IF(PNL!$P$23=0,0,(O16/PNL!$P$23)*100)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SUM(MACRO!C552)</f>
        <v>0</v>
      </c>
      <c r="C17" s="473">
        <f>IF(PNL!$C$23=0,0,(B17/PNL!$C$23)*100)</f>
        <v>0</v>
      </c>
      <c r="D17" s="472">
        <f>SUM(MACRO!E552)</f>
        <v>0</v>
      </c>
      <c r="E17" s="473">
        <f>IF(PNL!$E$23=0,0,(D17/PNL!$E$23)*100)</f>
        <v>0</v>
      </c>
      <c r="F17" s="472">
        <f>SUM(MACRO!G552)</f>
        <v>0</v>
      </c>
      <c r="G17" s="473">
        <f>IF(PNL!$G$23=0,0,(F17/PNL!$G$23)*100)</f>
        <v>0</v>
      </c>
      <c r="H17" s="472">
        <f>SUM(MACRO!I552)</f>
        <v>0</v>
      </c>
      <c r="I17" s="473">
        <f>IF(PNL!$I$23=0,0,(H17/PNL!$I$23)*100)</f>
        <v>0</v>
      </c>
      <c r="J17" s="485" t="str">
        <f>MACRO!B552</f>
        <v>SM BPJS Kesehatan</v>
      </c>
      <c r="K17" s="472">
        <f>SUM(MACRO!L552)</f>
        <v>0</v>
      </c>
      <c r="L17" s="473">
        <f>IF(PNL!$L$23=0,0,(K17/PNL!$L$23)*100)</f>
        <v>0</v>
      </c>
      <c r="M17" s="472">
        <f>SUM(MACRO!N552)</f>
        <v>0</v>
      </c>
      <c r="N17" s="473">
        <f>IF(PNL!$N$23=0,0,(M17/PNL!$N$23)*100)</f>
        <v>0</v>
      </c>
      <c r="O17" s="472">
        <f>SUM(MACRO!P552)</f>
        <v>0</v>
      </c>
      <c r="P17" s="473">
        <f>IF(PNL!$P$23=0,0,(O17/PNL!$P$23)*100)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SUM(MACRO!C553)</f>
        <v>0</v>
      </c>
      <c r="C18" s="473">
        <f>IF(PNL!$C$23=0,0,(B18/PNL!$C$23)*100)</f>
        <v>0</v>
      </c>
      <c r="D18" s="472">
        <f>SUM(MACRO!E553)</f>
        <v>0</v>
      </c>
      <c r="E18" s="473">
        <f>IF(PNL!$E$23=0,0,(D18/PNL!$E$23)*100)</f>
        <v>0</v>
      </c>
      <c r="F18" s="472">
        <f>SUM(MACRO!G553)</f>
        <v>0</v>
      </c>
      <c r="G18" s="473">
        <f>IF(PNL!$G$23=0,0,(F18/PNL!$G$23)*100)</f>
        <v>0</v>
      </c>
      <c r="H18" s="472">
        <f>SUM(MACRO!I553)</f>
        <v>0</v>
      </c>
      <c r="I18" s="473">
        <f>IF(PNL!$I$23=0,0,(H18/PNL!$I$23)*100)</f>
        <v>0</v>
      </c>
      <c r="J18" s="485" t="str">
        <f>MACRO!B553</f>
        <v>SM MOD Expenses</v>
      </c>
      <c r="K18" s="472">
        <f>SUM(MACRO!L553)</f>
        <v>0</v>
      </c>
      <c r="L18" s="473">
        <f>IF(PNL!$L$23=0,0,(K18/PNL!$L$23)*100)</f>
        <v>0</v>
      </c>
      <c r="M18" s="472">
        <f>SUM(MACRO!N553)</f>
        <v>0</v>
      </c>
      <c r="N18" s="473">
        <f>IF(PNL!$N$23=0,0,(M18/PNL!$N$23)*100)</f>
        <v>0</v>
      </c>
      <c r="O18" s="472">
        <f>SUM(MACRO!P553)</f>
        <v>0</v>
      </c>
      <c r="P18" s="473">
        <f>IF(PNL!$P$23=0,0,(O18/PNL!$P$23)*100)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SUM(MACRO!C554)</f>
        <v>0</v>
      </c>
      <c r="C19" s="473">
        <f>IF(PNL!$C$23=0,0,(B19/PNL!$C$23)*100)</f>
        <v>0</v>
      </c>
      <c r="D19" s="472">
        <f>SUM(MACRO!E554)</f>
        <v>0</v>
      </c>
      <c r="E19" s="473">
        <f>IF(PNL!$E$23=0,0,(D19/PNL!$E$23)*100)</f>
        <v>0</v>
      </c>
      <c r="F19" s="472">
        <f>SUM(MACRO!G554)</f>
        <v>0</v>
      </c>
      <c r="G19" s="473">
        <f>IF(PNL!$G$23=0,0,(F19/PNL!$G$23)*100)</f>
        <v>0</v>
      </c>
      <c r="H19" s="472">
        <f>SUM(MACRO!I554)</f>
        <v>0</v>
      </c>
      <c r="I19" s="473">
        <f>IF(PNL!$I$23=0,0,(H19/PNL!$I$23)*100)</f>
        <v>0</v>
      </c>
      <c r="J19" s="485" t="str">
        <f>MACRO!B554</f>
        <v>SM Income Tax Allowance</v>
      </c>
      <c r="K19" s="472">
        <f>SUM(MACRO!L554)</f>
        <v>0</v>
      </c>
      <c r="L19" s="473">
        <f>IF(PNL!$L$23=0,0,(K19/PNL!$L$23)*100)</f>
        <v>0</v>
      </c>
      <c r="M19" s="472">
        <f>SUM(MACRO!N554)</f>
        <v>0</v>
      </c>
      <c r="N19" s="473">
        <f>IF(PNL!$N$23=0,0,(M19/PNL!$N$23)*100)</f>
        <v>0</v>
      </c>
      <c r="O19" s="472">
        <f>SUM(MACRO!P554)</f>
        <v>0</v>
      </c>
      <c r="P19" s="473">
        <f>IF(PNL!$P$23=0,0,(O19/PNL!$P$23)*100)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SUM(MACRO!C555)</f>
        <v>0</v>
      </c>
      <c r="C20" s="473">
        <f>IF(PNL!$C$23=0,0,(B20/PNL!$C$23)*100)</f>
        <v>0</v>
      </c>
      <c r="D20" s="472">
        <f>SUM(MACRO!E555)</f>
        <v>0</v>
      </c>
      <c r="E20" s="473">
        <f>IF(PNL!$E$23=0,0,(D20/PNL!$E$23)*100)</f>
        <v>0</v>
      </c>
      <c r="F20" s="472">
        <f>SUM(MACRO!G555)</f>
        <v>0</v>
      </c>
      <c r="G20" s="473">
        <f>IF(PNL!$G$23=0,0,(F20/PNL!$G$23)*100)</f>
        <v>0</v>
      </c>
      <c r="H20" s="472">
        <f>SUM(MACRO!I555)</f>
        <v>0</v>
      </c>
      <c r="I20" s="473">
        <f>IF(PNL!$I$23=0,0,(H20/PNL!$I$23)*100)</f>
        <v>0</v>
      </c>
      <c r="J20" s="485" t="str">
        <f>MACRO!B555</f>
        <v>SM Goverment Compensation (UUCK)</v>
      </c>
      <c r="K20" s="472">
        <f>SUM(MACRO!L555)</f>
        <v>0</v>
      </c>
      <c r="L20" s="473">
        <f>IF(PNL!$L$23=0,0,(K20/PNL!$L$23)*100)</f>
        <v>0</v>
      </c>
      <c r="M20" s="472">
        <f>SUM(MACRO!N555)</f>
        <v>0</v>
      </c>
      <c r="N20" s="473">
        <f>IF(PNL!$N$23=0,0,(M20/PNL!$N$23)*100)</f>
        <v>0</v>
      </c>
      <c r="O20" s="472">
        <f>SUM(MACRO!P555)</f>
        <v>0</v>
      </c>
      <c r="P20" s="473">
        <f>IF(PNL!$P$23=0,0,(O20/PNL!$P$23)*100)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>IF(PNL!$C$23=0,0,(B21/PNL!$C$23)*100)</f>
        <v>0</v>
      </c>
      <c r="D21" s="521">
        <f>SUM(D8:D20)</f>
        <v>0</v>
      </c>
      <c r="E21" s="522">
        <f>IF(PNL!$E$23=0,0,(D21/PNL!$E$23)*100)</f>
        <v>0</v>
      </c>
      <c r="F21" s="521">
        <f>SUM(F8:F20)</f>
        <v>0</v>
      </c>
      <c r="G21" s="522">
        <f>IF(PNL!$G$23=0,0,(F21/PNL!$G$23)*100)</f>
        <v>0</v>
      </c>
      <c r="H21" s="521">
        <f>SUM(H8:H20)</f>
        <v>0</v>
      </c>
      <c r="I21" s="522">
        <f>IF(PNL!$I$23=0,0,(H21/PNL!$I$23)*100)</f>
        <v>0</v>
      </c>
      <c r="J21" s="491" t="s">
        <v>2050</v>
      </c>
      <c r="K21" s="521">
        <f>SUM(K8:K20)</f>
        <v>0</v>
      </c>
      <c r="L21" s="522">
        <f>IF(PNL!$L$23=0,0,(K21/PNL!$L$23)*100)</f>
        <v>0</v>
      </c>
      <c r="M21" s="521">
        <f>SUM(M8:M20)</f>
        <v>0</v>
      </c>
      <c r="N21" s="522">
        <f>IF(PNL!$N$23=0,0,(M21/PNL!$N$23)*100)</f>
        <v>0</v>
      </c>
      <c r="O21" s="521">
        <f>SUM(O8:O20)</f>
        <v>0</v>
      </c>
      <c r="P21" s="522">
        <f>IF(PNL!$P$23=0,0,(O21/PNL!$P$23)*100)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8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SUM(MACRO!C843)</f>
        <v>0</v>
      </c>
      <c r="C23" s="473">
        <f>IF(PNL!$C$23=0,0,(B23/PNL!$C$23)*100)</f>
        <v>0</v>
      </c>
      <c r="D23" s="472">
        <f>SUM(MACRO!E843)</f>
        <v>0</v>
      </c>
      <c r="E23" s="473">
        <f>IF(PNL!$E$23=0,0,(D23/PNL!$E$23)*100)</f>
        <v>0</v>
      </c>
      <c r="F23" s="472">
        <f>SUM(MACRO!G843)</f>
        <v>0</v>
      </c>
      <c r="G23" s="473">
        <f>IF(PNL!$G$23=0,0,(F23/PNL!$G$23)*100)</f>
        <v>0</v>
      </c>
      <c r="H23" s="472">
        <f>SUM(MACRO!I843)</f>
        <v>0</v>
      </c>
      <c r="I23" s="473">
        <f>IF(PNL!$I$23=0,0,(H23/PNL!$I$23)*100)</f>
        <v>0</v>
      </c>
      <c r="J23" s="485" t="str">
        <f>MACRO!B843</f>
        <v>SM Printing &amp; Stationary</v>
      </c>
      <c r="K23" s="472">
        <f>SUM(MACRO!L843)</f>
        <v>0</v>
      </c>
      <c r="L23" s="473">
        <f>IF(PNL!$L$23=0,0,(K23/PNL!$L$23)*100)</f>
        <v>0</v>
      </c>
      <c r="M23" s="472">
        <f>SUM(MACRO!N843)</f>
        <v>0</v>
      </c>
      <c r="N23" s="473">
        <f>IF(PNL!$N$23=0,0,(M23/PNL!$N$23)*100)</f>
        <v>0</v>
      </c>
      <c r="O23" s="472">
        <f>SUM(MACRO!P843)</f>
        <v>0</v>
      </c>
      <c r="P23" s="473">
        <f>IF(PNL!$P$23=0,0,(O23/PNL!$P$23)*100)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SUM(MACRO!C844)</f>
        <v>0</v>
      </c>
      <c r="C24" s="473">
        <f>IF(PNL!$C$23=0,0,(B24/PNL!$C$23)*100)</f>
        <v>0</v>
      </c>
      <c r="D24" s="472">
        <f>SUM(MACRO!E844)</f>
        <v>0</v>
      </c>
      <c r="E24" s="473">
        <f>IF(PNL!$E$23=0,0,(D24/PNL!$E$23)*100)</f>
        <v>0</v>
      </c>
      <c r="F24" s="472">
        <f>SUM(MACRO!G844)</f>
        <v>0</v>
      </c>
      <c r="G24" s="473">
        <f>IF(PNL!$G$23=0,0,(F24/PNL!$G$23)*100)</f>
        <v>0</v>
      </c>
      <c r="H24" s="472">
        <f>SUM(MACRO!I844)</f>
        <v>0</v>
      </c>
      <c r="I24" s="473">
        <f>IF(PNL!$I$23=0,0,(H24/PNL!$I$23)*100)</f>
        <v>0</v>
      </c>
      <c r="J24" s="485" t="str">
        <f>MACRO!B844</f>
        <v>SM Photo Copy</v>
      </c>
      <c r="K24" s="472">
        <f>SUM(MACRO!L844)</f>
        <v>0</v>
      </c>
      <c r="L24" s="473">
        <f>IF(PNL!$L$23=0,0,(K24/PNL!$L$23)*100)</f>
        <v>0</v>
      </c>
      <c r="M24" s="472">
        <f>SUM(MACRO!N844)</f>
        <v>0</v>
      </c>
      <c r="N24" s="473">
        <f>IF(PNL!$N$23=0,0,(M24/PNL!$N$23)*100)</f>
        <v>0</v>
      </c>
      <c r="O24" s="472">
        <f>SUM(MACRO!P844)</f>
        <v>0</v>
      </c>
      <c r="P24" s="473">
        <f>IF(PNL!$P$23=0,0,(O24/PNL!$P$23)*100)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SUM(MACRO!C845)</f>
        <v>0</v>
      </c>
      <c r="C25" s="473">
        <f>IF(PNL!$C$23=0,0,(B25/PNL!$C$23)*100)</f>
        <v>0</v>
      </c>
      <c r="D25" s="472">
        <f>SUM(MACRO!E845)</f>
        <v>0</v>
      </c>
      <c r="E25" s="473">
        <f>IF(PNL!$E$23=0,0,(D25/PNL!$E$23)*100)</f>
        <v>0</v>
      </c>
      <c r="F25" s="472">
        <f>SUM(MACRO!G845)</f>
        <v>0</v>
      </c>
      <c r="G25" s="473">
        <f>IF(PNL!$G$23=0,0,(F25/PNL!$G$23)*100)</f>
        <v>0</v>
      </c>
      <c r="H25" s="472">
        <f>SUM(MACRO!I845)</f>
        <v>0</v>
      </c>
      <c r="I25" s="473">
        <f>IF(PNL!$I$23=0,0,(H25/PNL!$I$23)*100)</f>
        <v>0</v>
      </c>
      <c r="J25" s="485" t="str">
        <f>MACRO!B845</f>
        <v>SM Postage &amp; Stamp</v>
      </c>
      <c r="K25" s="472">
        <f>SUM(MACRO!L845)</f>
        <v>0</v>
      </c>
      <c r="L25" s="473">
        <f>IF(PNL!$L$23=0,0,(K25/PNL!$L$23)*100)</f>
        <v>0</v>
      </c>
      <c r="M25" s="472">
        <f>SUM(MACRO!N845)</f>
        <v>0</v>
      </c>
      <c r="N25" s="473">
        <f>IF(PNL!$N$23=0,0,(M25/PNL!$N$23)*100)</f>
        <v>0</v>
      </c>
      <c r="O25" s="472">
        <f>SUM(MACRO!P845)</f>
        <v>0</v>
      </c>
      <c r="P25" s="473">
        <f>IF(PNL!$P$23=0,0,(O25/PNL!$P$23)*100)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SUM(MACRO!C846)</f>
        <v>0</v>
      </c>
      <c r="C26" s="473">
        <f>IF(PNL!$C$23=0,0,(B26/PNL!$C$23)*100)</f>
        <v>0</v>
      </c>
      <c r="D26" s="472">
        <f>SUM(MACRO!E846)</f>
        <v>0</v>
      </c>
      <c r="E26" s="473">
        <f>IF(PNL!$E$23=0,0,(D26/PNL!$E$23)*100)</f>
        <v>0</v>
      </c>
      <c r="F26" s="472">
        <f>SUM(MACRO!G846)</f>
        <v>0</v>
      </c>
      <c r="G26" s="473">
        <f>IF(PNL!$G$23=0,0,(F26/PNL!$G$23)*100)</f>
        <v>0</v>
      </c>
      <c r="H26" s="472">
        <f>SUM(MACRO!I846)</f>
        <v>0</v>
      </c>
      <c r="I26" s="473">
        <f>IF(PNL!$I$23=0,0,(H26/PNL!$I$23)*100)</f>
        <v>0</v>
      </c>
      <c r="J26" s="485" t="str">
        <f>MACRO!B846</f>
        <v>SM Telephone, Fax &amp; Internet</v>
      </c>
      <c r="K26" s="472">
        <f>SUM(MACRO!L846)</f>
        <v>0</v>
      </c>
      <c r="L26" s="473">
        <f>IF(PNL!$L$23=0,0,(K26/PNL!$L$23)*100)</f>
        <v>0</v>
      </c>
      <c r="M26" s="472">
        <f>SUM(MACRO!N846)</f>
        <v>0</v>
      </c>
      <c r="N26" s="473">
        <f>IF(PNL!$N$23=0,0,(M26/PNL!$N$23)*100)</f>
        <v>0</v>
      </c>
      <c r="O26" s="472">
        <f>SUM(MACRO!P846)</f>
        <v>0</v>
      </c>
      <c r="P26" s="473">
        <f>IF(PNL!$P$23=0,0,(O26/PNL!$P$23)*100)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SUM(MACRO!C847)</f>
        <v>0</v>
      </c>
      <c r="C27" s="473">
        <f>IF(PNL!$C$23=0,0,(B27/PNL!$C$23)*100)</f>
        <v>0</v>
      </c>
      <c r="D27" s="472">
        <f>SUM(MACRO!E847)</f>
        <v>0</v>
      </c>
      <c r="E27" s="473">
        <f>IF(PNL!$E$23=0,0,(D27/PNL!$E$23)*100)</f>
        <v>0</v>
      </c>
      <c r="F27" s="472">
        <f>SUM(MACRO!G847)</f>
        <v>0</v>
      </c>
      <c r="G27" s="473">
        <f>IF(PNL!$G$23=0,0,(F27/PNL!$G$23)*100)</f>
        <v>0</v>
      </c>
      <c r="H27" s="472">
        <f>SUM(MACRO!I847)</f>
        <v>0</v>
      </c>
      <c r="I27" s="473">
        <f>IF(PNL!$I$23=0,0,(H27/PNL!$I$23)*100)</f>
        <v>0</v>
      </c>
      <c r="J27" s="485" t="str">
        <f>MACRO!B847</f>
        <v>SM Traveling Expenses</v>
      </c>
      <c r="K27" s="472">
        <f>SUM(MACRO!L847)</f>
        <v>0</v>
      </c>
      <c r="L27" s="473">
        <f>IF(PNL!$L$23=0,0,(K27/PNL!$L$23)*100)</f>
        <v>0</v>
      </c>
      <c r="M27" s="472">
        <f>SUM(MACRO!N847)</f>
        <v>0</v>
      </c>
      <c r="N27" s="473">
        <f>IF(PNL!$N$23=0,0,(M27/PNL!$N$23)*100)</f>
        <v>0</v>
      </c>
      <c r="O27" s="472">
        <f>SUM(MACRO!P847)</f>
        <v>0</v>
      </c>
      <c r="P27" s="473">
        <f>IF(PNL!$P$23=0,0,(O27/PNL!$P$23)*100)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SUM(MACRO!C848)</f>
        <v>0</v>
      </c>
      <c r="C28" s="473">
        <f>IF(PNL!$C$23=0,0,(B28/PNL!$C$23)*100)</f>
        <v>0</v>
      </c>
      <c r="D28" s="472">
        <f>SUM(MACRO!E848)</f>
        <v>0</v>
      </c>
      <c r="E28" s="473">
        <f>IF(PNL!$E$23=0,0,(D28/PNL!$E$23)*100)</f>
        <v>0</v>
      </c>
      <c r="F28" s="472">
        <f>SUM(MACRO!G848)</f>
        <v>0</v>
      </c>
      <c r="G28" s="473">
        <f>IF(PNL!$G$23=0,0,(F28/PNL!$G$23)*100)</f>
        <v>0</v>
      </c>
      <c r="H28" s="472">
        <f>SUM(MACRO!I848)</f>
        <v>0</v>
      </c>
      <c r="I28" s="473">
        <f>IF(PNL!$I$23=0,0,(H28/PNL!$I$23)*100)</f>
        <v>0</v>
      </c>
      <c r="J28" s="485" t="str">
        <f>MACRO!B848</f>
        <v>SM Entertainment</v>
      </c>
      <c r="K28" s="472">
        <f>SUM(MACRO!L848)</f>
        <v>0</v>
      </c>
      <c r="L28" s="473">
        <f>IF(PNL!$L$23=0,0,(K28/PNL!$L$23)*100)</f>
        <v>0</v>
      </c>
      <c r="M28" s="472">
        <f>SUM(MACRO!N848)</f>
        <v>0</v>
      </c>
      <c r="N28" s="473">
        <f>IF(PNL!$N$23=0,0,(M28/PNL!$N$23)*100)</f>
        <v>0</v>
      </c>
      <c r="O28" s="472">
        <f>SUM(MACRO!P848)</f>
        <v>0</v>
      </c>
      <c r="P28" s="473">
        <f>IF(PNL!$P$23=0,0,(O28/PNL!$P$23)*100)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SUM(MACRO!C849)</f>
        <v>0</v>
      </c>
      <c r="C29" s="473">
        <f>IF(PNL!$C$23=0,0,(B29/PNL!$C$23)*100)</f>
        <v>0</v>
      </c>
      <c r="D29" s="472">
        <f>SUM(MACRO!E849)</f>
        <v>0</v>
      </c>
      <c r="E29" s="473">
        <f>IF(PNL!$E$23=0,0,(D29/PNL!$E$23)*100)</f>
        <v>0</v>
      </c>
      <c r="F29" s="472">
        <f>SUM(MACRO!G849)</f>
        <v>0</v>
      </c>
      <c r="G29" s="473">
        <f>IF(PNL!$G$23=0,0,(F29/PNL!$G$23)*100)</f>
        <v>0</v>
      </c>
      <c r="H29" s="472">
        <f>SUM(MACRO!I849)</f>
        <v>0</v>
      </c>
      <c r="I29" s="473">
        <f>IF(PNL!$I$23=0,0,(H29/PNL!$I$23)*100)</f>
        <v>0</v>
      </c>
      <c r="J29" s="485" t="str">
        <f>MACRO!B849</f>
        <v>SM Transportation</v>
      </c>
      <c r="K29" s="472">
        <f>SUM(MACRO!L849)</f>
        <v>0</v>
      </c>
      <c r="L29" s="473">
        <f>IF(PNL!$L$23=0,0,(K29/PNL!$L$23)*100)</f>
        <v>0</v>
      </c>
      <c r="M29" s="472">
        <f>SUM(MACRO!N849)</f>
        <v>0</v>
      </c>
      <c r="N29" s="473">
        <f>IF(PNL!$N$23=0,0,(M29/PNL!$N$23)*100)</f>
        <v>0</v>
      </c>
      <c r="O29" s="472">
        <f>SUM(MACRO!P849)</f>
        <v>0</v>
      </c>
      <c r="P29" s="473">
        <f>IF(PNL!$P$23=0,0,(O29/PNL!$P$23)*100)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SUM(MACRO!C850)</f>
        <v>0</v>
      </c>
      <c r="C30" s="473">
        <f>IF(PNL!$C$23=0,0,(B30/PNL!$C$23)*100)</f>
        <v>0</v>
      </c>
      <c r="D30" s="472">
        <f>SUM(MACRO!E850)</f>
        <v>0</v>
      </c>
      <c r="E30" s="473">
        <f>IF(PNL!$E$23=0,0,(D30/PNL!$E$23)*100)</f>
        <v>0</v>
      </c>
      <c r="F30" s="472">
        <f>SUM(MACRO!G850)</f>
        <v>0</v>
      </c>
      <c r="G30" s="473">
        <f>IF(PNL!$G$23=0,0,(F30/PNL!$G$23)*100)</f>
        <v>0</v>
      </c>
      <c r="H30" s="472">
        <f>SUM(MACRO!I850)</f>
        <v>0</v>
      </c>
      <c r="I30" s="473">
        <f>IF(PNL!$I$23=0,0,(H30/PNL!$I$23)*100)</f>
        <v>0</v>
      </c>
      <c r="J30" s="485" t="str">
        <f>MACRO!B850</f>
        <v>SM Uniform</v>
      </c>
      <c r="K30" s="472">
        <f>SUM(MACRO!L850)</f>
        <v>0</v>
      </c>
      <c r="L30" s="473">
        <f>IF(PNL!$L$23=0,0,(K30/PNL!$L$23)*100)</f>
        <v>0</v>
      </c>
      <c r="M30" s="472">
        <f>SUM(MACRO!N850)</f>
        <v>0</v>
      </c>
      <c r="N30" s="473">
        <f>IF(PNL!$N$23=0,0,(M30/PNL!$N$23)*100)</f>
        <v>0</v>
      </c>
      <c r="O30" s="472">
        <f>SUM(MACRO!P850)</f>
        <v>0</v>
      </c>
      <c r="P30" s="473">
        <f>IF(PNL!$P$23=0,0,(O30/PNL!$P$23)*100)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SUM(MACRO!C851)</f>
        <v>0</v>
      </c>
      <c r="C31" s="473">
        <f>IF(PNL!$C$23=0,0,(B31/PNL!$C$23)*100)</f>
        <v>0</v>
      </c>
      <c r="D31" s="472">
        <f>SUM(MACRO!E851)</f>
        <v>0</v>
      </c>
      <c r="E31" s="473">
        <f>IF(PNL!$E$23=0,0,(D31/PNL!$E$23)*100)</f>
        <v>0</v>
      </c>
      <c r="F31" s="472">
        <f>SUM(MACRO!G851)</f>
        <v>0</v>
      </c>
      <c r="G31" s="473">
        <f>IF(PNL!$G$23=0,0,(F31/PNL!$G$23)*100)</f>
        <v>0</v>
      </c>
      <c r="H31" s="472">
        <f>SUM(MACRO!I851)</f>
        <v>0</v>
      </c>
      <c r="I31" s="473">
        <f>IF(PNL!$I$23=0,0,(H31/PNL!$I$23)*100)</f>
        <v>0</v>
      </c>
      <c r="J31" s="485" t="str">
        <f>MACRO!B851</f>
        <v>SM Data Processing</v>
      </c>
      <c r="K31" s="472">
        <f>SUM(MACRO!L851)</f>
        <v>0</v>
      </c>
      <c r="L31" s="473">
        <f>IF(PNL!$L$23=0,0,(K31/PNL!$L$23)*100)</f>
        <v>0</v>
      </c>
      <c r="M31" s="472">
        <f>SUM(MACRO!N851)</f>
        <v>0</v>
      </c>
      <c r="N31" s="473">
        <f>IF(PNL!$N$23=0,0,(M31/PNL!$N$23)*100)</f>
        <v>0</v>
      </c>
      <c r="O31" s="472">
        <f>SUM(MACRO!P851)</f>
        <v>0</v>
      </c>
      <c r="P31" s="473">
        <f>IF(PNL!$P$23=0,0,(O31/PNL!$P$23)*100)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SUM(MACRO!C852)</f>
        <v>0</v>
      </c>
      <c r="C32" s="473">
        <f>IF(PNL!$C$23=0,0,(B32/PNL!$C$23)*100)</f>
        <v>0</v>
      </c>
      <c r="D32" s="472">
        <f>SUM(MACRO!E852)</f>
        <v>0</v>
      </c>
      <c r="E32" s="473">
        <f>IF(PNL!$E$23=0,0,(D32/PNL!$E$23)*100)</f>
        <v>0</v>
      </c>
      <c r="F32" s="472">
        <f>SUM(MACRO!G852)</f>
        <v>0</v>
      </c>
      <c r="G32" s="473">
        <f>IF(PNL!$G$23=0,0,(F32/PNL!$G$23)*100)</f>
        <v>0</v>
      </c>
      <c r="H32" s="472">
        <f>SUM(MACRO!I852)</f>
        <v>0</v>
      </c>
      <c r="I32" s="473">
        <f>IF(PNL!$I$23=0,0,(H32/PNL!$I$23)*100)</f>
        <v>0</v>
      </c>
      <c r="J32" s="485" t="str">
        <f>MACRO!B852</f>
        <v>SM Material Supplies</v>
      </c>
      <c r="K32" s="472">
        <f>SUM(MACRO!L852)</f>
        <v>0</v>
      </c>
      <c r="L32" s="473">
        <f>IF(PNL!$L$23=0,0,(K32/PNL!$L$23)*100)</f>
        <v>0</v>
      </c>
      <c r="M32" s="472">
        <f>SUM(MACRO!N852)</f>
        <v>0</v>
      </c>
      <c r="N32" s="473">
        <f>IF(PNL!$N$23=0,0,(M32/PNL!$N$23)*100)</f>
        <v>0</v>
      </c>
      <c r="O32" s="472">
        <f>SUM(MACRO!P852)</f>
        <v>0</v>
      </c>
      <c r="P32" s="473">
        <f>IF(PNL!$P$23=0,0,(O32/PNL!$P$23)*100)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SUM(MACRO!C853)</f>
        <v>0</v>
      </c>
      <c r="C33" s="473">
        <f>IF(PNL!$C$23=0,0,(B33/PNL!$C$23)*100)</f>
        <v>0</v>
      </c>
      <c r="D33" s="472">
        <f>SUM(MACRO!E853)</f>
        <v>0</v>
      </c>
      <c r="E33" s="473">
        <f>IF(PNL!$E$23=0,0,(D33/PNL!$E$23)*100)</f>
        <v>0</v>
      </c>
      <c r="F33" s="472">
        <f>SUM(MACRO!G853)</f>
        <v>0</v>
      </c>
      <c r="G33" s="473">
        <f>IF(PNL!$G$23=0,0,(F33/PNL!$G$23)*100)</f>
        <v>0</v>
      </c>
      <c r="H33" s="472">
        <f>SUM(MACRO!I853)</f>
        <v>0</v>
      </c>
      <c r="I33" s="473">
        <f>IF(PNL!$I$23=0,0,(H33/PNL!$I$23)*100)</f>
        <v>0</v>
      </c>
      <c r="J33" s="485" t="str">
        <f>MACRO!B853</f>
        <v>SM Newspaper &amp; Magazine</v>
      </c>
      <c r="K33" s="472">
        <f>SUM(MACRO!L853)</f>
        <v>0</v>
      </c>
      <c r="L33" s="473">
        <f>IF(PNL!$L$23=0,0,(K33/PNL!$L$23)*100)</f>
        <v>0</v>
      </c>
      <c r="M33" s="472">
        <f>SUM(MACRO!N853)</f>
        <v>0</v>
      </c>
      <c r="N33" s="473">
        <f>IF(PNL!$N$23=0,0,(M33/PNL!$N$23)*100)</f>
        <v>0</v>
      </c>
      <c r="O33" s="472">
        <f>SUM(MACRO!P853)</f>
        <v>0</v>
      </c>
      <c r="P33" s="473">
        <f>IF(PNL!$P$23=0,0,(O33/PNL!$P$23)*100)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SUM(MACRO!C854)</f>
        <v>0</v>
      </c>
      <c r="C34" s="473">
        <f>IF(PNL!$C$23=0,0,(B34/PNL!$C$23)*100)</f>
        <v>0</v>
      </c>
      <c r="D34" s="472">
        <f>SUM(MACRO!E854)</f>
        <v>0</v>
      </c>
      <c r="E34" s="473">
        <f>IF(PNL!$E$23=0,0,(D34/PNL!$E$23)*100)</f>
        <v>0</v>
      </c>
      <c r="F34" s="472">
        <f>SUM(MACRO!G854)</f>
        <v>0</v>
      </c>
      <c r="G34" s="473">
        <f>IF(PNL!$G$23=0,0,(F34/PNL!$G$23)*100)</f>
        <v>0</v>
      </c>
      <c r="H34" s="472">
        <f>SUM(MACRO!I854)</f>
        <v>0</v>
      </c>
      <c r="I34" s="473">
        <f>IF(PNL!$I$23=0,0,(H34/PNL!$I$23)*100)</f>
        <v>0</v>
      </c>
      <c r="J34" s="485" t="str">
        <f>MACRO!B854</f>
        <v>SM Advertising &amp; Promotion</v>
      </c>
      <c r="K34" s="472">
        <f>SUM(MACRO!L854)</f>
        <v>0</v>
      </c>
      <c r="L34" s="473">
        <f>IF(PNL!$L$23=0,0,(K34/PNL!$L$23)*100)</f>
        <v>0</v>
      </c>
      <c r="M34" s="472">
        <f>SUM(MACRO!N854)</f>
        <v>0</v>
      </c>
      <c r="N34" s="473">
        <f>IF(PNL!$N$23=0,0,(M34/PNL!$N$23)*100)</f>
        <v>0</v>
      </c>
      <c r="O34" s="472">
        <f>SUM(MACRO!P854)</f>
        <v>0</v>
      </c>
      <c r="P34" s="473">
        <f>IF(PNL!$P$23=0,0,(O34/PNL!$P$23)*100)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SUM(MACRO!C855)</f>
        <v>0</v>
      </c>
      <c r="C35" s="473">
        <f>IF(PNL!$C$23=0,0,(B35/PNL!$C$23)*100)</f>
        <v>0</v>
      </c>
      <c r="D35" s="472">
        <f>SUM(MACRO!E855)</f>
        <v>0</v>
      </c>
      <c r="E35" s="473">
        <f>IF(PNL!$E$23=0,0,(D35/PNL!$E$23)*100)</f>
        <v>0</v>
      </c>
      <c r="F35" s="472">
        <f>SUM(MACRO!G855)</f>
        <v>0</v>
      </c>
      <c r="G35" s="473">
        <f>IF(PNL!$G$23=0,0,(F35/PNL!$G$23)*100)</f>
        <v>0</v>
      </c>
      <c r="H35" s="472">
        <f>SUM(MACRO!I855)</f>
        <v>0</v>
      </c>
      <c r="I35" s="473">
        <f>IF(PNL!$I$23=0,0,(H35/PNL!$I$23)*100)</f>
        <v>0</v>
      </c>
      <c r="J35" s="485" t="str">
        <f>MACRO!B855</f>
        <v>SM Press &amp; Journal</v>
      </c>
      <c r="K35" s="472">
        <f>SUM(MACRO!L855)</f>
        <v>0</v>
      </c>
      <c r="L35" s="473">
        <f>IF(PNL!$L$23=0,0,(K35/PNL!$L$23)*100)</f>
        <v>0</v>
      </c>
      <c r="M35" s="472">
        <f>SUM(MACRO!N855)</f>
        <v>0</v>
      </c>
      <c r="N35" s="473">
        <f>IF(PNL!$N$23=0,0,(M35/PNL!$N$23)*100)</f>
        <v>0</v>
      </c>
      <c r="O35" s="472">
        <f>SUM(MACRO!P855)</f>
        <v>0</v>
      </c>
      <c r="P35" s="473">
        <f>IF(PNL!$P$23=0,0,(O35/PNL!$P$23)*100)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SUM(MACRO!C856)</f>
        <v>0</v>
      </c>
      <c r="C36" s="473">
        <f>IF(PNL!$C$23=0,0,(B36/PNL!$C$23)*100)</f>
        <v>0</v>
      </c>
      <c r="D36" s="472">
        <f>SUM(MACRO!E856)</f>
        <v>0</v>
      </c>
      <c r="E36" s="473">
        <f>IF(PNL!$E$23=0,0,(D36/PNL!$E$23)*100)</f>
        <v>0</v>
      </c>
      <c r="F36" s="472">
        <f>SUM(MACRO!G856)</f>
        <v>0</v>
      </c>
      <c r="G36" s="473">
        <f>IF(PNL!$G$23=0,0,(F36/PNL!$G$23)*100)</f>
        <v>0</v>
      </c>
      <c r="H36" s="472">
        <f>SUM(MACRO!I856)</f>
        <v>0</v>
      </c>
      <c r="I36" s="473">
        <f>IF(PNL!$I$23=0,0,(H36/PNL!$I$23)*100)</f>
        <v>0</v>
      </c>
      <c r="J36" s="485" t="str">
        <f>MACRO!B856</f>
        <v>SM Radio &amp; TV</v>
      </c>
      <c r="K36" s="472">
        <f>SUM(MACRO!L856)</f>
        <v>0</v>
      </c>
      <c r="L36" s="473">
        <f>IF(PNL!$L$23=0,0,(K36/PNL!$L$23)*100)</f>
        <v>0</v>
      </c>
      <c r="M36" s="472">
        <f>SUM(MACRO!N856)</f>
        <v>0</v>
      </c>
      <c r="N36" s="473">
        <f>IF(PNL!$N$23=0,0,(M36/PNL!$N$23)*100)</f>
        <v>0</v>
      </c>
      <c r="O36" s="472">
        <f>SUM(MACRO!P856)</f>
        <v>0</v>
      </c>
      <c r="P36" s="473">
        <f>IF(PNL!$P$23=0,0,(O36/PNL!$P$23)*100)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SUM(MACRO!C857)</f>
        <v>0</v>
      </c>
      <c r="C37" s="473">
        <f>IF(PNL!$C$23=0,0,(B37/PNL!$C$23)*100)</f>
        <v>0</v>
      </c>
      <c r="D37" s="472">
        <f>SUM(MACRO!E857)</f>
        <v>0</v>
      </c>
      <c r="E37" s="473">
        <f>IF(PNL!$E$23=0,0,(D37/PNL!$E$23)*100)</f>
        <v>0</v>
      </c>
      <c r="F37" s="472">
        <f>SUM(MACRO!G857)</f>
        <v>0</v>
      </c>
      <c r="G37" s="473">
        <f>IF(PNL!$G$23=0,0,(F37/PNL!$G$23)*100)</f>
        <v>0</v>
      </c>
      <c r="H37" s="472">
        <f>SUM(MACRO!I857)</f>
        <v>0</v>
      </c>
      <c r="I37" s="473">
        <f>IF(PNL!$I$23=0,0,(H37/PNL!$I$23)*100)</f>
        <v>0</v>
      </c>
      <c r="J37" s="485" t="str">
        <f>MACRO!B857</f>
        <v>SM Centralized Charges</v>
      </c>
      <c r="K37" s="472">
        <f>SUM(MACRO!L857)</f>
        <v>0</v>
      </c>
      <c r="L37" s="473">
        <f>IF(PNL!$L$23=0,0,(K37/PNL!$L$23)*100)</f>
        <v>0</v>
      </c>
      <c r="M37" s="472">
        <f>SUM(MACRO!N857)</f>
        <v>0</v>
      </c>
      <c r="N37" s="473">
        <f>IF(PNL!$N$23=0,0,(M37/PNL!$N$23)*100)</f>
        <v>0</v>
      </c>
      <c r="O37" s="472">
        <f>SUM(MACRO!P857)</f>
        <v>0</v>
      </c>
      <c r="P37" s="473">
        <f>IF(PNL!$P$23=0,0,(O37/PNL!$P$23)*100)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SUM(MACRO!C858)</f>
        <v>0</v>
      </c>
      <c r="C38" s="473">
        <f>IF(PNL!$C$23=0,0,(B38/PNL!$C$23)*100)</f>
        <v>0</v>
      </c>
      <c r="D38" s="472">
        <f>SUM(MACRO!E858)</f>
        <v>0</v>
      </c>
      <c r="E38" s="473">
        <f>IF(PNL!$E$23=0,0,(D38/PNL!$E$23)*100)</f>
        <v>0</v>
      </c>
      <c r="F38" s="472">
        <f>SUM(MACRO!G858)</f>
        <v>0</v>
      </c>
      <c r="G38" s="473">
        <f>IF(PNL!$G$23=0,0,(F38/PNL!$G$23)*100)</f>
        <v>0</v>
      </c>
      <c r="H38" s="472">
        <f>SUM(MACRO!I858)</f>
        <v>0</v>
      </c>
      <c r="I38" s="473">
        <f>IF(PNL!$I$23=0,0,(H38/PNL!$I$23)*100)</f>
        <v>0</v>
      </c>
      <c r="J38" s="485" t="str">
        <f>MACRO!B858</f>
        <v>SM Tradeshow</v>
      </c>
      <c r="K38" s="472">
        <f>SUM(MACRO!L858)</f>
        <v>0</v>
      </c>
      <c r="L38" s="473">
        <f>IF(PNL!$L$23=0,0,(K38/PNL!$L$23)*100)</f>
        <v>0</v>
      </c>
      <c r="M38" s="472">
        <f>SUM(MACRO!N858)</f>
        <v>0</v>
      </c>
      <c r="N38" s="473">
        <f>IF(PNL!$N$23=0,0,(M38/PNL!$N$23)*100)</f>
        <v>0</v>
      </c>
      <c r="O38" s="472">
        <f>SUM(MACRO!P858)</f>
        <v>0</v>
      </c>
      <c r="P38" s="473">
        <f>IF(PNL!$P$23=0,0,(O38/PNL!$P$23)*100)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SUM(MACRO!C859)</f>
        <v>0</v>
      </c>
      <c r="C39" s="473">
        <f>IF(PNL!$C$23=0,0,(B39/PNL!$C$23)*100)</f>
        <v>0</v>
      </c>
      <c r="D39" s="472">
        <f>SUM(MACRO!E859)</f>
        <v>0</v>
      </c>
      <c r="E39" s="473">
        <f>IF(PNL!$E$23=0,0,(D39/PNL!$E$23)*100)</f>
        <v>0</v>
      </c>
      <c r="F39" s="472">
        <f>SUM(MACRO!G859)</f>
        <v>0</v>
      </c>
      <c r="G39" s="473">
        <f>IF(PNL!$G$23=0,0,(F39/PNL!$G$23)*100)</f>
        <v>0</v>
      </c>
      <c r="H39" s="472">
        <f>SUM(MACRO!I859)</f>
        <v>0</v>
      </c>
      <c r="I39" s="473">
        <f>IF(PNL!$I$23=0,0,(H39/PNL!$I$23)*100)</f>
        <v>0</v>
      </c>
      <c r="J39" s="485" t="str">
        <f>MACRO!B859</f>
        <v>SM Barter Agreement</v>
      </c>
      <c r="K39" s="472">
        <f>SUM(MACRO!L859)</f>
        <v>0</v>
      </c>
      <c r="L39" s="473">
        <f>IF(PNL!$L$23=0,0,(K39/PNL!$L$23)*100)</f>
        <v>0</v>
      </c>
      <c r="M39" s="472">
        <f>SUM(MACRO!N859)</f>
        <v>0</v>
      </c>
      <c r="N39" s="473">
        <f>IF(PNL!$N$23=0,0,(M39/PNL!$N$23)*100)</f>
        <v>0</v>
      </c>
      <c r="O39" s="472">
        <f>SUM(MACRO!P859)</f>
        <v>0</v>
      </c>
      <c r="P39" s="473">
        <f>IF(PNL!$P$23=0,0,(O39/PNL!$P$23)*100)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SUM(MACRO!C860)</f>
        <v>0</v>
      </c>
      <c r="C40" s="473">
        <f>IF(PNL!$C$23=0,0,(B40/PNL!$C$23)*100)</f>
        <v>0</v>
      </c>
      <c r="D40" s="472">
        <f>SUM(MACRO!E860)</f>
        <v>0</v>
      </c>
      <c r="E40" s="473">
        <f>IF(PNL!$E$23=0,0,(D40/PNL!$E$23)*100)</f>
        <v>0</v>
      </c>
      <c r="F40" s="472">
        <f>SUM(MACRO!G860)</f>
        <v>0</v>
      </c>
      <c r="G40" s="473">
        <f>IF(PNL!$G$23=0,0,(F40/PNL!$G$23)*100)</f>
        <v>0</v>
      </c>
      <c r="H40" s="472">
        <f>SUM(MACRO!I860)</f>
        <v>0</v>
      </c>
      <c r="I40" s="473">
        <f>IF(PNL!$I$23=0,0,(H40/PNL!$I$23)*100)</f>
        <v>0</v>
      </c>
      <c r="J40" s="485" t="str">
        <f>MACRO!B860</f>
        <v>SM Laundry Uniform</v>
      </c>
      <c r="K40" s="472">
        <f>SUM(MACRO!L860)</f>
        <v>0</v>
      </c>
      <c r="L40" s="473">
        <f>IF(PNL!$L$23=0,0,(K40/PNL!$L$23)*100)</f>
        <v>0</v>
      </c>
      <c r="M40" s="472">
        <f>SUM(MACRO!N860)</f>
        <v>0</v>
      </c>
      <c r="N40" s="473">
        <f>IF(PNL!$N$23=0,0,(M40/PNL!$N$23)*100)</f>
        <v>0</v>
      </c>
      <c r="O40" s="472">
        <f>SUM(MACRO!P860)</f>
        <v>0</v>
      </c>
      <c r="P40" s="473">
        <f>IF(PNL!$P$23=0,0,(O40/PNL!$P$23)*100)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SUM(MACRO!C861)</f>
        <v>0</v>
      </c>
      <c r="C41" s="473">
        <f>IF(PNL!$C$23=0,0,(B41/PNL!$C$23)*100)</f>
        <v>0</v>
      </c>
      <c r="D41" s="472">
        <f>SUM(MACRO!E861)</f>
        <v>0</v>
      </c>
      <c r="E41" s="473">
        <f>IF(PNL!$E$23=0,0,(D41/PNL!$E$23)*100)</f>
        <v>0</v>
      </c>
      <c r="F41" s="472">
        <f>SUM(MACRO!G861)</f>
        <v>0</v>
      </c>
      <c r="G41" s="473">
        <f>IF(PNL!$G$23=0,0,(F41/PNL!$G$23)*100)</f>
        <v>0</v>
      </c>
      <c r="H41" s="472">
        <f>SUM(MACRO!I861)</f>
        <v>0</v>
      </c>
      <c r="I41" s="473">
        <f>IF(PNL!$I$23=0,0,(H41/PNL!$I$23)*100)</f>
        <v>0</v>
      </c>
      <c r="J41" s="485" t="str">
        <f>MACRO!B861</f>
        <v>SM Training</v>
      </c>
      <c r="K41" s="472">
        <f>SUM(MACRO!L861)</f>
        <v>0</v>
      </c>
      <c r="L41" s="473">
        <f>IF(PNL!$L$23=0,0,(K41/PNL!$L$23)*100)</f>
        <v>0</v>
      </c>
      <c r="M41" s="472">
        <f>SUM(MACRO!N861)</f>
        <v>0</v>
      </c>
      <c r="N41" s="473">
        <f>IF(PNL!$N$23=0,0,(M41/PNL!$N$23)*100)</f>
        <v>0</v>
      </c>
      <c r="O41" s="472">
        <f>SUM(MACRO!P861)</f>
        <v>0</v>
      </c>
      <c r="P41" s="473">
        <f>IF(PNL!$P$23=0,0,(O41/PNL!$P$23)*100)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SUM(MACRO!C862)</f>
        <v>0</v>
      </c>
      <c r="C42" s="473">
        <f>IF(PNL!$C$23=0,0,(B42/PNL!$C$23)*100)</f>
        <v>0</v>
      </c>
      <c r="D42" s="472">
        <f>SUM(MACRO!E862)</f>
        <v>0</v>
      </c>
      <c r="E42" s="473">
        <f>IF(PNL!$E$23=0,0,(D42/PNL!$E$23)*100)</f>
        <v>0</v>
      </c>
      <c r="F42" s="472">
        <f>SUM(MACRO!G862)</f>
        <v>0</v>
      </c>
      <c r="G42" s="473">
        <f>IF(PNL!$G$23=0,0,(F42/PNL!$G$23)*100)</f>
        <v>0</v>
      </c>
      <c r="H42" s="472">
        <f>SUM(MACRO!I862)</f>
        <v>0</v>
      </c>
      <c r="I42" s="473">
        <f>IF(PNL!$I$23=0,0,(H42/PNL!$I$23)*100)</f>
        <v>0</v>
      </c>
      <c r="J42" s="485" t="str">
        <f>MACRO!B862</f>
        <v>SM Others expenses</v>
      </c>
      <c r="K42" s="472">
        <f>SUM(MACRO!L862)</f>
        <v>0</v>
      </c>
      <c r="L42" s="473">
        <f>IF(PNL!$L$23=0,0,(K42/PNL!$L$23)*100)</f>
        <v>0</v>
      </c>
      <c r="M42" s="472">
        <f>SUM(MACRO!N862)</f>
        <v>0</v>
      </c>
      <c r="N42" s="473">
        <f>IF(PNL!$N$23=0,0,(M42/PNL!$N$23)*100)</f>
        <v>0</v>
      </c>
      <c r="O42" s="472">
        <f>SUM(MACRO!P862)</f>
        <v>0</v>
      </c>
      <c r="P42" s="473">
        <f>IF(PNL!$P$23=0,0,(O42/PNL!$P$23)*100)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523">
        <f>SUM(B23:B42)</f>
        <v>0</v>
      </c>
      <c r="C43" s="522">
        <f>IF(PNL!$C$23=0,0,(B43/PNL!$C$23)*100)</f>
        <v>0</v>
      </c>
      <c r="D43" s="523">
        <f>SUM(D23:D42)</f>
        <v>0</v>
      </c>
      <c r="E43" s="522">
        <f>IF(PNL!$E$23=0,0,(D43/PNL!$E$23)*100)</f>
        <v>0</v>
      </c>
      <c r="F43" s="523">
        <f>SUM(F23:F42)</f>
        <v>0</v>
      </c>
      <c r="G43" s="522">
        <f>IF(PNL!$G$23=0,0,(F43/PNL!$G$23)*100)</f>
        <v>0</v>
      </c>
      <c r="H43" s="523">
        <f>SUM(H23:H42)</f>
        <v>0</v>
      </c>
      <c r="I43" s="522">
        <f>IF(PNL!$I$23=0,0,(H43/PNL!$I$23)*100)</f>
        <v>0</v>
      </c>
      <c r="J43" s="493" t="s">
        <v>1609</v>
      </c>
      <c r="K43" s="523">
        <f>SUM(K23:K42)</f>
        <v>0</v>
      </c>
      <c r="L43" s="522">
        <f>IF(PNL!$L$23=0,0,(K43/PNL!$L$23)*100)</f>
        <v>0</v>
      </c>
      <c r="M43" s="523">
        <f>SUM(M23:M42)</f>
        <v>0</v>
      </c>
      <c r="N43" s="522">
        <f>IF(PNL!$N$23=0,0,(M43/PNL!$N$23)*100)</f>
        <v>0</v>
      </c>
      <c r="O43" s="523">
        <f>SUM(O23:O42)</f>
        <v>0</v>
      </c>
      <c r="P43" s="522">
        <f>IF(PNL!$P$23=0,0,(O43/PNL!$P$23)*100)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521">
        <f>SUM(B21,B43)</f>
        <v>0</v>
      </c>
      <c r="C44" s="522">
        <f>IF(PNL!$C$23=0,0,(B44/PNL!$C$23)*100)</f>
        <v>0</v>
      </c>
      <c r="D44" s="521">
        <f>SUM(D21,D43)</f>
        <v>0</v>
      </c>
      <c r="E44" s="522">
        <f>IF(PNL!$E$23=0,0,(D44/PNL!$E$23)*100)</f>
        <v>0</v>
      </c>
      <c r="F44" s="521">
        <f>SUM(F21,F43)</f>
        <v>0</v>
      </c>
      <c r="G44" s="522">
        <f>IF(PNL!$G$23=0,0,(F44/PNL!$G$23)*100)</f>
        <v>0</v>
      </c>
      <c r="H44" s="521">
        <f>SUM(H21,H43)</f>
        <v>0</v>
      </c>
      <c r="I44" s="522">
        <f>IF(PNL!$I$23=0,0,(H44/PNL!$I$23)*100)</f>
        <v>0</v>
      </c>
      <c r="J44" s="491" t="s">
        <v>2051</v>
      </c>
      <c r="K44" s="521">
        <f>SUM(K21,K43)</f>
        <v>0</v>
      </c>
      <c r="L44" s="522">
        <f>IF(PNL!$L$23=0,0,(K44/PNL!$L$23)*100)</f>
        <v>0</v>
      </c>
      <c r="M44" s="521">
        <f>SUM(M21,M43)</f>
        <v>0</v>
      </c>
      <c r="N44" s="522">
        <f>IF(PNL!$N$23=0,0,(M44/PNL!$N$23)*100)</f>
        <v>0</v>
      </c>
      <c r="O44" s="521">
        <f>SUM(O21,O43)</f>
        <v>0</v>
      </c>
      <c r="P44" s="522">
        <f>IF(PNL!$P$23=0,0,(O44/PNL!$P$23)*100)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81"/>
      <c r="B45" s="408"/>
      <c r="C45" s="409"/>
      <c r="D45" s="408"/>
      <c r="E45" s="409"/>
      <c r="F45" s="408"/>
      <c r="G45" s="409"/>
      <c r="H45" s="408"/>
      <c r="I45" s="409"/>
      <c r="J45" s="489"/>
      <c r="K45" s="408"/>
      <c r="L45" s="409"/>
      <c r="M45" s="408"/>
      <c r="N45" s="409"/>
      <c r="O45" s="408"/>
      <c r="P45" s="409"/>
      <c r="Q45" s="41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343"/>
      <c r="B46" s="340"/>
      <c r="C46" s="341"/>
      <c r="D46" s="340"/>
      <c r="E46" s="341"/>
      <c r="F46" s="340"/>
      <c r="G46" s="341"/>
      <c r="H46" s="340"/>
      <c r="I46" s="341"/>
      <c r="J46" s="3"/>
      <c r="K46" s="340"/>
      <c r="L46" s="341"/>
      <c r="M46" s="340"/>
      <c r="N46" s="341"/>
      <c r="O46" s="340"/>
      <c r="P46" s="341"/>
      <c r="Q46" s="340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.75" customHeight="1">
      <c r="A47" s="343"/>
      <c r="B47" s="340"/>
      <c r="C47" s="341"/>
      <c r="D47" s="340"/>
      <c r="E47" s="341"/>
      <c r="F47" s="340"/>
      <c r="G47" s="341"/>
      <c r="H47" s="340"/>
      <c r="I47" s="341"/>
      <c r="J47" s="3"/>
      <c r="K47" s="340"/>
      <c r="L47" s="341"/>
      <c r="M47" s="340"/>
      <c r="N47" s="341"/>
      <c r="O47" s="340"/>
      <c r="P47" s="341"/>
      <c r="Q47" s="340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.75" customHeight="1">
      <c r="A48" s="343"/>
      <c r="B48" s="340"/>
      <c r="C48" s="341"/>
      <c r="D48" s="340"/>
      <c r="E48" s="341"/>
      <c r="F48" s="340"/>
      <c r="G48" s="341"/>
      <c r="H48" s="340"/>
      <c r="I48" s="341"/>
      <c r="J48" s="3"/>
      <c r="K48" s="340"/>
      <c r="L48" s="341"/>
      <c r="M48" s="340"/>
      <c r="N48" s="341"/>
      <c r="O48" s="340"/>
      <c r="P48" s="341"/>
      <c r="Q48" s="340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.75" customHeight="1">
      <c r="A49" s="343"/>
      <c r="B49" s="340"/>
      <c r="C49" s="341"/>
      <c r="D49" s="340"/>
      <c r="E49" s="341"/>
      <c r="F49" s="340"/>
      <c r="G49" s="341"/>
      <c r="H49" s="340"/>
      <c r="I49" s="341"/>
      <c r="J49" s="3"/>
      <c r="K49" s="340"/>
      <c r="L49" s="341"/>
      <c r="M49" s="340"/>
      <c r="N49" s="341"/>
      <c r="O49" s="340"/>
      <c r="P49" s="341"/>
      <c r="Q49" s="340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.75" customHeight="1">
      <c r="A50" s="343"/>
      <c r="B50" s="340"/>
      <c r="C50" s="341"/>
      <c r="D50" s="340"/>
      <c r="E50" s="341"/>
      <c r="F50" s="340"/>
      <c r="G50" s="341"/>
      <c r="H50" s="340"/>
      <c r="I50" s="341"/>
      <c r="J50" s="3"/>
      <c r="K50" s="340"/>
      <c r="L50" s="341"/>
      <c r="M50" s="340"/>
      <c r="N50" s="341"/>
      <c r="O50" s="340"/>
      <c r="P50" s="341"/>
      <c r="Q50" s="340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Q2"/>
    <mergeCell ref="B3:Q3"/>
    <mergeCell ref="B4:Q4"/>
  </mergeCells>
  <pageMargins left="0.7" right="0.7" top="0.75" bottom="0.75" header="0" footer="0"/>
  <pageSetup scale="32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53734"/>
  </sheetPr>
  <dimension ref="A1:Z1000"/>
  <sheetViews>
    <sheetView showGridLines="0"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5703125" customWidth="1"/>
    <col min="3" max="3" width="8.7109375" customWidth="1"/>
    <col min="4" max="4" width="24.5703125" customWidth="1"/>
    <col min="5" max="5" width="8.7109375" customWidth="1"/>
    <col min="6" max="6" width="24.5703125" customWidth="1"/>
    <col min="7" max="7" width="8.7109375" customWidth="1"/>
    <col min="8" max="8" width="24.5703125" customWidth="1"/>
    <col min="9" max="9" width="8.7109375" customWidth="1"/>
    <col min="10" max="10" width="43" customWidth="1"/>
    <col min="11" max="11" width="24.5703125" customWidth="1"/>
    <col min="12" max="12" width="8.7109375" customWidth="1"/>
    <col min="13" max="13" width="24.5703125" customWidth="1"/>
    <col min="14" max="14" width="7.7109375" customWidth="1"/>
    <col min="15" max="15" width="24.5703125" customWidth="1"/>
    <col min="16" max="16" width="7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82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2055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83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90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2049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SUM(MACRO!C558)</f>
        <v>0</v>
      </c>
      <c r="C8" s="473">
        <f>IF(PNL!$C$23=0,0,(B8/PNL!$C$23)*100)</f>
        <v>0</v>
      </c>
      <c r="D8" s="472">
        <f>SUM(MACRO!E558)</f>
        <v>0</v>
      </c>
      <c r="E8" s="473">
        <f>IF(PNL!$E$23=0,0,(D8/PNL!$E$23)*100)</f>
        <v>0</v>
      </c>
      <c r="F8" s="472">
        <f>SUM(MACRO!G558)</f>
        <v>0</v>
      </c>
      <c r="G8" s="473">
        <f>IF(PNL!$G$23=0,0,(F8/PNL!$G$23)*100)</f>
        <v>0</v>
      </c>
      <c r="H8" s="472">
        <f>SUM(MACRO!I558)</f>
        <v>0</v>
      </c>
      <c r="I8" s="473">
        <f>IF(PNL!$I$23=0,0,(H8/PNL!$I$23)*100)</f>
        <v>0</v>
      </c>
      <c r="J8" s="485" t="str">
        <f>MACRO!B558</f>
        <v>POM Salary</v>
      </c>
      <c r="K8" s="472">
        <f>SUM(MACRO!L558)</f>
        <v>0</v>
      </c>
      <c r="L8" s="473">
        <f>IF(PNL!$L$23=0,0,(K8/PNL!$L$23)*100)</f>
        <v>0</v>
      </c>
      <c r="M8" s="472">
        <f>SUM(MACRO!N558)</f>
        <v>0</v>
      </c>
      <c r="N8" s="473">
        <f>IF(PNL!$N$23=0,0,(M8/PNL!$N$23)*100)</f>
        <v>0</v>
      </c>
      <c r="O8" s="472">
        <f>SUM(MACRO!P558)</f>
        <v>0</v>
      </c>
      <c r="P8" s="473">
        <f>IF(PNL!$P$23=0,0,(O8/PNL!$P$23)*100)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SUM(MACRO!C559)</f>
        <v>0</v>
      </c>
      <c r="C9" s="473">
        <f>IF(PNL!$C$23=0,0,(B9/PNL!$C$23)*100)</f>
        <v>0</v>
      </c>
      <c r="D9" s="472">
        <f>SUM(MACRO!E559)</f>
        <v>0</v>
      </c>
      <c r="E9" s="473">
        <f>IF(PNL!$E$23=0,0,(D9/PNL!$E$23)*100)</f>
        <v>0</v>
      </c>
      <c r="F9" s="472">
        <f>SUM(MACRO!G559)</f>
        <v>0</v>
      </c>
      <c r="G9" s="473">
        <f>IF(PNL!$G$23=0,0,(F9/PNL!$G$23)*100)</f>
        <v>0</v>
      </c>
      <c r="H9" s="472">
        <f>SUM(MACRO!I559)</f>
        <v>0</v>
      </c>
      <c r="I9" s="473">
        <f>IF(PNL!$I$23=0,0,(H9/PNL!$I$23)*100)</f>
        <v>0</v>
      </c>
      <c r="J9" s="485" t="str">
        <f>MACRO!B559</f>
        <v>POM Bonus ( THR )</v>
      </c>
      <c r="K9" s="472">
        <f>SUM(MACRO!L559)</f>
        <v>0</v>
      </c>
      <c r="L9" s="473">
        <f>IF(PNL!$L$23=0,0,(K9/PNL!$L$23)*100)</f>
        <v>0</v>
      </c>
      <c r="M9" s="472">
        <f>SUM(MACRO!N559)</f>
        <v>0</v>
      </c>
      <c r="N9" s="473">
        <f>IF(PNL!$N$23=0,0,(M9/PNL!$N$23)*100)</f>
        <v>0</v>
      </c>
      <c r="O9" s="472">
        <f>SUM(MACRO!P559)</f>
        <v>0</v>
      </c>
      <c r="P9" s="473">
        <f>IF(PNL!$P$23=0,0,(O9/PNL!$P$23)*100)</f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SUM(MACRO!C560)</f>
        <v>0</v>
      </c>
      <c r="C10" s="473">
        <f>IF(PNL!$C$23=0,0,(B10/PNL!$C$23)*100)</f>
        <v>0</v>
      </c>
      <c r="D10" s="472">
        <f>SUM(MACRO!E560)</f>
        <v>0</v>
      </c>
      <c r="E10" s="473">
        <f>IF(PNL!$E$23=0,0,(D10/PNL!$E$23)*100)</f>
        <v>0</v>
      </c>
      <c r="F10" s="472">
        <f>SUM(MACRO!G560)</f>
        <v>0</v>
      </c>
      <c r="G10" s="473">
        <f>IF(PNL!$G$23=0,0,(F10/PNL!$G$23)*100)</f>
        <v>0</v>
      </c>
      <c r="H10" s="472">
        <f>SUM(MACRO!I560)</f>
        <v>0</v>
      </c>
      <c r="I10" s="473">
        <f>IF(PNL!$I$23=0,0,(H10/PNL!$I$23)*100)</f>
        <v>0</v>
      </c>
      <c r="J10" s="485" t="str">
        <f>MACRO!B560</f>
        <v>POM Employee Bonus ( Compensation )</v>
      </c>
      <c r="K10" s="472">
        <f>SUM(MACRO!L560)</f>
        <v>0</v>
      </c>
      <c r="L10" s="473">
        <f>IF(PNL!$L$23=0,0,(K10/PNL!$L$23)*100)</f>
        <v>0</v>
      </c>
      <c r="M10" s="472">
        <f>SUM(MACRO!N560)</f>
        <v>0</v>
      </c>
      <c r="N10" s="473">
        <f>IF(PNL!$N$23=0,0,(M10/PNL!$N$23)*100)</f>
        <v>0</v>
      </c>
      <c r="O10" s="472">
        <f>SUM(MACRO!P560)</f>
        <v>0</v>
      </c>
      <c r="P10" s="473">
        <f>IF(PNL!$P$23=0,0,(O10/PNL!$P$23)*100)</f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SUM(MACRO!C561)</f>
        <v>0</v>
      </c>
      <c r="C11" s="473">
        <f>IF(PNL!$C$23=0,0,(B11/PNL!$C$23)*100)</f>
        <v>0</v>
      </c>
      <c r="D11" s="472">
        <f>SUM(MACRO!E561)</f>
        <v>0</v>
      </c>
      <c r="E11" s="473">
        <f>IF(PNL!$E$23=0,0,(D11/PNL!$E$23)*100)</f>
        <v>0</v>
      </c>
      <c r="F11" s="472">
        <f>SUM(MACRO!G561)</f>
        <v>0</v>
      </c>
      <c r="G11" s="473">
        <f>IF(PNL!$G$23=0,0,(F11/PNL!$G$23)*100)</f>
        <v>0</v>
      </c>
      <c r="H11" s="472">
        <f>SUM(MACRO!I561)</f>
        <v>0</v>
      </c>
      <c r="I11" s="473">
        <f>IF(PNL!$I$23=0,0,(H11/PNL!$I$23)*100)</f>
        <v>0</v>
      </c>
      <c r="J11" s="485" t="str">
        <f>MACRO!B561</f>
        <v>POM Termination ( PHK )</v>
      </c>
      <c r="K11" s="472">
        <f>SUM(MACRO!L561)</f>
        <v>0</v>
      </c>
      <c r="L11" s="473">
        <f>IF(PNL!$L$23=0,0,(K11/PNL!$L$23)*100)</f>
        <v>0</v>
      </c>
      <c r="M11" s="472">
        <f>SUM(MACRO!N561)</f>
        <v>0</v>
      </c>
      <c r="N11" s="473">
        <f>IF(PNL!$N$23=0,0,(M11/PNL!$N$23)*100)</f>
        <v>0</v>
      </c>
      <c r="O11" s="472">
        <f>SUM(MACRO!P561)</f>
        <v>0</v>
      </c>
      <c r="P11" s="473">
        <f>IF(PNL!$P$23=0,0,(O11/PNL!$P$23)*100)</f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SUM(MACRO!C562)</f>
        <v>0</v>
      </c>
      <c r="C12" s="473">
        <f>IF(PNL!$C$23=0,0,(B12/PNL!$C$23)*100)</f>
        <v>0</v>
      </c>
      <c r="D12" s="472">
        <f>SUM(MACRO!E562)</f>
        <v>0</v>
      </c>
      <c r="E12" s="473">
        <f>IF(PNL!$E$23=0,0,(D12/PNL!$E$23)*100)</f>
        <v>0</v>
      </c>
      <c r="F12" s="472">
        <f>SUM(MACRO!G562)</f>
        <v>0</v>
      </c>
      <c r="G12" s="473">
        <f>IF(PNL!$G$23=0,0,(F12/PNL!$G$23)*100)</f>
        <v>0</v>
      </c>
      <c r="H12" s="472">
        <f>SUM(MACRO!I562)</f>
        <v>0</v>
      </c>
      <c r="I12" s="473">
        <f>IF(PNL!$I$23=0,0,(H12/PNL!$I$23)*100)</f>
        <v>0</v>
      </c>
      <c r="J12" s="485" t="str">
        <f>MACRO!B562</f>
        <v>POM Daily Worker</v>
      </c>
      <c r="K12" s="472">
        <f>SUM(MACRO!L562)</f>
        <v>0</v>
      </c>
      <c r="L12" s="473">
        <f>IF(PNL!$L$23=0,0,(K12/PNL!$L$23)*100)</f>
        <v>0</v>
      </c>
      <c r="M12" s="472">
        <f>SUM(MACRO!N562)</f>
        <v>0</v>
      </c>
      <c r="N12" s="473">
        <f>IF(PNL!$N$23=0,0,(M12/PNL!$N$23)*100)</f>
        <v>0</v>
      </c>
      <c r="O12" s="472">
        <f>SUM(MACRO!P562)</f>
        <v>0</v>
      </c>
      <c r="P12" s="473">
        <f>IF(PNL!$P$23=0,0,(O12/PNL!$P$23)*100)</f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SUM(MACRO!C563)</f>
        <v>0</v>
      </c>
      <c r="C13" s="473">
        <f>IF(PNL!$C$23=0,0,(B13/PNL!$C$23)*100)</f>
        <v>0</v>
      </c>
      <c r="D13" s="472">
        <f>SUM(MACRO!E563)</f>
        <v>0</v>
      </c>
      <c r="E13" s="473">
        <f>IF(PNL!$E$23=0,0,(D13/PNL!$E$23)*100)</f>
        <v>0</v>
      </c>
      <c r="F13" s="472">
        <f>SUM(MACRO!G563)</f>
        <v>0</v>
      </c>
      <c r="G13" s="473">
        <f>IF(PNL!$G$23=0,0,(F13/PNL!$G$23)*100)</f>
        <v>0</v>
      </c>
      <c r="H13" s="472">
        <f>SUM(MACRO!I563)</f>
        <v>0</v>
      </c>
      <c r="I13" s="473">
        <f>IF(PNL!$I$23=0,0,(H13/PNL!$I$23)*100)</f>
        <v>0</v>
      </c>
      <c r="J13" s="485" t="str">
        <f>MACRO!B563</f>
        <v>POM Over time</v>
      </c>
      <c r="K13" s="472">
        <f>SUM(MACRO!L563)</f>
        <v>0</v>
      </c>
      <c r="L13" s="473">
        <f>IF(PNL!$L$23=0,0,(K13/PNL!$L$23)*100)</f>
        <v>0</v>
      </c>
      <c r="M13" s="472">
        <f>SUM(MACRO!N563)</f>
        <v>0</v>
      </c>
      <c r="N13" s="473">
        <f>IF(PNL!$N$23=0,0,(M13/PNL!$N$23)*100)</f>
        <v>0</v>
      </c>
      <c r="O13" s="472">
        <f>SUM(MACRO!P563)</f>
        <v>0</v>
      </c>
      <c r="P13" s="473">
        <f>IF(PNL!$P$23=0,0,(O13/PNL!$P$23)*100)</f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SUM(MACRO!C564)</f>
        <v>0</v>
      </c>
      <c r="C14" s="473">
        <f>IF(PNL!$C$23=0,0,(B14/PNL!$C$23)*100)</f>
        <v>0</v>
      </c>
      <c r="D14" s="472">
        <f>SUM(MACRO!E564)</f>
        <v>0</v>
      </c>
      <c r="E14" s="473">
        <f>IF(PNL!$E$23=0,0,(D14/PNL!$E$23)*100)</f>
        <v>0</v>
      </c>
      <c r="F14" s="472">
        <f>SUM(MACRO!G564)</f>
        <v>0</v>
      </c>
      <c r="G14" s="473">
        <f>IF(PNL!$G$23=0,0,(F14/PNL!$G$23)*100)</f>
        <v>0</v>
      </c>
      <c r="H14" s="472">
        <f>SUM(MACRO!I564)</f>
        <v>0</v>
      </c>
      <c r="I14" s="473">
        <f>IF(PNL!$I$23=0,0,(H14/PNL!$I$23)*100)</f>
        <v>0</v>
      </c>
      <c r="J14" s="485" t="str">
        <f>MACRO!B564</f>
        <v>POM Employee Meals</v>
      </c>
      <c r="K14" s="472">
        <f>SUM(MACRO!L564)</f>
        <v>0</v>
      </c>
      <c r="L14" s="473">
        <f>IF(PNL!$L$23=0,0,(K14/PNL!$L$23)*100)</f>
        <v>0</v>
      </c>
      <c r="M14" s="472">
        <f>SUM(MACRO!N564)</f>
        <v>0</v>
      </c>
      <c r="N14" s="473">
        <f>IF(PNL!$N$23=0,0,(M14/PNL!$N$23)*100)</f>
        <v>0</v>
      </c>
      <c r="O14" s="472">
        <f>SUM(MACRO!P564)</f>
        <v>0</v>
      </c>
      <c r="P14" s="473">
        <f>IF(PNL!$P$23=0,0,(O14/PNL!$P$23)*100)</f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SUM(MACRO!C565)</f>
        <v>0</v>
      </c>
      <c r="C15" s="473">
        <f>IF(PNL!$C$23=0,0,(B15/PNL!$C$23)*100)</f>
        <v>0</v>
      </c>
      <c r="D15" s="472">
        <f>SUM(MACRO!E565)</f>
        <v>0</v>
      </c>
      <c r="E15" s="473">
        <f>IF(PNL!$E$23=0,0,(D15/PNL!$E$23)*100)</f>
        <v>0</v>
      </c>
      <c r="F15" s="472">
        <f>SUM(MACRO!G565)</f>
        <v>0</v>
      </c>
      <c r="G15" s="473">
        <f>IF(PNL!$G$23=0,0,(F15/PNL!$G$23)*100)</f>
        <v>0</v>
      </c>
      <c r="H15" s="472">
        <f>SUM(MACRO!I565)</f>
        <v>0</v>
      </c>
      <c r="I15" s="473">
        <f>IF(PNL!$I$23=0,0,(H15/PNL!$I$23)*100)</f>
        <v>0</v>
      </c>
      <c r="J15" s="485" t="str">
        <f>MACRO!B565</f>
        <v>POM Medical Insurance</v>
      </c>
      <c r="K15" s="472">
        <f>SUM(MACRO!L565)</f>
        <v>0</v>
      </c>
      <c r="L15" s="473">
        <f>IF(PNL!$L$23=0,0,(K15/PNL!$L$23)*100)</f>
        <v>0</v>
      </c>
      <c r="M15" s="472">
        <f>SUM(MACRO!N565)</f>
        <v>0</v>
      </c>
      <c r="N15" s="473">
        <f>IF(PNL!$N$23=0,0,(M15/PNL!$N$23)*100)</f>
        <v>0</v>
      </c>
      <c r="O15" s="472">
        <f>SUM(MACRO!P565)</f>
        <v>0</v>
      </c>
      <c r="P15" s="473">
        <f>IF(PNL!$P$23=0,0,(O15/PNL!$P$23)*100)</f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SUM(MACRO!C566)</f>
        <v>0</v>
      </c>
      <c r="C16" s="473">
        <f>IF(PNL!$C$23=0,0,(B16/PNL!$C$23)*100)</f>
        <v>0</v>
      </c>
      <c r="D16" s="472">
        <f>SUM(MACRO!E566)</f>
        <v>0</v>
      </c>
      <c r="E16" s="473">
        <f>IF(PNL!$E$23=0,0,(D16/PNL!$E$23)*100)</f>
        <v>0</v>
      </c>
      <c r="F16" s="472">
        <f>SUM(MACRO!G566)</f>
        <v>0</v>
      </c>
      <c r="G16" s="473">
        <f>IF(PNL!$G$23=0,0,(F16/PNL!$G$23)*100)</f>
        <v>0</v>
      </c>
      <c r="H16" s="472">
        <f>SUM(MACRO!I566)</f>
        <v>0</v>
      </c>
      <c r="I16" s="473">
        <f>IF(PNL!$I$23=0,0,(H16/PNL!$I$23)*100)</f>
        <v>0</v>
      </c>
      <c r="J16" s="485" t="str">
        <f>MACRO!B566</f>
        <v>POM BPJS Ketenagakerjaan</v>
      </c>
      <c r="K16" s="472">
        <f>SUM(MACRO!L566)</f>
        <v>0</v>
      </c>
      <c r="L16" s="473">
        <f>IF(PNL!$L$23=0,0,(K16/PNL!$L$23)*100)</f>
        <v>0</v>
      </c>
      <c r="M16" s="472">
        <f>SUM(MACRO!N566)</f>
        <v>0</v>
      </c>
      <c r="N16" s="473">
        <f>IF(PNL!$N$23=0,0,(M16/PNL!$N$23)*100)</f>
        <v>0</v>
      </c>
      <c r="O16" s="472">
        <f>SUM(MACRO!P566)</f>
        <v>0</v>
      </c>
      <c r="P16" s="473">
        <f>IF(PNL!$P$23=0,0,(O16/PNL!$P$23)*100)</f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SUM(MACRO!C567)</f>
        <v>0</v>
      </c>
      <c r="C17" s="473">
        <f>IF(PNL!$C$23=0,0,(B17/PNL!$C$23)*100)</f>
        <v>0</v>
      </c>
      <c r="D17" s="472">
        <f>SUM(MACRO!E567)</f>
        <v>0</v>
      </c>
      <c r="E17" s="473">
        <f>IF(PNL!$E$23=0,0,(D17/PNL!$E$23)*100)</f>
        <v>0</v>
      </c>
      <c r="F17" s="472">
        <f>SUM(MACRO!G567)</f>
        <v>0</v>
      </c>
      <c r="G17" s="473">
        <f>IF(PNL!$G$23=0,0,(F17/PNL!$G$23)*100)</f>
        <v>0</v>
      </c>
      <c r="H17" s="472">
        <f>SUM(MACRO!I567)</f>
        <v>0</v>
      </c>
      <c r="I17" s="473">
        <f>IF(PNL!$I$23=0,0,(H17/PNL!$I$23)*100)</f>
        <v>0</v>
      </c>
      <c r="J17" s="485" t="str">
        <f>MACRO!B567</f>
        <v>POM BPJS Kesehatan</v>
      </c>
      <c r="K17" s="472">
        <f>SUM(MACRO!L567)</f>
        <v>0</v>
      </c>
      <c r="L17" s="473">
        <f>IF(PNL!$L$23=0,0,(K17/PNL!$L$23)*100)</f>
        <v>0</v>
      </c>
      <c r="M17" s="472">
        <f>SUM(MACRO!N567)</f>
        <v>0</v>
      </c>
      <c r="N17" s="473">
        <f>IF(PNL!$N$23=0,0,(M17/PNL!$N$23)*100)</f>
        <v>0</v>
      </c>
      <c r="O17" s="472">
        <f>SUM(MACRO!P567)</f>
        <v>0</v>
      </c>
      <c r="P17" s="473">
        <f>IF(PNL!$P$23=0,0,(O17/PNL!$P$23)*100)</f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SUM(MACRO!C568)</f>
        <v>0</v>
      </c>
      <c r="C18" s="473">
        <f>IF(PNL!$C$23=0,0,(B18/PNL!$C$23)*100)</f>
        <v>0</v>
      </c>
      <c r="D18" s="472">
        <f>SUM(MACRO!E568)</f>
        <v>0</v>
      </c>
      <c r="E18" s="473">
        <f>IF(PNL!$E$23=0,0,(D18/PNL!$E$23)*100)</f>
        <v>0</v>
      </c>
      <c r="F18" s="472">
        <f>SUM(MACRO!G568)</f>
        <v>0</v>
      </c>
      <c r="G18" s="473">
        <f>IF(PNL!$G$23=0,0,(F18/PNL!$G$23)*100)</f>
        <v>0</v>
      </c>
      <c r="H18" s="472">
        <f>SUM(MACRO!I568)</f>
        <v>0</v>
      </c>
      <c r="I18" s="473">
        <f>IF(PNL!$I$23=0,0,(H18/PNL!$I$23)*100)</f>
        <v>0</v>
      </c>
      <c r="J18" s="485" t="str">
        <f>MACRO!B568</f>
        <v>POM MOD Expenses</v>
      </c>
      <c r="K18" s="472">
        <f>SUM(MACRO!L568)</f>
        <v>0</v>
      </c>
      <c r="L18" s="473">
        <f>IF(PNL!$L$23=0,0,(K18/PNL!$L$23)*100)</f>
        <v>0</v>
      </c>
      <c r="M18" s="472">
        <f>SUM(MACRO!N568)</f>
        <v>0</v>
      </c>
      <c r="N18" s="473">
        <f>IF(PNL!$N$23=0,0,(M18/PNL!$N$23)*100)</f>
        <v>0</v>
      </c>
      <c r="O18" s="472">
        <f>SUM(MACRO!P568)</f>
        <v>0</v>
      </c>
      <c r="P18" s="473">
        <f>IF(PNL!$P$23=0,0,(O18/PNL!$P$23)*100)</f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SUM(MACRO!C569)</f>
        <v>0</v>
      </c>
      <c r="C19" s="473">
        <f>IF(PNL!$C$23=0,0,(B19/PNL!$C$23)*100)</f>
        <v>0</v>
      </c>
      <c r="D19" s="472">
        <f>SUM(MACRO!E569)</f>
        <v>0</v>
      </c>
      <c r="E19" s="473">
        <f>IF(PNL!$E$23=0,0,(D19/PNL!$E$23)*100)</f>
        <v>0</v>
      </c>
      <c r="F19" s="472">
        <f>SUM(MACRO!G569)</f>
        <v>0</v>
      </c>
      <c r="G19" s="473">
        <f>IF(PNL!$G$23=0,0,(F19/PNL!$G$23)*100)</f>
        <v>0</v>
      </c>
      <c r="H19" s="472">
        <f>SUM(MACRO!I569)</f>
        <v>0</v>
      </c>
      <c r="I19" s="473">
        <f>IF(PNL!$I$23=0,0,(H19/PNL!$I$23)*100)</f>
        <v>0</v>
      </c>
      <c r="J19" s="485" t="str">
        <f>MACRO!B569</f>
        <v>POM Income Tax Allowance</v>
      </c>
      <c r="K19" s="472">
        <f>SUM(MACRO!L569)</f>
        <v>0</v>
      </c>
      <c r="L19" s="473">
        <f>IF(PNL!$L$23=0,0,(K19/PNL!$L$23)*100)</f>
        <v>0</v>
      </c>
      <c r="M19" s="472">
        <f>SUM(MACRO!N569)</f>
        <v>0</v>
      </c>
      <c r="N19" s="473">
        <f>IF(PNL!$N$23=0,0,(M19/PNL!$N$23)*100)</f>
        <v>0</v>
      </c>
      <c r="O19" s="472">
        <f>SUM(MACRO!P569)</f>
        <v>0</v>
      </c>
      <c r="P19" s="473">
        <f>IF(PNL!$P$23=0,0,(O19/PNL!$P$23)*100)</f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SUM(MACRO!C570)</f>
        <v>0</v>
      </c>
      <c r="C20" s="473">
        <f>IF(PNL!$C$23=0,0,(B20/PNL!$C$23)*100)</f>
        <v>0</v>
      </c>
      <c r="D20" s="472">
        <f>SUM(MACRO!E570)</f>
        <v>0</v>
      </c>
      <c r="E20" s="473">
        <f>IF(PNL!$E$23=0,0,(D20/PNL!$E$23)*100)</f>
        <v>0</v>
      </c>
      <c r="F20" s="472">
        <f>SUM(MACRO!G570)</f>
        <v>0</v>
      </c>
      <c r="G20" s="473">
        <f>IF(PNL!$G$23=0,0,(F20/PNL!$G$23)*100)</f>
        <v>0</v>
      </c>
      <c r="H20" s="472">
        <f>SUM(MACRO!I570)</f>
        <v>0</v>
      </c>
      <c r="I20" s="473">
        <f>IF(PNL!$I$23=0,0,(H20/PNL!$I$23)*100)</f>
        <v>0</v>
      </c>
      <c r="J20" s="524" t="str">
        <f>MACRO!B570</f>
        <v>POM Goverment Compensation (UUCK)</v>
      </c>
      <c r="K20" s="472">
        <f>SUM(MACRO!L570)</f>
        <v>0</v>
      </c>
      <c r="L20" s="473">
        <f>IF(PNL!$L$23=0,0,(K20/PNL!$L$23)*100)</f>
        <v>0</v>
      </c>
      <c r="M20" s="472">
        <f>SUM(MACRO!N570)</f>
        <v>0</v>
      </c>
      <c r="N20" s="473">
        <f>IF(PNL!$N$23=0,0,(M20/PNL!$N$23)*100)</f>
        <v>0</v>
      </c>
      <c r="O20" s="472">
        <f>SUM(MACRO!P570)</f>
        <v>0</v>
      </c>
      <c r="P20" s="473">
        <f>IF(PNL!$P$23=0,0,(O20/PNL!$P$23)*100)</f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>IF(PNL!$C$23=0,0,(B21/PNL!$C$23)*100)</f>
        <v>0</v>
      </c>
      <c r="D21" s="521">
        <f>SUM(D8:D20)</f>
        <v>0</v>
      </c>
      <c r="E21" s="522">
        <f>IF(PNL!$E$23=0,0,(D21/PNL!$E$23)*100)</f>
        <v>0</v>
      </c>
      <c r="F21" s="521">
        <f>SUM(F8:F20)</f>
        <v>0</v>
      </c>
      <c r="G21" s="522">
        <f>IF(PNL!$G$23=0,0,(F21/PNL!$G$23)*100)</f>
        <v>0</v>
      </c>
      <c r="H21" s="521">
        <f>SUM(H8:H20)</f>
        <v>0</v>
      </c>
      <c r="I21" s="522">
        <f>IF(PNL!$I$23=0,0,(H21/PNL!$I$23)*100)</f>
        <v>0</v>
      </c>
      <c r="J21" s="491" t="s">
        <v>2050</v>
      </c>
      <c r="K21" s="521">
        <f>SUM(K8:K20)</f>
        <v>0</v>
      </c>
      <c r="L21" s="522">
        <f>IF(PNL!$L$23=0,0,(K21/PNL!$L$23)*100)</f>
        <v>0</v>
      </c>
      <c r="M21" s="521">
        <f>SUM(M8:M20)</f>
        <v>0</v>
      </c>
      <c r="N21" s="522">
        <f>IF(PNL!$N$23=0,0,(M21/PNL!$N$23)*100)</f>
        <v>0</v>
      </c>
      <c r="O21" s="521">
        <f>SUM(O8:O20)</f>
        <v>0</v>
      </c>
      <c r="P21" s="522">
        <f>IF(PNL!$P$23=0,0,(O21/PNL!$P$23)*100)</f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8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SUM(MACRO!C865)</f>
        <v>0</v>
      </c>
      <c r="C23" s="473">
        <f>IF(PNL!$C$23=0,0,(B23/PNL!$C$23)*100)</f>
        <v>0</v>
      </c>
      <c r="D23" s="472">
        <f>SUM(MACRO!E865)</f>
        <v>0</v>
      </c>
      <c r="E23" s="473">
        <f>IF(PNL!$E$23=0,0,(D23/PNL!$E$23)*100)</f>
        <v>0</v>
      </c>
      <c r="F23" s="472">
        <f>SUM(MACRO!G865)</f>
        <v>0</v>
      </c>
      <c r="G23" s="473">
        <f>IF(PNL!$G$23=0,0,(F23/PNL!$G$23)*100)</f>
        <v>0</v>
      </c>
      <c r="H23" s="472">
        <f>SUM(MACRO!I865)</f>
        <v>0</v>
      </c>
      <c r="I23" s="473">
        <f>IF(PNL!$I$23=0,0,(H23/PNL!$I$23)*100)</f>
        <v>0</v>
      </c>
      <c r="J23" s="485" t="str">
        <f>MACRO!B865</f>
        <v>POM Printing &amp; Stationary</v>
      </c>
      <c r="K23" s="472">
        <f>SUM(MACRO!L865)</f>
        <v>0</v>
      </c>
      <c r="L23" s="473">
        <f>IF(PNL!$L$23=0,0,(K23/PNL!$L$23)*100)</f>
        <v>0</v>
      </c>
      <c r="M23" s="472">
        <f>SUM(MACRO!N865)</f>
        <v>0</v>
      </c>
      <c r="N23" s="473">
        <f>IF(PNL!$N$23=0,0,(M23/PNL!$N$23)*100)</f>
        <v>0</v>
      </c>
      <c r="O23" s="472">
        <f>SUM(MACRO!P865)</f>
        <v>0</v>
      </c>
      <c r="P23" s="473">
        <f>IF(PNL!$P$23=0,0,(O23/PNL!$P$23)*100)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SUM(MACRO!C866)</f>
        <v>0</v>
      </c>
      <c r="C24" s="473">
        <f>IF(PNL!$C$23=0,0,(B24/PNL!$C$23)*100)</f>
        <v>0</v>
      </c>
      <c r="D24" s="472">
        <f>SUM(MACRO!E866)</f>
        <v>0</v>
      </c>
      <c r="E24" s="473">
        <f>IF(PNL!$E$23=0,0,(D24/PNL!$E$23)*100)</f>
        <v>0</v>
      </c>
      <c r="F24" s="472">
        <f>SUM(MACRO!G866)</f>
        <v>0</v>
      </c>
      <c r="G24" s="473">
        <f>IF(PNL!$G$23=0,0,(F24/PNL!$G$23)*100)</f>
        <v>0</v>
      </c>
      <c r="H24" s="472">
        <f>SUM(MACRO!I866)</f>
        <v>0</v>
      </c>
      <c r="I24" s="473">
        <f>IF(PNL!$I$23=0,0,(H24/PNL!$I$23)*100)</f>
        <v>0</v>
      </c>
      <c r="J24" s="485" t="str">
        <f>MACRO!B866</f>
        <v>POM Photo Copy</v>
      </c>
      <c r="K24" s="472">
        <f>SUM(MACRO!L866)</f>
        <v>0</v>
      </c>
      <c r="L24" s="473">
        <f>IF(PNL!$L$23=0,0,(K24/PNL!$L$23)*100)</f>
        <v>0</v>
      </c>
      <c r="M24" s="472">
        <f>SUM(MACRO!N866)</f>
        <v>0</v>
      </c>
      <c r="N24" s="473">
        <f>IF(PNL!$N$23=0,0,(M24/PNL!$N$23)*100)</f>
        <v>0</v>
      </c>
      <c r="O24" s="472">
        <f>SUM(MACRO!P866)</f>
        <v>0</v>
      </c>
      <c r="P24" s="473">
        <f>IF(PNL!$P$23=0,0,(O24/PNL!$P$23)*100)</f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SUM(MACRO!C867)</f>
        <v>0</v>
      </c>
      <c r="C25" s="473">
        <f>IF(PNL!$C$23=0,0,(B25/PNL!$C$23)*100)</f>
        <v>0</v>
      </c>
      <c r="D25" s="472">
        <f>SUM(MACRO!E867)</f>
        <v>0</v>
      </c>
      <c r="E25" s="473">
        <f>IF(PNL!$E$23=0,0,(D25/PNL!$E$23)*100)</f>
        <v>0</v>
      </c>
      <c r="F25" s="472">
        <f>SUM(MACRO!G867)</f>
        <v>0</v>
      </c>
      <c r="G25" s="473">
        <f>IF(PNL!$G$23=0,0,(F25/PNL!$G$23)*100)</f>
        <v>0</v>
      </c>
      <c r="H25" s="472">
        <f>SUM(MACRO!I867)</f>
        <v>0</v>
      </c>
      <c r="I25" s="473">
        <f>IF(PNL!$I$23=0,0,(H25/PNL!$I$23)*100)</f>
        <v>0</v>
      </c>
      <c r="J25" s="485" t="str">
        <f>MACRO!B867</f>
        <v>POM Postage &amp; Stamp</v>
      </c>
      <c r="K25" s="472">
        <f>SUM(MACRO!L867)</f>
        <v>0</v>
      </c>
      <c r="L25" s="473">
        <f>IF(PNL!$L$23=0,0,(K25/PNL!$L$23)*100)</f>
        <v>0</v>
      </c>
      <c r="M25" s="472">
        <f>SUM(MACRO!N867)</f>
        <v>0</v>
      </c>
      <c r="N25" s="473">
        <f>IF(PNL!$N$23=0,0,(M25/PNL!$N$23)*100)</f>
        <v>0</v>
      </c>
      <c r="O25" s="472">
        <f>SUM(MACRO!P867)</f>
        <v>0</v>
      </c>
      <c r="P25" s="473">
        <f>IF(PNL!$P$23=0,0,(O25/PNL!$P$23)*100)</f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SUM(MACRO!C868)</f>
        <v>0</v>
      </c>
      <c r="C26" s="473">
        <f>IF(PNL!$C$23=0,0,(B26/PNL!$C$23)*100)</f>
        <v>0</v>
      </c>
      <c r="D26" s="472">
        <f>SUM(MACRO!E868)</f>
        <v>0</v>
      </c>
      <c r="E26" s="473">
        <f>IF(PNL!$E$23=0,0,(D26/PNL!$E$23)*100)</f>
        <v>0</v>
      </c>
      <c r="F26" s="472">
        <f>SUM(MACRO!G868)</f>
        <v>0</v>
      </c>
      <c r="G26" s="473">
        <f>IF(PNL!$G$23=0,0,(F26/PNL!$G$23)*100)</f>
        <v>0</v>
      </c>
      <c r="H26" s="472">
        <f>SUM(MACRO!I868)</f>
        <v>0</v>
      </c>
      <c r="I26" s="473">
        <f>IF(PNL!$I$23=0,0,(H26/PNL!$I$23)*100)</f>
        <v>0</v>
      </c>
      <c r="J26" s="485" t="str">
        <f>MACRO!B868</f>
        <v>POM Telephone</v>
      </c>
      <c r="K26" s="472">
        <f>SUM(MACRO!L868)</f>
        <v>0</v>
      </c>
      <c r="L26" s="473">
        <f>IF(PNL!$L$23=0,0,(K26/PNL!$L$23)*100)</f>
        <v>0</v>
      </c>
      <c r="M26" s="472">
        <f>SUM(MACRO!N868)</f>
        <v>0</v>
      </c>
      <c r="N26" s="473">
        <f>IF(PNL!$N$23=0,0,(M26/PNL!$N$23)*100)</f>
        <v>0</v>
      </c>
      <c r="O26" s="472">
        <f>SUM(MACRO!P868)</f>
        <v>0</v>
      </c>
      <c r="P26" s="473">
        <f>IF(PNL!$P$23=0,0,(O26/PNL!$P$23)*100)</f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SUM(MACRO!C869)</f>
        <v>0</v>
      </c>
      <c r="C27" s="473">
        <f>IF(PNL!$C$23=0,0,(B27/PNL!$C$23)*100)</f>
        <v>0</v>
      </c>
      <c r="D27" s="472">
        <f>SUM(MACRO!E869)</f>
        <v>0</v>
      </c>
      <c r="E27" s="473">
        <f>IF(PNL!$E$23=0,0,(D27/PNL!$E$23)*100)</f>
        <v>0</v>
      </c>
      <c r="F27" s="472">
        <f>SUM(MACRO!G869)</f>
        <v>0</v>
      </c>
      <c r="G27" s="473">
        <f>IF(PNL!$G$23=0,0,(F27/PNL!$G$23)*100)</f>
        <v>0</v>
      </c>
      <c r="H27" s="472">
        <f>SUM(MACRO!I869)</f>
        <v>0</v>
      </c>
      <c r="I27" s="473">
        <f>IF(PNL!$I$23=0,0,(H27/PNL!$I$23)*100)</f>
        <v>0</v>
      </c>
      <c r="J27" s="485" t="str">
        <f>MACRO!B869</f>
        <v>POM Traveling Expenses</v>
      </c>
      <c r="K27" s="472">
        <f>SUM(MACRO!L869)</f>
        <v>0</v>
      </c>
      <c r="L27" s="473">
        <f>IF(PNL!$L$23=0,0,(K27/PNL!$L$23)*100)</f>
        <v>0</v>
      </c>
      <c r="M27" s="472">
        <f>SUM(MACRO!N869)</f>
        <v>0</v>
      </c>
      <c r="N27" s="473">
        <f>IF(PNL!$N$23=0,0,(M27/PNL!$N$23)*100)</f>
        <v>0</v>
      </c>
      <c r="O27" s="472">
        <f>SUM(MACRO!P869)</f>
        <v>0</v>
      </c>
      <c r="P27" s="473">
        <f>IF(PNL!$P$23=0,0,(O27/PNL!$P$23)*100)</f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SUM(MACRO!C870)</f>
        <v>0</v>
      </c>
      <c r="C28" s="473">
        <f>IF(PNL!$C$23=0,0,(B28/PNL!$C$23)*100)</f>
        <v>0</v>
      </c>
      <c r="D28" s="472">
        <f>SUM(MACRO!E870)</f>
        <v>0</v>
      </c>
      <c r="E28" s="473">
        <f>IF(PNL!$E$23=0,0,(D28/PNL!$E$23)*100)</f>
        <v>0</v>
      </c>
      <c r="F28" s="472">
        <f>SUM(MACRO!G870)</f>
        <v>0</v>
      </c>
      <c r="G28" s="473">
        <f>IF(PNL!$G$23=0,0,(F28/PNL!$G$23)*100)</f>
        <v>0</v>
      </c>
      <c r="H28" s="472">
        <f>SUM(MACRO!I870)</f>
        <v>0</v>
      </c>
      <c r="I28" s="473">
        <f>IF(PNL!$I$23=0,0,(H28/PNL!$I$23)*100)</f>
        <v>0</v>
      </c>
      <c r="J28" s="485" t="str">
        <f>MACRO!B870</f>
        <v>POM Entertainment</v>
      </c>
      <c r="K28" s="472">
        <f>SUM(MACRO!L870)</f>
        <v>0</v>
      </c>
      <c r="L28" s="473">
        <f>IF(PNL!$L$23=0,0,(K28/PNL!$L$23)*100)</f>
        <v>0</v>
      </c>
      <c r="M28" s="472">
        <f>SUM(MACRO!N870)</f>
        <v>0</v>
      </c>
      <c r="N28" s="473">
        <f>IF(PNL!$N$23=0,0,(M28/PNL!$N$23)*100)</f>
        <v>0</v>
      </c>
      <c r="O28" s="472">
        <f>SUM(MACRO!P870)</f>
        <v>0</v>
      </c>
      <c r="P28" s="473">
        <f>IF(PNL!$P$23=0,0,(O28/PNL!$P$23)*100)</f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SUM(MACRO!C871)</f>
        <v>0</v>
      </c>
      <c r="C29" s="473">
        <f>IF(PNL!$C$23=0,0,(B29/PNL!$C$23)*100)</f>
        <v>0</v>
      </c>
      <c r="D29" s="472">
        <f>SUM(MACRO!E871)</f>
        <v>0</v>
      </c>
      <c r="E29" s="473">
        <f>IF(PNL!$E$23=0,0,(D29/PNL!$E$23)*100)</f>
        <v>0</v>
      </c>
      <c r="F29" s="472">
        <f>SUM(MACRO!G871)</f>
        <v>0</v>
      </c>
      <c r="G29" s="473">
        <f>IF(PNL!$G$23=0,0,(F29/PNL!$G$23)*100)</f>
        <v>0</v>
      </c>
      <c r="H29" s="472">
        <f>SUM(MACRO!I871)</f>
        <v>0</v>
      </c>
      <c r="I29" s="473">
        <f>IF(PNL!$I$23=0,0,(H29/PNL!$I$23)*100)</f>
        <v>0</v>
      </c>
      <c r="J29" s="485" t="str">
        <f>MACRO!B871</f>
        <v>POM Transportation</v>
      </c>
      <c r="K29" s="472">
        <f>SUM(MACRO!L871)</f>
        <v>0</v>
      </c>
      <c r="L29" s="473">
        <f>IF(PNL!$L$23=0,0,(K29/PNL!$L$23)*100)</f>
        <v>0</v>
      </c>
      <c r="M29" s="472">
        <f>SUM(MACRO!N871)</f>
        <v>0</v>
      </c>
      <c r="N29" s="473">
        <f>IF(PNL!$N$23=0,0,(M29/PNL!$N$23)*100)</f>
        <v>0</v>
      </c>
      <c r="O29" s="472">
        <f>SUM(MACRO!P871)</f>
        <v>0</v>
      </c>
      <c r="P29" s="473">
        <f>IF(PNL!$P$23=0,0,(O29/PNL!$P$23)*100)</f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SUM(MACRO!C872)</f>
        <v>0</v>
      </c>
      <c r="C30" s="473">
        <f>IF(PNL!$C$23=0,0,(B30/PNL!$C$23)*100)</f>
        <v>0</v>
      </c>
      <c r="D30" s="472">
        <f>SUM(MACRO!E872)</f>
        <v>0</v>
      </c>
      <c r="E30" s="473">
        <f>IF(PNL!$E$23=0,0,(D30/PNL!$E$23)*100)</f>
        <v>0</v>
      </c>
      <c r="F30" s="472">
        <f>SUM(MACRO!G872)</f>
        <v>0</v>
      </c>
      <c r="G30" s="473">
        <f>IF(PNL!$G$23=0,0,(F30/PNL!$G$23)*100)</f>
        <v>0</v>
      </c>
      <c r="H30" s="472">
        <f>SUM(MACRO!I872)</f>
        <v>0</v>
      </c>
      <c r="I30" s="473">
        <f>IF(PNL!$I$23=0,0,(H30/PNL!$I$23)*100)</f>
        <v>0</v>
      </c>
      <c r="J30" s="485" t="str">
        <f>MACRO!B872</f>
        <v>POM Uniform</v>
      </c>
      <c r="K30" s="472">
        <f>SUM(MACRO!L872)</f>
        <v>0</v>
      </c>
      <c r="L30" s="473">
        <f>IF(PNL!$L$23=0,0,(K30/PNL!$L$23)*100)</f>
        <v>0</v>
      </c>
      <c r="M30" s="472">
        <f>SUM(MACRO!N872)</f>
        <v>0</v>
      </c>
      <c r="N30" s="473">
        <f>IF(PNL!$N$23=0,0,(M30/PNL!$N$23)*100)</f>
        <v>0</v>
      </c>
      <c r="O30" s="472">
        <f>SUM(MACRO!P872)</f>
        <v>0</v>
      </c>
      <c r="P30" s="473">
        <f>IF(PNL!$P$23=0,0,(O30/PNL!$P$23)*100)</f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SUM(MACRO!C873)</f>
        <v>0</v>
      </c>
      <c r="C31" s="473">
        <f>IF(PNL!$C$23=0,0,(B31/PNL!$C$23)*100)</f>
        <v>0</v>
      </c>
      <c r="D31" s="472">
        <f>SUM(MACRO!E873)</f>
        <v>0</v>
      </c>
      <c r="E31" s="473">
        <f>IF(PNL!$E$23=0,0,(D31/PNL!$E$23)*100)</f>
        <v>0</v>
      </c>
      <c r="F31" s="472">
        <f>SUM(MACRO!G873)</f>
        <v>0</v>
      </c>
      <c r="G31" s="473">
        <f>IF(PNL!$G$23=0,0,(F31/PNL!$G$23)*100)</f>
        <v>0</v>
      </c>
      <c r="H31" s="472">
        <f>SUM(MACRO!I873)</f>
        <v>0</v>
      </c>
      <c r="I31" s="473">
        <f>IF(PNL!$I$23=0,0,(H31/PNL!$I$23)*100)</f>
        <v>0</v>
      </c>
      <c r="J31" s="485" t="str">
        <f>MACRO!B873</f>
        <v>POM Data Processing</v>
      </c>
      <c r="K31" s="472">
        <f>SUM(MACRO!L873)</f>
        <v>0</v>
      </c>
      <c r="L31" s="473">
        <f>IF(PNL!$L$23=0,0,(K31/PNL!$L$23)*100)</f>
        <v>0</v>
      </c>
      <c r="M31" s="472">
        <f>SUM(MACRO!N873)</f>
        <v>0</v>
      </c>
      <c r="N31" s="473">
        <f>IF(PNL!$N$23=0,0,(M31/PNL!$N$23)*100)</f>
        <v>0</v>
      </c>
      <c r="O31" s="472">
        <f>SUM(MACRO!P873)</f>
        <v>0</v>
      </c>
      <c r="P31" s="473">
        <f>IF(PNL!$P$23=0,0,(O31/PNL!$P$23)*100)</f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SUM(MACRO!C874)</f>
        <v>0</v>
      </c>
      <c r="C32" s="473">
        <f>IF(PNL!$C$23=0,0,(B32/PNL!$C$23)*100)</f>
        <v>0</v>
      </c>
      <c r="D32" s="472">
        <f>SUM(MACRO!E874)</f>
        <v>0</v>
      </c>
      <c r="E32" s="473">
        <f>IF(PNL!$E$23=0,0,(D32/PNL!$E$23)*100)</f>
        <v>0</v>
      </c>
      <c r="F32" s="472">
        <f>SUM(MACRO!G874)</f>
        <v>0</v>
      </c>
      <c r="G32" s="473">
        <f>IF(PNL!$G$23=0,0,(F32/PNL!$G$23)*100)</f>
        <v>0</v>
      </c>
      <c r="H32" s="472">
        <f>SUM(MACRO!I874)</f>
        <v>0</v>
      </c>
      <c r="I32" s="473">
        <f>IF(PNL!$I$23=0,0,(H32/PNL!$I$23)*100)</f>
        <v>0</v>
      </c>
      <c r="J32" s="485" t="str">
        <f>MACRO!B874</f>
        <v>POM Engineering Supplies</v>
      </c>
      <c r="K32" s="472">
        <f>SUM(MACRO!L874)</f>
        <v>0</v>
      </c>
      <c r="L32" s="473">
        <f>IF(PNL!$L$23=0,0,(K32/PNL!$L$23)*100)</f>
        <v>0</v>
      </c>
      <c r="M32" s="472">
        <f>SUM(MACRO!N874)</f>
        <v>0</v>
      </c>
      <c r="N32" s="473">
        <f>IF(PNL!$N$23=0,0,(M32/PNL!$N$23)*100)</f>
        <v>0</v>
      </c>
      <c r="O32" s="472">
        <f>SUM(MACRO!P874)</f>
        <v>0</v>
      </c>
      <c r="P32" s="473">
        <f>IF(PNL!$P$23=0,0,(O32/PNL!$P$23)*100)</f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SUM(MACRO!C875)</f>
        <v>0</v>
      </c>
      <c r="C33" s="473">
        <f>IF(PNL!$C$23=0,0,(B33/PNL!$C$23)*100)</f>
        <v>0</v>
      </c>
      <c r="D33" s="472">
        <f>SUM(MACRO!E875)</f>
        <v>0</v>
      </c>
      <c r="E33" s="473">
        <f>IF(PNL!$E$23=0,0,(D33/PNL!$E$23)*100)</f>
        <v>0</v>
      </c>
      <c r="F33" s="472">
        <f>SUM(MACRO!G875)</f>
        <v>0</v>
      </c>
      <c r="G33" s="473">
        <f>IF(PNL!$G$23=0,0,(F33/PNL!$G$23)*100)</f>
        <v>0</v>
      </c>
      <c r="H33" s="472">
        <f>SUM(MACRO!I875)</f>
        <v>0</v>
      </c>
      <c r="I33" s="473">
        <f>IF(PNL!$I$23=0,0,(H33/PNL!$I$23)*100)</f>
        <v>0</v>
      </c>
      <c r="J33" s="485" t="str">
        <f>MACRO!B875</f>
        <v>POM Newspaper &amp; Magazine</v>
      </c>
      <c r="K33" s="472">
        <f>SUM(MACRO!L875)</f>
        <v>0</v>
      </c>
      <c r="L33" s="473">
        <f>IF(PNL!$L$23=0,0,(K33/PNL!$L$23)*100)</f>
        <v>0</v>
      </c>
      <c r="M33" s="472">
        <f>SUM(MACRO!N875)</f>
        <v>0</v>
      </c>
      <c r="N33" s="473">
        <f>IF(PNL!$N$23=0,0,(M33/PNL!$N$23)*100)</f>
        <v>0</v>
      </c>
      <c r="O33" s="472">
        <f>SUM(MACRO!P875)</f>
        <v>0</v>
      </c>
      <c r="P33" s="473">
        <f>IF(PNL!$P$23=0,0,(O33/PNL!$P$23)*100)</f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SUM(MACRO!C876)</f>
        <v>0</v>
      </c>
      <c r="C34" s="473">
        <f>IF(PNL!$C$23=0,0,(B34/PNL!$C$23)*100)</f>
        <v>0</v>
      </c>
      <c r="D34" s="472">
        <f>SUM(MACRO!E876)</f>
        <v>0</v>
      </c>
      <c r="E34" s="473">
        <f>IF(PNL!$E$23=0,0,(D34/PNL!$E$23)*100)</f>
        <v>0</v>
      </c>
      <c r="F34" s="472">
        <f>SUM(MACRO!G876)</f>
        <v>0</v>
      </c>
      <c r="G34" s="473">
        <f>IF(PNL!$G$23=0,0,(F34/PNL!$G$23)*100)</f>
        <v>0</v>
      </c>
      <c r="H34" s="472">
        <f>SUM(MACRO!I876)</f>
        <v>0</v>
      </c>
      <c r="I34" s="473">
        <f>IF(PNL!$I$23=0,0,(H34/PNL!$I$23)*100)</f>
        <v>0</v>
      </c>
      <c r="J34" s="485" t="str">
        <f>MACRO!B876</f>
        <v>POM Consultan fee</v>
      </c>
      <c r="K34" s="472">
        <f>SUM(MACRO!L876)</f>
        <v>0</v>
      </c>
      <c r="L34" s="473">
        <f>IF(PNL!$L$23=0,0,(K34/PNL!$L$23)*100)</f>
        <v>0</v>
      </c>
      <c r="M34" s="472">
        <f>SUM(MACRO!N876)</f>
        <v>0</v>
      </c>
      <c r="N34" s="473">
        <f>IF(PNL!$N$23=0,0,(M34/PNL!$N$23)*100)</f>
        <v>0</v>
      </c>
      <c r="O34" s="472">
        <f>SUM(MACRO!P876)</f>
        <v>0</v>
      </c>
      <c r="P34" s="473">
        <f>IF(PNL!$P$23=0,0,(O34/PNL!$P$23)*100)</f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SUM(MACRO!C877)</f>
        <v>0</v>
      </c>
      <c r="C35" s="473">
        <f>IF(PNL!$C$23=0,0,(B35/PNL!$C$23)*100)</f>
        <v>0</v>
      </c>
      <c r="D35" s="472">
        <f>SUM(MACRO!E877)</f>
        <v>0</v>
      </c>
      <c r="E35" s="473">
        <f>IF(PNL!$E$23=0,0,(D35/PNL!$E$23)*100)</f>
        <v>0</v>
      </c>
      <c r="F35" s="472">
        <f>SUM(MACRO!G877)</f>
        <v>0</v>
      </c>
      <c r="G35" s="473">
        <f>IF(PNL!$G$23=0,0,(F35/PNL!$G$23)*100)</f>
        <v>0</v>
      </c>
      <c r="H35" s="472">
        <f>SUM(MACRO!I877)</f>
        <v>0</v>
      </c>
      <c r="I35" s="473">
        <f>IF(PNL!$I$23=0,0,(H35/PNL!$I$23)*100)</f>
        <v>0</v>
      </c>
      <c r="J35" s="485" t="str">
        <f>MACRO!B877</f>
        <v>POM Laundry Uniform</v>
      </c>
      <c r="K35" s="472">
        <f>SUM(MACRO!L877)</f>
        <v>0</v>
      </c>
      <c r="L35" s="473">
        <f>IF(PNL!$L$23=0,0,(K35/PNL!$L$23)*100)</f>
        <v>0</v>
      </c>
      <c r="M35" s="472">
        <f>SUM(MACRO!N877)</f>
        <v>0</v>
      </c>
      <c r="N35" s="473">
        <f>IF(PNL!$N$23=0,0,(M35/PNL!$N$23)*100)</f>
        <v>0</v>
      </c>
      <c r="O35" s="472">
        <f>SUM(MACRO!P877)</f>
        <v>0</v>
      </c>
      <c r="P35" s="473">
        <f>IF(PNL!$P$23=0,0,(O35/PNL!$P$23)*100)</f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SUM(MACRO!C878)</f>
        <v>0</v>
      </c>
      <c r="C36" s="473">
        <f>IF(PNL!$C$23=0,0,(B36/PNL!$C$23)*100)</f>
        <v>0</v>
      </c>
      <c r="D36" s="472">
        <f>SUM(MACRO!E878)</f>
        <v>0</v>
      </c>
      <c r="E36" s="473">
        <f>IF(PNL!$E$23=0,0,(D36/PNL!$E$23)*100)</f>
        <v>0</v>
      </c>
      <c r="F36" s="472">
        <f>SUM(MACRO!G878)</f>
        <v>0</v>
      </c>
      <c r="G36" s="473">
        <f>IF(PNL!$G$23=0,0,(F36/PNL!$G$23)*100)</f>
        <v>0</v>
      </c>
      <c r="H36" s="472">
        <f>SUM(MACRO!I878)</f>
        <v>0</v>
      </c>
      <c r="I36" s="473">
        <f>IF(PNL!$I$23=0,0,(H36/PNL!$I$23)*100)</f>
        <v>0</v>
      </c>
      <c r="J36" s="485" t="str">
        <f>MACRO!B878</f>
        <v>POM Training</v>
      </c>
      <c r="K36" s="472">
        <f>SUM(MACRO!L878)</f>
        <v>0</v>
      </c>
      <c r="L36" s="473">
        <f>IF(PNL!$L$23=0,0,(K36/PNL!$L$23)*100)</f>
        <v>0</v>
      </c>
      <c r="M36" s="472">
        <f>SUM(MACRO!N878)</f>
        <v>0</v>
      </c>
      <c r="N36" s="473">
        <f>IF(PNL!$N$23=0,0,(M36/PNL!$N$23)*100)</f>
        <v>0</v>
      </c>
      <c r="O36" s="472">
        <f>SUM(MACRO!P878)</f>
        <v>0</v>
      </c>
      <c r="P36" s="473">
        <f>IF(PNL!$P$23=0,0,(O36/PNL!$P$23)*100)</f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SUM(MACRO!C879)</f>
        <v>0</v>
      </c>
      <c r="C37" s="473">
        <f>IF(PNL!$C$23=0,0,(B37/PNL!$C$23)*100)</f>
        <v>0</v>
      </c>
      <c r="D37" s="472">
        <f>SUM(MACRO!E879)</f>
        <v>0</v>
      </c>
      <c r="E37" s="473">
        <f>IF(PNL!$E$23=0,0,(D37/PNL!$E$23)*100)</f>
        <v>0</v>
      </c>
      <c r="F37" s="472">
        <f>SUM(MACRO!G879)</f>
        <v>0</v>
      </c>
      <c r="G37" s="473">
        <f>IF(PNL!$G$23=0,0,(F37/PNL!$G$23)*100)</f>
        <v>0</v>
      </c>
      <c r="H37" s="472">
        <f>SUM(MACRO!I879)</f>
        <v>0</v>
      </c>
      <c r="I37" s="473">
        <f>IF(PNL!$I$23=0,0,(H37/PNL!$I$23)*100)</f>
        <v>0</v>
      </c>
      <c r="J37" s="485" t="str">
        <f>MACRO!B879</f>
        <v>POM Maintenance : Building</v>
      </c>
      <c r="K37" s="472">
        <f>SUM(MACRO!L879)</f>
        <v>0</v>
      </c>
      <c r="L37" s="473">
        <f>IF(PNL!$L$23=0,0,(K37/PNL!$L$23)*100)</f>
        <v>0</v>
      </c>
      <c r="M37" s="472">
        <f>SUM(MACRO!N879)</f>
        <v>0</v>
      </c>
      <c r="N37" s="473">
        <f>IF(PNL!$N$23=0,0,(M37/PNL!$N$23)*100)</f>
        <v>0</v>
      </c>
      <c r="O37" s="472">
        <f>SUM(MACRO!P879)</f>
        <v>0</v>
      </c>
      <c r="P37" s="473">
        <f>IF(PNL!$P$23=0,0,(O37/PNL!$P$23)*100)</f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SUM(MACRO!C880)</f>
        <v>0</v>
      </c>
      <c r="C38" s="473">
        <f>IF(PNL!$C$23=0,0,(B38/PNL!$C$23)*100)</f>
        <v>0</v>
      </c>
      <c r="D38" s="472">
        <f>SUM(MACRO!E880)</f>
        <v>0</v>
      </c>
      <c r="E38" s="473">
        <f>IF(PNL!$E$23=0,0,(D38/PNL!$E$23)*100)</f>
        <v>0</v>
      </c>
      <c r="F38" s="472">
        <f>SUM(MACRO!G880)</f>
        <v>0</v>
      </c>
      <c r="G38" s="473">
        <f>IF(PNL!$G$23=0,0,(F38/PNL!$G$23)*100)</f>
        <v>0</v>
      </c>
      <c r="H38" s="472">
        <f>SUM(MACRO!I880)</f>
        <v>0</v>
      </c>
      <c r="I38" s="473">
        <f>IF(PNL!$I$23=0,0,(H38/PNL!$I$23)*100)</f>
        <v>0</v>
      </c>
      <c r="J38" s="485" t="str">
        <f>MACRO!B880</f>
        <v>POM Maintenance : FF &amp; E</v>
      </c>
      <c r="K38" s="472">
        <f>SUM(MACRO!L880)</f>
        <v>0</v>
      </c>
      <c r="L38" s="473">
        <f>IF(PNL!$L$23=0,0,(K38/PNL!$L$23)*100)</f>
        <v>0</v>
      </c>
      <c r="M38" s="472">
        <f>SUM(MACRO!N880)</f>
        <v>0</v>
      </c>
      <c r="N38" s="473">
        <f>IF(PNL!$N$23=0,0,(M38/PNL!$N$23)*100)</f>
        <v>0</v>
      </c>
      <c r="O38" s="472">
        <f>SUM(MACRO!P880)</f>
        <v>0</v>
      </c>
      <c r="P38" s="473">
        <f>IF(PNL!$P$23=0,0,(O38/PNL!$P$23)*100)</f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SUM(MACRO!C881)</f>
        <v>0</v>
      </c>
      <c r="C39" s="473">
        <f>IF(PNL!$C$23=0,0,(B39/PNL!$C$23)*100)</f>
        <v>0</v>
      </c>
      <c r="D39" s="472">
        <f>SUM(MACRO!E881)</f>
        <v>0</v>
      </c>
      <c r="E39" s="473">
        <f>IF(PNL!$E$23=0,0,(D39/PNL!$E$23)*100)</f>
        <v>0</v>
      </c>
      <c r="F39" s="472">
        <f>SUM(MACRO!G881)</f>
        <v>0</v>
      </c>
      <c r="G39" s="473">
        <f>IF(PNL!$G$23=0,0,(F39/PNL!$G$23)*100)</f>
        <v>0</v>
      </c>
      <c r="H39" s="472">
        <f>SUM(MACRO!I881)</f>
        <v>0</v>
      </c>
      <c r="I39" s="473">
        <f>IF(PNL!$I$23=0,0,(H39/PNL!$I$23)*100)</f>
        <v>0</v>
      </c>
      <c r="J39" s="485" t="str">
        <f>MACRO!B881</f>
        <v>POM Maintenance : Refrigerator &amp; AC</v>
      </c>
      <c r="K39" s="472">
        <f>SUM(MACRO!L881)</f>
        <v>0</v>
      </c>
      <c r="L39" s="473">
        <f>IF(PNL!$L$23=0,0,(K39/PNL!$L$23)*100)</f>
        <v>0</v>
      </c>
      <c r="M39" s="472">
        <f>SUM(MACRO!N881)</f>
        <v>0</v>
      </c>
      <c r="N39" s="473">
        <f>IF(PNL!$N$23=0,0,(M39/PNL!$N$23)*100)</f>
        <v>0</v>
      </c>
      <c r="O39" s="472">
        <f>SUM(MACRO!P881)</f>
        <v>0</v>
      </c>
      <c r="P39" s="473">
        <f>IF(PNL!$P$23=0,0,(O39/PNL!$P$23)*100)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SUM(MACRO!C882)</f>
        <v>0</v>
      </c>
      <c r="C40" s="473">
        <f>IF(PNL!$C$23=0,0,(B40/PNL!$C$23)*100)</f>
        <v>0</v>
      </c>
      <c r="D40" s="472">
        <f>SUM(MACRO!E882)</f>
        <v>0</v>
      </c>
      <c r="E40" s="473">
        <f>IF(PNL!$E$23=0,0,(D40/PNL!$E$23)*100)</f>
        <v>0</v>
      </c>
      <c r="F40" s="472">
        <f>SUM(MACRO!G882)</f>
        <v>0</v>
      </c>
      <c r="G40" s="473">
        <f>IF(PNL!$G$23=0,0,(F40/PNL!$G$23)*100)</f>
        <v>0</v>
      </c>
      <c r="H40" s="472">
        <f>SUM(MACRO!I882)</f>
        <v>0</v>
      </c>
      <c r="I40" s="473">
        <f>IF(PNL!$I$23=0,0,(H40/PNL!$I$23)*100)</f>
        <v>0</v>
      </c>
      <c r="J40" s="485" t="str">
        <f>MACRO!B882</f>
        <v>POM Maintenance : Lift &amp; Escalator</v>
      </c>
      <c r="K40" s="472">
        <f>SUM(MACRO!L882)</f>
        <v>0</v>
      </c>
      <c r="L40" s="473">
        <f>IF(PNL!$L$23=0,0,(K40/PNL!$L$23)*100)</f>
        <v>0</v>
      </c>
      <c r="M40" s="472">
        <f>SUM(MACRO!N882)</f>
        <v>0</v>
      </c>
      <c r="N40" s="473">
        <f>IF(PNL!$N$23=0,0,(M40/PNL!$N$23)*100)</f>
        <v>0</v>
      </c>
      <c r="O40" s="472">
        <f>SUM(MACRO!P882)</f>
        <v>0</v>
      </c>
      <c r="P40" s="473">
        <f>IF(PNL!$P$23=0,0,(O40/PNL!$P$23)*100)</f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SUM(MACRO!C883)</f>
        <v>0</v>
      </c>
      <c r="C41" s="473">
        <f>IF(PNL!$C$23=0,0,(B41/PNL!$C$23)*100)</f>
        <v>0</v>
      </c>
      <c r="D41" s="472">
        <f>SUM(MACRO!E883)</f>
        <v>0</v>
      </c>
      <c r="E41" s="473">
        <f>IF(PNL!$E$23=0,0,(D41/PNL!$E$23)*100)</f>
        <v>0</v>
      </c>
      <c r="F41" s="472">
        <f>SUM(MACRO!G883)</f>
        <v>0</v>
      </c>
      <c r="G41" s="473">
        <f>IF(PNL!$G$23=0,0,(F41/PNL!$G$23)*100)</f>
        <v>0</v>
      </c>
      <c r="H41" s="472">
        <f>SUM(MACRO!I883)</f>
        <v>0</v>
      </c>
      <c r="I41" s="473">
        <f>IF(PNL!$I$23=0,0,(H41/PNL!$I$23)*100)</f>
        <v>0</v>
      </c>
      <c r="J41" s="485" t="str">
        <f>MACRO!B883</f>
        <v>POM Maintenance : PABX</v>
      </c>
      <c r="K41" s="472">
        <f>SUM(MACRO!L883)</f>
        <v>0</v>
      </c>
      <c r="L41" s="473">
        <f>IF(PNL!$L$23=0,0,(K41/PNL!$L$23)*100)</f>
        <v>0</v>
      </c>
      <c r="M41" s="472">
        <f>SUM(MACRO!N883)</f>
        <v>0</v>
      </c>
      <c r="N41" s="473">
        <f>IF(PNL!$N$23=0,0,(M41/PNL!$N$23)*100)</f>
        <v>0</v>
      </c>
      <c r="O41" s="472">
        <f>SUM(MACRO!P883)</f>
        <v>0</v>
      </c>
      <c r="P41" s="473">
        <f>IF(PNL!$P$23=0,0,(O41/PNL!$P$23)*100)</f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SUM(MACRO!C884)</f>
        <v>0</v>
      </c>
      <c r="C42" s="473">
        <f>IF(PNL!$C$23=0,0,(B42/PNL!$C$23)*100)</f>
        <v>0</v>
      </c>
      <c r="D42" s="472">
        <f>SUM(MACRO!E884)</f>
        <v>0</v>
      </c>
      <c r="E42" s="473">
        <f>IF(PNL!$E$23=0,0,(D42/PNL!$E$23)*100)</f>
        <v>0</v>
      </c>
      <c r="F42" s="472">
        <f>SUM(MACRO!G884)</f>
        <v>0</v>
      </c>
      <c r="G42" s="473">
        <f>IF(PNL!$G$23=0,0,(F42/PNL!$G$23)*100)</f>
        <v>0</v>
      </c>
      <c r="H42" s="472">
        <f>SUM(MACRO!I884)</f>
        <v>0</v>
      </c>
      <c r="I42" s="473">
        <f>IF(PNL!$I$23=0,0,(H42/PNL!$I$23)*100)</f>
        <v>0</v>
      </c>
      <c r="J42" s="485" t="str">
        <f>MACRO!B884</f>
        <v>POM Maintenance : Computer Hardware</v>
      </c>
      <c r="K42" s="472">
        <f>SUM(MACRO!L884)</f>
        <v>0</v>
      </c>
      <c r="L42" s="473">
        <f>IF(PNL!$L$23=0,0,(K42/PNL!$L$23)*100)</f>
        <v>0</v>
      </c>
      <c r="M42" s="472">
        <f>SUM(MACRO!N884)</f>
        <v>0</v>
      </c>
      <c r="N42" s="473">
        <f>IF(PNL!$N$23=0,0,(M42/PNL!$N$23)*100)</f>
        <v>0</v>
      </c>
      <c r="O42" s="472">
        <f>SUM(MACRO!P884)</f>
        <v>0</v>
      </c>
      <c r="P42" s="473">
        <f>IF(PNL!$P$23=0,0,(O42/PNL!$P$23)*100)</f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SUM(MACRO!C885)</f>
        <v>0</v>
      </c>
      <c r="C43" s="473">
        <f>IF(PNL!$C$23=0,0,(B43/PNL!$C$23)*100)</f>
        <v>0</v>
      </c>
      <c r="D43" s="472">
        <f>SUM(MACRO!E885)</f>
        <v>0</v>
      </c>
      <c r="E43" s="473">
        <f>IF(PNL!$E$23=0,0,(D43/PNL!$E$23)*100)</f>
        <v>0</v>
      </c>
      <c r="F43" s="472">
        <f>SUM(MACRO!G885)</f>
        <v>0</v>
      </c>
      <c r="G43" s="473">
        <f>IF(PNL!$G$23=0,0,(F43/PNL!$G$23)*100)</f>
        <v>0</v>
      </c>
      <c r="H43" s="472">
        <f>SUM(MACRO!I885)</f>
        <v>0</v>
      </c>
      <c r="I43" s="473">
        <f>IF(PNL!$I$23=0,0,(H43/PNL!$I$23)*100)</f>
        <v>0</v>
      </c>
      <c r="J43" s="485" t="str">
        <f>MACRO!B885</f>
        <v>POM Maintenance : Kitchen Equipment</v>
      </c>
      <c r="K43" s="472">
        <f>SUM(MACRO!L885)</f>
        <v>0</v>
      </c>
      <c r="L43" s="473">
        <f>IF(PNL!$L$23=0,0,(K43/PNL!$L$23)*100)</f>
        <v>0</v>
      </c>
      <c r="M43" s="472">
        <f>SUM(MACRO!N885)</f>
        <v>0</v>
      </c>
      <c r="N43" s="473">
        <f>IF(PNL!$N$23=0,0,(M43/PNL!$N$23)*100)</f>
        <v>0</v>
      </c>
      <c r="O43" s="472">
        <f>SUM(MACRO!P885)</f>
        <v>0</v>
      </c>
      <c r="P43" s="473">
        <f>IF(PNL!$P$23=0,0,(O43/PNL!$P$23)*100)</f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472">
        <f>SUM(MACRO!C886)</f>
        <v>0</v>
      </c>
      <c r="C44" s="473">
        <f>IF(PNL!$C$23=0,0,(B44/PNL!$C$23)*100)</f>
        <v>0</v>
      </c>
      <c r="D44" s="472">
        <f>SUM(MACRO!E886)</f>
        <v>0</v>
      </c>
      <c r="E44" s="473">
        <f>IF(PNL!$E$23=0,0,(D44/PNL!$E$23)*100)</f>
        <v>0</v>
      </c>
      <c r="F44" s="472">
        <f>SUM(MACRO!G886)</f>
        <v>0</v>
      </c>
      <c r="G44" s="473">
        <f>IF(PNL!$G$23=0,0,(F44/PNL!$G$23)*100)</f>
        <v>0</v>
      </c>
      <c r="H44" s="472">
        <f>SUM(MACRO!I886)</f>
        <v>0</v>
      </c>
      <c r="I44" s="473">
        <f>IF(PNL!$I$23=0,0,(H44/PNL!$I$23)*100)</f>
        <v>0</v>
      </c>
      <c r="J44" s="485" t="str">
        <f>MACRO!B886</f>
        <v>POM Maintenance : Laundry Equipment</v>
      </c>
      <c r="K44" s="472">
        <f>SUM(MACRO!L886)</f>
        <v>0</v>
      </c>
      <c r="L44" s="473">
        <f>IF(PNL!$L$23=0,0,(K44/PNL!$L$23)*100)</f>
        <v>0</v>
      </c>
      <c r="M44" s="472">
        <f>SUM(MACRO!N886)</f>
        <v>0</v>
      </c>
      <c r="N44" s="473">
        <f>IF(PNL!$N$23=0,0,(M44/PNL!$N$23)*100)</f>
        <v>0</v>
      </c>
      <c r="O44" s="472">
        <f>SUM(MACRO!P886)</f>
        <v>0</v>
      </c>
      <c r="P44" s="473">
        <f>IF(PNL!$P$23=0,0,(O44/PNL!$P$23)*100)</f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472">
        <f>SUM(MACRO!C887)</f>
        <v>0</v>
      </c>
      <c r="C45" s="473">
        <f>IF(PNL!$C$23=0,0,(B45/PNL!$C$23)*100)</f>
        <v>0</v>
      </c>
      <c r="D45" s="472">
        <f>SUM(MACRO!E887)</f>
        <v>0</v>
      </c>
      <c r="E45" s="473">
        <f>IF(PNL!$E$23=0,0,(D45/PNL!$E$23)*100)</f>
        <v>0</v>
      </c>
      <c r="F45" s="472">
        <f>SUM(MACRO!G887)</f>
        <v>0</v>
      </c>
      <c r="G45" s="473">
        <f>IF(PNL!$G$23=0,0,(F45/PNL!$G$23)*100)</f>
        <v>0</v>
      </c>
      <c r="H45" s="472">
        <f>SUM(MACRO!I887)</f>
        <v>0</v>
      </c>
      <c r="I45" s="473">
        <f>IF(PNL!$I$23=0,0,(H45/PNL!$I$23)*100)</f>
        <v>0</v>
      </c>
      <c r="J45" s="485" t="str">
        <f>MACRO!B887</f>
        <v>POM Maintenance : Electrical &amp; Mecha</v>
      </c>
      <c r="K45" s="472">
        <f>SUM(MACRO!L887)</f>
        <v>0</v>
      </c>
      <c r="L45" s="473">
        <f>IF(PNL!$L$23=0,0,(K45/PNL!$L$23)*100)</f>
        <v>0</v>
      </c>
      <c r="M45" s="472">
        <f>SUM(MACRO!N887)</f>
        <v>0</v>
      </c>
      <c r="N45" s="473">
        <f>IF(PNL!$N$23=0,0,(M45/PNL!$N$23)*100)</f>
        <v>0</v>
      </c>
      <c r="O45" s="472">
        <f>SUM(MACRO!P887)</f>
        <v>0</v>
      </c>
      <c r="P45" s="473">
        <f>IF(PNL!$P$23=0,0,(O45/PNL!$P$23)*100)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426"/>
      <c r="B46" s="472">
        <f>SUM(MACRO!C888)</f>
        <v>0</v>
      </c>
      <c r="C46" s="473">
        <f>IF(PNL!$C$23=0,0,(B46/PNL!$C$23)*100)</f>
        <v>0</v>
      </c>
      <c r="D46" s="472">
        <f>SUM(MACRO!E888)</f>
        <v>0</v>
      </c>
      <c r="E46" s="473">
        <f>IF(PNL!$E$23=0,0,(D46/PNL!$E$23)*100)</f>
        <v>0</v>
      </c>
      <c r="F46" s="472">
        <f>SUM(MACRO!G888)</f>
        <v>0</v>
      </c>
      <c r="G46" s="473">
        <f>IF(PNL!$G$23=0,0,(F46/PNL!$G$23)*100)</f>
        <v>0</v>
      </c>
      <c r="H46" s="472">
        <f>SUM(MACRO!I888)</f>
        <v>0</v>
      </c>
      <c r="I46" s="473">
        <f>IF(PNL!$I$23=0,0,(H46/PNL!$I$23)*100)</f>
        <v>0</v>
      </c>
      <c r="J46" s="485" t="str">
        <f>MACRO!B888</f>
        <v>POM Maintenance : Contract</v>
      </c>
      <c r="K46" s="472">
        <f>SUM(MACRO!L888)</f>
        <v>0</v>
      </c>
      <c r="L46" s="473">
        <f>IF(PNL!$L$23=0,0,(K46/PNL!$L$23)*100)</f>
        <v>0</v>
      </c>
      <c r="M46" s="472">
        <f>SUM(MACRO!N888)</f>
        <v>0</v>
      </c>
      <c r="N46" s="473">
        <f>IF(PNL!$N$23=0,0,(M46/PNL!$N$23)*100)</f>
        <v>0</v>
      </c>
      <c r="O46" s="472">
        <f>SUM(MACRO!P888)</f>
        <v>0</v>
      </c>
      <c r="P46" s="473">
        <f>IF(PNL!$P$23=0,0,(O46/PNL!$P$23)*100)</f>
        <v>0</v>
      </c>
      <c r="Q46" s="36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426"/>
      <c r="B47" s="472">
        <f>SUM(MACRO!C889)</f>
        <v>0</v>
      </c>
      <c r="C47" s="473">
        <f>IF(PNL!$C$23=0,0,(B47/PNL!$C$23)*100)</f>
        <v>0</v>
      </c>
      <c r="D47" s="472">
        <f>SUM(MACRO!E889)</f>
        <v>0</v>
      </c>
      <c r="E47" s="473">
        <f>IF(PNL!$E$23=0,0,(D47/PNL!$E$23)*100)</f>
        <v>0</v>
      </c>
      <c r="F47" s="472">
        <f>SUM(MACRO!G889)</f>
        <v>0</v>
      </c>
      <c r="G47" s="473">
        <f>IF(PNL!$G$23=0,0,(F47/PNL!$G$23)*100)</f>
        <v>0</v>
      </c>
      <c r="H47" s="472">
        <f>SUM(MACRO!I889)</f>
        <v>0</v>
      </c>
      <c r="I47" s="473">
        <f>IF(PNL!$I$23=0,0,(H47/PNL!$I$23)*100)</f>
        <v>0</v>
      </c>
      <c r="J47" s="485" t="str">
        <f>MACRO!B889</f>
        <v>POM Maintenance : Genset</v>
      </c>
      <c r="K47" s="472">
        <f>SUM(MACRO!L889)</f>
        <v>0</v>
      </c>
      <c r="L47" s="473">
        <f>IF(PNL!$L$23=0,0,(K47/PNL!$L$23)*100)</f>
        <v>0</v>
      </c>
      <c r="M47" s="472">
        <f>SUM(MACRO!N889)</f>
        <v>0</v>
      </c>
      <c r="N47" s="473">
        <f>IF(PNL!$N$23=0,0,(M47/PNL!$N$23)*100)</f>
        <v>0</v>
      </c>
      <c r="O47" s="472">
        <f>SUM(MACRO!P889)</f>
        <v>0</v>
      </c>
      <c r="P47" s="473">
        <f>IF(PNL!$P$23=0,0,(O47/PNL!$P$23)*100)</f>
        <v>0</v>
      </c>
      <c r="Q47" s="361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" customHeight="1">
      <c r="A48" s="426"/>
      <c r="B48" s="472">
        <f>SUM(MACRO!C890)</f>
        <v>0</v>
      </c>
      <c r="C48" s="473">
        <f>IF(PNL!$C$23=0,0,(B48/PNL!$C$23)*100)</f>
        <v>0</v>
      </c>
      <c r="D48" s="472">
        <f>SUM(MACRO!E890)</f>
        <v>0</v>
      </c>
      <c r="E48" s="473">
        <f>IF(PNL!$E$23=0,0,(D48/PNL!$E$23)*100)</f>
        <v>0</v>
      </c>
      <c r="F48" s="472">
        <f>SUM(MACRO!G890)</f>
        <v>0</v>
      </c>
      <c r="G48" s="473">
        <f>IF(PNL!$G$23=0,0,(F48/PNL!$G$23)*100)</f>
        <v>0</v>
      </c>
      <c r="H48" s="472">
        <f>SUM(MACRO!I890)</f>
        <v>0</v>
      </c>
      <c r="I48" s="473">
        <f>IF(PNL!$I$23=0,0,(H48/PNL!$I$23)*100)</f>
        <v>0</v>
      </c>
      <c r="J48" s="485" t="str">
        <f>MACRO!B890</f>
        <v>POM Maintenance : Vehicles</v>
      </c>
      <c r="K48" s="472">
        <f>SUM(MACRO!L890)</f>
        <v>0</v>
      </c>
      <c r="L48" s="473">
        <f>IF(PNL!$L$23=0,0,(K48/PNL!$L$23)*100)</f>
        <v>0</v>
      </c>
      <c r="M48" s="472">
        <f>SUM(MACRO!N890)</f>
        <v>0</v>
      </c>
      <c r="N48" s="473">
        <f>IF(PNL!$N$23=0,0,(M48/PNL!$N$23)*100)</f>
        <v>0</v>
      </c>
      <c r="O48" s="472">
        <f>SUM(MACRO!P890)</f>
        <v>0</v>
      </c>
      <c r="P48" s="473">
        <f>IF(PNL!$P$23=0,0,(O48/PNL!$P$23)*100)</f>
        <v>0</v>
      </c>
      <c r="Q48" s="361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" customHeight="1">
      <c r="A49" s="426"/>
      <c r="B49" s="472">
        <f>SUM(MACRO!C891)</f>
        <v>0</v>
      </c>
      <c r="C49" s="473">
        <f>IF(PNL!$C$23=0,0,(B49/PNL!$C$23)*100)</f>
        <v>0</v>
      </c>
      <c r="D49" s="472">
        <f>SUM(MACRO!E891)</f>
        <v>0</v>
      </c>
      <c r="E49" s="473">
        <f>IF(PNL!$E$23=0,0,(D49/PNL!$E$23)*100)</f>
        <v>0</v>
      </c>
      <c r="F49" s="472">
        <f>SUM(MACRO!G891)</f>
        <v>0</v>
      </c>
      <c r="G49" s="473">
        <f>IF(PNL!$G$23=0,0,(F49/PNL!$G$23)*100)</f>
        <v>0</v>
      </c>
      <c r="H49" s="472">
        <f>SUM(MACRO!I891)</f>
        <v>0</v>
      </c>
      <c r="I49" s="473">
        <f>IF(PNL!$I$23=0,0,(H49/PNL!$I$23)*100)</f>
        <v>0</v>
      </c>
      <c r="J49" s="485" t="str">
        <f>MACRO!B891</f>
        <v>POM Maintenance : Others</v>
      </c>
      <c r="K49" s="472">
        <f>SUM(MACRO!L891)</f>
        <v>0</v>
      </c>
      <c r="L49" s="473">
        <f>IF(PNL!$L$23=0,0,(K49/PNL!$L$23)*100)</f>
        <v>0</v>
      </c>
      <c r="M49" s="472">
        <f>SUM(MACRO!N891)</f>
        <v>0</v>
      </c>
      <c r="N49" s="473">
        <f>IF(PNL!$N$23=0,0,(M49/PNL!$N$23)*100)</f>
        <v>0</v>
      </c>
      <c r="O49" s="472">
        <f>SUM(MACRO!P891)</f>
        <v>0</v>
      </c>
      <c r="P49" s="473">
        <f>IF(PNL!$P$23=0,0,(O49/PNL!$P$23)*100)</f>
        <v>0</v>
      </c>
      <c r="Q49" s="361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" customHeight="1">
      <c r="A50" s="426"/>
      <c r="B50" s="472">
        <f>SUM(MACRO!C892)</f>
        <v>0</v>
      </c>
      <c r="C50" s="473">
        <f>IF(PNL!$C$23=0,0,(B50/PNL!$C$23)*100)</f>
        <v>0</v>
      </c>
      <c r="D50" s="472">
        <f>SUM(MACRO!E892)</f>
        <v>0</v>
      </c>
      <c r="E50" s="473">
        <f>IF(PNL!$E$23=0,0,(D50/PNL!$E$23)*100)</f>
        <v>0</v>
      </c>
      <c r="F50" s="472">
        <f>SUM(MACRO!G892)</f>
        <v>0</v>
      </c>
      <c r="G50" s="473">
        <f>IF(PNL!$G$23=0,0,(F50/PNL!$G$23)*100)</f>
        <v>0</v>
      </c>
      <c r="H50" s="472">
        <f>SUM(MACRO!I892)</f>
        <v>0</v>
      </c>
      <c r="I50" s="473">
        <f>IF(PNL!$I$23=0,0,(H50/PNL!$I$23)*100)</f>
        <v>0</v>
      </c>
      <c r="J50" s="485" t="str">
        <f>MACRO!B892</f>
        <v>POM Electrical Equipment</v>
      </c>
      <c r="K50" s="472">
        <f>SUM(MACRO!L892)</f>
        <v>0</v>
      </c>
      <c r="L50" s="473">
        <f>IF(PNL!$L$23=0,0,(K50/PNL!$L$23)*100)</f>
        <v>0</v>
      </c>
      <c r="M50" s="472">
        <f>SUM(MACRO!N892)</f>
        <v>0</v>
      </c>
      <c r="N50" s="473">
        <f>IF(PNL!$N$23=0,0,(M50/PNL!$N$23)*100)</f>
        <v>0</v>
      </c>
      <c r="O50" s="472">
        <f>SUM(MACRO!P892)</f>
        <v>0</v>
      </c>
      <c r="P50" s="473">
        <f>IF(PNL!$P$23=0,0,(O50/PNL!$P$23)*100)</f>
        <v>0</v>
      </c>
      <c r="Q50" s="361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" customHeight="1">
      <c r="A51" s="426"/>
      <c r="B51" s="472">
        <f>SUM(MACRO!C893)</f>
        <v>0</v>
      </c>
      <c r="C51" s="473">
        <f>IF(PNL!$C$23=0,0,(B51/PNL!$C$23)*100)</f>
        <v>0</v>
      </c>
      <c r="D51" s="472">
        <f>SUM(MACRO!E893)</f>
        <v>0</v>
      </c>
      <c r="E51" s="473">
        <f>IF(PNL!$E$23=0,0,(D51/PNL!$E$23)*100)</f>
        <v>0</v>
      </c>
      <c r="F51" s="472">
        <f>SUM(MACRO!G893)</f>
        <v>0</v>
      </c>
      <c r="G51" s="473">
        <f>IF(PNL!$G$23=0,0,(F51/PNL!$G$23)*100)</f>
        <v>0</v>
      </c>
      <c r="H51" s="472">
        <f>SUM(MACRO!I893)</f>
        <v>0</v>
      </c>
      <c r="I51" s="473">
        <f>IF(PNL!$I$23=0,0,(H51/PNL!$I$23)*100)</f>
        <v>0</v>
      </c>
      <c r="J51" s="485" t="str">
        <f>MACRO!B893</f>
        <v>POM Electrical bulb</v>
      </c>
      <c r="K51" s="472">
        <f>SUM(MACRO!L893)</f>
        <v>0</v>
      </c>
      <c r="L51" s="473">
        <f>IF(PNL!$L$23=0,0,(K51/PNL!$L$23)*100)</f>
        <v>0</v>
      </c>
      <c r="M51" s="472">
        <f>SUM(MACRO!N893)</f>
        <v>0</v>
      </c>
      <c r="N51" s="473">
        <f>IF(PNL!$N$23=0,0,(M51/PNL!$N$23)*100)</f>
        <v>0</v>
      </c>
      <c r="O51" s="472">
        <f>SUM(MACRO!P893)</f>
        <v>0</v>
      </c>
      <c r="P51" s="473">
        <f>IF(PNL!$P$23=0,0,(O51/PNL!$P$23)*100)</f>
        <v>0</v>
      </c>
      <c r="Q51" s="361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" customHeight="1">
      <c r="A52" s="426"/>
      <c r="B52" s="472">
        <f>SUM(MACRO!C894)</f>
        <v>0</v>
      </c>
      <c r="C52" s="473">
        <f>IF(PNL!$C$23=0,0,(B52/PNL!$C$23)*100)</f>
        <v>0</v>
      </c>
      <c r="D52" s="472">
        <f>SUM(MACRO!E894)</f>
        <v>0</v>
      </c>
      <c r="E52" s="473">
        <f>IF(PNL!$E$23=0,0,(D52/PNL!$E$23)*100)</f>
        <v>0</v>
      </c>
      <c r="F52" s="472">
        <f>SUM(MACRO!G894)</f>
        <v>0</v>
      </c>
      <c r="G52" s="473">
        <f>IF(PNL!$G$23=0,0,(F52/PNL!$G$23)*100)</f>
        <v>0</v>
      </c>
      <c r="H52" s="472">
        <f>SUM(MACRO!I894)</f>
        <v>0</v>
      </c>
      <c r="I52" s="473">
        <f>IF(PNL!$I$23=0,0,(H52/PNL!$I$23)*100)</f>
        <v>0</v>
      </c>
      <c r="J52" s="485" t="str">
        <f>MACRO!B894</f>
        <v>POM Engineering Cleaning Supplies</v>
      </c>
      <c r="K52" s="472">
        <f>SUM(MACRO!L894)</f>
        <v>0</v>
      </c>
      <c r="L52" s="473">
        <f>IF(PNL!$L$23=0,0,(K52/PNL!$L$23)*100)</f>
        <v>0</v>
      </c>
      <c r="M52" s="472">
        <f>SUM(MACRO!N894)</f>
        <v>0</v>
      </c>
      <c r="N52" s="473">
        <f>IF(PNL!$N$23=0,0,(M52/PNL!$N$23)*100)</f>
        <v>0</v>
      </c>
      <c r="O52" s="472">
        <f>SUM(MACRO!P894)</f>
        <v>0</v>
      </c>
      <c r="P52" s="473">
        <f>IF(PNL!$P$23=0,0,(O52/PNL!$P$23)*100)</f>
        <v>0</v>
      </c>
      <c r="Q52" s="361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" customHeight="1">
      <c r="A53" s="426"/>
      <c r="B53" s="472">
        <f>SUM(MACRO!C895)</f>
        <v>0</v>
      </c>
      <c r="C53" s="473">
        <f>IF(PNL!$C$23=0,0,(B53/PNL!$C$23)*100)</f>
        <v>0</v>
      </c>
      <c r="D53" s="472">
        <f>SUM(MACRO!E895)</f>
        <v>0</v>
      </c>
      <c r="E53" s="473">
        <f>IF(PNL!$E$23=0,0,(D53/PNL!$E$23)*100)</f>
        <v>0</v>
      </c>
      <c r="F53" s="472">
        <f>SUM(MACRO!G895)</f>
        <v>0</v>
      </c>
      <c r="G53" s="473">
        <f>IF(PNL!$G$23=0,0,(F53/PNL!$G$23)*100)</f>
        <v>0</v>
      </c>
      <c r="H53" s="472">
        <f>SUM(MACRO!I895)</f>
        <v>0</v>
      </c>
      <c r="I53" s="473">
        <f>IF(PNL!$I$23=0,0,(H53/PNL!$I$23)*100)</f>
        <v>0</v>
      </c>
      <c r="J53" s="485" t="str">
        <f>MACRO!B895</f>
        <v>POM Carpenter</v>
      </c>
      <c r="K53" s="472">
        <f>SUM(MACRO!L895)</f>
        <v>0</v>
      </c>
      <c r="L53" s="473">
        <f>IF(PNL!$L$23=0,0,(K53/PNL!$L$23)*100)</f>
        <v>0</v>
      </c>
      <c r="M53" s="472">
        <f>SUM(MACRO!N895)</f>
        <v>0</v>
      </c>
      <c r="N53" s="473">
        <f>IF(PNL!$N$23=0,0,(M53/PNL!$N$23)*100)</f>
        <v>0</v>
      </c>
      <c r="O53" s="472">
        <f>SUM(MACRO!P895)</f>
        <v>0</v>
      </c>
      <c r="P53" s="473">
        <f>IF(PNL!$P$23=0,0,(O53/PNL!$P$23)*100)</f>
        <v>0</v>
      </c>
      <c r="Q53" s="361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" customHeight="1">
      <c r="A54" s="426"/>
      <c r="B54" s="472">
        <f>SUM(MACRO!C896)</f>
        <v>0</v>
      </c>
      <c r="C54" s="473">
        <f>IF(PNL!$C$23=0,0,(B54/PNL!$C$23)*100)</f>
        <v>0</v>
      </c>
      <c r="D54" s="472">
        <f>SUM(MACRO!E896)</f>
        <v>0</v>
      </c>
      <c r="E54" s="473">
        <f>IF(PNL!$E$23=0,0,(D54/PNL!$E$23)*100)</f>
        <v>0</v>
      </c>
      <c r="F54" s="472">
        <f>SUM(MACRO!G896)</f>
        <v>0</v>
      </c>
      <c r="G54" s="473">
        <f>IF(PNL!$G$23=0,0,(F54/PNL!$G$23)*100)</f>
        <v>0</v>
      </c>
      <c r="H54" s="472">
        <f>SUM(MACRO!I896)</f>
        <v>0</v>
      </c>
      <c r="I54" s="473">
        <f>IF(PNL!$I$23=0,0,(H54/PNL!$I$23)*100)</f>
        <v>0</v>
      </c>
      <c r="J54" s="485" t="str">
        <f>MACRO!B896</f>
        <v>POM Painting</v>
      </c>
      <c r="K54" s="472">
        <f>SUM(MACRO!L896)</f>
        <v>0</v>
      </c>
      <c r="L54" s="473">
        <f>IF(PNL!$L$23=0,0,(K54/PNL!$L$23)*100)</f>
        <v>0</v>
      </c>
      <c r="M54" s="472">
        <f>SUM(MACRO!N896)</f>
        <v>0</v>
      </c>
      <c r="N54" s="473">
        <f>IF(PNL!$N$23=0,0,(M54/PNL!$N$23)*100)</f>
        <v>0</v>
      </c>
      <c r="O54" s="472">
        <f>SUM(MACRO!P896)</f>
        <v>0</v>
      </c>
      <c r="P54" s="473">
        <f>IF(PNL!$P$23=0,0,(O54/PNL!$P$23)*100)</f>
        <v>0</v>
      </c>
      <c r="Q54" s="361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" customHeight="1">
      <c r="A55" s="426"/>
      <c r="B55" s="472">
        <f>SUM(MACRO!C897)</f>
        <v>0</v>
      </c>
      <c r="C55" s="473">
        <f>IF(PNL!$C$23=0,0,(B55/PNL!$C$23)*100)</f>
        <v>0</v>
      </c>
      <c r="D55" s="472">
        <f>SUM(MACRO!E897)</f>
        <v>0</v>
      </c>
      <c r="E55" s="473">
        <f>IF(PNL!$E$23=0,0,(D55/PNL!$E$23)*100)</f>
        <v>0</v>
      </c>
      <c r="F55" s="472">
        <f>SUM(MACRO!G897)</f>
        <v>0</v>
      </c>
      <c r="G55" s="473">
        <f>IF(PNL!$G$23=0,0,(F55/PNL!$G$23)*100)</f>
        <v>0</v>
      </c>
      <c r="H55" s="472">
        <f>SUM(MACRO!I897)</f>
        <v>0</v>
      </c>
      <c r="I55" s="473">
        <f>IF(PNL!$I$23=0,0,(H55/PNL!$I$23)*100)</f>
        <v>0</v>
      </c>
      <c r="J55" s="485" t="str">
        <f>MACRO!B897</f>
        <v>POM Sanitary, Plumbing &amp; Heating</v>
      </c>
      <c r="K55" s="472">
        <f>SUM(MACRO!L897)</f>
        <v>0</v>
      </c>
      <c r="L55" s="473">
        <f>IF(PNL!$L$23=0,0,(K55/PNL!$L$23)*100)</f>
        <v>0</v>
      </c>
      <c r="M55" s="472">
        <f>SUM(MACRO!N897)</f>
        <v>0</v>
      </c>
      <c r="N55" s="473">
        <f>IF(PNL!$N$23=0,0,(M55/PNL!$N$23)*100)</f>
        <v>0</v>
      </c>
      <c r="O55" s="472">
        <f>SUM(MACRO!P897)</f>
        <v>0</v>
      </c>
      <c r="P55" s="473">
        <f>IF(PNL!$P$23=0,0,(O55/PNL!$P$23)*100)</f>
        <v>0</v>
      </c>
      <c r="Q55" s="361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" customHeight="1">
      <c r="A56" s="426"/>
      <c r="B56" s="472">
        <f>SUM(MACRO!C898)</f>
        <v>0</v>
      </c>
      <c r="C56" s="473">
        <f>IF(PNL!$C$23=0,0,(B56/PNL!$C$23)*100)</f>
        <v>0</v>
      </c>
      <c r="D56" s="472">
        <f>SUM(MACRO!E898)</f>
        <v>0</v>
      </c>
      <c r="E56" s="473">
        <f>IF(PNL!$E$23=0,0,(D56/PNL!$E$23)*100)</f>
        <v>0</v>
      </c>
      <c r="F56" s="472">
        <f>SUM(MACRO!G898)</f>
        <v>0</v>
      </c>
      <c r="G56" s="473">
        <f>IF(PNL!$G$23=0,0,(F56/PNL!$G$23)*100)</f>
        <v>0</v>
      </c>
      <c r="H56" s="472">
        <f>SUM(MACRO!I898)</f>
        <v>0</v>
      </c>
      <c r="I56" s="473">
        <f>IF(PNL!$I$23=0,0,(H56/PNL!$I$23)*100)</f>
        <v>0</v>
      </c>
      <c r="J56" s="485" t="str">
        <f>MACRO!B898</f>
        <v>POM Sound System &amp; Audio Visual</v>
      </c>
      <c r="K56" s="472">
        <f>SUM(MACRO!L898)</f>
        <v>0</v>
      </c>
      <c r="L56" s="473">
        <f>IF(PNL!$L$23=0,0,(K56/PNL!$L$23)*100)</f>
        <v>0</v>
      </c>
      <c r="M56" s="472">
        <f>SUM(MACRO!N898)</f>
        <v>0</v>
      </c>
      <c r="N56" s="473">
        <f>IF(PNL!$N$23=0,0,(M56/PNL!$N$23)*100)</f>
        <v>0</v>
      </c>
      <c r="O56" s="472">
        <f>SUM(MACRO!P898)</f>
        <v>0</v>
      </c>
      <c r="P56" s="473">
        <f>IF(PNL!$P$23=0,0,(O56/PNL!$P$23)*100)</f>
        <v>0</v>
      </c>
      <c r="Q56" s="361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" customHeight="1">
      <c r="A57" s="426"/>
      <c r="B57" s="472">
        <f>SUM(MACRO!C899)</f>
        <v>0</v>
      </c>
      <c r="C57" s="473">
        <f>IF(PNL!$C$23=0,0,(B57/PNL!$C$23)*100)</f>
        <v>0</v>
      </c>
      <c r="D57" s="472">
        <f>SUM(MACRO!E899)</f>
        <v>0</v>
      </c>
      <c r="E57" s="473">
        <f>IF(PNL!$E$23=0,0,(D57/PNL!$E$23)*100)</f>
        <v>0</v>
      </c>
      <c r="F57" s="472">
        <f>SUM(MACRO!G899)</f>
        <v>0</v>
      </c>
      <c r="G57" s="473">
        <f>IF(PNL!$G$23=0,0,(F57/PNL!$G$23)*100)</f>
        <v>0</v>
      </c>
      <c r="H57" s="472">
        <f>SUM(MACRO!I899)</f>
        <v>0</v>
      </c>
      <c r="I57" s="473">
        <f>IF(PNL!$I$23=0,0,(H57/PNL!$I$23)*100)</f>
        <v>0</v>
      </c>
      <c r="J57" s="485" t="str">
        <f>MACRO!B899</f>
        <v>POM Removal &amp; Waste</v>
      </c>
      <c r="K57" s="472">
        <f>SUM(MACRO!L899)</f>
        <v>0</v>
      </c>
      <c r="L57" s="473">
        <f>IF(PNL!$L$23=0,0,(K57/PNL!$L$23)*100)</f>
        <v>0</v>
      </c>
      <c r="M57" s="472">
        <f>SUM(MACRO!N899)</f>
        <v>0</v>
      </c>
      <c r="N57" s="473">
        <f>IF(PNL!$N$23=0,0,(M57/PNL!$N$23)*100)</f>
        <v>0</v>
      </c>
      <c r="O57" s="472">
        <f>SUM(MACRO!P899)</f>
        <v>0</v>
      </c>
      <c r="P57" s="473">
        <f>IF(PNL!$P$23=0,0,(O57/PNL!$P$23)*100)</f>
        <v>0</v>
      </c>
      <c r="Q57" s="361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" customHeight="1">
      <c r="A58" s="426"/>
      <c r="B58" s="472">
        <f>SUM(MACRO!C900)</f>
        <v>0</v>
      </c>
      <c r="C58" s="473">
        <f>IF(PNL!$C$23=0,0,(B58/PNL!$C$23)*100)</f>
        <v>0</v>
      </c>
      <c r="D58" s="472">
        <f>SUM(MACRO!E900)</f>
        <v>0</v>
      </c>
      <c r="E58" s="473">
        <f>IF(PNL!$E$23=0,0,(D58/PNL!$E$23)*100)</f>
        <v>0</v>
      </c>
      <c r="F58" s="472">
        <f>SUM(MACRO!G900)</f>
        <v>0</v>
      </c>
      <c r="G58" s="473">
        <f>IF(PNL!$G$23=0,0,(F58/PNL!$G$23)*100)</f>
        <v>0</v>
      </c>
      <c r="H58" s="472">
        <f>SUM(MACRO!I900)</f>
        <v>0</v>
      </c>
      <c r="I58" s="473">
        <f>IF(PNL!$I$23=0,0,(H58/PNL!$I$23)*100)</f>
        <v>0</v>
      </c>
      <c r="J58" s="485" t="str">
        <f>MACRO!B900</f>
        <v>POM Ground &amp; Landscaping</v>
      </c>
      <c r="K58" s="472">
        <f>SUM(MACRO!L900)</f>
        <v>0</v>
      </c>
      <c r="L58" s="473">
        <f>IF(PNL!$L$23=0,0,(K58/PNL!$L$23)*100)</f>
        <v>0</v>
      </c>
      <c r="M58" s="472">
        <f>SUM(MACRO!N900)</f>
        <v>0</v>
      </c>
      <c r="N58" s="473">
        <f>IF(PNL!$N$23=0,0,(M58/PNL!$N$23)*100)</f>
        <v>0</v>
      </c>
      <c r="O58" s="472">
        <f>SUM(MACRO!P900)</f>
        <v>0</v>
      </c>
      <c r="P58" s="473">
        <f>IF(PNL!$P$23=0,0,(O58/PNL!$P$23)*100)</f>
        <v>0</v>
      </c>
      <c r="Q58" s="361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" customHeight="1">
      <c r="A59" s="426"/>
      <c r="B59" s="472">
        <f>SUM(MACRO!C901)</f>
        <v>0</v>
      </c>
      <c r="C59" s="473">
        <f>IF(PNL!$C$23=0,0,(B59/PNL!$C$23)*100)</f>
        <v>0</v>
      </c>
      <c r="D59" s="472">
        <f>SUM(MACRO!E901)</f>
        <v>0</v>
      </c>
      <c r="E59" s="473">
        <f>IF(PNL!$E$23=0,0,(D59/PNL!$E$23)*100)</f>
        <v>0</v>
      </c>
      <c r="F59" s="472">
        <f>SUM(MACRO!G901)</f>
        <v>0</v>
      </c>
      <c r="G59" s="473">
        <f>IF(PNL!$G$23=0,0,(F59/PNL!$G$23)*100)</f>
        <v>0</v>
      </c>
      <c r="H59" s="472">
        <f>SUM(MACRO!I901)</f>
        <v>0</v>
      </c>
      <c r="I59" s="473">
        <f>IF(PNL!$I$23=0,0,(H59/PNL!$I$23)*100)</f>
        <v>0</v>
      </c>
      <c r="J59" s="485" t="str">
        <f>MACRO!B901</f>
        <v>POM Fire Safety</v>
      </c>
      <c r="K59" s="472">
        <f>SUM(MACRO!L901)</f>
        <v>0</v>
      </c>
      <c r="L59" s="473">
        <f>IF(PNL!$L$23=0,0,(K59/PNL!$L$23)*100)</f>
        <v>0</v>
      </c>
      <c r="M59" s="472">
        <f>SUM(MACRO!N901)</f>
        <v>0</v>
      </c>
      <c r="N59" s="473">
        <f>IF(PNL!$N$23=0,0,(M59/PNL!$N$23)*100)</f>
        <v>0</v>
      </c>
      <c r="O59" s="472">
        <f>SUM(MACRO!P901)</f>
        <v>0</v>
      </c>
      <c r="P59" s="473">
        <f>IF(PNL!$P$23=0,0,(O59/PNL!$P$23)*100)</f>
        <v>0</v>
      </c>
      <c r="Q59" s="361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" customHeight="1">
      <c r="A60" s="426"/>
      <c r="B60" s="472">
        <f>SUM(MACRO!C902)</f>
        <v>0</v>
      </c>
      <c r="C60" s="473">
        <f>IF(PNL!$C$23=0,0,(B60/PNL!$C$23)*100)</f>
        <v>0</v>
      </c>
      <c r="D60" s="472">
        <f>SUM(MACRO!E902)</f>
        <v>0</v>
      </c>
      <c r="E60" s="473">
        <f>IF(PNL!$E$23=0,0,(D60/PNL!$E$23)*100)</f>
        <v>0</v>
      </c>
      <c r="F60" s="472">
        <f>SUM(MACRO!G902)</f>
        <v>0</v>
      </c>
      <c r="G60" s="473">
        <f>IF(PNL!$G$23=0,0,(F60/PNL!$G$23)*100)</f>
        <v>0</v>
      </c>
      <c r="H60" s="472">
        <f>SUM(MACRO!I902)</f>
        <v>0</v>
      </c>
      <c r="I60" s="473">
        <f>IF(PNL!$I$23=0,0,(H60/PNL!$I$23)*100)</f>
        <v>0</v>
      </c>
      <c r="J60" s="485" t="str">
        <f>MACRO!B902</f>
        <v>POM Chemical</v>
      </c>
      <c r="K60" s="472">
        <f>SUM(MACRO!L902)</f>
        <v>0</v>
      </c>
      <c r="L60" s="473">
        <f>IF(PNL!$L$23=0,0,(K60/PNL!$L$23)*100)</f>
        <v>0</v>
      </c>
      <c r="M60" s="472">
        <f>SUM(MACRO!N902)</f>
        <v>0</v>
      </c>
      <c r="N60" s="473">
        <f>IF(PNL!$N$23=0,0,(M60/PNL!$N$23)*100)</f>
        <v>0</v>
      </c>
      <c r="O60" s="472">
        <f>SUM(MACRO!P902)</f>
        <v>0</v>
      </c>
      <c r="P60" s="473">
        <f>IF(PNL!$P$23=0,0,(O60/PNL!$P$23)*100)</f>
        <v>0</v>
      </c>
      <c r="Q60" s="361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" customHeight="1">
      <c r="A61" s="426"/>
      <c r="B61" s="472">
        <f>SUM(MACRO!C903)</f>
        <v>0</v>
      </c>
      <c r="C61" s="473">
        <f>IF(PNL!$C$23=0,0,(B61/PNL!$C$23)*100)</f>
        <v>0</v>
      </c>
      <c r="D61" s="472">
        <f>SUM(MACRO!E903)</f>
        <v>0</v>
      </c>
      <c r="E61" s="473">
        <f>IF(PNL!$E$23=0,0,(D61/PNL!$E$23)*100)</f>
        <v>0</v>
      </c>
      <c r="F61" s="472">
        <f>SUM(MACRO!G903)</f>
        <v>0</v>
      </c>
      <c r="G61" s="473">
        <f>IF(PNL!$G$23=0,0,(F61/PNL!$G$23)*100)</f>
        <v>0</v>
      </c>
      <c r="H61" s="472">
        <f>SUM(MACRO!I903)</f>
        <v>0</v>
      </c>
      <c r="I61" s="473">
        <f>IF(PNL!$I$23=0,0,(H61/PNL!$I$23)*100)</f>
        <v>0</v>
      </c>
      <c r="J61" s="485" t="str">
        <f>MACRO!B903</f>
        <v>POM Electricity/PLN</v>
      </c>
      <c r="K61" s="472">
        <f>SUM(MACRO!L903)</f>
        <v>0</v>
      </c>
      <c r="L61" s="473">
        <f>IF(PNL!$L$23=0,0,(K61/PNL!$L$23)*100)</f>
        <v>0</v>
      </c>
      <c r="M61" s="472">
        <f>SUM(MACRO!N903)</f>
        <v>0</v>
      </c>
      <c r="N61" s="473">
        <f>IF(PNL!$N$23=0,0,(M61/PNL!$N$23)*100)</f>
        <v>0</v>
      </c>
      <c r="O61" s="472">
        <f>SUM(MACRO!P903)</f>
        <v>0</v>
      </c>
      <c r="P61" s="473">
        <f>IF(PNL!$P$23=0,0,(O61/PNL!$P$23)*100)</f>
        <v>0</v>
      </c>
      <c r="Q61" s="361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" customHeight="1">
      <c r="A62" s="426"/>
      <c r="B62" s="472">
        <f>SUM(MACRO!C904)</f>
        <v>0</v>
      </c>
      <c r="C62" s="473">
        <f>IF(PNL!$C$23=0,0,(B62/PNL!$C$23)*100)</f>
        <v>0</v>
      </c>
      <c r="D62" s="472">
        <f>SUM(MACRO!E904)</f>
        <v>0</v>
      </c>
      <c r="E62" s="473">
        <f>IF(PNL!$E$23=0,0,(D62/PNL!$E$23)*100)</f>
        <v>0</v>
      </c>
      <c r="F62" s="472">
        <f>SUM(MACRO!G904)</f>
        <v>0</v>
      </c>
      <c r="G62" s="473">
        <f>IF(PNL!$G$23=0,0,(F62/PNL!$G$23)*100)</f>
        <v>0</v>
      </c>
      <c r="H62" s="472">
        <f>SUM(MACRO!I904)</f>
        <v>0</v>
      </c>
      <c r="I62" s="473">
        <f>IF(PNL!$I$23=0,0,(H62/PNL!$I$23)*100)</f>
        <v>0</v>
      </c>
      <c r="J62" s="485" t="str">
        <f>MACRO!B904</f>
        <v>POM Water</v>
      </c>
      <c r="K62" s="472">
        <f>SUM(MACRO!L904)</f>
        <v>0</v>
      </c>
      <c r="L62" s="473">
        <f>IF(PNL!$L$23=0,0,(K62/PNL!$L$23)*100)</f>
        <v>0</v>
      </c>
      <c r="M62" s="472">
        <f>SUM(MACRO!N904)</f>
        <v>0</v>
      </c>
      <c r="N62" s="473">
        <f>IF(PNL!$N$23=0,0,(M62/PNL!$N$23)*100)</f>
        <v>0</v>
      </c>
      <c r="O62" s="472">
        <f>SUM(MACRO!P904)</f>
        <v>0</v>
      </c>
      <c r="P62" s="473">
        <f>IF(PNL!$P$23=0,0,(O62/PNL!$P$23)*100)</f>
        <v>0</v>
      </c>
      <c r="Q62" s="361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" customHeight="1">
      <c r="A63" s="426"/>
      <c r="B63" s="472">
        <f>SUM(MACRO!C905)</f>
        <v>0</v>
      </c>
      <c r="C63" s="473">
        <f>IF(PNL!$C$23=0,0,(B63/PNL!$C$23)*100)</f>
        <v>0</v>
      </c>
      <c r="D63" s="472">
        <f>SUM(MACRO!E905)</f>
        <v>0</v>
      </c>
      <c r="E63" s="473">
        <f>IF(PNL!$E$23=0,0,(D63/PNL!$E$23)*100)</f>
        <v>0</v>
      </c>
      <c r="F63" s="472">
        <f>SUM(MACRO!G905)</f>
        <v>0</v>
      </c>
      <c r="G63" s="473">
        <f>IF(PNL!$G$23=0,0,(F63/PNL!$G$23)*100)</f>
        <v>0</v>
      </c>
      <c r="H63" s="472">
        <f>SUM(MACRO!I905)</f>
        <v>0</v>
      </c>
      <c r="I63" s="473">
        <f>IF(PNL!$I$23=0,0,(H63/PNL!$I$23)*100)</f>
        <v>0</v>
      </c>
      <c r="J63" s="485" t="str">
        <f>MACRO!B905</f>
        <v>POM Fuel/Gas</v>
      </c>
      <c r="K63" s="472">
        <f>SUM(MACRO!L905)</f>
        <v>0</v>
      </c>
      <c r="L63" s="473">
        <f>IF(PNL!$L$23=0,0,(K63/PNL!$L$23)*100)</f>
        <v>0</v>
      </c>
      <c r="M63" s="472">
        <f>SUM(MACRO!N905)</f>
        <v>0</v>
      </c>
      <c r="N63" s="473">
        <f>IF(PNL!$N$23=0,0,(M63/PNL!$N$23)*100)</f>
        <v>0</v>
      </c>
      <c r="O63" s="472">
        <f>SUM(MACRO!P905)</f>
        <v>0</v>
      </c>
      <c r="P63" s="473">
        <f>IF(PNL!$P$23=0,0,(O63/PNL!$P$23)*100)</f>
        <v>0</v>
      </c>
      <c r="Q63" s="361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" customHeight="1">
      <c r="A64" s="426"/>
      <c r="B64" s="472">
        <f>SUM(MACRO!C906)</f>
        <v>0</v>
      </c>
      <c r="C64" s="473">
        <f>IF(PNL!$C$23=0,0,(B64/PNL!$C$23)*100)</f>
        <v>0</v>
      </c>
      <c r="D64" s="472">
        <f>SUM(MACRO!E906)</f>
        <v>0</v>
      </c>
      <c r="E64" s="473">
        <f>IF(PNL!$E$23=0,0,(D64/PNL!$E$23)*100)</f>
        <v>0</v>
      </c>
      <c r="F64" s="472">
        <f>SUM(MACRO!G906)</f>
        <v>0</v>
      </c>
      <c r="G64" s="473">
        <f>IF(PNL!$G$23=0,0,(F64/PNL!$G$23)*100)</f>
        <v>0</v>
      </c>
      <c r="H64" s="472">
        <f>SUM(MACRO!I906)</f>
        <v>0</v>
      </c>
      <c r="I64" s="473">
        <f>IF(PNL!$I$23=0,0,(H64/PNL!$I$23)*100)</f>
        <v>0</v>
      </c>
      <c r="J64" s="485" t="str">
        <f>MACRO!B906</f>
        <v>POM Others Expenses</v>
      </c>
      <c r="K64" s="472">
        <f>SUM(MACRO!L906)</f>
        <v>0</v>
      </c>
      <c r="L64" s="473">
        <f>IF(PNL!$L$23=0,0,(K64/PNL!$L$23)*100)</f>
        <v>0</v>
      </c>
      <c r="M64" s="472">
        <f>SUM(MACRO!N906)</f>
        <v>0</v>
      </c>
      <c r="N64" s="473">
        <f>IF(PNL!$N$23=0,0,(M64/PNL!$N$23)*100)</f>
        <v>0</v>
      </c>
      <c r="O64" s="472">
        <f>SUM(MACRO!P906)</f>
        <v>0</v>
      </c>
      <c r="P64" s="473">
        <f>IF(PNL!$P$23=0,0,(O64/PNL!$P$23)*100)</f>
        <v>0</v>
      </c>
      <c r="Q64" s="361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" customHeight="1">
      <c r="A65" s="426"/>
      <c r="B65" s="523">
        <f>SUM(B23:B64)</f>
        <v>0</v>
      </c>
      <c r="C65" s="522">
        <f>IF(PNL!$C$23=0,0,(B65/PNL!$C$23)*100)</f>
        <v>0</v>
      </c>
      <c r="D65" s="523">
        <f>SUM(D23:D64)</f>
        <v>0</v>
      </c>
      <c r="E65" s="522">
        <f>IF(PNL!$E$23=0,0,(D65/PNL!$E$23)*100)</f>
        <v>0</v>
      </c>
      <c r="F65" s="523">
        <f>SUM(F23:F64)</f>
        <v>0</v>
      </c>
      <c r="G65" s="522">
        <f>IF(PNL!$G$23=0,0,(F65/PNL!$G$23)*100)</f>
        <v>0</v>
      </c>
      <c r="H65" s="523">
        <f>SUM(H23:H64)</f>
        <v>0</v>
      </c>
      <c r="I65" s="522">
        <f>IF(PNL!$I$23=0,0,(H65/PNL!$I$23)*100)</f>
        <v>0</v>
      </c>
      <c r="J65" s="493" t="s">
        <v>1609</v>
      </c>
      <c r="K65" s="523">
        <f>SUM(K23:K64)</f>
        <v>0</v>
      </c>
      <c r="L65" s="522">
        <f>IF(PNL!$L$23=0,0,(K65/PNL!$L$23)*100)</f>
        <v>0</v>
      </c>
      <c r="M65" s="523">
        <f>SUM(M23:M64)</f>
        <v>0</v>
      </c>
      <c r="N65" s="522">
        <f>IF(PNL!$N$23=0,0,(M65/PNL!$N$23)*100)</f>
        <v>0</v>
      </c>
      <c r="O65" s="523">
        <f>SUM(O23:O64)</f>
        <v>0</v>
      </c>
      <c r="P65" s="522">
        <f>IF(PNL!$P$23=0,0,(O65/PNL!$P$23)*100)</f>
        <v>0</v>
      </c>
      <c r="Q65" s="361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" customHeight="1">
      <c r="A66" s="426"/>
      <c r="B66" s="521">
        <f>SUM(B21,B65)</f>
        <v>0</v>
      </c>
      <c r="C66" s="522">
        <f>IF(PNL!$C$23=0,0,(B66/PNL!$C$23)*100)</f>
        <v>0</v>
      </c>
      <c r="D66" s="521">
        <f>SUM(D21,D65)</f>
        <v>0</v>
      </c>
      <c r="E66" s="522">
        <f>IF(PNL!$E$23=0,0,(D66/PNL!$E$23)*100)</f>
        <v>0</v>
      </c>
      <c r="F66" s="521">
        <f>SUM(F21,F65)</f>
        <v>0</v>
      </c>
      <c r="G66" s="522">
        <f>IF(PNL!$G$23=0,0,(F66/PNL!$G$23)*100)</f>
        <v>0</v>
      </c>
      <c r="H66" s="521">
        <f>SUM(H21,H65)</f>
        <v>0</v>
      </c>
      <c r="I66" s="522">
        <f>IF(PNL!$I$23=0,0,(H66/PNL!$I$23)*100)</f>
        <v>0</v>
      </c>
      <c r="J66" s="491" t="s">
        <v>2051</v>
      </c>
      <c r="K66" s="521">
        <f>SUM(K21,K65)</f>
        <v>0</v>
      </c>
      <c r="L66" s="522">
        <f>IF(PNL!$L$23=0,0,(K66/PNL!$L$23)*100)</f>
        <v>0</v>
      </c>
      <c r="M66" s="521">
        <f>SUM(M21,M65)</f>
        <v>0</v>
      </c>
      <c r="N66" s="522">
        <f>IF(PNL!$N$23=0,0,(M66/PNL!$N$23)*100)</f>
        <v>0</v>
      </c>
      <c r="O66" s="521">
        <f>SUM(O21,O65)</f>
        <v>0</v>
      </c>
      <c r="P66" s="522">
        <f>IF(PNL!$P$23=0,0,(O66/PNL!$P$23)*100)</f>
        <v>0</v>
      </c>
      <c r="Q66" s="361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" customHeight="1">
      <c r="A67" s="481"/>
      <c r="B67" s="408"/>
      <c r="C67" s="409"/>
      <c r="D67" s="408"/>
      <c r="E67" s="409"/>
      <c r="F67" s="408"/>
      <c r="G67" s="409"/>
      <c r="H67" s="408"/>
      <c r="I67" s="409"/>
      <c r="J67" s="489"/>
      <c r="K67" s="408"/>
      <c r="L67" s="409"/>
      <c r="M67" s="408"/>
      <c r="N67" s="409"/>
      <c r="O67" s="408"/>
      <c r="P67" s="409"/>
      <c r="Q67" s="411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Q2"/>
    <mergeCell ref="B3:Q3"/>
    <mergeCell ref="B4:Q4"/>
  </mergeCells>
  <pageMargins left="0.7" right="0.7" top="0.75" bottom="0.75" header="0" footer="0"/>
  <pageSetup scale="37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53734"/>
  </sheetPr>
  <dimension ref="A1:Z1000"/>
  <sheetViews>
    <sheetView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36.7109375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2056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343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343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343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16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24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1894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SUM(MACRO!C513)</f>
        <v>0</v>
      </c>
      <c r="C8" s="473">
        <f t="shared" ref="C8:C21" si="0">IF(B$21=0,0,(B8/B$21)*100)</f>
        <v>0</v>
      </c>
      <c r="D8" s="472">
        <f>SUM(MACRO!E513)</f>
        <v>0</v>
      </c>
      <c r="E8" s="473">
        <f t="shared" ref="E8:E21" si="1">IF(D$21=0,0,(D8/D$21)*100)</f>
        <v>0</v>
      </c>
      <c r="F8" s="472">
        <f>SUM(MACRO!G513)</f>
        <v>0</v>
      </c>
      <c r="G8" s="473">
        <f t="shared" ref="G8:G21" si="2">IF(F$21=0,0,(F8/F$21)*100)</f>
        <v>0</v>
      </c>
      <c r="H8" s="472">
        <f>SUM(MACRO!I513)</f>
        <v>0</v>
      </c>
      <c r="I8" s="473">
        <f t="shared" ref="I8:I21" si="3">IF(H$21=0,0,(H8/H$21)*100)</f>
        <v>0</v>
      </c>
      <c r="J8" s="437" t="str">
        <f>MACRO!B513</f>
        <v>LP Salary</v>
      </c>
      <c r="K8" s="472">
        <f>SUM(MACRO!L513)</f>
        <v>0</v>
      </c>
      <c r="L8" s="473">
        <f t="shared" ref="L8:L21" si="4">IF(K$21=0,0,(K8/K$21)*100)</f>
        <v>0</v>
      </c>
      <c r="M8" s="472">
        <f>SUM(MACRO!N513)</f>
        <v>0</v>
      </c>
      <c r="N8" s="473">
        <f t="shared" ref="N8:N21" si="5">IF(M$21=0,0,(M8/M$21)*100)</f>
        <v>0</v>
      </c>
      <c r="O8" s="472">
        <f>SUM(MACRO!P513)</f>
        <v>0</v>
      </c>
      <c r="P8" s="473">
        <f t="shared" ref="P8:P21" si="6">IF(O$21=0,0,(O8/O$21)*100)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SUM(MACRO!C514)</f>
        <v>0</v>
      </c>
      <c r="C9" s="473">
        <f t="shared" si="0"/>
        <v>0</v>
      </c>
      <c r="D9" s="472">
        <f>SUM(MACRO!E514)</f>
        <v>0</v>
      </c>
      <c r="E9" s="473">
        <f t="shared" si="1"/>
        <v>0</v>
      </c>
      <c r="F9" s="472">
        <f>SUM(MACRO!G514)</f>
        <v>0</v>
      </c>
      <c r="G9" s="473">
        <f t="shared" si="2"/>
        <v>0</v>
      </c>
      <c r="H9" s="472">
        <f>SUM(MACRO!I514)</f>
        <v>0</v>
      </c>
      <c r="I9" s="473">
        <f t="shared" si="3"/>
        <v>0</v>
      </c>
      <c r="J9" s="525" t="str">
        <f>MACRO!B514</f>
        <v>LP Bonus ( THR )</v>
      </c>
      <c r="K9" s="472">
        <f>SUM(MACRO!L514)</f>
        <v>0</v>
      </c>
      <c r="L9" s="473">
        <f t="shared" si="4"/>
        <v>0</v>
      </c>
      <c r="M9" s="472">
        <f>SUM(MACRO!N514)</f>
        <v>0</v>
      </c>
      <c r="N9" s="473">
        <f t="shared" si="5"/>
        <v>0</v>
      </c>
      <c r="O9" s="472">
        <f>SUM(MACRO!P514)</f>
        <v>0</v>
      </c>
      <c r="P9" s="473">
        <f t="shared" si="6"/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SUM(MACRO!C515)</f>
        <v>0</v>
      </c>
      <c r="C10" s="473">
        <f t="shared" si="0"/>
        <v>0</v>
      </c>
      <c r="D10" s="472">
        <f>SUM(MACRO!E515)</f>
        <v>0</v>
      </c>
      <c r="E10" s="473">
        <f t="shared" si="1"/>
        <v>0</v>
      </c>
      <c r="F10" s="472">
        <f>SUM(MACRO!G515)</f>
        <v>0</v>
      </c>
      <c r="G10" s="473">
        <f t="shared" si="2"/>
        <v>0</v>
      </c>
      <c r="H10" s="472">
        <f>SUM(MACRO!I515)</f>
        <v>0</v>
      </c>
      <c r="I10" s="473">
        <f t="shared" si="3"/>
        <v>0</v>
      </c>
      <c r="J10" s="437" t="str">
        <f>MACRO!B515</f>
        <v>LP Employee Bonus ( Compensation )</v>
      </c>
      <c r="K10" s="472">
        <f>SUM(MACRO!L515)</f>
        <v>0</v>
      </c>
      <c r="L10" s="473">
        <f t="shared" si="4"/>
        <v>0</v>
      </c>
      <c r="M10" s="472">
        <f>SUM(MACRO!N515)</f>
        <v>0</v>
      </c>
      <c r="N10" s="473">
        <f t="shared" si="5"/>
        <v>0</v>
      </c>
      <c r="O10" s="472">
        <f>SUM(MACRO!P515)</f>
        <v>0</v>
      </c>
      <c r="P10" s="473">
        <f t="shared" si="6"/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SUM(MACRO!C516)</f>
        <v>0</v>
      </c>
      <c r="C11" s="473">
        <f t="shared" si="0"/>
        <v>0</v>
      </c>
      <c r="D11" s="472">
        <f>SUM(MACRO!E516)</f>
        <v>0</v>
      </c>
      <c r="E11" s="473">
        <f t="shared" si="1"/>
        <v>0</v>
      </c>
      <c r="F11" s="472">
        <f>SUM(MACRO!G516)</f>
        <v>0</v>
      </c>
      <c r="G11" s="473">
        <f t="shared" si="2"/>
        <v>0</v>
      </c>
      <c r="H11" s="472">
        <f>SUM(MACRO!I516)</f>
        <v>0</v>
      </c>
      <c r="I11" s="473">
        <f t="shared" si="3"/>
        <v>0</v>
      </c>
      <c r="J11" s="437" t="str">
        <f>MACRO!B516</f>
        <v>LP Termination ( PHK )</v>
      </c>
      <c r="K11" s="472">
        <f>SUM(MACRO!L516)</f>
        <v>0</v>
      </c>
      <c r="L11" s="473">
        <f t="shared" si="4"/>
        <v>0</v>
      </c>
      <c r="M11" s="472">
        <f>SUM(MACRO!N516)</f>
        <v>0</v>
      </c>
      <c r="N11" s="473">
        <f t="shared" si="5"/>
        <v>0</v>
      </c>
      <c r="O11" s="472">
        <f>SUM(MACRO!P516)</f>
        <v>0</v>
      </c>
      <c r="P11" s="473">
        <f t="shared" si="6"/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SUM(MACRO!C517)</f>
        <v>0</v>
      </c>
      <c r="C12" s="473">
        <f t="shared" si="0"/>
        <v>0</v>
      </c>
      <c r="D12" s="472">
        <f>SUM(MACRO!E517)</f>
        <v>0</v>
      </c>
      <c r="E12" s="473">
        <f t="shared" si="1"/>
        <v>0</v>
      </c>
      <c r="F12" s="472">
        <f>SUM(MACRO!G517)</f>
        <v>0</v>
      </c>
      <c r="G12" s="473">
        <f t="shared" si="2"/>
        <v>0</v>
      </c>
      <c r="H12" s="472">
        <f>SUM(MACRO!I517)</f>
        <v>0</v>
      </c>
      <c r="I12" s="473">
        <f t="shared" si="3"/>
        <v>0</v>
      </c>
      <c r="J12" s="437" t="str">
        <f>MACRO!B517</f>
        <v>LP Daily Worker</v>
      </c>
      <c r="K12" s="472">
        <f>SUM(MACRO!L517)</f>
        <v>0</v>
      </c>
      <c r="L12" s="473">
        <f t="shared" si="4"/>
        <v>0</v>
      </c>
      <c r="M12" s="472">
        <f>SUM(MACRO!N517)</f>
        <v>0</v>
      </c>
      <c r="N12" s="473">
        <f t="shared" si="5"/>
        <v>0</v>
      </c>
      <c r="O12" s="472">
        <f>SUM(MACRO!P517)</f>
        <v>0</v>
      </c>
      <c r="P12" s="473">
        <f t="shared" si="6"/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SUM(MACRO!C518)</f>
        <v>0</v>
      </c>
      <c r="C13" s="473">
        <f t="shared" si="0"/>
        <v>0</v>
      </c>
      <c r="D13" s="472">
        <f>SUM(MACRO!E518)</f>
        <v>0</v>
      </c>
      <c r="E13" s="473">
        <f t="shared" si="1"/>
        <v>0</v>
      </c>
      <c r="F13" s="472">
        <f>SUM(MACRO!G518)</f>
        <v>0</v>
      </c>
      <c r="G13" s="473">
        <f t="shared" si="2"/>
        <v>0</v>
      </c>
      <c r="H13" s="472">
        <f>SUM(MACRO!I518)</f>
        <v>0</v>
      </c>
      <c r="I13" s="473">
        <f t="shared" si="3"/>
        <v>0</v>
      </c>
      <c r="J13" s="437" t="str">
        <f>MACRO!B518</f>
        <v>LP Over time</v>
      </c>
      <c r="K13" s="472">
        <f>SUM(MACRO!L518)</f>
        <v>0</v>
      </c>
      <c r="L13" s="473">
        <f t="shared" si="4"/>
        <v>0</v>
      </c>
      <c r="M13" s="472">
        <f>SUM(MACRO!N518)</f>
        <v>0</v>
      </c>
      <c r="N13" s="473">
        <f t="shared" si="5"/>
        <v>0</v>
      </c>
      <c r="O13" s="472">
        <f>SUM(MACRO!P518)</f>
        <v>0</v>
      </c>
      <c r="P13" s="473">
        <f t="shared" si="6"/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SUM(MACRO!C519)</f>
        <v>0</v>
      </c>
      <c r="C14" s="473">
        <f t="shared" si="0"/>
        <v>0</v>
      </c>
      <c r="D14" s="472">
        <f>SUM(MACRO!E519)</f>
        <v>0</v>
      </c>
      <c r="E14" s="473">
        <f t="shared" si="1"/>
        <v>0</v>
      </c>
      <c r="F14" s="472">
        <f>SUM(MACRO!G519)</f>
        <v>0</v>
      </c>
      <c r="G14" s="473">
        <f t="shared" si="2"/>
        <v>0</v>
      </c>
      <c r="H14" s="472">
        <f>SUM(MACRO!I519)</f>
        <v>0</v>
      </c>
      <c r="I14" s="473">
        <f t="shared" si="3"/>
        <v>0</v>
      </c>
      <c r="J14" s="437" t="str">
        <f>MACRO!B519</f>
        <v>LP Employee Meals</v>
      </c>
      <c r="K14" s="472">
        <f>SUM(MACRO!L519)</f>
        <v>0</v>
      </c>
      <c r="L14" s="473">
        <f t="shared" si="4"/>
        <v>0</v>
      </c>
      <c r="M14" s="472">
        <f>SUM(MACRO!N519)</f>
        <v>0</v>
      </c>
      <c r="N14" s="473">
        <f t="shared" si="5"/>
        <v>0</v>
      </c>
      <c r="O14" s="472">
        <f>SUM(MACRO!P519)</f>
        <v>0</v>
      </c>
      <c r="P14" s="473">
        <f t="shared" si="6"/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SUM(MACRO!C520)</f>
        <v>0</v>
      </c>
      <c r="C15" s="473">
        <f t="shared" si="0"/>
        <v>0</v>
      </c>
      <c r="D15" s="472">
        <f>SUM(MACRO!E520)</f>
        <v>0</v>
      </c>
      <c r="E15" s="473">
        <f t="shared" si="1"/>
        <v>0</v>
      </c>
      <c r="F15" s="472">
        <f>SUM(MACRO!G520)</f>
        <v>0</v>
      </c>
      <c r="G15" s="473">
        <f t="shared" si="2"/>
        <v>0</v>
      </c>
      <c r="H15" s="472">
        <f>SUM(MACRO!I520)</f>
        <v>0</v>
      </c>
      <c r="I15" s="473">
        <f t="shared" si="3"/>
        <v>0</v>
      </c>
      <c r="J15" s="437" t="str">
        <f>MACRO!B520</f>
        <v>LP Medical Insurance</v>
      </c>
      <c r="K15" s="472">
        <f>SUM(MACRO!L520)</f>
        <v>0</v>
      </c>
      <c r="L15" s="473">
        <f t="shared" si="4"/>
        <v>0</v>
      </c>
      <c r="M15" s="472">
        <f>SUM(MACRO!N520)</f>
        <v>0</v>
      </c>
      <c r="N15" s="473">
        <f t="shared" si="5"/>
        <v>0</v>
      </c>
      <c r="O15" s="472">
        <f>SUM(MACRO!P520)</f>
        <v>0</v>
      </c>
      <c r="P15" s="473">
        <f t="shared" si="6"/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SUM(MACRO!C521)</f>
        <v>0</v>
      </c>
      <c r="C16" s="473">
        <f t="shared" si="0"/>
        <v>0</v>
      </c>
      <c r="D16" s="472">
        <f>SUM(MACRO!E521)</f>
        <v>0</v>
      </c>
      <c r="E16" s="473">
        <f t="shared" si="1"/>
        <v>0</v>
      </c>
      <c r="F16" s="472">
        <f>SUM(MACRO!G521)</f>
        <v>0</v>
      </c>
      <c r="G16" s="473">
        <f t="shared" si="2"/>
        <v>0</v>
      </c>
      <c r="H16" s="472">
        <f>SUM(MACRO!I521)</f>
        <v>0</v>
      </c>
      <c r="I16" s="473">
        <f t="shared" si="3"/>
        <v>0</v>
      </c>
      <c r="J16" s="437" t="str">
        <f>MACRO!B521</f>
        <v>LP BPJS Ketenagakerjaan</v>
      </c>
      <c r="K16" s="472">
        <f>SUM(MACRO!L521)</f>
        <v>0</v>
      </c>
      <c r="L16" s="473">
        <f t="shared" si="4"/>
        <v>0</v>
      </c>
      <c r="M16" s="472">
        <f>SUM(MACRO!N521)</f>
        <v>0</v>
      </c>
      <c r="N16" s="473">
        <f t="shared" si="5"/>
        <v>0</v>
      </c>
      <c r="O16" s="472">
        <f>SUM(MACRO!P521)</f>
        <v>0</v>
      </c>
      <c r="P16" s="473">
        <f t="shared" si="6"/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SUM(MACRO!C522)</f>
        <v>0</v>
      </c>
      <c r="C17" s="473">
        <f t="shared" si="0"/>
        <v>0</v>
      </c>
      <c r="D17" s="472">
        <f>SUM(MACRO!E522)</f>
        <v>0</v>
      </c>
      <c r="E17" s="473">
        <f t="shared" si="1"/>
        <v>0</v>
      </c>
      <c r="F17" s="472">
        <f>SUM(MACRO!G522)</f>
        <v>0</v>
      </c>
      <c r="G17" s="473">
        <f t="shared" si="2"/>
        <v>0</v>
      </c>
      <c r="H17" s="472">
        <f>SUM(MACRO!I522)</f>
        <v>0</v>
      </c>
      <c r="I17" s="473">
        <f t="shared" si="3"/>
        <v>0</v>
      </c>
      <c r="J17" s="437" t="str">
        <f>MACRO!B522</f>
        <v>LP BPJS Kesehatan</v>
      </c>
      <c r="K17" s="472">
        <f>SUM(MACRO!L522)</f>
        <v>0</v>
      </c>
      <c r="L17" s="473">
        <f t="shared" si="4"/>
        <v>0</v>
      </c>
      <c r="M17" s="472">
        <f>SUM(MACRO!N522)</f>
        <v>0</v>
      </c>
      <c r="N17" s="473">
        <f t="shared" si="5"/>
        <v>0</v>
      </c>
      <c r="O17" s="472">
        <f>SUM(MACRO!P522)</f>
        <v>0</v>
      </c>
      <c r="P17" s="473">
        <f t="shared" si="6"/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SUM(MACRO!C523)</f>
        <v>0</v>
      </c>
      <c r="C18" s="473">
        <f t="shared" si="0"/>
        <v>0</v>
      </c>
      <c r="D18" s="472">
        <f>SUM(MACRO!E523)</f>
        <v>0</v>
      </c>
      <c r="E18" s="473">
        <f t="shared" si="1"/>
        <v>0</v>
      </c>
      <c r="F18" s="472">
        <f>SUM(MACRO!G523)</f>
        <v>0</v>
      </c>
      <c r="G18" s="473">
        <f t="shared" si="2"/>
        <v>0</v>
      </c>
      <c r="H18" s="472">
        <f>SUM(MACRO!I523)</f>
        <v>0</v>
      </c>
      <c r="I18" s="473">
        <f t="shared" si="3"/>
        <v>0</v>
      </c>
      <c r="J18" s="437" t="str">
        <f>MACRO!B523</f>
        <v>LP MOD Expenses</v>
      </c>
      <c r="K18" s="472">
        <f>SUM(MACRO!L523)</f>
        <v>0</v>
      </c>
      <c r="L18" s="473">
        <f t="shared" si="4"/>
        <v>0</v>
      </c>
      <c r="M18" s="472">
        <f>SUM(MACRO!N523)</f>
        <v>0</v>
      </c>
      <c r="N18" s="473">
        <f t="shared" si="5"/>
        <v>0</v>
      </c>
      <c r="O18" s="472">
        <f>SUM(MACRO!P523)</f>
        <v>0</v>
      </c>
      <c r="P18" s="473">
        <f t="shared" si="6"/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SUM(MACRO!C524)</f>
        <v>0</v>
      </c>
      <c r="C19" s="473">
        <f t="shared" si="0"/>
        <v>0</v>
      </c>
      <c r="D19" s="472">
        <f>SUM(MACRO!E524)</f>
        <v>0</v>
      </c>
      <c r="E19" s="473">
        <f t="shared" si="1"/>
        <v>0</v>
      </c>
      <c r="F19" s="472">
        <f>SUM(MACRO!G524)</f>
        <v>0</v>
      </c>
      <c r="G19" s="473">
        <f t="shared" si="2"/>
        <v>0</v>
      </c>
      <c r="H19" s="472">
        <f>SUM(MACRO!I524)</f>
        <v>0</v>
      </c>
      <c r="I19" s="473">
        <f t="shared" si="3"/>
        <v>0</v>
      </c>
      <c r="J19" s="437" t="str">
        <f>MACRO!B524</f>
        <v>LP Income Tax Allowance</v>
      </c>
      <c r="K19" s="472">
        <f>SUM(MACRO!L524)</f>
        <v>0</v>
      </c>
      <c r="L19" s="473">
        <f t="shared" si="4"/>
        <v>0</v>
      </c>
      <c r="M19" s="472">
        <f>SUM(MACRO!N524)</f>
        <v>0</v>
      </c>
      <c r="N19" s="473">
        <f t="shared" si="5"/>
        <v>0</v>
      </c>
      <c r="O19" s="472">
        <f>SUM(MACRO!P524)</f>
        <v>0</v>
      </c>
      <c r="P19" s="473">
        <f t="shared" si="6"/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SUM(MACRO!C525)</f>
        <v>0</v>
      </c>
      <c r="C20" s="473">
        <f t="shared" si="0"/>
        <v>0</v>
      </c>
      <c r="D20" s="472">
        <f>SUM(MACRO!E525)</f>
        <v>0</v>
      </c>
      <c r="E20" s="473">
        <f t="shared" si="1"/>
        <v>0</v>
      </c>
      <c r="F20" s="472">
        <f>SUM(MACRO!G525)</f>
        <v>0</v>
      </c>
      <c r="G20" s="473">
        <f t="shared" si="2"/>
        <v>0</v>
      </c>
      <c r="H20" s="472">
        <f>SUM(MACRO!I525)</f>
        <v>0</v>
      </c>
      <c r="I20" s="473">
        <f t="shared" si="3"/>
        <v>0</v>
      </c>
      <c r="J20" s="288" t="str">
        <f>MACRO!B525</f>
        <v>LP Goverment Compensation (UUCK)</v>
      </c>
      <c r="K20" s="472">
        <f>SUM(MACRO!L525)</f>
        <v>0</v>
      </c>
      <c r="L20" s="473">
        <f t="shared" si="4"/>
        <v>0</v>
      </c>
      <c r="M20" s="472">
        <f>SUM(MACRO!N525)</f>
        <v>0</v>
      </c>
      <c r="N20" s="473">
        <f t="shared" si="5"/>
        <v>0</v>
      </c>
      <c r="O20" s="472">
        <f>SUM(MACRO!P525)</f>
        <v>0</v>
      </c>
      <c r="P20" s="473">
        <f t="shared" si="6"/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 t="shared" si="0"/>
        <v>0</v>
      </c>
      <c r="D21" s="521">
        <f>SUM(D8:D20)</f>
        <v>0</v>
      </c>
      <c r="E21" s="522">
        <f t="shared" si="1"/>
        <v>0</v>
      </c>
      <c r="F21" s="521">
        <f>SUM(F8:F20)</f>
        <v>0</v>
      </c>
      <c r="G21" s="522">
        <f t="shared" si="2"/>
        <v>0</v>
      </c>
      <c r="H21" s="521">
        <f>SUM(H8:H20)</f>
        <v>0</v>
      </c>
      <c r="I21" s="522">
        <f t="shared" si="3"/>
        <v>0</v>
      </c>
      <c r="J21" s="433" t="s">
        <v>1670</v>
      </c>
      <c r="K21" s="521">
        <f>SUM(K8:K20)</f>
        <v>0</v>
      </c>
      <c r="L21" s="522">
        <f t="shared" si="4"/>
        <v>0</v>
      </c>
      <c r="M21" s="521">
        <f>SUM(M8:M20)</f>
        <v>0</v>
      </c>
      <c r="N21" s="522">
        <f t="shared" si="5"/>
        <v>0</v>
      </c>
      <c r="O21" s="521">
        <f>SUM(O8:O20)</f>
        <v>0</v>
      </c>
      <c r="P21" s="522">
        <f t="shared" si="6"/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7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SUM(MACRO!C803)</f>
        <v>0</v>
      </c>
      <c r="C23" s="473">
        <f t="shared" ref="C23:C38" si="7">IF(B$38=0,0,(B23/B$38)*100)</f>
        <v>0</v>
      </c>
      <c r="D23" s="472">
        <f>SUM(MACRO!E803)</f>
        <v>0</v>
      </c>
      <c r="E23" s="473">
        <f t="shared" ref="E23:E38" si="8">IF(D$38=0,0,(D23/D$38)*100)</f>
        <v>0</v>
      </c>
      <c r="F23" s="472">
        <f>SUM(MACRO!G803)</f>
        <v>0</v>
      </c>
      <c r="G23" s="473">
        <f t="shared" ref="G23:G38" si="9">IF(F$38=0,0,(F23/F$38)*100)</f>
        <v>0</v>
      </c>
      <c r="H23" s="472">
        <f>SUM(MACRO!I803)</f>
        <v>0</v>
      </c>
      <c r="I23" s="473">
        <f t="shared" ref="I23:I38" si="10">IF(H$38=0,0,(H23/H$38)*100)</f>
        <v>0</v>
      </c>
      <c r="J23" s="437" t="str">
        <f>MACRO!B803</f>
        <v>LP Printing &amp; Stationary</v>
      </c>
      <c r="K23" s="472">
        <f>SUM(MACRO!L803)</f>
        <v>0</v>
      </c>
      <c r="L23" s="473">
        <f t="shared" ref="L23:L38" si="11">IF(K$38=0,0,(K23/K$38)*100)</f>
        <v>0</v>
      </c>
      <c r="M23" s="472">
        <f>SUM(MACRO!N803)</f>
        <v>0</v>
      </c>
      <c r="N23" s="473">
        <f t="shared" ref="N23:N38" si="12">IF(M$38=0,0,(M23/M$38)*100)</f>
        <v>0</v>
      </c>
      <c r="O23" s="472">
        <f>SUM(MACRO!P803)</f>
        <v>0</v>
      </c>
      <c r="P23" s="473">
        <f t="shared" ref="P23:P38" si="13">IF(O$38=0,0,(O23/O$38)*100)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SUM(MACRO!C804)</f>
        <v>0</v>
      </c>
      <c r="C24" s="473">
        <f t="shared" si="7"/>
        <v>0</v>
      </c>
      <c r="D24" s="472">
        <f>SUM(MACRO!E804)</f>
        <v>0</v>
      </c>
      <c r="E24" s="473">
        <f t="shared" si="8"/>
        <v>0</v>
      </c>
      <c r="F24" s="472">
        <f>SUM(MACRO!G804)</f>
        <v>0</v>
      </c>
      <c r="G24" s="473">
        <f t="shared" si="9"/>
        <v>0</v>
      </c>
      <c r="H24" s="472">
        <f>SUM(MACRO!I804)</f>
        <v>0</v>
      </c>
      <c r="I24" s="473">
        <f t="shared" si="10"/>
        <v>0</v>
      </c>
      <c r="J24" s="437" t="str">
        <f>MACRO!B804</f>
        <v>LP Photo Copy</v>
      </c>
      <c r="K24" s="472">
        <f>SUM(MACRO!L804)</f>
        <v>0</v>
      </c>
      <c r="L24" s="473">
        <f t="shared" si="11"/>
        <v>0</v>
      </c>
      <c r="M24" s="472">
        <f>SUM(MACRO!N804)</f>
        <v>0</v>
      </c>
      <c r="N24" s="473">
        <f t="shared" si="12"/>
        <v>0</v>
      </c>
      <c r="O24" s="472">
        <f>SUM(MACRO!P804)</f>
        <v>0</v>
      </c>
      <c r="P24" s="473">
        <f t="shared" si="13"/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SUM(MACRO!C805)</f>
        <v>0</v>
      </c>
      <c r="C25" s="473">
        <f t="shared" si="7"/>
        <v>0</v>
      </c>
      <c r="D25" s="472">
        <f>SUM(MACRO!E805)</f>
        <v>0</v>
      </c>
      <c r="E25" s="473">
        <f t="shared" si="8"/>
        <v>0</v>
      </c>
      <c r="F25" s="472">
        <f>SUM(MACRO!G805)</f>
        <v>0</v>
      </c>
      <c r="G25" s="473">
        <f t="shared" si="9"/>
        <v>0</v>
      </c>
      <c r="H25" s="472">
        <f>SUM(MACRO!I805)</f>
        <v>0</v>
      </c>
      <c r="I25" s="473">
        <f t="shared" si="10"/>
        <v>0</v>
      </c>
      <c r="J25" s="437" t="str">
        <f>MACRO!B805</f>
        <v>LP Postage &amp; Stamp</v>
      </c>
      <c r="K25" s="472">
        <f>SUM(MACRO!L805)</f>
        <v>0</v>
      </c>
      <c r="L25" s="473">
        <f t="shared" si="11"/>
        <v>0</v>
      </c>
      <c r="M25" s="472">
        <f>SUM(MACRO!N805)</f>
        <v>0</v>
      </c>
      <c r="N25" s="473">
        <f t="shared" si="12"/>
        <v>0</v>
      </c>
      <c r="O25" s="472">
        <f>SUM(MACRO!P805)</f>
        <v>0</v>
      </c>
      <c r="P25" s="473">
        <f t="shared" si="13"/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SUM(MACRO!C806)</f>
        <v>0</v>
      </c>
      <c r="C26" s="473">
        <f t="shared" si="7"/>
        <v>0</v>
      </c>
      <c r="D26" s="472">
        <f>SUM(MACRO!E806)</f>
        <v>0</v>
      </c>
      <c r="E26" s="473">
        <f t="shared" si="8"/>
        <v>0</v>
      </c>
      <c r="F26" s="472">
        <f>SUM(MACRO!G806)</f>
        <v>0</v>
      </c>
      <c r="G26" s="473">
        <f t="shared" si="9"/>
        <v>0</v>
      </c>
      <c r="H26" s="472">
        <f>SUM(MACRO!I806)</f>
        <v>0</v>
      </c>
      <c r="I26" s="473">
        <f t="shared" si="10"/>
        <v>0</v>
      </c>
      <c r="J26" s="437" t="str">
        <f>MACRO!B806</f>
        <v>LP Telephone</v>
      </c>
      <c r="K26" s="472">
        <f>SUM(MACRO!L806)</f>
        <v>0</v>
      </c>
      <c r="L26" s="473">
        <f t="shared" si="11"/>
        <v>0</v>
      </c>
      <c r="M26" s="472">
        <f>SUM(MACRO!N806)</f>
        <v>0</v>
      </c>
      <c r="N26" s="473">
        <f t="shared" si="12"/>
        <v>0</v>
      </c>
      <c r="O26" s="472">
        <f>SUM(MACRO!P806)</f>
        <v>0</v>
      </c>
      <c r="P26" s="473">
        <f t="shared" si="13"/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SUM(MACRO!C807)</f>
        <v>0</v>
      </c>
      <c r="C27" s="473">
        <f t="shared" si="7"/>
        <v>0</v>
      </c>
      <c r="D27" s="472">
        <f>SUM(MACRO!E807)</f>
        <v>0</v>
      </c>
      <c r="E27" s="473">
        <f t="shared" si="8"/>
        <v>0</v>
      </c>
      <c r="F27" s="472">
        <f>SUM(MACRO!G807)</f>
        <v>0</v>
      </c>
      <c r="G27" s="473">
        <f t="shared" si="9"/>
        <v>0</v>
      </c>
      <c r="H27" s="472">
        <f>SUM(MACRO!I807)</f>
        <v>0</v>
      </c>
      <c r="I27" s="473">
        <f t="shared" si="10"/>
        <v>0</v>
      </c>
      <c r="J27" s="437" t="str">
        <f>MACRO!B807</f>
        <v>LP Traveling Expenses</v>
      </c>
      <c r="K27" s="472">
        <f>SUM(MACRO!L807)</f>
        <v>0</v>
      </c>
      <c r="L27" s="473">
        <f t="shared" si="11"/>
        <v>0</v>
      </c>
      <c r="M27" s="472">
        <f>SUM(MACRO!N807)</f>
        <v>0</v>
      </c>
      <c r="N27" s="473">
        <f t="shared" si="12"/>
        <v>0</v>
      </c>
      <c r="O27" s="472">
        <f>SUM(MACRO!P807)</f>
        <v>0</v>
      </c>
      <c r="P27" s="473">
        <f t="shared" si="13"/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SUM(MACRO!C808)</f>
        <v>0</v>
      </c>
      <c r="C28" s="473">
        <f t="shared" si="7"/>
        <v>0</v>
      </c>
      <c r="D28" s="472">
        <f>SUM(MACRO!E808)</f>
        <v>0</v>
      </c>
      <c r="E28" s="473">
        <f t="shared" si="8"/>
        <v>0</v>
      </c>
      <c r="F28" s="472">
        <f>SUM(MACRO!G808)</f>
        <v>0</v>
      </c>
      <c r="G28" s="473">
        <f t="shared" si="9"/>
        <v>0</v>
      </c>
      <c r="H28" s="472">
        <f>SUM(MACRO!I808)</f>
        <v>0</v>
      </c>
      <c r="I28" s="473">
        <f t="shared" si="10"/>
        <v>0</v>
      </c>
      <c r="J28" s="437" t="str">
        <f>MACRO!B808</f>
        <v>LP Entertainment</v>
      </c>
      <c r="K28" s="472">
        <f>SUM(MACRO!L808)</f>
        <v>0</v>
      </c>
      <c r="L28" s="473">
        <f t="shared" si="11"/>
        <v>0</v>
      </c>
      <c r="M28" s="472">
        <f>SUM(MACRO!N808)</f>
        <v>0</v>
      </c>
      <c r="N28" s="473">
        <f t="shared" si="12"/>
        <v>0</v>
      </c>
      <c r="O28" s="472">
        <f>SUM(MACRO!P808)</f>
        <v>0</v>
      </c>
      <c r="P28" s="473">
        <f t="shared" si="13"/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SUM(MACRO!C809)</f>
        <v>0</v>
      </c>
      <c r="C29" s="473">
        <f t="shared" si="7"/>
        <v>0</v>
      </c>
      <c r="D29" s="472">
        <f>SUM(MACRO!E809)</f>
        <v>0</v>
      </c>
      <c r="E29" s="473">
        <f t="shared" si="8"/>
        <v>0</v>
      </c>
      <c r="F29" s="472">
        <f>SUM(MACRO!G809)</f>
        <v>0</v>
      </c>
      <c r="G29" s="473">
        <f t="shared" si="9"/>
        <v>0</v>
      </c>
      <c r="H29" s="472">
        <f>SUM(MACRO!I809)</f>
        <v>0</v>
      </c>
      <c r="I29" s="473">
        <f t="shared" si="10"/>
        <v>0</v>
      </c>
      <c r="J29" s="437" t="str">
        <f>MACRO!B809</f>
        <v>LP Transportation</v>
      </c>
      <c r="K29" s="472">
        <f>SUM(MACRO!L809)</f>
        <v>0</v>
      </c>
      <c r="L29" s="473">
        <f t="shared" si="11"/>
        <v>0</v>
      </c>
      <c r="M29" s="472">
        <f>SUM(MACRO!N809)</f>
        <v>0</v>
      </c>
      <c r="N29" s="473">
        <f t="shared" si="12"/>
        <v>0</v>
      </c>
      <c r="O29" s="472">
        <f>SUM(MACRO!P809)</f>
        <v>0</v>
      </c>
      <c r="P29" s="473">
        <f t="shared" si="13"/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SUM(MACRO!C810)</f>
        <v>0</v>
      </c>
      <c r="C30" s="473">
        <f t="shared" si="7"/>
        <v>0</v>
      </c>
      <c r="D30" s="472">
        <f>SUM(MACRO!E810)</f>
        <v>0</v>
      </c>
      <c r="E30" s="473">
        <f t="shared" si="8"/>
        <v>0</v>
      </c>
      <c r="F30" s="472">
        <f>SUM(MACRO!G810)</f>
        <v>0</v>
      </c>
      <c r="G30" s="473">
        <f t="shared" si="9"/>
        <v>0</v>
      </c>
      <c r="H30" s="472">
        <f>SUM(MACRO!I810)</f>
        <v>0</v>
      </c>
      <c r="I30" s="473">
        <f t="shared" si="10"/>
        <v>0</v>
      </c>
      <c r="J30" s="437" t="str">
        <f>MACRO!B810</f>
        <v>LP Uniform</v>
      </c>
      <c r="K30" s="472">
        <f>SUM(MACRO!L810)</f>
        <v>0</v>
      </c>
      <c r="L30" s="473">
        <f t="shared" si="11"/>
        <v>0</v>
      </c>
      <c r="M30" s="472">
        <f>SUM(MACRO!N810)</f>
        <v>0</v>
      </c>
      <c r="N30" s="473">
        <f t="shared" si="12"/>
        <v>0</v>
      </c>
      <c r="O30" s="472">
        <f>SUM(MACRO!P810)</f>
        <v>0</v>
      </c>
      <c r="P30" s="473">
        <f t="shared" si="13"/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SUM(MACRO!C811)</f>
        <v>0</v>
      </c>
      <c r="C31" s="473">
        <f t="shared" si="7"/>
        <v>0</v>
      </c>
      <c r="D31" s="472">
        <f>SUM(MACRO!E811)</f>
        <v>0</v>
      </c>
      <c r="E31" s="473">
        <f t="shared" si="8"/>
        <v>0</v>
      </c>
      <c r="F31" s="472">
        <f>SUM(MACRO!G811)</f>
        <v>0</v>
      </c>
      <c r="G31" s="473">
        <f t="shared" si="9"/>
        <v>0</v>
      </c>
      <c r="H31" s="472">
        <f>SUM(MACRO!I811)</f>
        <v>0</v>
      </c>
      <c r="I31" s="473">
        <f t="shared" si="10"/>
        <v>0</v>
      </c>
      <c r="J31" s="437" t="str">
        <f>MACRO!B811</f>
        <v>LP Data Processing</v>
      </c>
      <c r="K31" s="472">
        <f>SUM(MACRO!L811)</f>
        <v>0</v>
      </c>
      <c r="L31" s="473">
        <f t="shared" si="11"/>
        <v>0</v>
      </c>
      <c r="M31" s="472">
        <f>SUM(MACRO!N811)</f>
        <v>0</v>
      </c>
      <c r="N31" s="473">
        <f t="shared" si="12"/>
        <v>0</v>
      </c>
      <c r="O31" s="472">
        <f>SUM(MACRO!P811)</f>
        <v>0</v>
      </c>
      <c r="P31" s="473">
        <f t="shared" si="13"/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SUM(MACRO!C812)</f>
        <v>0</v>
      </c>
      <c r="C32" s="473">
        <f t="shared" si="7"/>
        <v>0</v>
      </c>
      <c r="D32" s="472">
        <f>SUM(MACRO!E812)</f>
        <v>0</v>
      </c>
      <c r="E32" s="473">
        <f t="shared" si="8"/>
        <v>0</v>
      </c>
      <c r="F32" s="472">
        <f>SUM(MACRO!G812)</f>
        <v>0</v>
      </c>
      <c r="G32" s="473">
        <f t="shared" si="9"/>
        <v>0</v>
      </c>
      <c r="H32" s="472">
        <f>SUM(MACRO!I812)</f>
        <v>0</v>
      </c>
      <c r="I32" s="473">
        <f t="shared" si="10"/>
        <v>0</v>
      </c>
      <c r="J32" s="437" t="str">
        <f>MACRO!B812</f>
        <v>LP Material Supplies</v>
      </c>
      <c r="K32" s="472">
        <f>SUM(MACRO!L812)</f>
        <v>0</v>
      </c>
      <c r="L32" s="473">
        <f t="shared" si="11"/>
        <v>0</v>
      </c>
      <c r="M32" s="472">
        <f>SUM(MACRO!N812)</f>
        <v>0</v>
      </c>
      <c r="N32" s="473">
        <f t="shared" si="12"/>
        <v>0</v>
      </c>
      <c r="O32" s="472">
        <f>SUM(MACRO!P812)</f>
        <v>0</v>
      </c>
      <c r="P32" s="473">
        <f t="shared" si="13"/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SUM(MACRO!C813)</f>
        <v>0</v>
      </c>
      <c r="C33" s="473">
        <f t="shared" si="7"/>
        <v>0</v>
      </c>
      <c r="D33" s="472">
        <f>SUM(MACRO!E813)</f>
        <v>0</v>
      </c>
      <c r="E33" s="473">
        <f t="shared" si="8"/>
        <v>0</v>
      </c>
      <c r="F33" s="472">
        <f>SUM(MACRO!G813)</f>
        <v>0</v>
      </c>
      <c r="G33" s="473">
        <f t="shared" si="9"/>
        <v>0</v>
      </c>
      <c r="H33" s="472">
        <f>SUM(MACRO!I813)</f>
        <v>0</v>
      </c>
      <c r="I33" s="473">
        <f t="shared" si="10"/>
        <v>0</v>
      </c>
      <c r="J33" s="437" t="str">
        <f>MACRO!B813</f>
        <v>LP Consultan fee</v>
      </c>
      <c r="K33" s="472">
        <f>SUM(MACRO!L813)</f>
        <v>0</v>
      </c>
      <c r="L33" s="473">
        <f t="shared" si="11"/>
        <v>0</v>
      </c>
      <c r="M33" s="472">
        <f>SUM(MACRO!N813)</f>
        <v>0</v>
      </c>
      <c r="N33" s="473">
        <f t="shared" si="12"/>
        <v>0</v>
      </c>
      <c r="O33" s="472">
        <f>SUM(MACRO!P813)</f>
        <v>0</v>
      </c>
      <c r="P33" s="473">
        <f t="shared" si="13"/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SUM(MACRO!C814)</f>
        <v>0</v>
      </c>
      <c r="C34" s="473">
        <f t="shared" si="7"/>
        <v>0</v>
      </c>
      <c r="D34" s="472">
        <f>SUM(MACRO!E814)</f>
        <v>0</v>
      </c>
      <c r="E34" s="473">
        <f t="shared" si="8"/>
        <v>0</v>
      </c>
      <c r="F34" s="472">
        <f>SUM(MACRO!G814)</f>
        <v>0</v>
      </c>
      <c r="G34" s="473">
        <f t="shared" si="9"/>
        <v>0</v>
      </c>
      <c r="H34" s="472">
        <f>SUM(MACRO!I814)</f>
        <v>0</v>
      </c>
      <c r="I34" s="473">
        <f t="shared" si="10"/>
        <v>0</v>
      </c>
      <c r="J34" s="437" t="str">
        <f>MACRO!B814</f>
        <v>LP Dues &amp; Subscription</v>
      </c>
      <c r="K34" s="472">
        <f>SUM(MACRO!L814)</f>
        <v>0</v>
      </c>
      <c r="L34" s="473">
        <f t="shared" si="11"/>
        <v>0</v>
      </c>
      <c r="M34" s="472">
        <f>SUM(MACRO!N814)</f>
        <v>0</v>
      </c>
      <c r="N34" s="473">
        <f t="shared" si="12"/>
        <v>0</v>
      </c>
      <c r="O34" s="472">
        <f>SUM(MACRO!P814)</f>
        <v>0</v>
      </c>
      <c r="P34" s="473">
        <f t="shared" si="13"/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SUM(MACRO!C815)</f>
        <v>0</v>
      </c>
      <c r="C35" s="473">
        <f t="shared" si="7"/>
        <v>0</v>
      </c>
      <c r="D35" s="472">
        <f>SUM(MACRO!E815)</f>
        <v>0</v>
      </c>
      <c r="E35" s="473">
        <f t="shared" si="8"/>
        <v>0</v>
      </c>
      <c r="F35" s="472">
        <f>SUM(MACRO!G815)</f>
        <v>0</v>
      </c>
      <c r="G35" s="473">
        <f t="shared" si="9"/>
        <v>0</v>
      </c>
      <c r="H35" s="472">
        <f>SUM(MACRO!I815)</f>
        <v>0</v>
      </c>
      <c r="I35" s="473">
        <f t="shared" si="10"/>
        <v>0</v>
      </c>
      <c r="J35" s="437" t="str">
        <f>MACRO!B815</f>
        <v>LP Laundry Uniform</v>
      </c>
      <c r="K35" s="472">
        <f>SUM(MACRO!L815)</f>
        <v>0</v>
      </c>
      <c r="L35" s="473">
        <f t="shared" si="11"/>
        <v>0</v>
      </c>
      <c r="M35" s="472">
        <f>SUM(MACRO!N815)</f>
        <v>0</v>
      </c>
      <c r="N35" s="473">
        <f t="shared" si="12"/>
        <v>0</v>
      </c>
      <c r="O35" s="472">
        <f>SUM(MACRO!P815)</f>
        <v>0</v>
      </c>
      <c r="P35" s="473">
        <f t="shared" si="13"/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SUM(MACRO!C816)</f>
        <v>0</v>
      </c>
      <c r="C36" s="473">
        <f t="shared" si="7"/>
        <v>0</v>
      </c>
      <c r="D36" s="472">
        <f>SUM(MACRO!E816)</f>
        <v>0</v>
      </c>
      <c r="E36" s="473">
        <f t="shared" si="8"/>
        <v>0</v>
      </c>
      <c r="F36" s="472">
        <f>SUM(MACRO!G816)</f>
        <v>0</v>
      </c>
      <c r="G36" s="473">
        <f t="shared" si="9"/>
        <v>0</v>
      </c>
      <c r="H36" s="472">
        <f>SUM(MACRO!I816)</f>
        <v>0</v>
      </c>
      <c r="I36" s="473">
        <f t="shared" si="10"/>
        <v>0</v>
      </c>
      <c r="J36" s="437" t="str">
        <f>MACRO!B816</f>
        <v>LP Training</v>
      </c>
      <c r="K36" s="472">
        <f>SUM(MACRO!L816)</f>
        <v>0</v>
      </c>
      <c r="L36" s="473">
        <f t="shared" si="11"/>
        <v>0</v>
      </c>
      <c r="M36" s="472">
        <f>SUM(MACRO!N816)</f>
        <v>0</v>
      </c>
      <c r="N36" s="473">
        <f t="shared" si="12"/>
        <v>0</v>
      </c>
      <c r="O36" s="472">
        <f>SUM(MACRO!P816)</f>
        <v>0</v>
      </c>
      <c r="P36" s="473">
        <f t="shared" si="13"/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SUM(MACRO!C817)</f>
        <v>0</v>
      </c>
      <c r="C37" s="473">
        <f t="shared" si="7"/>
        <v>0</v>
      </c>
      <c r="D37" s="472">
        <f>SUM(MACRO!E817)</f>
        <v>0</v>
      </c>
      <c r="E37" s="473">
        <f t="shared" si="8"/>
        <v>0</v>
      </c>
      <c r="F37" s="472">
        <f>SUM(MACRO!G817)</f>
        <v>0</v>
      </c>
      <c r="G37" s="473">
        <f t="shared" si="9"/>
        <v>0</v>
      </c>
      <c r="H37" s="472">
        <f>SUM(MACRO!I817)</f>
        <v>0</v>
      </c>
      <c r="I37" s="473">
        <f t="shared" si="10"/>
        <v>0</v>
      </c>
      <c r="J37" s="437" t="str">
        <f>MACRO!B817</f>
        <v>LP Others expenses</v>
      </c>
      <c r="K37" s="472">
        <f>SUM(MACRO!L817)</f>
        <v>0</v>
      </c>
      <c r="L37" s="473">
        <f t="shared" si="11"/>
        <v>0</v>
      </c>
      <c r="M37" s="472">
        <f>SUM(MACRO!N817)</f>
        <v>0</v>
      </c>
      <c r="N37" s="473">
        <f t="shared" si="12"/>
        <v>0</v>
      </c>
      <c r="O37" s="472">
        <f>SUM(MACRO!P817)</f>
        <v>0</v>
      </c>
      <c r="P37" s="473">
        <f t="shared" si="13"/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523">
        <f>SUM(B23:B37)</f>
        <v>0</v>
      </c>
      <c r="C38" s="522">
        <f t="shared" si="7"/>
        <v>0</v>
      </c>
      <c r="D38" s="523">
        <f>SUM(D23:D37)</f>
        <v>0</v>
      </c>
      <c r="E38" s="522">
        <f t="shared" si="8"/>
        <v>0</v>
      </c>
      <c r="F38" s="523">
        <f>SUM(F23:F37)</f>
        <v>0</v>
      </c>
      <c r="G38" s="522">
        <f t="shared" si="9"/>
        <v>0</v>
      </c>
      <c r="H38" s="523">
        <f>SUM(H23:H37)</f>
        <v>0</v>
      </c>
      <c r="I38" s="522">
        <f t="shared" si="10"/>
        <v>0</v>
      </c>
      <c r="J38" s="441" t="s">
        <v>1609</v>
      </c>
      <c r="K38" s="523">
        <f>SUM(K23:K37)</f>
        <v>0</v>
      </c>
      <c r="L38" s="522">
        <f t="shared" si="11"/>
        <v>0</v>
      </c>
      <c r="M38" s="523">
        <f>SUM(M23:M37)</f>
        <v>0</v>
      </c>
      <c r="N38" s="522">
        <f t="shared" si="12"/>
        <v>0</v>
      </c>
      <c r="O38" s="523">
        <f>SUM(O23:O37)</f>
        <v>0</v>
      </c>
      <c r="P38" s="522">
        <f t="shared" si="13"/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521">
        <f>SUM(B21,B38)</f>
        <v>0</v>
      </c>
      <c r="C39" s="522">
        <f>IF(B$39=0,0,(B39/B$39)*100)</f>
        <v>0</v>
      </c>
      <c r="D39" s="521">
        <f>SUM(D21,D38)</f>
        <v>0</v>
      </c>
      <c r="E39" s="522">
        <f>IF(D$39=0,0,(D39/D$39)*100)</f>
        <v>0</v>
      </c>
      <c r="F39" s="521">
        <f>SUM(F21,F38)</f>
        <v>0</v>
      </c>
      <c r="G39" s="522">
        <f>IF(F$39=0,0,(F39/F$39)*100)</f>
        <v>0</v>
      </c>
      <c r="H39" s="521">
        <f>SUM(H21,H38)</f>
        <v>0</v>
      </c>
      <c r="I39" s="522">
        <f>IF(H$39=0,0,(H39/H$39)*100)</f>
        <v>0</v>
      </c>
      <c r="J39" s="433" t="s">
        <v>1671</v>
      </c>
      <c r="K39" s="521">
        <f>SUM(K21,K38)</f>
        <v>0</v>
      </c>
      <c r="L39" s="522">
        <f>IF(K$39=0,0,(K39/K$39)*100)</f>
        <v>0</v>
      </c>
      <c r="M39" s="521">
        <f>SUM(M21,M38)</f>
        <v>0</v>
      </c>
      <c r="N39" s="522">
        <f>IF(M$39=0,0,(M39/M$39)*100)</f>
        <v>0</v>
      </c>
      <c r="O39" s="521">
        <f>SUM(O21,O38)</f>
        <v>0</v>
      </c>
      <c r="P39" s="522">
        <f>IF(O$39=0,0,(O39/O$39)*100)</f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81"/>
      <c r="B40" s="408"/>
      <c r="C40" s="409"/>
      <c r="D40" s="408"/>
      <c r="E40" s="409"/>
      <c r="F40" s="408"/>
      <c r="G40" s="409"/>
      <c r="H40" s="408"/>
      <c r="I40" s="409"/>
      <c r="J40" s="410"/>
      <c r="K40" s="408"/>
      <c r="L40" s="409"/>
      <c r="M40" s="408"/>
      <c r="N40" s="409"/>
      <c r="O40" s="408"/>
      <c r="P40" s="409"/>
      <c r="Q40" s="41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343"/>
      <c r="B41" s="340"/>
      <c r="C41" s="341"/>
      <c r="D41" s="340"/>
      <c r="E41" s="341"/>
      <c r="F41" s="340"/>
      <c r="G41" s="341"/>
      <c r="H41" s="340"/>
      <c r="I41" s="341"/>
      <c r="J41" s="342"/>
      <c r="K41" s="340"/>
      <c r="L41" s="341"/>
      <c r="M41" s="340"/>
      <c r="N41" s="341"/>
      <c r="O41" s="340"/>
      <c r="P41" s="341"/>
      <c r="Q41" s="340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.75" customHeight="1">
      <c r="A42" s="343"/>
      <c r="B42" s="340"/>
      <c r="C42" s="341"/>
      <c r="D42" s="340"/>
      <c r="E42" s="341"/>
      <c r="F42" s="340"/>
      <c r="G42" s="341"/>
      <c r="H42" s="340"/>
      <c r="I42" s="341"/>
      <c r="J42" s="342"/>
      <c r="K42" s="340"/>
      <c r="L42" s="341"/>
      <c r="M42" s="340"/>
      <c r="N42" s="341"/>
      <c r="O42" s="340"/>
      <c r="P42" s="341"/>
      <c r="Q42" s="340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.75" customHeight="1">
      <c r="A43" s="343"/>
      <c r="B43" s="340"/>
      <c r="C43" s="341"/>
      <c r="D43" s="340"/>
      <c r="E43" s="341"/>
      <c r="F43" s="340"/>
      <c r="G43" s="341"/>
      <c r="H43" s="340"/>
      <c r="I43" s="341"/>
      <c r="J43" s="342"/>
      <c r="K43" s="340"/>
      <c r="L43" s="341"/>
      <c r="M43" s="340"/>
      <c r="N43" s="341"/>
      <c r="O43" s="340"/>
      <c r="P43" s="341"/>
      <c r="Q43" s="340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.75" customHeight="1">
      <c r="A44" s="343"/>
      <c r="B44" s="340"/>
      <c r="C44" s="341"/>
      <c r="D44" s="340"/>
      <c r="E44" s="341"/>
      <c r="F44" s="340"/>
      <c r="G44" s="341"/>
      <c r="H44" s="340"/>
      <c r="I44" s="341"/>
      <c r="J44" s="342"/>
      <c r="K44" s="340"/>
      <c r="L44" s="341"/>
      <c r="M44" s="340"/>
      <c r="N44" s="341"/>
      <c r="O44" s="340"/>
      <c r="P44" s="341"/>
      <c r="Q44" s="340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.75" customHeight="1">
      <c r="A45" s="343"/>
      <c r="B45" s="340"/>
      <c r="C45" s="341"/>
      <c r="D45" s="340"/>
      <c r="E45" s="341"/>
      <c r="F45" s="340"/>
      <c r="G45" s="341"/>
      <c r="H45" s="340"/>
      <c r="I45" s="341"/>
      <c r="J45" s="342"/>
      <c r="K45" s="340"/>
      <c r="L45" s="341"/>
      <c r="M45" s="340"/>
      <c r="N45" s="341"/>
      <c r="O45" s="340"/>
      <c r="P45" s="341"/>
      <c r="Q45" s="340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.75" customHeight="1">
      <c r="A46" s="343"/>
      <c r="B46" s="340"/>
      <c r="C46" s="341"/>
      <c r="D46" s="340"/>
      <c r="E46" s="341"/>
      <c r="F46" s="340"/>
      <c r="G46" s="341"/>
      <c r="H46" s="340"/>
      <c r="I46" s="341"/>
      <c r="J46" s="342"/>
      <c r="K46" s="340"/>
      <c r="L46" s="341"/>
      <c r="M46" s="340"/>
      <c r="N46" s="341"/>
      <c r="O46" s="340"/>
      <c r="P46" s="341"/>
      <c r="Q46" s="340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.75" customHeight="1">
      <c r="A47" s="343"/>
      <c r="B47" s="340"/>
      <c r="C47" s="341"/>
      <c r="D47" s="340"/>
      <c r="E47" s="341"/>
      <c r="F47" s="340"/>
      <c r="G47" s="341"/>
      <c r="H47" s="340"/>
      <c r="I47" s="341"/>
      <c r="J47" s="342"/>
      <c r="K47" s="340"/>
      <c r="L47" s="341"/>
      <c r="M47" s="340"/>
      <c r="N47" s="341"/>
      <c r="O47" s="340"/>
      <c r="P47" s="341"/>
      <c r="Q47" s="340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.75" customHeight="1">
      <c r="A48" s="343"/>
      <c r="B48" s="340"/>
      <c r="C48" s="341"/>
      <c r="D48" s="340"/>
      <c r="E48" s="341"/>
      <c r="F48" s="340"/>
      <c r="G48" s="341"/>
      <c r="H48" s="340"/>
      <c r="I48" s="341"/>
      <c r="J48" s="342"/>
      <c r="K48" s="340"/>
      <c r="L48" s="341"/>
      <c r="M48" s="340"/>
      <c r="N48" s="341"/>
      <c r="O48" s="340"/>
      <c r="P48" s="341"/>
      <c r="Q48" s="340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.75" customHeight="1">
      <c r="A49" s="343"/>
      <c r="B49" s="340"/>
      <c r="C49" s="341"/>
      <c r="D49" s="340"/>
      <c r="E49" s="341"/>
      <c r="F49" s="340"/>
      <c r="G49" s="341"/>
      <c r="H49" s="340"/>
      <c r="I49" s="341"/>
      <c r="J49" s="342"/>
      <c r="K49" s="340"/>
      <c r="L49" s="341"/>
      <c r="M49" s="340"/>
      <c r="N49" s="341"/>
      <c r="O49" s="340"/>
      <c r="P49" s="341"/>
      <c r="Q49" s="340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.75" customHeight="1">
      <c r="A50" s="343"/>
      <c r="B50" s="340"/>
      <c r="C50" s="341"/>
      <c r="D50" s="340"/>
      <c r="E50" s="341"/>
      <c r="F50" s="340"/>
      <c r="G50" s="341"/>
      <c r="H50" s="340"/>
      <c r="I50" s="341"/>
      <c r="J50" s="342"/>
      <c r="K50" s="340"/>
      <c r="L50" s="341"/>
      <c r="M50" s="340"/>
      <c r="N50" s="341"/>
      <c r="O50" s="340"/>
      <c r="P50" s="341"/>
      <c r="Q50" s="340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42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42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42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42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42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42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42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42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42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42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42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42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42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42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42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42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42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42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42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42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42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42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42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42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42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42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42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42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42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42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42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42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42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42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42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42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42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42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42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42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42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42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42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42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42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42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42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42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42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42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42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42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42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42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42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42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42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42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42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42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42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42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42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42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42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42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42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42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42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42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42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42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42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42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42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42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42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42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42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42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42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42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42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42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42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42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42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42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42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42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42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42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42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42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42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42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42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42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42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42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42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42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42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42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42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42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42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42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42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42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42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42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42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42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42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42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42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42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42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42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42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42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42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42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42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42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42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42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42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42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42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42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42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42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42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42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42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42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42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42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42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42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42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42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42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42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42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42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42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42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42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42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42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42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42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42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42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42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42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42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42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42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42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42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42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42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42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42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42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42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42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42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42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42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42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42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42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42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42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42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42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42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42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42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42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42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42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42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42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42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42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42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42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42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42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42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42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42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42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42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42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42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42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42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42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42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42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42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42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42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42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42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42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42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42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42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42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42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42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42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42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42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42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42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42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42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42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42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42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42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42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42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42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42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42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42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42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42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42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42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42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42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42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42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42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42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42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42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42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42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42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42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42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42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42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42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42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42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42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42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42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42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42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42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42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42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42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42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42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42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42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42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42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42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42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42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42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42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42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42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42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42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42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42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42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42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42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42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42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42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42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42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42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42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42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42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42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42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42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42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42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42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42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42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42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42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42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42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42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42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42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42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42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42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42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42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42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42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42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42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42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42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42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42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42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42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42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42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42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42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42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42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42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42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42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42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42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42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42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42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42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42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42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42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42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42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42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42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42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42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42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42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42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42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42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42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42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42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42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42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42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42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42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42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42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42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42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42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42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42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42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42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42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42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42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42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42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42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42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42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42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42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42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42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42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42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42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42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42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42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42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42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42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42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42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42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42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42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42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42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42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42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42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42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42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42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42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42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42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42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42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42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42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42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42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42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42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42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42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42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42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42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42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42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42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42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42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42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42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42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42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42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42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42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42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42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42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42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42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42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42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42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42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42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42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42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42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42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42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42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42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42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42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42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42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42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42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42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42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42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42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42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42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42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42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42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42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42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42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42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42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42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42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42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42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42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42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42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42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42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42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42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42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42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42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42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42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42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42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42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42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42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42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42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42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42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42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42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42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42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42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42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42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42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42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42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42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42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42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42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42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42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42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42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42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42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42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42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42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42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42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42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42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42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42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42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42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42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42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42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42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42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42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42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42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42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42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42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42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42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42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42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42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42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42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42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42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42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42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42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42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42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42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42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42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42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42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42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42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42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42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42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42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42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42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42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42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42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42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42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42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42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42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42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42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42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42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42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42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42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42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42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42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42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42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42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42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42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42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42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42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42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42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42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42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42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42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42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42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42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42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42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42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42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42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42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42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42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42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42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42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42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42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42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42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42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42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42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42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42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42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42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42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42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42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42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42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42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42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42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42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42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42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42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42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42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42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42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42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42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42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42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42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42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42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42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42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42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42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42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42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42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42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42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42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42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42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42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42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42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42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42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42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42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42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42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42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42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42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42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42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42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42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42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42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42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42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42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42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42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42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42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42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42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42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42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42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42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42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42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42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42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42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42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42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42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42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42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42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42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42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42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42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42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42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42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42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42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42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42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42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42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42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42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42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42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42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42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42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42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42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42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42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42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42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42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42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42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42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42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42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42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42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42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42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42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42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42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42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42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42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42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42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42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42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42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42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42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42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42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42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42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42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42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42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42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42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42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42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42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42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42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42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42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42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42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42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42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42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42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42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42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42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42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42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42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42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42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42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42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42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42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42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42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42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42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42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42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42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42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42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42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42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42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42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42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42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42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42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42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42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42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42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42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42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42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42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42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42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42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42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42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42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42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42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42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42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42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42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42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42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42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42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42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42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42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42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42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42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42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42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42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42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42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42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42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42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42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42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42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42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42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42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42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42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42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42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42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42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42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42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42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42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42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42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42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42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42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42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42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42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42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42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42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42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42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42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42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42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42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42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42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42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42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42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42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42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42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42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42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42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42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42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42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42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42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42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42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42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42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42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42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42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42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42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42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42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42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42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42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42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42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42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42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42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42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42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42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42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42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42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42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42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42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42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42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42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42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42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42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42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42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42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42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42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42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42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42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42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42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42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42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42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42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42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42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42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42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42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42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42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42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42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42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42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42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42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42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42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42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P2"/>
    <mergeCell ref="B3:P3"/>
    <mergeCell ref="B4:P4"/>
  </mergeCells>
  <pageMargins left="0.7" right="0.7" top="0.75" bottom="0.75" header="0" footer="0"/>
  <pageSetup scale="43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53734"/>
  </sheetPr>
  <dimension ref="A1:Z1000"/>
  <sheetViews>
    <sheetView workbookViewId="0">
      <pane ySplit="6" topLeftCell="A7" activePane="bottomLeft" state="frozen"/>
      <selection pane="bottomLeft" activeCell="B8" sqref="B8"/>
    </sheetView>
  </sheetViews>
  <sheetFormatPr defaultColWidth="14.42578125" defaultRowHeight="15" customHeight="1"/>
  <cols>
    <col min="1" max="1" width="2.7109375" customWidth="1"/>
    <col min="2" max="2" width="24.7109375" customWidth="1"/>
    <col min="3" max="3" width="8.7109375" customWidth="1"/>
    <col min="4" max="4" width="24.7109375" customWidth="1"/>
    <col min="5" max="5" width="8.7109375" customWidth="1"/>
    <col min="6" max="6" width="24.7109375" customWidth="1"/>
    <col min="7" max="7" width="8.7109375" customWidth="1"/>
    <col min="8" max="8" width="24.7109375" customWidth="1"/>
    <col min="9" max="9" width="8.7109375" customWidth="1"/>
    <col min="10" max="10" width="36.7109375" customWidth="1"/>
    <col min="11" max="11" width="24.7109375" customWidth="1"/>
    <col min="12" max="12" width="8.7109375" customWidth="1"/>
    <col min="13" max="13" width="24.7109375" customWidth="1"/>
    <col min="14" max="14" width="8.7109375" customWidth="1"/>
    <col min="15" max="15" width="24.7109375" customWidth="1"/>
    <col min="16" max="16" width="8.7109375" customWidth="1"/>
    <col min="17" max="17" width="2.7109375" customWidth="1"/>
    <col min="18" max="26" width="9.140625" customWidth="1"/>
  </cols>
  <sheetData>
    <row r="1" spans="1:26" ht="15" customHeight="1">
      <c r="A1" s="343"/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343"/>
      <c r="R1" s="340"/>
      <c r="S1" s="340"/>
      <c r="T1" s="340"/>
      <c r="U1" s="340"/>
      <c r="V1" s="340"/>
      <c r="W1" s="340"/>
      <c r="X1" s="340"/>
      <c r="Y1" s="340"/>
      <c r="Z1" s="340"/>
    </row>
    <row r="2" spans="1:26" ht="30" customHeight="1">
      <c r="A2" s="343"/>
      <c r="B2" s="591" t="s">
        <v>2057</v>
      </c>
      <c r="C2" s="549"/>
      <c r="D2" s="549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343"/>
      <c r="R2" s="343"/>
      <c r="S2" s="343"/>
      <c r="T2" s="343"/>
      <c r="U2" s="343"/>
      <c r="V2" s="343"/>
      <c r="W2" s="343"/>
      <c r="X2" s="343"/>
      <c r="Y2" s="343"/>
      <c r="Z2" s="343"/>
    </row>
    <row r="3" spans="1:26" ht="15" customHeight="1">
      <c r="A3" s="343"/>
      <c r="B3" s="589" t="str">
        <f>MACRO!$P$4</f>
        <v>Accounting Period: March 2024</v>
      </c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343"/>
      <c r="R3" s="343"/>
      <c r="S3" s="343"/>
      <c r="T3" s="343"/>
      <c r="U3" s="343"/>
      <c r="V3" s="343"/>
      <c r="W3" s="343"/>
      <c r="X3" s="343"/>
      <c r="Y3" s="343"/>
      <c r="Z3" s="343"/>
    </row>
    <row r="4" spans="1:26" ht="15" customHeight="1">
      <c r="A4" s="343"/>
      <c r="B4" s="592" t="str">
        <f>MACRO!$N$5</f>
        <v>Created: 02/04/2024 00:00:00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343"/>
      <c r="R4" s="343"/>
      <c r="S4" s="343"/>
      <c r="T4" s="343"/>
      <c r="U4" s="343"/>
      <c r="V4" s="343"/>
      <c r="W4" s="343"/>
      <c r="X4" s="343"/>
      <c r="Y4" s="343"/>
      <c r="Z4" s="343"/>
    </row>
    <row r="5" spans="1:26" ht="15" customHeight="1">
      <c r="A5" s="413"/>
      <c r="B5" s="414"/>
      <c r="C5" s="415"/>
      <c r="D5" s="414"/>
      <c r="E5" s="415"/>
      <c r="F5" s="414"/>
      <c r="G5" s="415"/>
      <c r="H5" s="414"/>
      <c r="I5" s="415"/>
      <c r="J5" s="416"/>
      <c r="K5" s="414"/>
      <c r="L5" s="415"/>
      <c r="M5" s="414"/>
      <c r="N5" s="415"/>
      <c r="O5" s="414"/>
      <c r="P5" s="349"/>
      <c r="Q5" s="417"/>
      <c r="R5" s="343"/>
      <c r="S5" s="343"/>
      <c r="T5" s="343"/>
      <c r="U5" s="343"/>
      <c r="V5" s="343"/>
      <c r="W5" s="343"/>
      <c r="X5" s="343"/>
      <c r="Y5" s="343"/>
      <c r="Z5" s="343"/>
    </row>
    <row r="6" spans="1:26" ht="15" customHeight="1">
      <c r="A6" s="419"/>
      <c r="B6" s="516" t="s">
        <v>10</v>
      </c>
      <c r="C6" s="517" t="s">
        <v>1717</v>
      </c>
      <c r="D6" s="518" t="s">
        <v>11</v>
      </c>
      <c r="E6" s="517" t="s">
        <v>1717</v>
      </c>
      <c r="F6" s="518" t="s">
        <v>12</v>
      </c>
      <c r="G6" s="517" t="s">
        <v>1717</v>
      </c>
      <c r="H6" s="518" t="s">
        <v>13</v>
      </c>
      <c r="I6" s="519" t="s">
        <v>1717</v>
      </c>
      <c r="J6" s="424" t="s">
        <v>9</v>
      </c>
      <c r="K6" s="516" t="s">
        <v>14</v>
      </c>
      <c r="L6" s="517" t="s">
        <v>1717</v>
      </c>
      <c r="M6" s="516" t="s">
        <v>15</v>
      </c>
      <c r="N6" s="520" t="s">
        <v>1717</v>
      </c>
      <c r="O6" s="516" t="s">
        <v>1916</v>
      </c>
      <c r="P6" s="517" t="s">
        <v>1717</v>
      </c>
      <c r="Q6" s="356"/>
      <c r="R6" s="351"/>
      <c r="S6" s="351"/>
      <c r="T6" s="351"/>
      <c r="U6" s="351"/>
      <c r="V6" s="351"/>
      <c r="W6" s="351"/>
      <c r="X6" s="351"/>
      <c r="Y6" s="351"/>
      <c r="Z6" s="351"/>
    </row>
    <row r="7" spans="1:26" ht="15" customHeight="1">
      <c r="A7" s="426"/>
      <c r="B7" s="436"/>
      <c r="C7" s="471"/>
      <c r="D7" s="436"/>
      <c r="E7" s="471"/>
      <c r="F7" s="436"/>
      <c r="G7" s="471"/>
      <c r="H7" s="436"/>
      <c r="I7" s="471"/>
      <c r="J7" s="370" t="s">
        <v>1894</v>
      </c>
      <c r="K7" s="436"/>
      <c r="L7" s="471"/>
      <c r="M7" s="436"/>
      <c r="N7" s="471"/>
      <c r="O7" s="436"/>
      <c r="P7" s="471"/>
      <c r="Q7" s="361"/>
      <c r="R7" s="340"/>
      <c r="S7" s="340"/>
      <c r="T7" s="340"/>
      <c r="U7" s="340"/>
      <c r="V7" s="340"/>
      <c r="W7" s="340"/>
      <c r="X7" s="340"/>
      <c r="Y7" s="340"/>
      <c r="Z7" s="340"/>
    </row>
    <row r="8" spans="1:26" ht="15" customHeight="1">
      <c r="A8" s="426"/>
      <c r="B8" s="472">
        <f>SUM(MACRO!C528)</f>
        <v>0</v>
      </c>
      <c r="C8" s="473">
        <f t="shared" ref="C8:C21" si="0">IF(B$21=0,0,(B8/B$21)*100)</f>
        <v>0</v>
      </c>
      <c r="D8" s="472">
        <f>SUM(MACRO!E528)</f>
        <v>0</v>
      </c>
      <c r="E8" s="473">
        <f t="shared" ref="E8:E21" si="1">IF(D$21=0,0,(D8/D$21)*100)</f>
        <v>0</v>
      </c>
      <c r="F8" s="472">
        <f>SUM(MACRO!G528)</f>
        <v>0</v>
      </c>
      <c r="G8" s="473">
        <f t="shared" ref="G8:G21" si="2">IF(F$21=0,0,(F8/F$21)*100)</f>
        <v>0</v>
      </c>
      <c r="H8" s="472">
        <f>SUM(MACRO!I528)</f>
        <v>0</v>
      </c>
      <c r="I8" s="473">
        <f t="shared" ref="I8:I21" si="3">IF(H$21=0,0,(H8/H$21)*100)</f>
        <v>0</v>
      </c>
      <c r="J8" s="437" t="str">
        <f>MACRO!B528</f>
        <v>IT Salary</v>
      </c>
      <c r="K8" s="472">
        <f>SUM(MACRO!L528)</f>
        <v>0</v>
      </c>
      <c r="L8" s="473">
        <f t="shared" ref="L8:L21" si="4">IF(K$21=0,0,(K8/K$21)*100)</f>
        <v>0</v>
      </c>
      <c r="M8" s="472">
        <f>SUM(MACRO!N528)</f>
        <v>0</v>
      </c>
      <c r="N8" s="473">
        <f t="shared" ref="N8:N21" si="5">IF(M$21=0,0,(M8/M$21)*100)</f>
        <v>0</v>
      </c>
      <c r="O8" s="472">
        <f>SUM(MACRO!P528)</f>
        <v>0</v>
      </c>
      <c r="P8" s="473">
        <f t="shared" ref="P8:P21" si="6">IF(O$21=0,0,(O8/O$21)*100)</f>
        <v>0</v>
      </c>
      <c r="Q8" s="361"/>
      <c r="R8" s="340"/>
      <c r="S8" s="340"/>
      <c r="T8" s="340"/>
      <c r="U8" s="340"/>
      <c r="V8" s="340"/>
      <c r="W8" s="340"/>
      <c r="X8" s="340"/>
      <c r="Y8" s="340"/>
      <c r="Z8" s="340"/>
    </row>
    <row r="9" spans="1:26" ht="15" customHeight="1">
      <c r="A9" s="426"/>
      <c r="B9" s="472">
        <f>SUM(MACRO!C529)</f>
        <v>0</v>
      </c>
      <c r="C9" s="473">
        <f t="shared" si="0"/>
        <v>0</v>
      </c>
      <c r="D9" s="472">
        <f>SUM(MACRO!E529)</f>
        <v>0</v>
      </c>
      <c r="E9" s="473">
        <f t="shared" si="1"/>
        <v>0</v>
      </c>
      <c r="F9" s="472">
        <f>SUM(MACRO!G529)</f>
        <v>0</v>
      </c>
      <c r="G9" s="473">
        <f t="shared" si="2"/>
        <v>0</v>
      </c>
      <c r="H9" s="472">
        <f>SUM(MACRO!I529)</f>
        <v>0</v>
      </c>
      <c r="I9" s="473">
        <f t="shared" si="3"/>
        <v>0</v>
      </c>
      <c r="J9" s="437" t="str">
        <f>MACRO!B529</f>
        <v>IT Bonus ( THR )</v>
      </c>
      <c r="K9" s="472">
        <f>SUM(MACRO!L529)</f>
        <v>0</v>
      </c>
      <c r="L9" s="473">
        <f t="shared" si="4"/>
        <v>0</v>
      </c>
      <c r="M9" s="472">
        <f>SUM(MACRO!N529)</f>
        <v>0</v>
      </c>
      <c r="N9" s="473">
        <f t="shared" si="5"/>
        <v>0</v>
      </c>
      <c r="O9" s="472">
        <f>SUM(MACRO!P529)</f>
        <v>0</v>
      </c>
      <c r="P9" s="473">
        <f t="shared" si="6"/>
        <v>0</v>
      </c>
      <c r="Q9" s="361"/>
      <c r="R9" s="340"/>
      <c r="S9" s="340"/>
      <c r="T9" s="340"/>
      <c r="U9" s="340"/>
      <c r="V9" s="340"/>
      <c r="W9" s="340"/>
      <c r="X9" s="340"/>
      <c r="Y9" s="340"/>
      <c r="Z9" s="340"/>
    </row>
    <row r="10" spans="1:26" ht="15" customHeight="1">
      <c r="A10" s="426"/>
      <c r="B10" s="472">
        <f>SUM(MACRO!C530)</f>
        <v>0</v>
      </c>
      <c r="C10" s="473">
        <f t="shared" si="0"/>
        <v>0</v>
      </c>
      <c r="D10" s="472">
        <f>SUM(MACRO!E530)</f>
        <v>0</v>
      </c>
      <c r="E10" s="473">
        <f t="shared" si="1"/>
        <v>0</v>
      </c>
      <c r="F10" s="472">
        <f>SUM(MACRO!G530)</f>
        <v>0</v>
      </c>
      <c r="G10" s="473">
        <f t="shared" si="2"/>
        <v>0</v>
      </c>
      <c r="H10" s="472">
        <f>SUM(MACRO!I530)</f>
        <v>0</v>
      </c>
      <c r="I10" s="473">
        <f t="shared" si="3"/>
        <v>0</v>
      </c>
      <c r="J10" s="437" t="str">
        <f>MACRO!B530</f>
        <v>IT Employee Bonus ( Compensation )</v>
      </c>
      <c r="K10" s="472">
        <f>SUM(MACRO!L530)</f>
        <v>0</v>
      </c>
      <c r="L10" s="473">
        <f t="shared" si="4"/>
        <v>0</v>
      </c>
      <c r="M10" s="472">
        <f>SUM(MACRO!N530)</f>
        <v>0</v>
      </c>
      <c r="N10" s="473">
        <f t="shared" si="5"/>
        <v>0</v>
      </c>
      <c r="O10" s="472">
        <f>SUM(MACRO!P530)</f>
        <v>0</v>
      </c>
      <c r="P10" s="473">
        <f t="shared" si="6"/>
        <v>0</v>
      </c>
      <c r="Q10" s="361"/>
      <c r="R10" s="340"/>
      <c r="S10" s="340"/>
      <c r="T10" s="340"/>
      <c r="U10" s="340"/>
      <c r="V10" s="340"/>
      <c r="W10" s="340"/>
      <c r="X10" s="340"/>
      <c r="Y10" s="340"/>
      <c r="Z10" s="340"/>
    </row>
    <row r="11" spans="1:26" ht="15" customHeight="1">
      <c r="A11" s="426"/>
      <c r="B11" s="472">
        <f>SUM(MACRO!C531)</f>
        <v>0</v>
      </c>
      <c r="C11" s="473">
        <f t="shared" si="0"/>
        <v>0</v>
      </c>
      <c r="D11" s="472">
        <f>SUM(MACRO!E531)</f>
        <v>0</v>
      </c>
      <c r="E11" s="473">
        <f t="shared" si="1"/>
        <v>0</v>
      </c>
      <c r="F11" s="472">
        <f>SUM(MACRO!G531)</f>
        <v>0</v>
      </c>
      <c r="G11" s="473">
        <f t="shared" si="2"/>
        <v>0</v>
      </c>
      <c r="H11" s="472">
        <f>SUM(MACRO!I531)</f>
        <v>0</v>
      </c>
      <c r="I11" s="473">
        <f t="shared" si="3"/>
        <v>0</v>
      </c>
      <c r="J11" s="437" t="str">
        <f>MACRO!B531</f>
        <v>IT Termination ( PHK )</v>
      </c>
      <c r="K11" s="472">
        <f>SUM(MACRO!L531)</f>
        <v>0</v>
      </c>
      <c r="L11" s="473">
        <f t="shared" si="4"/>
        <v>0</v>
      </c>
      <c r="M11" s="472">
        <f>SUM(MACRO!N531)</f>
        <v>0</v>
      </c>
      <c r="N11" s="473">
        <f t="shared" si="5"/>
        <v>0</v>
      </c>
      <c r="O11" s="472">
        <f>SUM(MACRO!P531)</f>
        <v>0</v>
      </c>
      <c r="P11" s="473">
        <f t="shared" si="6"/>
        <v>0</v>
      </c>
      <c r="Q11" s="361"/>
      <c r="R11" s="340"/>
      <c r="S11" s="340"/>
      <c r="T11" s="340"/>
      <c r="U11" s="340"/>
      <c r="V11" s="340"/>
      <c r="W11" s="340"/>
      <c r="X11" s="340"/>
      <c r="Y11" s="340"/>
      <c r="Z11" s="340"/>
    </row>
    <row r="12" spans="1:26" ht="15" customHeight="1">
      <c r="A12" s="426"/>
      <c r="B12" s="472">
        <f>SUM(MACRO!C532)</f>
        <v>0</v>
      </c>
      <c r="C12" s="473">
        <f t="shared" si="0"/>
        <v>0</v>
      </c>
      <c r="D12" s="472">
        <f>SUM(MACRO!E532)</f>
        <v>0</v>
      </c>
      <c r="E12" s="473">
        <f t="shared" si="1"/>
        <v>0</v>
      </c>
      <c r="F12" s="472">
        <f>SUM(MACRO!G532)</f>
        <v>0</v>
      </c>
      <c r="G12" s="473">
        <f t="shared" si="2"/>
        <v>0</v>
      </c>
      <c r="H12" s="472">
        <f>SUM(MACRO!I532)</f>
        <v>0</v>
      </c>
      <c r="I12" s="473">
        <f t="shared" si="3"/>
        <v>0</v>
      </c>
      <c r="J12" s="437" t="str">
        <f>MACRO!B532</f>
        <v>IT Daily Worker</v>
      </c>
      <c r="K12" s="472">
        <f>SUM(MACRO!L532)</f>
        <v>0</v>
      </c>
      <c r="L12" s="473">
        <f t="shared" si="4"/>
        <v>0</v>
      </c>
      <c r="M12" s="472">
        <f>SUM(MACRO!N532)</f>
        <v>0</v>
      </c>
      <c r="N12" s="473">
        <f t="shared" si="5"/>
        <v>0</v>
      </c>
      <c r="O12" s="472">
        <f>SUM(MACRO!P532)</f>
        <v>0</v>
      </c>
      <c r="P12" s="473">
        <f t="shared" si="6"/>
        <v>0</v>
      </c>
      <c r="Q12" s="361"/>
      <c r="R12" s="340"/>
      <c r="S12" s="340"/>
      <c r="T12" s="340"/>
      <c r="U12" s="340"/>
      <c r="V12" s="340"/>
      <c r="W12" s="340"/>
      <c r="X12" s="340"/>
      <c r="Y12" s="340"/>
      <c r="Z12" s="340"/>
    </row>
    <row r="13" spans="1:26" ht="15" customHeight="1">
      <c r="A13" s="426"/>
      <c r="B13" s="472">
        <f>SUM(MACRO!C533)</f>
        <v>0</v>
      </c>
      <c r="C13" s="473">
        <f t="shared" si="0"/>
        <v>0</v>
      </c>
      <c r="D13" s="472">
        <f>SUM(MACRO!E533)</f>
        <v>0</v>
      </c>
      <c r="E13" s="473">
        <f t="shared" si="1"/>
        <v>0</v>
      </c>
      <c r="F13" s="472">
        <f>SUM(MACRO!G533)</f>
        <v>0</v>
      </c>
      <c r="G13" s="473">
        <f t="shared" si="2"/>
        <v>0</v>
      </c>
      <c r="H13" s="472">
        <f>SUM(MACRO!I533)</f>
        <v>0</v>
      </c>
      <c r="I13" s="473">
        <f t="shared" si="3"/>
        <v>0</v>
      </c>
      <c r="J13" s="437" t="str">
        <f>MACRO!B533</f>
        <v>IT  Over time</v>
      </c>
      <c r="K13" s="472">
        <f>SUM(MACRO!L533)</f>
        <v>0</v>
      </c>
      <c r="L13" s="473">
        <f t="shared" si="4"/>
        <v>0</v>
      </c>
      <c r="M13" s="472">
        <f>SUM(MACRO!N533)</f>
        <v>0</v>
      </c>
      <c r="N13" s="473">
        <f t="shared" si="5"/>
        <v>0</v>
      </c>
      <c r="O13" s="472">
        <f>SUM(MACRO!P533)</f>
        <v>0</v>
      </c>
      <c r="P13" s="473">
        <f t="shared" si="6"/>
        <v>0</v>
      </c>
      <c r="Q13" s="361"/>
      <c r="R13" s="340"/>
      <c r="S13" s="340"/>
      <c r="T13" s="340"/>
      <c r="U13" s="340"/>
      <c r="V13" s="340"/>
      <c r="W13" s="340"/>
      <c r="X13" s="340"/>
      <c r="Y13" s="340"/>
      <c r="Z13" s="340"/>
    </row>
    <row r="14" spans="1:26" ht="15" customHeight="1">
      <c r="A14" s="426"/>
      <c r="B14" s="472">
        <f>SUM(MACRO!C534)</f>
        <v>0</v>
      </c>
      <c r="C14" s="473">
        <f t="shared" si="0"/>
        <v>0</v>
      </c>
      <c r="D14" s="472">
        <f>SUM(MACRO!E534)</f>
        <v>0</v>
      </c>
      <c r="E14" s="473">
        <f t="shared" si="1"/>
        <v>0</v>
      </c>
      <c r="F14" s="472">
        <f>SUM(MACRO!G534)</f>
        <v>0</v>
      </c>
      <c r="G14" s="473">
        <f t="shared" si="2"/>
        <v>0</v>
      </c>
      <c r="H14" s="472">
        <f>SUM(MACRO!I534)</f>
        <v>0</v>
      </c>
      <c r="I14" s="473">
        <f t="shared" si="3"/>
        <v>0</v>
      </c>
      <c r="J14" s="437" t="str">
        <f>MACRO!B534</f>
        <v>IT Employee Meals</v>
      </c>
      <c r="K14" s="472">
        <f>SUM(MACRO!L534)</f>
        <v>0</v>
      </c>
      <c r="L14" s="473">
        <f t="shared" si="4"/>
        <v>0</v>
      </c>
      <c r="M14" s="472">
        <f>SUM(MACRO!N534)</f>
        <v>0</v>
      </c>
      <c r="N14" s="473">
        <f t="shared" si="5"/>
        <v>0</v>
      </c>
      <c r="O14" s="472">
        <f>SUM(MACRO!P534)</f>
        <v>0</v>
      </c>
      <c r="P14" s="473">
        <f t="shared" si="6"/>
        <v>0</v>
      </c>
      <c r="Q14" s="361"/>
      <c r="R14" s="340"/>
      <c r="S14" s="340"/>
      <c r="T14" s="340"/>
      <c r="U14" s="340"/>
      <c r="V14" s="340"/>
      <c r="W14" s="340"/>
      <c r="X14" s="340"/>
      <c r="Y14" s="340"/>
      <c r="Z14" s="340"/>
    </row>
    <row r="15" spans="1:26" ht="15" customHeight="1">
      <c r="A15" s="426"/>
      <c r="B15" s="472">
        <f>SUM(MACRO!C535)</f>
        <v>0</v>
      </c>
      <c r="C15" s="473">
        <f t="shared" si="0"/>
        <v>0</v>
      </c>
      <c r="D15" s="472">
        <f>SUM(MACRO!E535)</f>
        <v>0</v>
      </c>
      <c r="E15" s="473">
        <f t="shared" si="1"/>
        <v>0</v>
      </c>
      <c r="F15" s="472">
        <f>SUM(MACRO!G535)</f>
        <v>0</v>
      </c>
      <c r="G15" s="473">
        <f t="shared" si="2"/>
        <v>0</v>
      </c>
      <c r="H15" s="472">
        <f>SUM(MACRO!I535)</f>
        <v>0</v>
      </c>
      <c r="I15" s="473">
        <f t="shared" si="3"/>
        <v>0</v>
      </c>
      <c r="J15" s="437" t="str">
        <f>MACRO!B535</f>
        <v>IT Medical Insurance</v>
      </c>
      <c r="K15" s="472">
        <f>SUM(MACRO!L535)</f>
        <v>0</v>
      </c>
      <c r="L15" s="473">
        <f t="shared" si="4"/>
        <v>0</v>
      </c>
      <c r="M15" s="472">
        <f>SUM(MACRO!N535)</f>
        <v>0</v>
      </c>
      <c r="N15" s="473">
        <f t="shared" si="5"/>
        <v>0</v>
      </c>
      <c r="O15" s="472">
        <f>SUM(MACRO!P535)</f>
        <v>0</v>
      </c>
      <c r="P15" s="473">
        <f t="shared" si="6"/>
        <v>0</v>
      </c>
      <c r="Q15" s="361"/>
      <c r="R15" s="340"/>
      <c r="S15" s="340"/>
      <c r="T15" s="340"/>
      <c r="U15" s="340"/>
      <c r="V15" s="340"/>
      <c r="W15" s="340"/>
      <c r="X15" s="340"/>
      <c r="Y15" s="340"/>
      <c r="Z15" s="340"/>
    </row>
    <row r="16" spans="1:26" ht="15" customHeight="1">
      <c r="A16" s="426"/>
      <c r="B16" s="472">
        <f>SUM(MACRO!C536)</f>
        <v>0</v>
      </c>
      <c r="C16" s="473">
        <f t="shared" si="0"/>
        <v>0</v>
      </c>
      <c r="D16" s="472">
        <f>SUM(MACRO!E536)</f>
        <v>0</v>
      </c>
      <c r="E16" s="473">
        <f t="shared" si="1"/>
        <v>0</v>
      </c>
      <c r="F16" s="472">
        <f>SUM(MACRO!G536)</f>
        <v>0</v>
      </c>
      <c r="G16" s="473">
        <f t="shared" si="2"/>
        <v>0</v>
      </c>
      <c r="H16" s="472">
        <f>SUM(MACRO!I536)</f>
        <v>0</v>
      </c>
      <c r="I16" s="473">
        <f t="shared" si="3"/>
        <v>0</v>
      </c>
      <c r="J16" s="437" t="str">
        <f>MACRO!B536</f>
        <v>IT BPJS Ketenagakerjaan</v>
      </c>
      <c r="K16" s="472">
        <f>SUM(MACRO!L536)</f>
        <v>0</v>
      </c>
      <c r="L16" s="473">
        <f t="shared" si="4"/>
        <v>0</v>
      </c>
      <c r="M16" s="472">
        <f>SUM(MACRO!N536)</f>
        <v>0</v>
      </c>
      <c r="N16" s="473">
        <f t="shared" si="5"/>
        <v>0</v>
      </c>
      <c r="O16" s="472">
        <f>SUM(MACRO!P536)</f>
        <v>0</v>
      </c>
      <c r="P16" s="473">
        <f t="shared" si="6"/>
        <v>0</v>
      </c>
      <c r="Q16" s="361"/>
      <c r="R16" s="340"/>
      <c r="S16" s="340"/>
      <c r="T16" s="340"/>
      <c r="U16" s="340"/>
      <c r="V16" s="340"/>
      <c r="W16" s="340"/>
      <c r="X16" s="340"/>
      <c r="Y16" s="340"/>
      <c r="Z16" s="340"/>
    </row>
    <row r="17" spans="1:26" ht="15" customHeight="1">
      <c r="A17" s="426"/>
      <c r="B17" s="472">
        <f>SUM(MACRO!C537)</f>
        <v>0</v>
      </c>
      <c r="C17" s="473">
        <f t="shared" si="0"/>
        <v>0</v>
      </c>
      <c r="D17" s="472">
        <f>SUM(MACRO!E537)</f>
        <v>0</v>
      </c>
      <c r="E17" s="473">
        <f t="shared" si="1"/>
        <v>0</v>
      </c>
      <c r="F17" s="472">
        <f>SUM(MACRO!G537)</f>
        <v>0</v>
      </c>
      <c r="G17" s="473">
        <f t="shared" si="2"/>
        <v>0</v>
      </c>
      <c r="H17" s="472">
        <f>SUM(MACRO!I537)</f>
        <v>0</v>
      </c>
      <c r="I17" s="473">
        <f t="shared" si="3"/>
        <v>0</v>
      </c>
      <c r="J17" s="437" t="str">
        <f>MACRO!B537</f>
        <v>IT BPJS Kesehatan</v>
      </c>
      <c r="K17" s="472">
        <f>SUM(MACRO!L537)</f>
        <v>0</v>
      </c>
      <c r="L17" s="473">
        <f t="shared" si="4"/>
        <v>0</v>
      </c>
      <c r="M17" s="472">
        <f>SUM(MACRO!N537)</f>
        <v>0</v>
      </c>
      <c r="N17" s="473">
        <f t="shared" si="5"/>
        <v>0</v>
      </c>
      <c r="O17" s="472">
        <f>SUM(MACRO!P537)</f>
        <v>0</v>
      </c>
      <c r="P17" s="473">
        <f t="shared" si="6"/>
        <v>0</v>
      </c>
      <c r="Q17" s="361"/>
      <c r="R17" s="340"/>
      <c r="S17" s="340"/>
      <c r="T17" s="340"/>
      <c r="U17" s="340"/>
      <c r="V17" s="340"/>
      <c r="W17" s="340"/>
      <c r="X17" s="340"/>
      <c r="Y17" s="340"/>
      <c r="Z17" s="340"/>
    </row>
    <row r="18" spans="1:26" ht="15" customHeight="1">
      <c r="A18" s="426"/>
      <c r="B18" s="472">
        <f>SUM(MACRO!C538)</f>
        <v>0</v>
      </c>
      <c r="C18" s="473">
        <f t="shared" si="0"/>
        <v>0</v>
      </c>
      <c r="D18" s="472">
        <f>SUM(MACRO!E538)</f>
        <v>0</v>
      </c>
      <c r="E18" s="473">
        <f t="shared" si="1"/>
        <v>0</v>
      </c>
      <c r="F18" s="472">
        <f>SUM(MACRO!G538)</f>
        <v>0</v>
      </c>
      <c r="G18" s="473">
        <f t="shared" si="2"/>
        <v>0</v>
      </c>
      <c r="H18" s="472">
        <f>SUM(MACRO!I538)</f>
        <v>0</v>
      </c>
      <c r="I18" s="473">
        <f t="shared" si="3"/>
        <v>0</v>
      </c>
      <c r="J18" s="437" t="str">
        <f>MACRO!B538</f>
        <v>IT MOD Expenses</v>
      </c>
      <c r="K18" s="472">
        <f>SUM(MACRO!L538)</f>
        <v>0</v>
      </c>
      <c r="L18" s="473">
        <f t="shared" si="4"/>
        <v>0</v>
      </c>
      <c r="M18" s="472">
        <f>SUM(MACRO!N538)</f>
        <v>0</v>
      </c>
      <c r="N18" s="473">
        <f t="shared" si="5"/>
        <v>0</v>
      </c>
      <c r="O18" s="472">
        <f>SUM(MACRO!P538)</f>
        <v>0</v>
      </c>
      <c r="P18" s="473">
        <f t="shared" si="6"/>
        <v>0</v>
      </c>
      <c r="Q18" s="361"/>
      <c r="R18" s="340"/>
      <c r="S18" s="340"/>
      <c r="T18" s="340"/>
      <c r="U18" s="340"/>
      <c r="V18" s="340"/>
      <c r="W18" s="340"/>
      <c r="X18" s="340"/>
      <c r="Y18" s="340"/>
      <c r="Z18" s="340"/>
    </row>
    <row r="19" spans="1:26" ht="15" customHeight="1">
      <c r="A19" s="426"/>
      <c r="B19" s="472">
        <f>SUM(MACRO!C539)</f>
        <v>0</v>
      </c>
      <c r="C19" s="473">
        <f t="shared" si="0"/>
        <v>0</v>
      </c>
      <c r="D19" s="472">
        <f>SUM(MACRO!E539)</f>
        <v>0</v>
      </c>
      <c r="E19" s="473">
        <f t="shared" si="1"/>
        <v>0</v>
      </c>
      <c r="F19" s="472">
        <f>SUM(MACRO!G539)</f>
        <v>0</v>
      </c>
      <c r="G19" s="473">
        <f t="shared" si="2"/>
        <v>0</v>
      </c>
      <c r="H19" s="472">
        <f>SUM(MACRO!I539)</f>
        <v>0</v>
      </c>
      <c r="I19" s="473">
        <f t="shared" si="3"/>
        <v>0</v>
      </c>
      <c r="J19" s="437" t="str">
        <f>MACRO!B539</f>
        <v>IT Income Tax Allowance</v>
      </c>
      <c r="K19" s="472">
        <f>SUM(MACRO!L539)</f>
        <v>0</v>
      </c>
      <c r="L19" s="473">
        <f t="shared" si="4"/>
        <v>0</v>
      </c>
      <c r="M19" s="472">
        <f>SUM(MACRO!N539)</f>
        <v>0</v>
      </c>
      <c r="N19" s="473">
        <f t="shared" si="5"/>
        <v>0</v>
      </c>
      <c r="O19" s="472">
        <f>SUM(MACRO!P539)</f>
        <v>0</v>
      </c>
      <c r="P19" s="473">
        <f t="shared" si="6"/>
        <v>0</v>
      </c>
      <c r="Q19" s="361"/>
      <c r="R19" s="340"/>
      <c r="S19" s="340"/>
      <c r="T19" s="340"/>
      <c r="U19" s="340"/>
      <c r="V19" s="340"/>
      <c r="W19" s="340"/>
      <c r="X19" s="340"/>
      <c r="Y19" s="340"/>
      <c r="Z19" s="340"/>
    </row>
    <row r="20" spans="1:26" ht="15" customHeight="1">
      <c r="A20" s="426"/>
      <c r="B20" s="472">
        <f>SUM(MACRO!C540)</f>
        <v>0</v>
      </c>
      <c r="C20" s="473">
        <f t="shared" si="0"/>
        <v>0</v>
      </c>
      <c r="D20" s="472">
        <f>SUM(MACRO!E540)</f>
        <v>0</v>
      </c>
      <c r="E20" s="473">
        <f t="shared" si="1"/>
        <v>0</v>
      </c>
      <c r="F20" s="472">
        <f>SUM(MACRO!G540)</f>
        <v>0</v>
      </c>
      <c r="G20" s="473">
        <f t="shared" si="2"/>
        <v>0</v>
      </c>
      <c r="H20" s="472">
        <f>SUM(MACRO!I540)</f>
        <v>0</v>
      </c>
      <c r="I20" s="473">
        <f t="shared" si="3"/>
        <v>0</v>
      </c>
      <c r="J20" s="437" t="str">
        <f>MACRO!B540</f>
        <v>IT Goverment Compensation (UUCK)</v>
      </c>
      <c r="K20" s="472">
        <f>SUM(MACRO!L540)</f>
        <v>0</v>
      </c>
      <c r="L20" s="473">
        <f t="shared" si="4"/>
        <v>0</v>
      </c>
      <c r="M20" s="472">
        <f>SUM(MACRO!N540)</f>
        <v>0</v>
      </c>
      <c r="N20" s="473">
        <f t="shared" si="5"/>
        <v>0</v>
      </c>
      <c r="O20" s="472">
        <f>SUM(MACRO!P540)</f>
        <v>0</v>
      </c>
      <c r="P20" s="473">
        <f t="shared" si="6"/>
        <v>0</v>
      </c>
      <c r="Q20" s="361"/>
      <c r="R20" s="340"/>
      <c r="S20" s="340"/>
      <c r="T20" s="340"/>
      <c r="U20" s="340"/>
      <c r="V20" s="340"/>
      <c r="W20" s="340"/>
      <c r="X20" s="340"/>
      <c r="Y20" s="340"/>
      <c r="Z20" s="340"/>
    </row>
    <row r="21" spans="1:26" ht="15" customHeight="1">
      <c r="A21" s="426"/>
      <c r="B21" s="521">
        <f>SUM(B8:B20)</f>
        <v>0</v>
      </c>
      <c r="C21" s="522">
        <f t="shared" si="0"/>
        <v>0</v>
      </c>
      <c r="D21" s="521">
        <f>SUM(D8:D20)</f>
        <v>0</v>
      </c>
      <c r="E21" s="522">
        <f t="shared" si="1"/>
        <v>0</v>
      </c>
      <c r="F21" s="521">
        <f>SUM(F8:F20)</f>
        <v>0</v>
      </c>
      <c r="G21" s="522">
        <f t="shared" si="2"/>
        <v>0</v>
      </c>
      <c r="H21" s="521">
        <f>SUM(H8:H20)</f>
        <v>0</v>
      </c>
      <c r="I21" s="522">
        <f t="shared" si="3"/>
        <v>0</v>
      </c>
      <c r="J21" s="433" t="s">
        <v>1670</v>
      </c>
      <c r="K21" s="521">
        <f>SUM(K8:K20)</f>
        <v>0</v>
      </c>
      <c r="L21" s="522">
        <f t="shared" si="4"/>
        <v>0</v>
      </c>
      <c r="M21" s="521">
        <f>SUM(M8:M20)</f>
        <v>0</v>
      </c>
      <c r="N21" s="522">
        <f t="shared" si="5"/>
        <v>0</v>
      </c>
      <c r="O21" s="521">
        <f>SUM(O8:O20)</f>
        <v>0</v>
      </c>
      <c r="P21" s="522">
        <f t="shared" si="6"/>
        <v>0</v>
      </c>
      <c r="Q21" s="361"/>
      <c r="R21" s="340"/>
      <c r="S21" s="340"/>
      <c r="T21" s="340"/>
      <c r="U21" s="340"/>
      <c r="V21" s="340"/>
      <c r="W21" s="340"/>
      <c r="X21" s="340"/>
      <c r="Y21" s="340"/>
      <c r="Z21" s="340"/>
    </row>
    <row r="22" spans="1:26" ht="15" customHeight="1">
      <c r="A22" s="426"/>
      <c r="B22" s="475"/>
      <c r="C22" s="476"/>
      <c r="D22" s="475"/>
      <c r="E22" s="476"/>
      <c r="F22" s="475"/>
      <c r="G22" s="476"/>
      <c r="H22" s="475"/>
      <c r="I22" s="476"/>
      <c r="J22" s="477" t="s">
        <v>1857</v>
      </c>
      <c r="K22" s="475"/>
      <c r="L22" s="476"/>
      <c r="M22" s="475"/>
      <c r="N22" s="476"/>
      <c r="O22" s="475"/>
      <c r="P22" s="476"/>
      <c r="Q22" s="361"/>
      <c r="R22" s="340"/>
      <c r="S22" s="340"/>
      <c r="T22" s="340"/>
      <c r="U22" s="340"/>
      <c r="V22" s="340"/>
      <c r="W22" s="340"/>
      <c r="X22" s="340"/>
      <c r="Y22" s="340"/>
      <c r="Z22" s="340"/>
    </row>
    <row r="23" spans="1:26" ht="15" customHeight="1">
      <c r="A23" s="426"/>
      <c r="B23" s="472">
        <f>SUM(MACRO!C820)</f>
        <v>0</v>
      </c>
      <c r="C23" s="473">
        <f t="shared" ref="C23:C44" si="7">IF(B$44=0,0,(B23/B$44)*100)</f>
        <v>0</v>
      </c>
      <c r="D23" s="472">
        <f>SUM(MACRO!E820)</f>
        <v>0</v>
      </c>
      <c r="E23" s="473">
        <f t="shared" ref="E23:E44" si="8">IF(D$44=0,0,(D23/D$44)*100)</f>
        <v>0</v>
      </c>
      <c r="F23" s="472">
        <f>SUM(MACRO!G820)</f>
        <v>0</v>
      </c>
      <c r="G23" s="473">
        <f t="shared" ref="G23:G44" si="9">IF(F$44=0,0,(F23/F$44)*100)</f>
        <v>0</v>
      </c>
      <c r="H23" s="472">
        <f>SUM(MACRO!I820)</f>
        <v>0</v>
      </c>
      <c r="I23" s="473">
        <f t="shared" ref="I23:I44" si="10">IF(H$44=0,0,(H23/H$44)*100)</f>
        <v>0</v>
      </c>
      <c r="J23" s="437" t="str">
        <f>MACRO!B820</f>
        <v>IT Printing &amp; Stationary</v>
      </c>
      <c r="K23" s="472">
        <f>SUM(MACRO!L820)</f>
        <v>0</v>
      </c>
      <c r="L23" s="473">
        <f t="shared" ref="L23:L44" si="11">IF(K$44=0,0,(K23/K$44)*100)</f>
        <v>0</v>
      </c>
      <c r="M23" s="472">
        <f>SUM(MACRO!N820)</f>
        <v>0</v>
      </c>
      <c r="N23" s="473">
        <f t="shared" ref="N23:N44" si="12">IF(M$44=0,0,(M23/M$44)*100)</f>
        <v>0</v>
      </c>
      <c r="O23" s="472">
        <f>SUM(MACRO!P820)</f>
        <v>0</v>
      </c>
      <c r="P23" s="473">
        <f t="shared" ref="P23:P44" si="13">IF(O$44=0,0,(O23/O$44)*100)</f>
        <v>0</v>
      </c>
      <c r="Q23" s="361"/>
      <c r="R23" s="340"/>
      <c r="S23" s="340"/>
      <c r="T23" s="340"/>
      <c r="U23" s="340"/>
      <c r="V23" s="340"/>
      <c r="W23" s="340"/>
      <c r="X23" s="340"/>
      <c r="Y23" s="340"/>
      <c r="Z23" s="340"/>
    </row>
    <row r="24" spans="1:26" ht="15" customHeight="1">
      <c r="A24" s="426"/>
      <c r="B24" s="472">
        <f>SUM(MACRO!C821)</f>
        <v>0</v>
      </c>
      <c r="C24" s="473">
        <f t="shared" si="7"/>
        <v>0</v>
      </c>
      <c r="D24" s="472">
        <f>SUM(MACRO!E821)</f>
        <v>0</v>
      </c>
      <c r="E24" s="473">
        <f t="shared" si="8"/>
        <v>0</v>
      </c>
      <c r="F24" s="472">
        <f>SUM(MACRO!G821)</f>
        <v>0</v>
      </c>
      <c r="G24" s="473">
        <f t="shared" si="9"/>
        <v>0</v>
      </c>
      <c r="H24" s="472">
        <f>SUM(MACRO!I821)</f>
        <v>0</v>
      </c>
      <c r="I24" s="473">
        <f t="shared" si="10"/>
        <v>0</v>
      </c>
      <c r="J24" s="437" t="str">
        <f>MACRO!B821</f>
        <v>IT Photo Copy</v>
      </c>
      <c r="K24" s="472">
        <f>SUM(MACRO!L821)</f>
        <v>0</v>
      </c>
      <c r="L24" s="473">
        <f t="shared" si="11"/>
        <v>0</v>
      </c>
      <c r="M24" s="472">
        <f>SUM(MACRO!N821)</f>
        <v>0</v>
      </c>
      <c r="N24" s="473">
        <f t="shared" si="12"/>
        <v>0</v>
      </c>
      <c r="O24" s="472">
        <f>SUM(MACRO!P821)</f>
        <v>0</v>
      </c>
      <c r="P24" s="473">
        <f t="shared" si="13"/>
        <v>0</v>
      </c>
      <c r="Q24" s="361"/>
      <c r="R24" s="340"/>
      <c r="S24" s="340"/>
      <c r="T24" s="340"/>
      <c r="U24" s="340"/>
      <c r="V24" s="340"/>
      <c r="W24" s="340"/>
      <c r="X24" s="340"/>
      <c r="Y24" s="340"/>
      <c r="Z24" s="340"/>
    </row>
    <row r="25" spans="1:26" ht="15" customHeight="1">
      <c r="A25" s="426"/>
      <c r="B25" s="472">
        <f>SUM(MACRO!C822)</f>
        <v>0</v>
      </c>
      <c r="C25" s="473">
        <f t="shared" si="7"/>
        <v>0</v>
      </c>
      <c r="D25" s="472">
        <f>SUM(MACRO!E822)</f>
        <v>0</v>
      </c>
      <c r="E25" s="473">
        <f t="shared" si="8"/>
        <v>0</v>
      </c>
      <c r="F25" s="472">
        <f>SUM(MACRO!G822)</f>
        <v>0</v>
      </c>
      <c r="G25" s="473">
        <f t="shared" si="9"/>
        <v>0</v>
      </c>
      <c r="H25" s="472">
        <f>SUM(MACRO!I822)</f>
        <v>0</v>
      </c>
      <c r="I25" s="473">
        <f t="shared" si="10"/>
        <v>0</v>
      </c>
      <c r="J25" s="437" t="str">
        <f>MACRO!B822</f>
        <v>IT Postage &amp; Stamp</v>
      </c>
      <c r="K25" s="472">
        <f>SUM(MACRO!L822)</f>
        <v>0</v>
      </c>
      <c r="L25" s="473">
        <f t="shared" si="11"/>
        <v>0</v>
      </c>
      <c r="M25" s="472">
        <f>SUM(MACRO!N822)</f>
        <v>0</v>
      </c>
      <c r="N25" s="473">
        <f t="shared" si="12"/>
        <v>0</v>
      </c>
      <c r="O25" s="472">
        <f>SUM(MACRO!P822)</f>
        <v>0</v>
      </c>
      <c r="P25" s="473">
        <f t="shared" si="13"/>
        <v>0</v>
      </c>
      <c r="Q25" s="361"/>
      <c r="R25" s="340"/>
      <c r="S25" s="340"/>
      <c r="T25" s="340"/>
      <c r="U25" s="340"/>
      <c r="V25" s="340"/>
      <c r="W25" s="340"/>
      <c r="X25" s="340"/>
      <c r="Y25" s="340"/>
      <c r="Z25" s="340"/>
    </row>
    <row r="26" spans="1:26" ht="15" customHeight="1">
      <c r="A26" s="426"/>
      <c r="B26" s="472">
        <f>SUM(MACRO!C823)</f>
        <v>0</v>
      </c>
      <c r="C26" s="473">
        <f t="shared" si="7"/>
        <v>0</v>
      </c>
      <c r="D26" s="472">
        <f>SUM(MACRO!E823)</f>
        <v>0</v>
      </c>
      <c r="E26" s="473">
        <f t="shared" si="8"/>
        <v>0</v>
      </c>
      <c r="F26" s="472">
        <f>SUM(MACRO!G823)</f>
        <v>0</v>
      </c>
      <c r="G26" s="473">
        <f t="shared" si="9"/>
        <v>0</v>
      </c>
      <c r="H26" s="472">
        <f>SUM(MACRO!I823)</f>
        <v>0</v>
      </c>
      <c r="I26" s="473">
        <f t="shared" si="10"/>
        <v>0</v>
      </c>
      <c r="J26" s="437" t="str">
        <f>MACRO!B823</f>
        <v>IT Telephone</v>
      </c>
      <c r="K26" s="472">
        <f>SUM(MACRO!L823)</f>
        <v>0</v>
      </c>
      <c r="L26" s="473">
        <f t="shared" si="11"/>
        <v>0</v>
      </c>
      <c r="M26" s="472">
        <f>SUM(MACRO!N823)</f>
        <v>0</v>
      </c>
      <c r="N26" s="473">
        <f t="shared" si="12"/>
        <v>0</v>
      </c>
      <c r="O26" s="472">
        <f>SUM(MACRO!P823)</f>
        <v>0</v>
      </c>
      <c r="P26" s="473">
        <f t="shared" si="13"/>
        <v>0</v>
      </c>
      <c r="Q26" s="361"/>
      <c r="R26" s="340"/>
      <c r="S26" s="340"/>
      <c r="T26" s="340"/>
      <c r="U26" s="340"/>
      <c r="V26" s="340"/>
      <c r="W26" s="340"/>
      <c r="X26" s="340"/>
      <c r="Y26" s="340"/>
      <c r="Z26" s="340"/>
    </row>
    <row r="27" spans="1:26" ht="15" customHeight="1">
      <c r="A27" s="426"/>
      <c r="B27" s="472">
        <f>SUM(MACRO!C824)</f>
        <v>0</v>
      </c>
      <c r="C27" s="473">
        <f t="shared" si="7"/>
        <v>0</v>
      </c>
      <c r="D27" s="472">
        <f>SUM(MACRO!E824)</f>
        <v>0</v>
      </c>
      <c r="E27" s="473">
        <f t="shared" si="8"/>
        <v>0</v>
      </c>
      <c r="F27" s="472">
        <f>SUM(MACRO!G824)</f>
        <v>0</v>
      </c>
      <c r="G27" s="473">
        <f t="shared" si="9"/>
        <v>0</v>
      </c>
      <c r="H27" s="472">
        <f>SUM(MACRO!I824)</f>
        <v>0</v>
      </c>
      <c r="I27" s="473">
        <f t="shared" si="10"/>
        <v>0</v>
      </c>
      <c r="J27" s="437" t="str">
        <f>MACRO!B824</f>
        <v>IT Traveling Expenses</v>
      </c>
      <c r="K27" s="472">
        <f>SUM(MACRO!L824)</f>
        <v>0</v>
      </c>
      <c r="L27" s="473">
        <f t="shared" si="11"/>
        <v>0</v>
      </c>
      <c r="M27" s="472">
        <f>SUM(MACRO!N824)</f>
        <v>0</v>
      </c>
      <c r="N27" s="473">
        <f t="shared" si="12"/>
        <v>0</v>
      </c>
      <c r="O27" s="472">
        <f>SUM(MACRO!P824)</f>
        <v>0</v>
      </c>
      <c r="P27" s="473">
        <f t="shared" si="13"/>
        <v>0</v>
      </c>
      <c r="Q27" s="361"/>
      <c r="R27" s="340"/>
      <c r="S27" s="340"/>
      <c r="T27" s="340"/>
      <c r="U27" s="340"/>
      <c r="V27" s="340"/>
      <c r="W27" s="340"/>
      <c r="X27" s="340"/>
      <c r="Y27" s="340"/>
      <c r="Z27" s="340"/>
    </row>
    <row r="28" spans="1:26" ht="15" customHeight="1">
      <c r="A28" s="426"/>
      <c r="B28" s="472">
        <f>SUM(MACRO!C825)</f>
        <v>0</v>
      </c>
      <c r="C28" s="473">
        <f t="shared" si="7"/>
        <v>0</v>
      </c>
      <c r="D28" s="472">
        <f>SUM(MACRO!E825)</f>
        <v>0</v>
      </c>
      <c r="E28" s="473">
        <f t="shared" si="8"/>
        <v>0</v>
      </c>
      <c r="F28" s="472">
        <f>SUM(MACRO!G825)</f>
        <v>0</v>
      </c>
      <c r="G28" s="473">
        <f t="shared" si="9"/>
        <v>0</v>
      </c>
      <c r="H28" s="472">
        <f>SUM(MACRO!I825)</f>
        <v>0</v>
      </c>
      <c r="I28" s="473">
        <f t="shared" si="10"/>
        <v>0</v>
      </c>
      <c r="J28" s="437" t="str">
        <f>MACRO!B825</f>
        <v>IT Entertainment</v>
      </c>
      <c r="K28" s="472">
        <f>SUM(MACRO!L825)</f>
        <v>0</v>
      </c>
      <c r="L28" s="473">
        <f t="shared" si="11"/>
        <v>0</v>
      </c>
      <c r="M28" s="472">
        <f>SUM(MACRO!N825)</f>
        <v>0</v>
      </c>
      <c r="N28" s="473">
        <f t="shared" si="12"/>
        <v>0</v>
      </c>
      <c r="O28" s="472">
        <f>SUM(MACRO!P825)</f>
        <v>0</v>
      </c>
      <c r="P28" s="473">
        <f t="shared" si="13"/>
        <v>0</v>
      </c>
      <c r="Q28" s="361"/>
      <c r="R28" s="340"/>
      <c r="S28" s="340"/>
      <c r="T28" s="340"/>
      <c r="U28" s="340"/>
      <c r="V28" s="340"/>
      <c r="W28" s="340"/>
      <c r="X28" s="340"/>
      <c r="Y28" s="340"/>
      <c r="Z28" s="340"/>
    </row>
    <row r="29" spans="1:26" ht="15" customHeight="1">
      <c r="A29" s="426"/>
      <c r="B29" s="472">
        <f>SUM(MACRO!C826)</f>
        <v>0</v>
      </c>
      <c r="C29" s="473">
        <f t="shared" si="7"/>
        <v>0</v>
      </c>
      <c r="D29" s="472">
        <f>SUM(MACRO!E826)</f>
        <v>0</v>
      </c>
      <c r="E29" s="473">
        <f t="shared" si="8"/>
        <v>0</v>
      </c>
      <c r="F29" s="472">
        <f>SUM(MACRO!G826)</f>
        <v>0</v>
      </c>
      <c r="G29" s="473">
        <f t="shared" si="9"/>
        <v>0</v>
      </c>
      <c r="H29" s="472">
        <f>SUM(MACRO!I826)</f>
        <v>0</v>
      </c>
      <c r="I29" s="473">
        <f t="shared" si="10"/>
        <v>0</v>
      </c>
      <c r="J29" s="437" t="str">
        <f>MACRO!B826</f>
        <v>IT Transportation</v>
      </c>
      <c r="K29" s="472">
        <f>SUM(MACRO!L826)</f>
        <v>0</v>
      </c>
      <c r="L29" s="473">
        <f t="shared" si="11"/>
        <v>0</v>
      </c>
      <c r="M29" s="472">
        <f>SUM(MACRO!N826)</f>
        <v>0</v>
      </c>
      <c r="N29" s="473">
        <f t="shared" si="12"/>
        <v>0</v>
      </c>
      <c r="O29" s="472">
        <f>SUM(MACRO!P826)</f>
        <v>0</v>
      </c>
      <c r="P29" s="473">
        <f t="shared" si="13"/>
        <v>0</v>
      </c>
      <c r="Q29" s="361"/>
      <c r="R29" s="340"/>
      <c r="S29" s="340"/>
      <c r="T29" s="340"/>
      <c r="U29" s="340"/>
      <c r="V29" s="340"/>
      <c r="W29" s="340"/>
      <c r="X29" s="340"/>
      <c r="Y29" s="340"/>
      <c r="Z29" s="340"/>
    </row>
    <row r="30" spans="1:26" ht="15" customHeight="1">
      <c r="A30" s="426"/>
      <c r="B30" s="472">
        <f>SUM(MACRO!C827)</f>
        <v>0</v>
      </c>
      <c r="C30" s="473">
        <f t="shared" si="7"/>
        <v>0</v>
      </c>
      <c r="D30" s="472">
        <f>SUM(MACRO!E827)</f>
        <v>0</v>
      </c>
      <c r="E30" s="473">
        <f t="shared" si="8"/>
        <v>0</v>
      </c>
      <c r="F30" s="472">
        <f>SUM(MACRO!G827)</f>
        <v>0</v>
      </c>
      <c r="G30" s="473">
        <f t="shared" si="9"/>
        <v>0</v>
      </c>
      <c r="H30" s="472">
        <f>SUM(MACRO!I827)</f>
        <v>0</v>
      </c>
      <c r="I30" s="473">
        <f t="shared" si="10"/>
        <v>0</v>
      </c>
      <c r="J30" s="437" t="str">
        <f>MACRO!B827</f>
        <v>IT Uniform</v>
      </c>
      <c r="K30" s="472">
        <f>SUM(MACRO!L827)</f>
        <v>0</v>
      </c>
      <c r="L30" s="473">
        <f t="shared" si="11"/>
        <v>0</v>
      </c>
      <c r="M30" s="472">
        <f>SUM(MACRO!N827)</f>
        <v>0</v>
      </c>
      <c r="N30" s="473">
        <f t="shared" si="12"/>
        <v>0</v>
      </c>
      <c r="O30" s="472">
        <f>SUM(MACRO!P827)</f>
        <v>0</v>
      </c>
      <c r="P30" s="473">
        <f t="shared" si="13"/>
        <v>0</v>
      </c>
      <c r="Q30" s="361"/>
      <c r="R30" s="340"/>
      <c r="S30" s="340"/>
      <c r="T30" s="340"/>
      <c r="U30" s="340"/>
      <c r="V30" s="340"/>
      <c r="W30" s="340"/>
      <c r="X30" s="340"/>
      <c r="Y30" s="340"/>
      <c r="Z30" s="340"/>
    </row>
    <row r="31" spans="1:26" ht="15" customHeight="1">
      <c r="A31" s="426"/>
      <c r="B31" s="472">
        <f>SUM(MACRO!C828)</f>
        <v>0</v>
      </c>
      <c r="C31" s="473">
        <f t="shared" si="7"/>
        <v>0</v>
      </c>
      <c r="D31" s="472">
        <f>SUM(MACRO!E828)</f>
        <v>0</v>
      </c>
      <c r="E31" s="473">
        <f t="shared" si="8"/>
        <v>0</v>
      </c>
      <c r="F31" s="472">
        <f>SUM(MACRO!G828)</f>
        <v>0</v>
      </c>
      <c r="G31" s="473">
        <f t="shared" si="9"/>
        <v>0</v>
      </c>
      <c r="H31" s="472">
        <f>SUM(MACRO!I828)</f>
        <v>0</v>
      </c>
      <c r="I31" s="473">
        <f t="shared" si="10"/>
        <v>0</v>
      </c>
      <c r="J31" s="437" t="str">
        <f>MACRO!B828</f>
        <v>IT Data Processing</v>
      </c>
      <c r="K31" s="472">
        <f>SUM(MACRO!L828)</f>
        <v>0</v>
      </c>
      <c r="L31" s="473">
        <f t="shared" si="11"/>
        <v>0</v>
      </c>
      <c r="M31" s="472">
        <f>SUM(MACRO!N828)</f>
        <v>0</v>
      </c>
      <c r="N31" s="473">
        <f t="shared" si="12"/>
        <v>0</v>
      </c>
      <c r="O31" s="472">
        <f>SUM(MACRO!P828)</f>
        <v>0</v>
      </c>
      <c r="P31" s="473">
        <f t="shared" si="13"/>
        <v>0</v>
      </c>
      <c r="Q31" s="361"/>
      <c r="R31" s="340"/>
      <c r="S31" s="340"/>
      <c r="T31" s="340"/>
      <c r="U31" s="340"/>
      <c r="V31" s="340"/>
      <c r="W31" s="340"/>
      <c r="X31" s="340"/>
      <c r="Y31" s="340"/>
      <c r="Z31" s="340"/>
    </row>
    <row r="32" spans="1:26" ht="15" customHeight="1">
      <c r="A32" s="426"/>
      <c r="B32" s="472">
        <f>SUM(MACRO!C829)</f>
        <v>0</v>
      </c>
      <c r="C32" s="473">
        <f t="shared" si="7"/>
        <v>0</v>
      </c>
      <c r="D32" s="472">
        <f>SUM(MACRO!E829)</f>
        <v>0</v>
      </c>
      <c r="E32" s="473">
        <f t="shared" si="8"/>
        <v>0</v>
      </c>
      <c r="F32" s="472">
        <f>SUM(MACRO!G829)</f>
        <v>0</v>
      </c>
      <c r="G32" s="473">
        <f t="shared" si="9"/>
        <v>0</v>
      </c>
      <c r="H32" s="472">
        <f>SUM(MACRO!I829)</f>
        <v>0</v>
      </c>
      <c r="I32" s="473">
        <f t="shared" si="10"/>
        <v>0</v>
      </c>
      <c r="J32" s="437" t="str">
        <f>MACRO!B829</f>
        <v>IT Hardware Maintenance</v>
      </c>
      <c r="K32" s="472">
        <f>SUM(MACRO!L829)</f>
        <v>0</v>
      </c>
      <c r="L32" s="473">
        <f t="shared" si="11"/>
        <v>0</v>
      </c>
      <c r="M32" s="472">
        <f>SUM(MACRO!N829)</f>
        <v>0</v>
      </c>
      <c r="N32" s="473">
        <f t="shared" si="12"/>
        <v>0</v>
      </c>
      <c r="O32" s="472">
        <f>SUM(MACRO!P829)</f>
        <v>0</v>
      </c>
      <c r="P32" s="473">
        <f t="shared" si="13"/>
        <v>0</v>
      </c>
      <c r="Q32" s="361"/>
      <c r="R32" s="340"/>
      <c r="S32" s="340"/>
      <c r="T32" s="340"/>
      <c r="U32" s="340"/>
      <c r="V32" s="340"/>
      <c r="W32" s="340"/>
      <c r="X32" s="340"/>
      <c r="Y32" s="340"/>
      <c r="Z32" s="340"/>
    </row>
    <row r="33" spans="1:26" ht="15" customHeight="1">
      <c r="A33" s="426"/>
      <c r="B33" s="472">
        <f>SUM(MACRO!C830)</f>
        <v>0</v>
      </c>
      <c r="C33" s="473">
        <f t="shared" si="7"/>
        <v>0</v>
      </c>
      <c r="D33" s="472">
        <f>SUM(MACRO!E830)</f>
        <v>0</v>
      </c>
      <c r="E33" s="473">
        <f t="shared" si="8"/>
        <v>0</v>
      </c>
      <c r="F33" s="472">
        <f>SUM(MACRO!G830)</f>
        <v>0</v>
      </c>
      <c r="G33" s="473">
        <f t="shared" si="9"/>
        <v>0</v>
      </c>
      <c r="H33" s="472">
        <f>SUM(MACRO!I830)</f>
        <v>0</v>
      </c>
      <c r="I33" s="473">
        <f t="shared" si="10"/>
        <v>0</v>
      </c>
      <c r="J33" s="437" t="str">
        <f>MACRO!B830</f>
        <v>IT Software Maintenance</v>
      </c>
      <c r="K33" s="472">
        <f>SUM(MACRO!L830)</f>
        <v>0</v>
      </c>
      <c r="L33" s="473">
        <f t="shared" si="11"/>
        <v>0</v>
      </c>
      <c r="M33" s="472">
        <f>SUM(MACRO!N830)</f>
        <v>0</v>
      </c>
      <c r="N33" s="473">
        <f t="shared" si="12"/>
        <v>0</v>
      </c>
      <c r="O33" s="472">
        <f>SUM(MACRO!P830)</f>
        <v>0</v>
      </c>
      <c r="P33" s="473">
        <f t="shared" si="13"/>
        <v>0</v>
      </c>
      <c r="Q33" s="361"/>
      <c r="R33" s="340"/>
      <c r="S33" s="340"/>
      <c r="T33" s="340"/>
      <c r="U33" s="340"/>
      <c r="V33" s="340"/>
      <c r="W33" s="340"/>
      <c r="X33" s="340"/>
      <c r="Y33" s="340"/>
      <c r="Z33" s="340"/>
    </row>
    <row r="34" spans="1:26" ht="15" customHeight="1">
      <c r="A34" s="426"/>
      <c r="B34" s="472">
        <f>SUM(MACRO!C831)</f>
        <v>0</v>
      </c>
      <c r="C34" s="473">
        <f t="shared" si="7"/>
        <v>0</v>
      </c>
      <c r="D34" s="472">
        <f>SUM(MACRO!E831)</f>
        <v>0</v>
      </c>
      <c r="E34" s="473">
        <f t="shared" si="8"/>
        <v>0</v>
      </c>
      <c r="F34" s="472">
        <f>SUM(MACRO!G831)</f>
        <v>0</v>
      </c>
      <c r="G34" s="473">
        <f t="shared" si="9"/>
        <v>0</v>
      </c>
      <c r="H34" s="472">
        <f>SUM(MACRO!I831)</f>
        <v>0</v>
      </c>
      <c r="I34" s="473">
        <f t="shared" si="10"/>
        <v>0</v>
      </c>
      <c r="J34" s="437" t="str">
        <f>MACRO!B831</f>
        <v>IT Cable &amp; TV Satelite</v>
      </c>
      <c r="K34" s="472">
        <f>SUM(MACRO!L831)</f>
        <v>0</v>
      </c>
      <c r="L34" s="473">
        <f t="shared" si="11"/>
        <v>0</v>
      </c>
      <c r="M34" s="472">
        <f>SUM(MACRO!N831)</f>
        <v>0</v>
      </c>
      <c r="N34" s="473">
        <f t="shared" si="12"/>
        <v>0</v>
      </c>
      <c r="O34" s="472">
        <f>SUM(MACRO!P831)</f>
        <v>0</v>
      </c>
      <c r="P34" s="473">
        <f t="shared" si="13"/>
        <v>0</v>
      </c>
      <c r="Q34" s="361"/>
      <c r="R34" s="340"/>
      <c r="S34" s="340"/>
      <c r="T34" s="340"/>
      <c r="U34" s="340"/>
      <c r="V34" s="340"/>
      <c r="W34" s="340"/>
      <c r="X34" s="340"/>
      <c r="Y34" s="340"/>
      <c r="Z34" s="340"/>
    </row>
    <row r="35" spans="1:26" ht="15" customHeight="1">
      <c r="A35" s="426"/>
      <c r="B35" s="472">
        <f>SUM(MACRO!C832)</f>
        <v>0</v>
      </c>
      <c r="C35" s="473">
        <f t="shared" si="7"/>
        <v>0</v>
      </c>
      <c r="D35" s="472">
        <f>SUM(MACRO!E832)</f>
        <v>0</v>
      </c>
      <c r="E35" s="473">
        <f t="shared" si="8"/>
        <v>0</v>
      </c>
      <c r="F35" s="472">
        <f>SUM(MACRO!G832)</f>
        <v>0</v>
      </c>
      <c r="G35" s="473">
        <f t="shared" si="9"/>
        <v>0</v>
      </c>
      <c r="H35" s="472">
        <f>SUM(MACRO!I832)</f>
        <v>0</v>
      </c>
      <c r="I35" s="473">
        <f t="shared" si="10"/>
        <v>0</v>
      </c>
      <c r="J35" s="437" t="str">
        <f>MACRO!B832</f>
        <v>IT Internet &amp; Website</v>
      </c>
      <c r="K35" s="472">
        <f>SUM(MACRO!L832)</f>
        <v>0</v>
      </c>
      <c r="L35" s="473">
        <f t="shared" si="11"/>
        <v>0</v>
      </c>
      <c r="M35" s="472">
        <f>SUM(MACRO!N832)</f>
        <v>0</v>
      </c>
      <c r="N35" s="473">
        <f t="shared" si="12"/>
        <v>0</v>
      </c>
      <c r="O35" s="472">
        <f>SUM(MACRO!P832)</f>
        <v>0</v>
      </c>
      <c r="P35" s="473">
        <f t="shared" si="13"/>
        <v>0</v>
      </c>
      <c r="Q35" s="361"/>
      <c r="R35" s="340"/>
      <c r="S35" s="340"/>
      <c r="T35" s="340"/>
      <c r="U35" s="340"/>
      <c r="V35" s="340"/>
      <c r="W35" s="340"/>
      <c r="X35" s="340"/>
      <c r="Y35" s="340"/>
      <c r="Z35" s="340"/>
    </row>
    <row r="36" spans="1:26" ht="15" customHeight="1">
      <c r="A36" s="426"/>
      <c r="B36" s="472">
        <f>SUM(MACRO!C833)</f>
        <v>0</v>
      </c>
      <c r="C36" s="473">
        <f t="shared" si="7"/>
        <v>0</v>
      </c>
      <c r="D36" s="472">
        <f>SUM(MACRO!E833)</f>
        <v>0</v>
      </c>
      <c r="E36" s="473">
        <f t="shared" si="8"/>
        <v>0</v>
      </c>
      <c r="F36" s="472">
        <f>SUM(MACRO!G833)</f>
        <v>0</v>
      </c>
      <c r="G36" s="473">
        <f t="shared" si="9"/>
        <v>0</v>
      </c>
      <c r="H36" s="472">
        <f>SUM(MACRO!I833)</f>
        <v>0</v>
      </c>
      <c r="I36" s="473">
        <f t="shared" si="10"/>
        <v>0</v>
      </c>
      <c r="J36" s="437" t="str">
        <f>MACRO!B833</f>
        <v>IT Consultan fee</v>
      </c>
      <c r="K36" s="472">
        <f>SUM(MACRO!L833)</f>
        <v>0</v>
      </c>
      <c r="L36" s="473">
        <f t="shared" si="11"/>
        <v>0</v>
      </c>
      <c r="M36" s="472">
        <f>SUM(MACRO!N833)</f>
        <v>0</v>
      </c>
      <c r="N36" s="473">
        <f t="shared" si="12"/>
        <v>0</v>
      </c>
      <c r="O36" s="472">
        <f>SUM(MACRO!P833)</f>
        <v>0</v>
      </c>
      <c r="P36" s="473">
        <f t="shared" si="13"/>
        <v>0</v>
      </c>
      <c r="Q36" s="361"/>
      <c r="R36" s="340"/>
      <c r="S36" s="340"/>
      <c r="T36" s="340"/>
      <c r="U36" s="340"/>
      <c r="V36" s="340"/>
      <c r="W36" s="340"/>
      <c r="X36" s="340"/>
      <c r="Y36" s="340"/>
      <c r="Z36" s="340"/>
    </row>
    <row r="37" spans="1:26" ht="15" customHeight="1">
      <c r="A37" s="426"/>
      <c r="B37" s="472">
        <f>SUM(MACRO!C834)</f>
        <v>0</v>
      </c>
      <c r="C37" s="473">
        <f t="shared" si="7"/>
        <v>0</v>
      </c>
      <c r="D37" s="472">
        <f>SUM(MACRO!E834)</f>
        <v>0</v>
      </c>
      <c r="E37" s="473">
        <f t="shared" si="8"/>
        <v>0</v>
      </c>
      <c r="F37" s="472">
        <f>SUM(MACRO!G834)</f>
        <v>0</v>
      </c>
      <c r="G37" s="473">
        <f t="shared" si="9"/>
        <v>0</v>
      </c>
      <c r="H37" s="472">
        <f>SUM(MACRO!I834)</f>
        <v>0</v>
      </c>
      <c r="I37" s="473">
        <f t="shared" si="10"/>
        <v>0</v>
      </c>
      <c r="J37" s="437" t="str">
        <f>MACRO!B834</f>
        <v>IT E-mail</v>
      </c>
      <c r="K37" s="472">
        <f>SUM(MACRO!L834)</f>
        <v>0</v>
      </c>
      <c r="L37" s="473">
        <f t="shared" si="11"/>
        <v>0</v>
      </c>
      <c r="M37" s="472">
        <f>SUM(MACRO!N834)</f>
        <v>0</v>
      </c>
      <c r="N37" s="473">
        <f t="shared" si="12"/>
        <v>0</v>
      </c>
      <c r="O37" s="472">
        <f>SUM(MACRO!P834)</f>
        <v>0</v>
      </c>
      <c r="P37" s="473">
        <f t="shared" si="13"/>
        <v>0</v>
      </c>
      <c r="Q37" s="361"/>
      <c r="R37" s="340"/>
      <c r="S37" s="340"/>
      <c r="T37" s="340"/>
      <c r="U37" s="340"/>
      <c r="V37" s="340"/>
      <c r="W37" s="340"/>
      <c r="X37" s="340"/>
      <c r="Y37" s="340"/>
      <c r="Z37" s="340"/>
    </row>
    <row r="38" spans="1:26" ht="15" customHeight="1">
      <c r="A38" s="426"/>
      <c r="B38" s="472">
        <f>SUM(MACRO!C835)</f>
        <v>0</v>
      </c>
      <c r="C38" s="473">
        <f t="shared" si="7"/>
        <v>0</v>
      </c>
      <c r="D38" s="472">
        <f>SUM(MACRO!E835)</f>
        <v>0</v>
      </c>
      <c r="E38" s="473">
        <f t="shared" si="8"/>
        <v>0</v>
      </c>
      <c r="F38" s="472">
        <f>SUM(MACRO!G835)</f>
        <v>0</v>
      </c>
      <c r="G38" s="473">
        <f t="shared" si="9"/>
        <v>0</v>
      </c>
      <c r="H38" s="472">
        <f>SUM(MACRO!I835)</f>
        <v>0</v>
      </c>
      <c r="I38" s="473">
        <f t="shared" si="10"/>
        <v>0</v>
      </c>
      <c r="J38" s="437" t="str">
        <f>MACRO!B835</f>
        <v>IT License</v>
      </c>
      <c r="K38" s="472">
        <f>SUM(MACRO!L835)</f>
        <v>0</v>
      </c>
      <c r="L38" s="473">
        <f t="shared" si="11"/>
        <v>0</v>
      </c>
      <c r="M38" s="472">
        <f>SUM(MACRO!N835)</f>
        <v>0</v>
      </c>
      <c r="N38" s="473">
        <f t="shared" si="12"/>
        <v>0</v>
      </c>
      <c r="O38" s="472">
        <f>SUM(MACRO!P835)</f>
        <v>0</v>
      </c>
      <c r="P38" s="473">
        <f t="shared" si="13"/>
        <v>0</v>
      </c>
      <c r="Q38" s="361"/>
      <c r="R38" s="340"/>
      <c r="S38" s="340"/>
      <c r="T38" s="340"/>
      <c r="U38" s="340"/>
      <c r="V38" s="340"/>
      <c r="W38" s="340"/>
      <c r="X38" s="340"/>
      <c r="Y38" s="340"/>
      <c r="Z38" s="340"/>
    </row>
    <row r="39" spans="1:26" ht="15" customHeight="1">
      <c r="A39" s="426"/>
      <c r="B39" s="472">
        <f>SUM(MACRO!C836)</f>
        <v>0</v>
      </c>
      <c r="C39" s="473">
        <f t="shared" si="7"/>
        <v>0</v>
      </c>
      <c r="D39" s="472">
        <f>SUM(MACRO!E836)</f>
        <v>0</v>
      </c>
      <c r="E39" s="473">
        <f t="shared" si="8"/>
        <v>0</v>
      </c>
      <c r="F39" s="472">
        <f>SUM(MACRO!G836)</f>
        <v>0</v>
      </c>
      <c r="G39" s="473">
        <f t="shared" si="9"/>
        <v>0</v>
      </c>
      <c r="H39" s="472">
        <f>SUM(MACRO!I836)</f>
        <v>0</v>
      </c>
      <c r="I39" s="473">
        <f t="shared" si="10"/>
        <v>0</v>
      </c>
      <c r="J39" s="437" t="str">
        <f>MACRO!B836</f>
        <v>IT Material Supplies</v>
      </c>
      <c r="K39" s="472">
        <f>SUM(MACRO!L836)</f>
        <v>0</v>
      </c>
      <c r="L39" s="473">
        <f t="shared" si="11"/>
        <v>0</v>
      </c>
      <c r="M39" s="472">
        <f>SUM(MACRO!N836)</f>
        <v>0</v>
      </c>
      <c r="N39" s="473">
        <f t="shared" si="12"/>
        <v>0</v>
      </c>
      <c r="O39" s="472">
        <f>SUM(MACRO!P836)</f>
        <v>0</v>
      </c>
      <c r="P39" s="473">
        <f t="shared" si="13"/>
        <v>0</v>
      </c>
      <c r="Q39" s="361"/>
      <c r="R39" s="340"/>
      <c r="S39" s="340"/>
      <c r="T39" s="340"/>
      <c r="U39" s="340"/>
      <c r="V39" s="340"/>
      <c r="W39" s="340"/>
      <c r="X39" s="340"/>
      <c r="Y39" s="340"/>
      <c r="Z39" s="340"/>
    </row>
    <row r="40" spans="1:26" ht="15" customHeight="1">
      <c r="A40" s="426"/>
      <c r="B40" s="472">
        <f>SUM(MACRO!C837)</f>
        <v>0</v>
      </c>
      <c r="C40" s="473">
        <f t="shared" si="7"/>
        <v>0</v>
      </c>
      <c r="D40" s="472">
        <f>SUM(MACRO!E837)</f>
        <v>0</v>
      </c>
      <c r="E40" s="473">
        <f t="shared" si="8"/>
        <v>0</v>
      </c>
      <c r="F40" s="472">
        <f>SUM(MACRO!G837)</f>
        <v>0</v>
      </c>
      <c r="G40" s="473">
        <f t="shared" si="9"/>
        <v>0</v>
      </c>
      <c r="H40" s="472">
        <f>SUM(MACRO!I837)</f>
        <v>0</v>
      </c>
      <c r="I40" s="473">
        <f t="shared" si="10"/>
        <v>0</v>
      </c>
      <c r="J40" s="437" t="str">
        <f>MACRO!B837</f>
        <v>IT Dues &amp; Subscription</v>
      </c>
      <c r="K40" s="472">
        <f>SUM(MACRO!L837)</f>
        <v>0</v>
      </c>
      <c r="L40" s="473">
        <f t="shared" si="11"/>
        <v>0</v>
      </c>
      <c r="M40" s="472">
        <f>SUM(MACRO!N837)</f>
        <v>0</v>
      </c>
      <c r="N40" s="473">
        <f t="shared" si="12"/>
        <v>0</v>
      </c>
      <c r="O40" s="472">
        <f>SUM(MACRO!P837)</f>
        <v>0</v>
      </c>
      <c r="P40" s="473">
        <f t="shared" si="13"/>
        <v>0</v>
      </c>
      <c r="Q40" s="361"/>
      <c r="R40" s="340"/>
      <c r="S40" s="340"/>
      <c r="T40" s="340"/>
      <c r="U40" s="340"/>
      <c r="V40" s="340"/>
      <c r="W40" s="340"/>
      <c r="X40" s="340"/>
      <c r="Y40" s="340"/>
      <c r="Z40" s="340"/>
    </row>
    <row r="41" spans="1:26" ht="15" customHeight="1">
      <c r="A41" s="426"/>
      <c r="B41" s="472">
        <f>SUM(MACRO!C838)</f>
        <v>0</v>
      </c>
      <c r="C41" s="473">
        <f t="shared" si="7"/>
        <v>0</v>
      </c>
      <c r="D41" s="472">
        <f>SUM(MACRO!E838)</f>
        <v>0</v>
      </c>
      <c r="E41" s="473">
        <f t="shared" si="8"/>
        <v>0</v>
      </c>
      <c r="F41" s="472">
        <f>SUM(MACRO!G838)</f>
        <v>0</v>
      </c>
      <c r="G41" s="473">
        <f t="shared" si="9"/>
        <v>0</v>
      </c>
      <c r="H41" s="472">
        <f>SUM(MACRO!I838)</f>
        <v>0</v>
      </c>
      <c r="I41" s="473">
        <f t="shared" si="10"/>
        <v>0</v>
      </c>
      <c r="J41" s="437" t="str">
        <f>MACRO!B838</f>
        <v>IT Laundry Uniform</v>
      </c>
      <c r="K41" s="472">
        <f>SUM(MACRO!L838)</f>
        <v>0</v>
      </c>
      <c r="L41" s="473">
        <f t="shared" si="11"/>
        <v>0</v>
      </c>
      <c r="M41" s="472">
        <f>SUM(MACRO!N838)</f>
        <v>0</v>
      </c>
      <c r="N41" s="473">
        <f t="shared" si="12"/>
        <v>0</v>
      </c>
      <c r="O41" s="472">
        <f>SUM(MACRO!P838)</f>
        <v>0</v>
      </c>
      <c r="P41" s="473">
        <f t="shared" si="13"/>
        <v>0</v>
      </c>
      <c r="Q41" s="361"/>
      <c r="R41" s="340"/>
      <c r="S41" s="340"/>
      <c r="T41" s="340"/>
      <c r="U41" s="340"/>
      <c r="V41" s="340"/>
      <c r="W41" s="340"/>
      <c r="X41" s="340"/>
      <c r="Y41" s="340"/>
      <c r="Z41" s="340"/>
    </row>
    <row r="42" spans="1:26" ht="15" customHeight="1">
      <c r="A42" s="426"/>
      <c r="B42" s="472">
        <f>SUM(MACRO!C839)</f>
        <v>0</v>
      </c>
      <c r="C42" s="473">
        <f t="shared" si="7"/>
        <v>0</v>
      </c>
      <c r="D42" s="472">
        <f>SUM(MACRO!E839)</f>
        <v>0</v>
      </c>
      <c r="E42" s="473">
        <f t="shared" si="8"/>
        <v>0</v>
      </c>
      <c r="F42" s="472">
        <f>SUM(MACRO!G839)</f>
        <v>0</v>
      </c>
      <c r="G42" s="473">
        <f t="shared" si="9"/>
        <v>0</v>
      </c>
      <c r="H42" s="472">
        <f>SUM(MACRO!I839)</f>
        <v>0</v>
      </c>
      <c r="I42" s="473">
        <f t="shared" si="10"/>
        <v>0</v>
      </c>
      <c r="J42" s="437" t="str">
        <f>MACRO!B839</f>
        <v>IT Training</v>
      </c>
      <c r="K42" s="472">
        <f>SUM(MACRO!L839)</f>
        <v>0</v>
      </c>
      <c r="L42" s="473">
        <f t="shared" si="11"/>
        <v>0</v>
      </c>
      <c r="M42" s="472">
        <f>SUM(MACRO!N839)</f>
        <v>0</v>
      </c>
      <c r="N42" s="473">
        <f t="shared" si="12"/>
        <v>0</v>
      </c>
      <c r="O42" s="472">
        <f>SUM(MACRO!P839)</f>
        <v>0</v>
      </c>
      <c r="P42" s="473">
        <f t="shared" si="13"/>
        <v>0</v>
      </c>
      <c r="Q42" s="361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customHeight="1">
      <c r="A43" s="426"/>
      <c r="B43" s="472">
        <f>SUM(MACRO!C840)</f>
        <v>0</v>
      </c>
      <c r="C43" s="473">
        <f t="shared" si="7"/>
        <v>0</v>
      </c>
      <c r="D43" s="472">
        <f>SUM(MACRO!E840)</f>
        <v>0</v>
      </c>
      <c r="E43" s="473">
        <f t="shared" si="8"/>
        <v>0</v>
      </c>
      <c r="F43" s="472">
        <f>SUM(MACRO!G840)</f>
        <v>0</v>
      </c>
      <c r="G43" s="473">
        <f t="shared" si="9"/>
        <v>0</v>
      </c>
      <c r="H43" s="472">
        <f>SUM(MACRO!I840)</f>
        <v>0</v>
      </c>
      <c r="I43" s="473">
        <f t="shared" si="10"/>
        <v>0</v>
      </c>
      <c r="J43" s="437" t="str">
        <f>MACRO!B840</f>
        <v>IT Others expenses</v>
      </c>
      <c r="K43" s="472">
        <f>SUM(MACRO!L840)</f>
        <v>0</v>
      </c>
      <c r="L43" s="473">
        <f t="shared" si="11"/>
        <v>0</v>
      </c>
      <c r="M43" s="472">
        <f>SUM(MACRO!N840)</f>
        <v>0</v>
      </c>
      <c r="N43" s="473">
        <f t="shared" si="12"/>
        <v>0</v>
      </c>
      <c r="O43" s="472">
        <f>SUM(MACRO!P840)</f>
        <v>0</v>
      </c>
      <c r="P43" s="473">
        <f t="shared" si="13"/>
        <v>0</v>
      </c>
      <c r="Q43" s="361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customHeight="1">
      <c r="A44" s="426"/>
      <c r="B44" s="523">
        <f>SUM(B23:B43)</f>
        <v>0</v>
      </c>
      <c r="C44" s="522">
        <f t="shared" si="7"/>
        <v>0</v>
      </c>
      <c r="D44" s="523">
        <f>SUM(D23:D43)</f>
        <v>0</v>
      </c>
      <c r="E44" s="522">
        <f t="shared" si="8"/>
        <v>0</v>
      </c>
      <c r="F44" s="523">
        <f>SUM(F23:F43)</f>
        <v>0</v>
      </c>
      <c r="G44" s="522">
        <f t="shared" si="9"/>
        <v>0</v>
      </c>
      <c r="H44" s="523">
        <f>SUM(H23:H43)</f>
        <v>0</v>
      </c>
      <c r="I44" s="522">
        <f t="shared" si="10"/>
        <v>0</v>
      </c>
      <c r="J44" s="441" t="s">
        <v>1609</v>
      </c>
      <c r="K44" s="523">
        <f>SUM(K23:K43)</f>
        <v>0</v>
      </c>
      <c r="L44" s="522">
        <f t="shared" si="11"/>
        <v>0</v>
      </c>
      <c r="M44" s="523">
        <f>SUM(M23:M43)</f>
        <v>0</v>
      </c>
      <c r="N44" s="522">
        <f t="shared" si="12"/>
        <v>0</v>
      </c>
      <c r="O44" s="523">
        <f>SUM(O23:O43)</f>
        <v>0</v>
      </c>
      <c r="P44" s="522">
        <f t="shared" si="13"/>
        <v>0</v>
      </c>
      <c r="Q44" s="361"/>
      <c r="R44" s="340"/>
      <c r="S44" s="340"/>
      <c r="T44" s="340"/>
      <c r="U44" s="340"/>
      <c r="V44" s="340"/>
      <c r="W44" s="340"/>
      <c r="X44" s="340"/>
      <c r="Y44" s="340"/>
      <c r="Z44" s="340"/>
    </row>
    <row r="45" spans="1:26" ht="15" customHeight="1">
      <c r="A45" s="426"/>
      <c r="B45" s="521">
        <f>SUM(B21,B44)</f>
        <v>0</v>
      </c>
      <c r="C45" s="522">
        <f>IF(B$45=0,0,(B45/B$45)*100)</f>
        <v>0</v>
      </c>
      <c r="D45" s="521">
        <f>SUM(D21,D44)</f>
        <v>0</v>
      </c>
      <c r="E45" s="522">
        <f>IF(D$45=0,0,(D45/D$45)*100)</f>
        <v>0</v>
      </c>
      <c r="F45" s="521">
        <f>SUM(F21,F44)</f>
        <v>0</v>
      </c>
      <c r="G45" s="522">
        <f>IF(F$45=0,0,(F45/F$45)*100)</f>
        <v>0</v>
      </c>
      <c r="H45" s="521">
        <f>SUM(H21,H44)</f>
        <v>0</v>
      </c>
      <c r="I45" s="522">
        <f>IF(H$45=0,0,(H45/H$45)*100)</f>
        <v>0</v>
      </c>
      <c r="J45" s="433" t="s">
        <v>1671</v>
      </c>
      <c r="K45" s="521">
        <f>SUM(K21,K44)</f>
        <v>0</v>
      </c>
      <c r="L45" s="522">
        <f>IF(K$45=0,0,(K45/K$45)*100)</f>
        <v>0</v>
      </c>
      <c r="M45" s="521">
        <f>SUM(M21,M44)</f>
        <v>0</v>
      </c>
      <c r="N45" s="522">
        <f>IF(M$45=0,0,(M45/M$45)*100)</f>
        <v>0</v>
      </c>
      <c r="O45" s="521">
        <f>SUM(O21,O44)</f>
        <v>0</v>
      </c>
      <c r="P45" s="522">
        <f>IF(O$45=0,0,(O45/O$45)*100)</f>
        <v>0</v>
      </c>
      <c r="Q45" s="361"/>
      <c r="R45" s="340"/>
      <c r="S45" s="340"/>
      <c r="T45" s="340"/>
      <c r="U45" s="340"/>
      <c r="V45" s="340"/>
      <c r="W45" s="340"/>
      <c r="X45" s="340"/>
      <c r="Y45" s="340"/>
      <c r="Z45" s="340"/>
    </row>
    <row r="46" spans="1:26" ht="15" customHeight="1">
      <c r="A46" s="481"/>
      <c r="B46" s="408"/>
      <c r="C46" s="409"/>
      <c r="D46" s="408"/>
      <c r="E46" s="409"/>
      <c r="F46" s="408"/>
      <c r="G46" s="409"/>
      <c r="H46" s="408"/>
      <c r="I46" s="409"/>
      <c r="J46" s="410"/>
      <c r="K46" s="408"/>
      <c r="L46" s="409"/>
      <c r="M46" s="408"/>
      <c r="N46" s="409"/>
      <c r="O46" s="408"/>
      <c r="P46" s="409"/>
      <c r="Q46" s="411"/>
      <c r="R46" s="340"/>
      <c r="S46" s="340"/>
      <c r="T46" s="340"/>
      <c r="U46" s="340"/>
      <c r="V46" s="340"/>
      <c r="W46" s="340"/>
      <c r="X46" s="340"/>
      <c r="Y46" s="340"/>
      <c r="Z46" s="340"/>
    </row>
    <row r="47" spans="1:26" ht="15" customHeight="1">
      <c r="A47" s="343"/>
      <c r="B47" s="340"/>
      <c r="C47" s="341"/>
      <c r="D47" s="340"/>
      <c r="E47" s="341"/>
      <c r="F47" s="340"/>
      <c r="G47" s="341"/>
      <c r="H47" s="340"/>
      <c r="I47" s="341"/>
      <c r="J47" s="342"/>
      <c r="K47" s="340"/>
      <c r="L47" s="341"/>
      <c r="M47" s="340"/>
      <c r="N47" s="341"/>
      <c r="O47" s="340"/>
      <c r="P47" s="341"/>
      <c r="Q47" s="340"/>
      <c r="R47" s="340"/>
      <c r="S47" s="340"/>
      <c r="T47" s="340"/>
      <c r="U47" s="340"/>
      <c r="V47" s="340"/>
      <c r="W47" s="340"/>
      <c r="X47" s="340"/>
      <c r="Y47" s="340"/>
      <c r="Z47" s="340"/>
    </row>
    <row r="48" spans="1:26" ht="15.75" customHeight="1">
      <c r="A48" s="343"/>
      <c r="B48" s="340"/>
      <c r="C48" s="341"/>
      <c r="D48" s="340"/>
      <c r="E48" s="341"/>
      <c r="F48" s="340"/>
      <c r="G48" s="341"/>
      <c r="H48" s="340"/>
      <c r="I48" s="341"/>
      <c r="J48" s="342"/>
      <c r="K48" s="340"/>
      <c r="L48" s="341"/>
      <c r="M48" s="340"/>
      <c r="N48" s="341"/>
      <c r="O48" s="340"/>
      <c r="P48" s="341"/>
      <c r="Q48" s="340"/>
      <c r="R48" s="340"/>
      <c r="S48" s="340"/>
      <c r="T48" s="340"/>
      <c r="U48" s="340"/>
      <c r="V48" s="340"/>
      <c r="W48" s="340"/>
      <c r="X48" s="340"/>
      <c r="Y48" s="340"/>
      <c r="Z48" s="340"/>
    </row>
    <row r="49" spans="1:26" ht="15.75" customHeight="1">
      <c r="A49" s="343"/>
      <c r="B49" s="340"/>
      <c r="C49" s="341"/>
      <c r="D49" s="340"/>
      <c r="E49" s="341"/>
      <c r="F49" s="340"/>
      <c r="G49" s="341"/>
      <c r="H49" s="340"/>
      <c r="I49" s="341"/>
      <c r="J49" s="342"/>
      <c r="K49" s="340"/>
      <c r="L49" s="341"/>
      <c r="M49" s="340"/>
      <c r="N49" s="341"/>
      <c r="O49" s="340"/>
      <c r="P49" s="341"/>
      <c r="Q49" s="340"/>
      <c r="R49" s="340"/>
      <c r="S49" s="340"/>
      <c r="T49" s="340"/>
      <c r="U49" s="340"/>
      <c r="V49" s="340"/>
      <c r="W49" s="340"/>
      <c r="X49" s="340"/>
      <c r="Y49" s="340"/>
      <c r="Z49" s="340"/>
    </row>
    <row r="50" spans="1:26" ht="15.75" customHeight="1">
      <c r="A50" s="343"/>
      <c r="B50" s="340"/>
      <c r="C50" s="341"/>
      <c r="D50" s="340"/>
      <c r="E50" s="341"/>
      <c r="F50" s="340"/>
      <c r="G50" s="341"/>
      <c r="H50" s="340"/>
      <c r="I50" s="341"/>
      <c r="J50" s="342"/>
      <c r="K50" s="340"/>
      <c r="L50" s="341"/>
      <c r="M50" s="340"/>
      <c r="N50" s="341"/>
      <c r="O50" s="340"/>
      <c r="P50" s="341"/>
      <c r="Q50" s="340"/>
      <c r="R50" s="340"/>
      <c r="S50" s="340"/>
      <c r="T50" s="340"/>
      <c r="U50" s="340"/>
      <c r="V50" s="340"/>
      <c r="W50" s="340"/>
      <c r="X50" s="340"/>
      <c r="Y50" s="340"/>
      <c r="Z50" s="340"/>
    </row>
    <row r="51" spans="1:26" ht="15.75" customHeight="1">
      <c r="A51" s="343"/>
      <c r="B51" s="340"/>
      <c r="C51" s="341"/>
      <c r="D51" s="340"/>
      <c r="E51" s="341"/>
      <c r="F51" s="340"/>
      <c r="G51" s="341"/>
      <c r="H51" s="340"/>
      <c r="I51" s="341"/>
      <c r="J51" s="342"/>
      <c r="K51" s="340"/>
      <c r="L51" s="341"/>
      <c r="M51" s="340"/>
      <c r="N51" s="341"/>
      <c r="O51" s="340"/>
      <c r="P51" s="341"/>
      <c r="Q51" s="340"/>
      <c r="R51" s="340"/>
      <c r="S51" s="340"/>
      <c r="T51" s="340"/>
      <c r="U51" s="340"/>
      <c r="V51" s="340"/>
      <c r="W51" s="340"/>
      <c r="X51" s="340"/>
      <c r="Y51" s="340"/>
      <c r="Z51" s="340"/>
    </row>
    <row r="52" spans="1:26" ht="15.75" customHeight="1">
      <c r="A52" s="343"/>
      <c r="B52" s="340"/>
      <c r="C52" s="341"/>
      <c r="D52" s="340"/>
      <c r="E52" s="341"/>
      <c r="F52" s="340"/>
      <c r="G52" s="341"/>
      <c r="H52" s="340"/>
      <c r="I52" s="341"/>
      <c r="J52" s="342"/>
      <c r="K52" s="340"/>
      <c r="L52" s="341"/>
      <c r="M52" s="340"/>
      <c r="N52" s="341"/>
      <c r="O52" s="340"/>
      <c r="P52" s="341"/>
      <c r="Q52" s="340"/>
      <c r="R52" s="340"/>
      <c r="S52" s="340"/>
      <c r="T52" s="340"/>
      <c r="U52" s="340"/>
      <c r="V52" s="340"/>
      <c r="W52" s="340"/>
      <c r="X52" s="340"/>
      <c r="Y52" s="340"/>
      <c r="Z52" s="340"/>
    </row>
    <row r="53" spans="1:26" ht="15.75" customHeight="1">
      <c r="A53" s="343"/>
      <c r="B53" s="340"/>
      <c r="C53" s="341"/>
      <c r="D53" s="340"/>
      <c r="E53" s="341"/>
      <c r="F53" s="340"/>
      <c r="G53" s="341"/>
      <c r="H53" s="340"/>
      <c r="I53" s="341"/>
      <c r="J53" s="342"/>
      <c r="K53" s="340"/>
      <c r="L53" s="341"/>
      <c r="M53" s="340"/>
      <c r="N53" s="341"/>
      <c r="O53" s="340"/>
      <c r="P53" s="341"/>
      <c r="Q53" s="340"/>
      <c r="R53" s="340"/>
      <c r="S53" s="340"/>
      <c r="T53" s="340"/>
      <c r="U53" s="340"/>
      <c r="V53" s="340"/>
      <c r="W53" s="340"/>
      <c r="X53" s="340"/>
      <c r="Y53" s="340"/>
      <c r="Z53" s="340"/>
    </row>
    <row r="54" spans="1:26" ht="15.75" customHeight="1">
      <c r="A54" s="343"/>
      <c r="B54" s="340"/>
      <c r="C54" s="341"/>
      <c r="D54" s="340"/>
      <c r="E54" s="341"/>
      <c r="F54" s="340"/>
      <c r="G54" s="341"/>
      <c r="H54" s="340"/>
      <c r="I54" s="341"/>
      <c r="J54" s="342"/>
      <c r="K54" s="340"/>
      <c r="L54" s="341"/>
      <c r="M54" s="340"/>
      <c r="N54" s="341"/>
      <c r="O54" s="340"/>
      <c r="P54" s="341"/>
      <c r="Q54" s="340"/>
      <c r="R54" s="340"/>
      <c r="S54" s="340"/>
      <c r="T54" s="340"/>
      <c r="U54" s="340"/>
      <c r="V54" s="340"/>
      <c r="W54" s="340"/>
      <c r="X54" s="340"/>
      <c r="Y54" s="340"/>
      <c r="Z54" s="340"/>
    </row>
    <row r="55" spans="1:26" ht="15.75" customHeight="1">
      <c r="A55" s="343"/>
      <c r="B55" s="340"/>
      <c r="C55" s="341"/>
      <c r="D55" s="340"/>
      <c r="E55" s="341"/>
      <c r="F55" s="340"/>
      <c r="G55" s="341"/>
      <c r="H55" s="340"/>
      <c r="I55" s="341"/>
      <c r="J55" s="342"/>
      <c r="K55" s="340"/>
      <c r="L55" s="341"/>
      <c r="M55" s="340"/>
      <c r="N55" s="341"/>
      <c r="O55" s="340"/>
      <c r="P55" s="341"/>
      <c r="Q55" s="340"/>
      <c r="R55" s="340"/>
      <c r="S55" s="340"/>
      <c r="T55" s="340"/>
      <c r="U55" s="340"/>
      <c r="V55" s="340"/>
      <c r="W55" s="340"/>
      <c r="X55" s="340"/>
      <c r="Y55" s="340"/>
      <c r="Z55" s="340"/>
    </row>
    <row r="56" spans="1:26" ht="15.75" customHeight="1">
      <c r="A56" s="343"/>
      <c r="B56" s="340"/>
      <c r="C56" s="341"/>
      <c r="D56" s="340"/>
      <c r="E56" s="341"/>
      <c r="F56" s="340"/>
      <c r="G56" s="341"/>
      <c r="H56" s="340"/>
      <c r="I56" s="341"/>
      <c r="J56" s="342"/>
      <c r="K56" s="340"/>
      <c r="L56" s="341"/>
      <c r="M56" s="340"/>
      <c r="N56" s="341"/>
      <c r="O56" s="340"/>
      <c r="P56" s="341"/>
      <c r="Q56" s="340"/>
      <c r="R56" s="340"/>
      <c r="S56" s="340"/>
      <c r="T56" s="340"/>
      <c r="U56" s="340"/>
      <c r="V56" s="340"/>
      <c r="W56" s="340"/>
      <c r="X56" s="340"/>
      <c r="Y56" s="340"/>
      <c r="Z56" s="340"/>
    </row>
    <row r="57" spans="1:26" ht="15.75" customHeight="1">
      <c r="A57" s="343"/>
      <c r="B57" s="340"/>
      <c r="C57" s="341"/>
      <c r="D57" s="340"/>
      <c r="E57" s="341"/>
      <c r="F57" s="340"/>
      <c r="G57" s="341"/>
      <c r="H57" s="340"/>
      <c r="I57" s="341"/>
      <c r="J57" s="342"/>
      <c r="K57" s="340"/>
      <c r="L57" s="341"/>
      <c r="M57" s="340"/>
      <c r="N57" s="341"/>
      <c r="O57" s="340"/>
      <c r="P57" s="341"/>
      <c r="Q57" s="340"/>
      <c r="R57" s="340"/>
      <c r="S57" s="340"/>
      <c r="T57" s="340"/>
      <c r="U57" s="340"/>
      <c r="V57" s="340"/>
      <c r="W57" s="340"/>
      <c r="X57" s="340"/>
      <c r="Y57" s="340"/>
      <c r="Z57" s="340"/>
    </row>
    <row r="58" spans="1:26" ht="15.75" customHeight="1">
      <c r="A58" s="343"/>
      <c r="B58" s="340"/>
      <c r="C58" s="341"/>
      <c r="D58" s="340"/>
      <c r="E58" s="341"/>
      <c r="F58" s="340"/>
      <c r="G58" s="341"/>
      <c r="H58" s="340"/>
      <c r="I58" s="341"/>
      <c r="J58" s="342"/>
      <c r="K58" s="340"/>
      <c r="L58" s="341"/>
      <c r="M58" s="340"/>
      <c r="N58" s="341"/>
      <c r="O58" s="340"/>
      <c r="P58" s="341"/>
      <c r="Q58" s="340"/>
      <c r="R58" s="340"/>
      <c r="S58" s="340"/>
      <c r="T58" s="340"/>
      <c r="U58" s="340"/>
      <c r="V58" s="340"/>
      <c r="W58" s="340"/>
      <c r="X58" s="340"/>
      <c r="Y58" s="340"/>
      <c r="Z58" s="340"/>
    </row>
    <row r="59" spans="1:26" ht="15.75" customHeight="1">
      <c r="A59" s="343"/>
      <c r="B59" s="340"/>
      <c r="C59" s="341"/>
      <c r="D59" s="340"/>
      <c r="E59" s="341"/>
      <c r="F59" s="340"/>
      <c r="G59" s="341"/>
      <c r="H59" s="340"/>
      <c r="I59" s="341"/>
      <c r="J59" s="342"/>
      <c r="K59" s="340"/>
      <c r="L59" s="341"/>
      <c r="M59" s="340"/>
      <c r="N59" s="341"/>
      <c r="O59" s="340"/>
      <c r="P59" s="341"/>
      <c r="Q59" s="340"/>
      <c r="R59" s="340"/>
      <c r="S59" s="340"/>
      <c r="T59" s="340"/>
      <c r="U59" s="340"/>
      <c r="V59" s="340"/>
      <c r="W59" s="340"/>
      <c r="X59" s="340"/>
      <c r="Y59" s="340"/>
      <c r="Z59" s="340"/>
    </row>
    <row r="60" spans="1:26" ht="15.75" customHeight="1">
      <c r="A60" s="343"/>
      <c r="B60" s="340"/>
      <c r="C60" s="341"/>
      <c r="D60" s="340"/>
      <c r="E60" s="341"/>
      <c r="F60" s="340"/>
      <c r="G60" s="341"/>
      <c r="H60" s="340"/>
      <c r="I60" s="341"/>
      <c r="J60" s="342"/>
      <c r="K60" s="340"/>
      <c r="L60" s="341"/>
      <c r="M60" s="340"/>
      <c r="N60" s="341"/>
      <c r="O60" s="340"/>
      <c r="P60" s="341"/>
      <c r="Q60" s="340"/>
      <c r="R60" s="340"/>
      <c r="S60" s="340"/>
      <c r="T60" s="340"/>
      <c r="U60" s="340"/>
      <c r="V60" s="340"/>
      <c r="W60" s="340"/>
      <c r="X60" s="340"/>
      <c r="Y60" s="340"/>
      <c r="Z60" s="340"/>
    </row>
    <row r="61" spans="1:26" ht="15.75" customHeight="1">
      <c r="A61" s="343"/>
      <c r="B61" s="340"/>
      <c r="C61" s="341"/>
      <c r="D61" s="340"/>
      <c r="E61" s="341"/>
      <c r="F61" s="340"/>
      <c r="G61" s="341"/>
      <c r="H61" s="340"/>
      <c r="I61" s="341"/>
      <c r="J61" s="342"/>
      <c r="K61" s="340"/>
      <c r="L61" s="341"/>
      <c r="M61" s="340"/>
      <c r="N61" s="341"/>
      <c r="O61" s="340"/>
      <c r="P61" s="341"/>
      <c r="Q61" s="340"/>
      <c r="R61" s="340"/>
      <c r="S61" s="340"/>
      <c r="T61" s="340"/>
      <c r="U61" s="340"/>
      <c r="V61" s="340"/>
      <c r="W61" s="340"/>
      <c r="X61" s="340"/>
      <c r="Y61" s="340"/>
      <c r="Z61" s="340"/>
    </row>
    <row r="62" spans="1:26" ht="15.75" customHeight="1">
      <c r="A62" s="343"/>
      <c r="B62" s="340"/>
      <c r="C62" s="341"/>
      <c r="D62" s="340"/>
      <c r="E62" s="341"/>
      <c r="F62" s="340"/>
      <c r="G62" s="341"/>
      <c r="H62" s="340"/>
      <c r="I62" s="341"/>
      <c r="J62" s="342"/>
      <c r="K62" s="340"/>
      <c r="L62" s="341"/>
      <c r="M62" s="340"/>
      <c r="N62" s="341"/>
      <c r="O62" s="340"/>
      <c r="P62" s="341"/>
      <c r="Q62" s="340"/>
      <c r="R62" s="340"/>
      <c r="S62" s="340"/>
      <c r="T62" s="340"/>
      <c r="U62" s="340"/>
      <c r="V62" s="340"/>
      <c r="W62" s="340"/>
      <c r="X62" s="340"/>
      <c r="Y62" s="340"/>
      <c r="Z62" s="340"/>
    </row>
    <row r="63" spans="1:26" ht="15.75" customHeight="1">
      <c r="A63" s="343"/>
      <c r="B63" s="340"/>
      <c r="C63" s="341"/>
      <c r="D63" s="340"/>
      <c r="E63" s="341"/>
      <c r="F63" s="340"/>
      <c r="G63" s="341"/>
      <c r="H63" s="340"/>
      <c r="I63" s="341"/>
      <c r="J63" s="342"/>
      <c r="K63" s="340"/>
      <c r="L63" s="341"/>
      <c r="M63" s="340"/>
      <c r="N63" s="341"/>
      <c r="O63" s="340"/>
      <c r="P63" s="341"/>
      <c r="Q63" s="340"/>
      <c r="R63" s="340"/>
      <c r="S63" s="340"/>
      <c r="T63" s="340"/>
      <c r="U63" s="340"/>
      <c r="V63" s="340"/>
      <c r="W63" s="340"/>
      <c r="X63" s="340"/>
      <c r="Y63" s="340"/>
      <c r="Z63" s="340"/>
    </row>
    <row r="64" spans="1:26" ht="15.75" customHeight="1">
      <c r="A64" s="343"/>
      <c r="B64" s="340"/>
      <c r="C64" s="341"/>
      <c r="D64" s="340"/>
      <c r="E64" s="341"/>
      <c r="F64" s="340"/>
      <c r="G64" s="341"/>
      <c r="H64" s="340"/>
      <c r="I64" s="341"/>
      <c r="J64" s="342"/>
      <c r="K64" s="340"/>
      <c r="L64" s="341"/>
      <c r="M64" s="340"/>
      <c r="N64" s="341"/>
      <c r="O64" s="340"/>
      <c r="P64" s="341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6" ht="15.75" customHeight="1">
      <c r="A65" s="343"/>
      <c r="B65" s="340"/>
      <c r="C65" s="341"/>
      <c r="D65" s="340"/>
      <c r="E65" s="341"/>
      <c r="F65" s="340"/>
      <c r="G65" s="341"/>
      <c r="H65" s="340"/>
      <c r="I65" s="341"/>
      <c r="J65" s="342"/>
      <c r="K65" s="340"/>
      <c r="L65" s="341"/>
      <c r="M65" s="340"/>
      <c r="N65" s="341"/>
      <c r="O65" s="340"/>
      <c r="P65" s="341"/>
      <c r="Q65" s="340"/>
      <c r="R65" s="340"/>
      <c r="S65" s="340"/>
      <c r="T65" s="340"/>
      <c r="U65" s="340"/>
      <c r="V65" s="340"/>
      <c r="W65" s="340"/>
      <c r="X65" s="340"/>
      <c r="Y65" s="340"/>
      <c r="Z65" s="340"/>
    </row>
    <row r="66" spans="1:26" ht="15.75" customHeight="1">
      <c r="A66" s="343"/>
      <c r="B66" s="340"/>
      <c r="C66" s="341"/>
      <c r="D66" s="340"/>
      <c r="E66" s="341"/>
      <c r="F66" s="340"/>
      <c r="G66" s="341"/>
      <c r="H66" s="340"/>
      <c r="I66" s="341"/>
      <c r="J66" s="342"/>
      <c r="K66" s="340"/>
      <c r="L66" s="341"/>
      <c r="M66" s="340"/>
      <c r="N66" s="341"/>
      <c r="O66" s="340"/>
      <c r="P66" s="341"/>
      <c r="Q66" s="340"/>
      <c r="R66" s="340"/>
      <c r="S66" s="340"/>
      <c r="T66" s="340"/>
      <c r="U66" s="340"/>
      <c r="V66" s="340"/>
      <c r="W66" s="340"/>
      <c r="X66" s="340"/>
      <c r="Y66" s="340"/>
      <c r="Z66" s="340"/>
    </row>
    <row r="67" spans="1:26" ht="15.75" customHeight="1">
      <c r="A67" s="343"/>
      <c r="B67" s="340"/>
      <c r="C67" s="341"/>
      <c r="D67" s="340"/>
      <c r="E67" s="341"/>
      <c r="F67" s="340"/>
      <c r="G67" s="341"/>
      <c r="H67" s="340"/>
      <c r="I67" s="341"/>
      <c r="J67" s="342"/>
      <c r="K67" s="340"/>
      <c r="L67" s="341"/>
      <c r="M67" s="340"/>
      <c r="N67" s="341"/>
      <c r="O67" s="340"/>
      <c r="P67" s="341"/>
      <c r="Q67" s="340"/>
      <c r="R67" s="340"/>
      <c r="S67" s="340"/>
      <c r="T67" s="340"/>
      <c r="U67" s="340"/>
      <c r="V67" s="340"/>
      <c r="W67" s="340"/>
      <c r="X67" s="340"/>
      <c r="Y67" s="340"/>
      <c r="Z67" s="340"/>
    </row>
    <row r="68" spans="1:26" ht="15.75" customHeight="1">
      <c r="A68" s="343"/>
      <c r="B68" s="340"/>
      <c r="C68" s="341"/>
      <c r="D68" s="340"/>
      <c r="E68" s="341"/>
      <c r="F68" s="340"/>
      <c r="G68" s="341"/>
      <c r="H68" s="340"/>
      <c r="I68" s="341"/>
      <c r="J68" s="342"/>
      <c r="K68" s="340"/>
      <c r="L68" s="341"/>
      <c r="M68" s="340"/>
      <c r="N68" s="341"/>
      <c r="O68" s="340"/>
      <c r="P68" s="341"/>
      <c r="Q68" s="340"/>
      <c r="R68" s="340"/>
      <c r="S68" s="340"/>
      <c r="T68" s="340"/>
      <c r="U68" s="340"/>
      <c r="V68" s="340"/>
      <c r="W68" s="340"/>
      <c r="X68" s="340"/>
      <c r="Y68" s="340"/>
      <c r="Z68" s="340"/>
    </row>
    <row r="69" spans="1:26" ht="15.75" customHeight="1">
      <c r="A69" s="343"/>
      <c r="B69" s="340"/>
      <c r="C69" s="341"/>
      <c r="D69" s="340"/>
      <c r="E69" s="341"/>
      <c r="F69" s="340"/>
      <c r="G69" s="341"/>
      <c r="H69" s="340"/>
      <c r="I69" s="341"/>
      <c r="J69" s="342"/>
      <c r="K69" s="340"/>
      <c r="L69" s="341"/>
      <c r="M69" s="340"/>
      <c r="N69" s="341"/>
      <c r="O69" s="340"/>
      <c r="P69" s="341"/>
      <c r="Q69" s="340"/>
      <c r="R69" s="340"/>
      <c r="S69" s="340"/>
      <c r="T69" s="340"/>
      <c r="U69" s="340"/>
      <c r="V69" s="340"/>
      <c r="W69" s="340"/>
      <c r="X69" s="340"/>
      <c r="Y69" s="340"/>
      <c r="Z69" s="340"/>
    </row>
    <row r="70" spans="1:26" ht="15.75" customHeight="1">
      <c r="A70" s="343"/>
      <c r="B70" s="340"/>
      <c r="C70" s="341"/>
      <c r="D70" s="340"/>
      <c r="E70" s="341"/>
      <c r="F70" s="340"/>
      <c r="G70" s="341"/>
      <c r="H70" s="340"/>
      <c r="I70" s="341"/>
      <c r="J70" s="342"/>
      <c r="K70" s="340"/>
      <c r="L70" s="341"/>
      <c r="M70" s="340"/>
      <c r="N70" s="341"/>
      <c r="O70" s="340"/>
      <c r="P70" s="341"/>
      <c r="Q70" s="340"/>
      <c r="R70" s="340"/>
      <c r="S70" s="340"/>
      <c r="T70" s="340"/>
      <c r="U70" s="340"/>
      <c r="V70" s="340"/>
      <c r="W70" s="340"/>
      <c r="X70" s="340"/>
      <c r="Y70" s="340"/>
      <c r="Z70" s="340"/>
    </row>
    <row r="71" spans="1:26" ht="15.75" customHeight="1">
      <c r="A71" s="343"/>
      <c r="B71" s="340"/>
      <c r="C71" s="341"/>
      <c r="D71" s="340"/>
      <c r="E71" s="341"/>
      <c r="F71" s="340"/>
      <c r="G71" s="341"/>
      <c r="H71" s="340"/>
      <c r="I71" s="341"/>
      <c r="J71" s="342"/>
      <c r="K71" s="340"/>
      <c r="L71" s="341"/>
      <c r="M71" s="340"/>
      <c r="N71" s="341"/>
      <c r="O71" s="340"/>
      <c r="P71" s="341"/>
      <c r="Q71" s="340"/>
      <c r="R71" s="340"/>
      <c r="S71" s="340"/>
      <c r="T71" s="340"/>
      <c r="U71" s="340"/>
      <c r="V71" s="340"/>
      <c r="W71" s="340"/>
      <c r="X71" s="340"/>
      <c r="Y71" s="340"/>
      <c r="Z71" s="340"/>
    </row>
    <row r="72" spans="1:26" ht="15.75" customHeight="1">
      <c r="A72" s="343"/>
      <c r="B72" s="340"/>
      <c r="C72" s="341"/>
      <c r="D72" s="340"/>
      <c r="E72" s="341"/>
      <c r="F72" s="340"/>
      <c r="G72" s="341"/>
      <c r="H72" s="340"/>
      <c r="I72" s="341"/>
      <c r="J72" s="342"/>
      <c r="K72" s="340"/>
      <c r="L72" s="341"/>
      <c r="M72" s="340"/>
      <c r="N72" s="341"/>
      <c r="O72" s="340"/>
      <c r="P72" s="341"/>
      <c r="Q72" s="340"/>
      <c r="R72" s="340"/>
      <c r="S72" s="340"/>
      <c r="T72" s="340"/>
      <c r="U72" s="340"/>
      <c r="V72" s="340"/>
      <c r="W72" s="340"/>
      <c r="X72" s="340"/>
      <c r="Y72" s="340"/>
      <c r="Z72" s="340"/>
    </row>
    <row r="73" spans="1:26" ht="15.75" customHeight="1">
      <c r="A73" s="343"/>
      <c r="B73" s="340"/>
      <c r="C73" s="341"/>
      <c r="D73" s="340"/>
      <c r="E73" s="341"/>
      <c r="F73" s="340"/>
      <c r="G73" s="341"/>
      <c r="H73" s="340"/>
      <c r="I73" s="341"/>
      <c r="J73" s="342"/>
      <c r="K73" s="340"/>
      <c r="L73" s="341"/>
      <c r="M73" s="340"/>
      <c r="N73" s="341"/>
      <c r="O73" s="340"/>
      <c r="P73" s="341"/>
      <c r="Q73" s="340"/>
      <c r="R73" s="340"/>
      <c r="S73" s="340"/>
      <c r="T73" s="340"/>
      <c r="U73" s="340"/>
      <c r="V73" s="340"/>
      <c r="W73" s="340"/>
      <c r="X73" s="340"/>
      <c r="Y73" s="340"/>
      <c r="Z73" s="340"/>
    </row>
    <row r="74" spans="1:26" ht="15.75" customHeight="1">
      <c r="A74" s="343"/>
      <c r="B74" s="340"/>
      <c r="C74" s="341"/>
      <c r="D74" s="340"/>
      <c r="E74" s="341"/>
      <c r="F74" s="340"/>
      <c r="G74" s="341"/>
      <c r="H74" s="340"/>
      <c r="I74" s="341"/>
      <c r="J74" s="342"/>
      <c r="K74" s="340"/>
      <c r="L74" s="341"/>
      <c r="M74" s="340"/>
      <c r="N74" s="341"/>
      <c r="O74" s="340"/>
      <c r="P74" s="341"/>
      <c r="Q74" s="340"/>
      <c r="R74" s="340"/>
      <c r="S74" s="340"/>
      <c r="T74" s="340"/>
      <c r="U74" s="340"/>
      <c r="V74" s="340"/>
      <c r="W74" s="340"/>
      <c r="X74" s="340"/>
      <c r="Y74" s="340"/>
      <c r="Z74" s="340"/>
    </row>
    <row r="75" spans="1:26" ht="15.75" customHeight="1">
      <c r="A75" s="343"/>
      <c r="B75" s="340"/>
      <c r="C75" s="341"/>
      <c r="D75" s="340"/>
      <c r="E75" s="341"/>
      <c r="F75" s="340"/>
      <c r="G75" s="341"/>
      <c r="H75" s="340"/>
      <c r="I75" s="341"/>
      <c r="J75" s="342"/>
      <c r="K75" s="340"/>
      <c r="L75" s="341"/>
      <c r="M75" s="340"/>
      <c r="N75" s="341"/>
      <c r="O75" s="340"/>
      <c r="P75" s="341"/>
      <c r="Q75" s="340"/>
      <c r="R75" s="340"/>
      <c r="S75" s="340"/>
      <c r="T75" s="340"/>
      <c r="U75" s="340"/>
      <c r="V75" s="340"/>
      <c r="W75" s="340"/>
      <c r="X75" s="340"/>
      <c r="Y75" s="340"/>
      <c r="Z75" s="340"/>
    </row>
    <row r="76" spans="1:26" ht="15.75" customHeight="1">
      <c r="A76" s="343"/>
      <c r="B76" s="340"/>
      <c r="C76" s="341"/>
      <c r="D76" s="340"/>
      <c r="E76" s="341"/>
      <c r="F76" s="340"/>
      <c r="G76" s="341"/>
      <c r="H76" s="340"/>
      <c r="I76" s="341"/>
      <c r="J76" s="342"/>
      <c r="K76" s="340"/>
      <c r="L76" s="341"/>
      <c r="M76" s="340"/>
      <c r="N76" s="341"/>
      <c r="O76" s="340"/>
      <c r="P76" s="341"/>
      <c r="Q76" s="340"/>
      <c r="R76" s="340"/>
      <c r="S76" s="340"/>
      <c r="T76" s="340"/>
      <c r="U76" s="340"/>
      <c r="V76" s="340"/>
      <c r="W76" s="340"/>
      <c r="X76" s="340"/>
      <c r="Y76" s="340"/>
      <c r="Z76" s="340"/>
    </row>
    <row r="77" spans="1:26" ht="15.75" customHeight="1">
      <c r="A77" s="343"/>
      <c r="B77" s="340"/>
      <c r="C77" s="341"/>
      <c r="D77" s="340"/>
      <c r="E77" s="341"/>
      <c r="F77" s="340"/>
      <c r="G77" s="341"/>
      <c r="H77" s="340"/>
      <c r="I77" s="341"/>
      <c r="J77" s="342"/>
      <c r="K77" s="340"/>
      <c r="L77" s="341"/>
      <c r="M77" s="340"/>
      <c r="N77" s="341"/>
      <c r="O77" s="340"/>
      <c r="P77" s="341"/>
      <c r="Q77" s="340"/>
      <c r="R77" s="340"/>
      <c r="S77" s="340"/>
      <c r="T77" s="340"/>
      <c r="U77" s="340"/>
      <c r="V77" s="340"/>
      <c r="W77" s="340"/>
      <c r="X77" s="340"/>
      <c r="Y77" s="340"/>
      <c r="Z77" s="340"/>
    </row>
    <row r="78" spans="1:26" ht="15.75" customHeight="1">
      <c r="A78" s="343"/>
      <c r="B78" s="340"/>
      <c r="C78" s="341"/>
      <c r="D78" s="340"/>
      <c r="E78" s="341"/>
      <c r="F78" s="340"/>
      <c r="G78" s="341"/>
      <c r="H78" s="340"/>
      <c r="I78" s="341"/>
      <c r="J78" s="342"/>
      <c r="K78" s="340"/>
      <c r="L78" s="341"/>
      <c r="M78" s="340"/>
      <c r="N78" s="341"/>
      <c r="O78" s="340"/>
      <c r="P78" s="341"/>
      <c r="Q78" s="340"/>
      <c r="R78" s="340"/>
      <c r="S78" s="340"/>
      <c r="T78" s="340"/>
      <c r="U78" s="340"/>
      <c r="V78" s="340"/>
      <c r="W78" s="340"/>
      <c r="X78" s="340"/>
      <c r="Y78" s="340"/>
      <c r="Z78" s="340"/>
    </row>
    <row r="79" spans="1:26" ht="15.75" customHeight="1">
      <c r="A79" s="343"/>
      <c r="B79" s="340"/>
      <c r="C79" s="341"/>
      <c r="D79" s="340"/>
      <c r="E79" s="341"/>
      <c r="F79" s="340"/>
      <c r="G79" s="341"/>
      <c r="H79" s="340"/>
      <c r="I79" s="341"/>
      <c r="J79" s="342"/>
      <c r="K79" s="340"/>
      <c r="L79" s="341"/>
      <c r="M79" s="340"/>
      <c r="N79" s="341"/>
      <c r="O79" s="340"/>
      <c r="P79" s="341"/>
      <c r="Q79" s="340"/>
      <c r="R79" s="340"/>
      <c r="S79" s="340"/>
      <c r="T79" s="340"/>
      <c r="U79" s="340"/>
      <c r="V79" s="340"/>
      <c r="W79" s="340"/>
      <c r="X79" s="340"/>
      <c r="Y79" s="340"/>
      <c r="Z79" s="340"/>
    </row>
    <row r="80" spans="1:26" ht="15.75" customHeight="1">
      <c r="A80" s="343"/>
      <c r="B80" s="340"/>
      <c r="C80" s="341"/>
      <c r="D80" s="340"/>
      <c r="E80" s="341"/>
      <c r="F80" s="340"/>
      <c r="G80" s="341"/>
      <c r="H80" s="340"/>
      <c r="I80" s="341"/>
      <c r="J80" s="342"/>
      <c r="K80" s="340"/>
      <c r="L80" s="341"/>
      <c r="M80" s="340"/>
      <c r="N80" s="341"/>
      <c r="O80" s="340"/>
      <c r="P80" s="341"/>
      <c r="Q80" s="340"/>
      <c r="R80" s="340"/>
      <c r="S80" s="340"/>
      <c r="T80" s="340"/>
      <c r="U80" s="340"/>
      <c r="V80" s="340"/>
      <c r="W80" s="340"/>
      <c r="X80" s="340"/>
      <c r="Y80" s="340"/>
      <c r="Z80" s="340"/>
    </row>
    <row r="81" spans="1:26" ht="15.75" customHeight="1">
      <c r="A81" s="343"/>
      <c r="B81" s="340"/>
      <c r="C81" s="341"/>
      <c r="D81" s="340"/>
      <c r="E81" s="341"/>
      <c r="F81" s="340"/>
      <c r="G81" s="341"/>
      <c r="H81" s="340"/>
      <c r="I81" s="341"/>
      <c r="J81" s="342"/>
      <c r="K81" s="340"/>
      <c r="L81" s="341"/>
      <c r="M81" s="340"/>
      <c r="N81" s="341"/>
      <c r="O81" s="340"/>
      <c r="P81" s="341"/>
      <c r="Q81" s="340"/>
      <c r="R81" s="340"/>
      <c r="S81" s="340"/>
      <c r="T81" s="340"/>
      <c r="U81" s="340"/>
      <c r="V81" s="340"/>
      <c r="W81" s="340"/>
      <c r="X81" s="340"/>
      <c r="Y81" s="340"/>
      <c r="Z81" s="340"/>
    </row>
    <row r="82" spans="1:26" ht="15.75" customHeight="1">
      <c r="A82" s="343"/>
      <c r="B82" s="340"/>
      <c r="C82" s="341"/>
      <c r="D82" s="340"/>
      <c r="E82" s="341"/>
      <c r="F82" s="340"/>
      <c r="G82" s="341"/>
      <c r="H82" s="340"/>
      <c r="I82" s="341"/>
      <c r="J82" s="342"/>
      <c r="K82" s="340"/>
      <c r="L82" s="341"/>
      <c r="M82" s="340"/>
      <c r="N82" s="341"/>
      <c r="O82" s="340"/>
      <c r="P82" s="341"/>
      <c r="Q82" s="340"/>
      <c r="R82" s="340"/>
      <c r="S82" s="340"/>
      <c r="T82" s="340"/>
      <c r="U82" s="340"/>
      <c r="V82" s="340"/>
      <c r="W82" s="340"/>
      <c r="X82" s="340"/>
      <c r="Y82" s="340"/>
      <c r="Z82" s="340"/>
    </row>
    <row r="83" spans="1:26" ht="15.75" customHeight="1">
      <c r="A83" s="343"/>
      <c r="B83" s="340"/>
      <c r="C83" s="341"/>
      <c r="D83" s="340"/>
      <c r="E83" s="341"/>
      <c r="F83" s="340"/>
      <c r="G83" s="341"/>
      <c r="H83" s="340"/>
      <c r="I83" s="341"/>
      <c r="J83" s="342"/>
      <c r="K83" s="340"/>
      <c r="L83" s="341"/>
      <c r="M83" s="340"/>
      <c r="N83" s="341"/>
      <c r="O83" s="340"/>
      <c r="P83" s="341"/>
      <c r="Q83" s="340"/>
      <c r="R83" s="340"/>
      <c r="S83" s="340"/>
      <c r="T83" s="340"/>
      <c r="U83" s="340"/>
      <c r="V83" s="340"/>
      <c r="W83" s="340"/>
      <c r="X83" s="340"/>
      <c r="Y83" s="340"/>
      <c r="Z83" s="340"/>
    </row>
    <row r="84" spans="1:26" ht="15.75" customHeight="1">
      <c r="A84" s="343"/>
      <c r="B84" s="340"/>
      <c r="C84" s="341"/>
      <c r="D84" s="340"/>
      <c r="E84" s="341"/>
      <c r="F84" s="340"/>
      <c r="G84" s="341"/>
      <c r="H84" s="340"/>
      <c r="I84" s="341"/>
      <c r="J84" s="342"/>
      <c r="K84" s="340"/>
      <c r="L84" s="341"/>
      <c r="M84" s="340"/>
      <c r="N84" s="341"/>
      <c r="O84" s="340"/>
      <c r="P84" s="341"/>
      <c r="Q84" s="340"/>
      <c r="R84" s="340"/>
      <c r="S84" s="340"/>
      <c r="T84" s="340"/>
      <c r="U84" s="340"/>
      <c r="V84" s="340"/>
      <c r="W84" s="340"/>
      <c r="X84" s="340"/>
      <c r="Y84" s="340"/>
      <c r="Z84" s="340"/>
    </row>
    <row r="85" spans="1:26" ht="15.75" customHeight="1">
      <c r="A85" s="343"/>
      <c r="B85" s="340"/>
      <c r="C85" s="341"/>
      <c r="D85" s="340"/>
      <c r="E85" s="341"/>
      <c r="F85" s="340"/>
      <c r="G85" s="341"/>
      <c r="H85" s="340"/>
      <c r="I85" s="341"/>
      <c r="J85" s="342"/>
      <c r="K85" s="340"/>
      <c r="L85" s="341"/>
      <c r="M85" s="340"/>
      <c r="N85" s="341"/>
      <c r="O85" s="340"/>
      <c r="P85" s="341"/>
      <c r="Q85" s="340"/>
      <c r="R85" s="340"/>
      <c r="S85" s="340"/>
      <c r="T85" s="340"/>
      <c r="U85" s="340"/>
      <c r="V85" s="340"/>
      <c r="W85" s="340"/>
      <c r="X85" s="340"/>
      <c r="Y85" s="340"/>
      <c r="Z85" s="340"/>
    </row>
    <row r="86" spans="1:26" ht="15.75" customHeight="1">
      <c r="A86" s="343"/>
      <c r="B86" s="340"/>
      <c r="C86" s="341"/>
      <c r="D86" s="340"/>
      <c r="E86" s="341"/>
      <c r="F86" s="340"/>
      <c r="G86" s="341"/>
      <c r="H86" s="340"/>
      <c r="I86" s="341"/>
      <c r="J86" s="342"/>
      <c r="K86" s="340"/>
      <c r="L86" s="341"/>
      <c r="M86" s="340"/>
      <c r="N86" s="341"/>
      <c r="O86" s="340"/>
      <c r="P86" s="341"/>
      <c r="Q86" s="340"/>
      <c r="R86" s="340"/>
      <c r="S86" s="340"/>
      <c r="T86" s="340"/>
      <c r="U86" s="340"/>
      <c r="V86" s="340"/>
      <c r="W86" s="340"/>
      <c r="X86" s="340"/>
      <c r="Y86" s="340"/>
      <c r="Z86" s="340"/>
    </row>
    <row r="87" spans="1:26" ht="15.75" customHeight="1">
      <c r="A87" s="343"/>
      <c r="B87" s="340"/>
      <c r="C87" s="341"/>
      <c r="D87" s="340"/>
      <c r="E87" s="341"/>
      <c r="F87" s="340"/>
      <c r="G87" s="341"/>
      <c r="H87" s="340"/>
      <c r="I87" s="341"/>
      <c r="J87" s="342"/>
      <c r="K87" s="340"/>
      <c r="L87" s="341"/>
      <c r="M87" s="340"/>
      <c r="N87" s="341"/>
      <c r="O87" s="340"/>
      <c r="P87" s="341"/>
      <c r="Q87" s="340"/>
      <c r="R87" s="340"/>
      <c r="S87" s="340"/>
      <c r="T87" s="340"/>
      <c r="U87" s="340"/>
      <c r="V87" s="340"/>
      <c r="W87" s="340"/>
      <c r="X87" s="340"/>
      <c r="Y87" s="340"/>
      <c r="Z87" s="340"/>
    </row>
    <row r="88" spans="1:26" ht="15.75" customHeight="1">
      <c r="A88" s="343"/>
      <c r="B88" s="340"/>
      <c r="C88" s="341"/>
      <c r="D88" s="340"/>
      <c r="E88" s="341"/>
      <c r="F88" s="340"/>
      <c r="G88" s="341"/>
      <c r="H88" s="340"/>
      <c r="I88" s="341"/>
      <c r="J88" s="342"/>
      <c r="K88" s="340"/>
      <c r="L88" s="341"/>
      <c r="M88" s="340"/>
      <c r="N88" s="341"/>
      <c r="O88" s="340"/>
      <c r="P88" s="341"/>
      <c r="Q88" s="340"/>
      <c r="R88" s="340"/>
      <c r="S88" s="340"/>
      <c r="T88" s="340"/>
      <c r="U88" s="340"/>
      <c r="V88" s="340"/>
      <c r="W88" s="340"/>
      <c r="X88" s="340"/>
      <c r="Y88" s="340"/>
      <c r="Z88" s="340"/>
    </row>
    <row r="89" spans="1:26" ht="15.75" customHeight="1">
      <c r="A89" s="343"/>
      <c r="B89" s="340"/>
      <c r="C89" s="341"/>
      <c r="D89" s="340"/>
      <c r="E89" s="341"/>
      <c r="F89" s="340"/>
      <c r="G89" s="341"/>
      <c r="H89" s="340"/>
      <c r="I89" s="341"/>
      <c r="J89" s="342"/>
      <c r="K89" s="340"/>
      <c r="L89" s="341"/>
      <c r="M89" s="340"/>
      <c r="N89" s="341"/>
      <c r="O89" s="340"/>
      <c r="P89" s="341"/>
      <c r="Q89" s="340"/>
      <c r="R89" s="340"/>
      <c r="S89" s="340"/>
      <c r="T89" s="340"/>
      <c r="U89" s="340"/>
      <c r="V89" s="340"/>
      <c r="W89" s="340"/>
      <c r="X89" s="340"/>
      <c r="Y89" s="340"/>
      <c r="Z89" s="340"/>
    </row>
    <row r="90" spans="1:26" ht="15.75" customHeight="1">
      <c r="A90" s="343"/>
      <c r="B90" s="340"/>
      <c r="C90" s="341"/>
      <c r="D90" s="340"/>
      <c r="E90" s="341"/>
      <c r="F90" s="340"/>
      <c r="G90" s="341"/>
      <c r="H90" s="340"/>
      <c r="I90" s="341"/>
      <c r="J90" s="342"/>
      <c r="K90" s="340"/>
      <c r="L90" s="341"/>
      <c r="M90" s="340"/>
      <c r="N90" s="341"/>
      <c r="O90" s="340"/>
      <c r="P90" s="341"/>
      <c r="Q90" s="340"/>
      <c r="R90" s="340"/>
      <c r="S90" s="340"/>
      <c r="T90" s="340"/>
      <c r="U90" s="340"/>
      <c r="V90" s="340"/>
      <c r="W90" s="340"/>
      <c r="X90" s="340"/>
      <c r="Y90" s="340"/>
      <c r="Z90" s="340"/>
    </row>
    <row r="91" spans="1:26" ht="15.75" customHeight="1">
      <c r="A91" s="343"/>
      <c r="B91" s="340"/>
      <c r="C91" s="341"/>
      <c r="D91" s="340"/>
      <c r="E91" s="341"/>
      <c r="F91" s="340"/>
      <c r="G91" s="341"/>
      <c r="H91" s="340"/>
      <c r="I91" s="341"/>
      <c r="J91" s="342"/>
      <c r="K91" s="340"/>
      <c r="L91" s="341"/>
      <c r="M91" s="340"/>
      <c r="N91" s="341"/>
      <c r="O91" s="340"/>
      <c r="P91" s="341"/>
      <c r="Q91" s="340"/>
      <c r="R91" s="340"/>
      <c r="S91" s="340"/>
      <c r="T91" s="340"/>
      <c r="U91" s="340"/>
      <c r="V91" s="340"/>
      <c r="W91" s="340"/>
      <c r="X91" s="340"/>
      <c r="Y91" s="340"/>
      <c r="Z91" s="340"/>
    </row>
    <row r="92" spans="1:26" ht="15.75" customHeight="1">
      <c r="A92" s="343"/>
      <c r="B92" s="340"/>
      <c r="C92" s="341"/>
      <c r="D92" s="340"/>
      <c r="E92" s="341"/>
      <c r="F92" s="340"/>
      <c r="G92" s="341"/>
      <c r="H92" s="340"/>
      <c r="I92" s="341"/>
      <c r="J92" s="342"/>
      <c r="K92" s="340"/>
      <c r="L92" s="341"/>
      <c r="M92" s="340"/>
      <c r="N92" s="341"/>
      <c r="O92" s="340"/>
      <c r="P92" s="341"/>
      <c r="Q92" s="340"/>
      <c r="R92" s="340"/>
      <c r="S92" s="340"/>
      <c r="T92" s="340"/>
      <c r="U92" s="340"/>
      <c r="V92" s="340"/>
      <c r="W92" s="340"/>
      <c r="X92" s="340"/>
      <c r="Y92" s="340"/>
      <c r="Z92" s="340"/>
    </row>
    <row r="93" spans="1:26" ht="15.75" customHeight="1">
      <c r="A93" s="343"/>
      <c r="B93" s="340"/>
      <c r="C93" s="341"/>
      <c r="D93" s="340"/>
      <c r="E93" s="341"/>
      <c r="F93" s="340"/>
      <c r="G93" s="341"/>
      <c r="H93" s="340"/>
      <c r="I93" s="341"/>
      <c r="J93" s="342"/>
      <c r="K93" s="340"/>
      <c r="L93" s="341"/>
      <c r="M93" s="340"/>
      <c r="N93" s="341"/>
      <c r="O93" s="340"/>
      <c r="P93" s="341"/>
      <c r="Q93" s="340"/>
      <c r="R93" s="340"/>
      <c r="S93" s="340"/>
      <c r="T93" s="340"/>
      <c r="U93" s="340"/>
      <c r="V93" s="340"/>
      <c r="W93" s="340"/>
      <c r="X93" s="340"/>
      <c r="Y93" s="340"/>
      <c r="Z93" s="340"/>
    </row>
    <row r="94" spans="1:26" ht="15.75" customHeight="1">
      <c r="A94" s="343"/>
      <c r="B94" s="340"/>
      <c r="C94" s="341"/>
      <c r="D94" s="340"/>
      <c r="E94" s="341"/>
      <c r="F94" s="340"/>
      <c r="G94" s="341"/>
      <c r="H94" s="340"/>
      <c r="I94" s="341"/>
      <c r="J94" s="342"/>
      <c r="K94" s="340"/>
      <c r="L94" s="341"/>
      <c r="M94" s="340"/>
      <c r="N94" s="341"/>
      <c r="O94" s="340"/>
      <c r="P94" s="341"/>
      <c r="Q94" s="340"/>
      <c r="R94" s="340"/>
      <c r="S94" s="340"/>
      <c r="T94" s="340"/>
      <c r="U94" s="340"/>
      <c r="V94" s="340"/>
      <c r="W94" s="340"/>
      <c r="X94" s="340"/>
      <c r="Y94" s="340"/>
      <c r="Z94" s="340"/>
    </row>
    <row r="95" spans="1:26" ht="15.75" customHeight="1">
      <c r="A95" s="343"/>
      <c r="B95" s="340"/>
      <c r="C95" s="341"/>
      <c r="D95" s="340"/>
      <c r="E95" s="341"/>
      <c r="F95" s="340"/>
      <c r="G95" s="341"/>
      <c r="H95" s="340"/>
      <c r="I95" s="341"/>
      <c r="J95" s="342"/>
      <c r="K95" s="340"/>
      <c r="L95" s="341"/>
      <c r="M95" s="340"/>
      <c r="N95" s="341"/>
      <c r="O95" s="340"/>
      <c r="P95" s="341"/>
      <c r="Q95" s="340"/>
      <c r="R95" s="340"/>
      <c r="S95" s="340"/>
      <c r="T95" s="340"/>
      <c r="U95" s="340"/>
      <c r="V95" s="340"/>
      <c r="W95" s="340"/>
      <c r="X95" s="340"/>
      <c r="Y95" s="340"/>
      <c r="Z95" s="340"/>
    </row>
    <row r="96" spans="1:26" ht="15.75" customHeight="1">
      <c r="A96" s="343"/>
      <c r="B96" s="340"/>
      <c r="C96" s="341"/>
      <c r="D96" s="340"/>
      <c r="E96" s="341"/>
      <c r="F96" s="340"/>
      <c r="G96" s="341"/>
      <c r="H96" s="340"/>
      <c r="I96" s="341"/>
      <c r="J96" s="342"/>
      <c r="K96" s="340"/>
      <c r="L96" s="341"/>
      <c r="M96" s="340"/>
      <c r="N96" s="341"/>
      <c r="O96" s="340"/>
      <c r="P96" s="341"/>
      <c r="Q96" s="340"/>
      <c r="R96" s="340"/>
      <c r="S96" s="340"/>
      <c r="T96" s="340"/>
      <c r="U96" s="340"/>
      <c r="V96" s="340"/>
      <c r="W96" s="340"/>
      <c r="X96" s="340"/>
      <c r="Y96" s="340"/>
      <c r="Z96" s="340"/>
    </row>
    <row r="97" spans="1:26" ht="15.75" customHeight="1">
      <c r="A97" s="343"/>
      <c r="B97" s="340"/>
      <c r="C97" s="341"/>
      <c r="D97" s="340"/>
      <c r="E97" s="341"/>
      <c r="F97" s="340"/>
      <c r="G97" s="341"/>
      <c r="H97" s="340"/>
      <c r="I97" s="341"/>
      <c r="J97" s="342"/>
      <c r="K97" s="340"/>
      <c r="L97" s="341"/>
      <c r="M97" s="340"/>
      <c r="N97" s="341"/>
      <c r="O97" s="340"/>
      <c r="P97" s="341"/>
      <c r="Q97" s="340"/>
      <c r="R97" s="340"/>
      <c r="S97" s="340"/>
      <c r="T97" s="340"/>
      <c r="U97" s="340"/>
      <c r="V97" s="340"/>
      <c r="W97" s="340"/>
      <c r="X97" s="340"/>
      <c r="Y97" s="340"/>
      <c r="Z97" s="340"/>
    </row>
    <row r="98" spans="1:26" ht="15.75" customHeight="1">
      <c r="A98" s="343"/>
      <c r="B98" s="340"/>
      <c r="C98" s="341"/>
      <c r="D98" s="340"/>
      <c r="E98" s="341"/>
      <c r="F98" s="340"/>
      <c r="G98" s="341"/>
      <c r="H98" s="340"/>
      <c r="I98" s="341"/>
      <c r="J98" s="342"/>
      <c r="K98" s="340"/>
      <c r="L98" s="341"/>
      <c r="M98" s="340"/>
      <c r="N98" s="341"/>
      <c r="O98" s="340"/>
      <c r="P98" s="341"/>
      <c r="Q98" s="340"/>
      <c r="R98" s="340"/>
      <c r="S98" s="340"/>
      <c r="T98" s="340"/>
      <c r="U98" s="340"/>
      <c r="V98" s="340"/>
      <c r="W98" s="340"/>
      <c r="X98" s="340"/>
      <c r="Y98" s="340"/>
      <c r="Z98" s="340"/>
    </row>
    <row r="99" spans="1:26" ht="15.75" customHeight="1">
      <c r="A99" s="343"/>
      <c r="B99" s="340"/>
      <c r="C99" s="341"/>
      <c r="D99" s="340"/>
      <c r="E99" s="341"/>
      <c r="F99" s="340"/>
      <c r="G99" s="341"/>
      <c r="H99" s="340"/>
      <c r="I99" s="341"/>
      <c r="J99" s="342"/>
      <c r="K99" s="340"/>
      <c r="L99" s="341"/>
      <c r="M99" s="340"/>
      <c r="N99" s="341"/>
      <c r="O99" s="340"/>
      <c r="P99" s="341"/>
      <c r="Q99" s="340"/>
      <c r="R99" s="340"/>
      <c r="S99" s="340"/>
      <c r="T99" s="340"/>
      <c r="U99" s="340"/>
      <c r="V99" s="340"/>
      <c r="W99" s="340"/>
      <c r="X99" s="340"/>
      <c r="Y99" s="340"/>
      <c r="Z99" s="340"/>
    </row>
    <row r="100" spans="1:26" ht="15.75" customHeight="1">
      <c r="A100" s="343"/>
      <c r="B100" s="340"/>
      <c r="C100" s="341"/>
      <c r="D100" s="340"/>
      <c r="E100" s="341"/>
      <c r="F100" s="340"/>
      <c r="G100" s="341"/>
      <c r="H100" s="340"/>
      <c r="I100" s="341"/>
      <c r="J100" s="342"/>
      <c r="K100" s="340"/>
      <c r="L100" s="341"/>
      <c r="M100" s="340"/>
      <c r="N100" s="341"/>
      <c r="O100" s="340"/>
      <c r="P100" s="341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</row>
    <row r="101" spans="1:26" ht="15.75" customHeight="1">
      <c r="A101" s="343"/>
      <c r="B101" s="340"/>
      <c r="C101" s="341"/>
      <c r="D101" s="340"/>
      <c r="E101" s="341"/>
      <c r="F101" s="340"/>
      <c r="G101" s="341"/>
      <c r="H101" s="340"/>
      <c r="I101" s="341"/>
      <c r="J101" s="342"/>
      <c r="K101" s="340"/>
      <c r="L101" s="341"/>
      <c r="M101" s="340"/>
      <c r="N101" s="341"/>
      <c r="O101" s="340"/>
      <c r="P101" s="341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</row>
    <row r="102" spans="1:26" ht="15.75" customHeight="1">
      <c r="A102" s="343"/>
      <c r="B102" s="340"/>
      <c r="C102" s="341"/>
      <c r="D102" s="340"/>
      <c r="E102" s="341"/>
      <c r="F102" s="340"/>
      <c r="G102" s="341"/>
      <c r="H102" s="340"/>
      <c r="I102" s="341"/>
      <c r="J102" s="342"/>
      <c r="K102" s="340"/>
      <c r="L102" s="341"/>
      <c r="M102" s="340"/>
      <c r="N102" s="341"/>
      <c r="O102" s="340"/>
      <c r="P102" s="341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</row>
    <row r="103" spans="1:26" ht="15.75" customHeight="1">
      <c r="A103" s="343"/>
      <c r="B103" s="340"/>
      <c r="C103" s="341"/>
      <c r="D103" s="340"/>
      <c r="E103" s="341"/>
      <c r="F103" s="340"/>
      <c r="G103" s="341"/>
      <c r="H103" s="340"/>
      <c r="I103" s="341"/>
      <c r="J103" s="342"/>
      <c r="K103" s="340"/>
      <c r="L103" s="341"/>
      <c r="M103" s="340"/>
      <c r="N103" s="341"/>
      <c r="O103" s="340"/>
      <c r="P103" s="341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</row>
    <row r="104" spans="1:26" ht="15.75" customHeight="1">
      <c r="A104" s="343"/>
      <c r="B104" s="340"/>
      <c r="C104" s="341"/>
      <c r="D104" s="340"/>
      <c r="E104" s="341"/>
      <c r="F104" s="340"/>
      <c r="G104" s="341"/>
      <c r="H104" s="340"/>
      <c r="I104" s="341"/>
      <c r="J104" s="342"/>
      <c r="K104" s="340"/>
      <c r="L104" s="341"/>
      <c r="M104" s="340"/>
      <c r="N104" s="341"/>
      <c r="O104" s="340"/>
      <c r="P104" s="341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</row>
    <row r="105" spans="1:26" ht="15.75" customHeight="1">
      <c r="A105" s="343"/>
      <c r="B105" s="340"/>
      <c r="C105" s="341"/>
      <c r="D105" s="340"/>
      <c r="E105" s="341"/>
      <c r="F105" s="340"/>
      <c r="G105" s="341"/>
      <c r="H105" s="340"/>
      <c r="I105" s="341"/>
      <c r="J105" s="342"/>
      <c r="K105" s="340"/>
      <c r="L105" s="341"/>
      <c r="M105" s="340"/>
      <c r="N105" s="341"/>
      <c r="O105" s="340"/>
      <c r="P105" s="341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1:26" ht="15.75" customHeight="1">
      <c r="A106" s="343"/>
      <c r="B106" s="340"/>
      <c r="C106" s="341"/>
      <c r="D106" s="340"/>
      <c r="E106" s="341"/>
      <c r="F106" s="340"/>
      <c r="G106" s="341"/>
      <c r="H106" s="340"/>
      <c r="I106" s="341"/>
      <c r="J106" s="342"/>
      <c r="K106" s="340"/>
      <c r="L106" s="341"/>
      <c r="M106" s="340"/>
      <c r="N106" s="341"/>
      <c r="O106" s="340"/>
      <c r="P106" s="341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1:26" ht="15.75" customHeight="1">
      <c r="A107" s="343"/>
      <c r="B107" s="340"/>
      <c r="C107" s="341"/>
      <c r="D107" s="340"/>
      <c r="E107" s="341"/>
      <c r="F107" s="340"/>
      <c r="G107" s="341"/>
      <c r="H107" s="340"/>
      <c r="I107" s="341"/>
      <c r="J107" s="342"/>
      <c r="K107" s="340"/>
      <c r="L107" s="341"/>
      <c r="M107" s="340"/>
      <c r="N107" s="341"/>
      <c r="O107" s="340"/>
      <c r="P107" s="341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1:26" ht="15.75" customHeight="1">
      <c r="A108" s="343"/>
      <c r="B108" s="340"/>
      <c r="C108" s="341"/>
      <c r="D108" s="340"/>
      <c r="E108" s="341"/>
      <c r="F108" s="340"/>
      <c r="G108" s="341"/>
      <c r="H108" s="340"/>
      <c r="I108" s="341"/>
      <c r="J108" s="342"/>
      <c r="K108" s="340"/>
      <c r="L108" s="341"/>
      <c r="M108" s="340"/>
      <c r="N108" s="341"/>
      <c r="O108" s="340"/>
      <c r="P108" s="341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1:26" ht="15.75" customHeight="1">
      <c r="A109" s="343"/>
      <c r="B109" s="340"/>
      <c r="C109" s="341"/>
      <c r="D109" s="340"/>
      <c r="E109" s="341"/>
      <c r="F109" s="340"/>
      <c r="G109" s="341"/>
      <c r="H109" s="340"/>
      <c r="I109" s="341"/>
      <c r="J109" s="342"/>
      <c r="K109" s="340"/>
      <c r="L109" s="341"/>
      <c r="M109" s="340"/>
      <c r="N109" s="341"/>
      <c r="O109" s="340"/>
      <c r="P109" s="341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1:26" ht="15.75" customHeight="1">
      <c r="A110" s="343"/>
      <c r="B110" s="340"/>
      <c r="C110" s="341"/>
      <c r="D110" s="340"/>
      <c r="E110" s="341"/>
      <c r="F110" s="340"/>
      <c r="G110" s="341"/>
      <c r="H110" s="340"/>
      <c r="I110" s="341"/>
      <c r="J110" s="342"/>
      <c r="K110" s="340"/>
      <c r="L110" s="341"/>
      <c r="M110" s="340"/>
      <c r="N110" s="341"/>
      <c r="O110" s="340"/>
      <c r="P110" s="341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1:26" ht="15.75" customHeight="1">
      <c r="A111" s="343"/>
      <c r="B111" s="340"/>
      <c r="C111" s="341"/>
      <c r="D111" s="340"/>
      <c r="E111" s="341"/>
      <c r="F111" s="340"/>
      <c r="G111" s="341"/>
      <c r="H111" s="340"/>
      <c r="I111" s="341"/>
      <c r="J111" s="342"/>
      <c r="K111" s="340"/>
      <c r="L111" s="341"/>
      <c r="M111" s="340"/>
      <c r="N111" s="341"/>
      <c r="O111" s="340"/>
      <c r="P111" s="341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</row>
    <row r="112" spans="1:26" ht="15.75" customHeight="1">
      <c r="A112" s="343"/>
      <c r="B112" s="340"/>
      <c r="C112" s="341"/>
      <c r="D112" s="340"/>
      <c r="E112" s="341"/>
      <c r="F112" s="340"/>
      <c r="G112" s="341"/>
      <c r="H112" s="340"/>
      <c r="I112" s="341"/>
      <c r="J112" s="342"/>
      <c r="K112" s="340"/>
      <c r="L112" s="341"/>
      <c r="M112" s="340"/>
      <c r="N112" s="341"/>
      <c r="O112" s="340"/>
      <c r="P112" s="341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</row>
    <row r="113" spans="1:26" ht="15.75" customHeight="1">
      <c r="A113" s="343"/>
      <c r="B113" s="340"/>
      <c r="C113" s="341"/>
      <c r="D113" s="340"/>
      <c r="E113" s="341"/>
      <c r="F113" s="340"/>
      <c r="G113" s="341"/>
      <c r="H113" s="340"/>
      <c r="I113" s="341"/>
      <c r="J113" s="342"/>
      <c r="K113" s="340"/>
      <c r="L113" s="341"/>
      <c r="M113" s="340"/>
      <c r="N113" s="341"/>
      <c r="O113" s="340"/>
      <c r="P113" s="341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</row>
    <row r="114" spans="1:26" ht="15.75" customHeight="1">
      <c r="A114" s="343"/>
      <c r="B114" s="340"/>
      <c r="C114" s="341"/>
      <c r="D114" s="340"/>
      <c r="E114" s="341"/>
      <c r="F114" s="340"/>
      <c r="G114" s="341"/>
      <c r="H114" s="340"/>
      <c r="I114" s="341"/>
      <c r="J114" s="342"/>
      <c r="K114" s="340"/>
      <c r="L114" s="341"/>
      <c r="M114" s="340"/>
      <c r="N114" s="341"/>
      <c r="O114" s="340"/>
      <c r="P114" s="341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</row>
    <row r="115" spans="1:26" ht="15.75" customHeight="1">
      <c r="A115" s="343"/>
      <c r="B115" s="340"/>
      <c r="C115" s="341"/>
      <c r="D115" s="340"/>
      <c r="E115" s="341"/>
      <c r="F115" s="340"/>
      <c r="G115" s="341"/>
      <c r="H115" s="340"/>
      <c r="I115" s="341"/>
      <c r="J115" s="342"/>
      <c r="K115" s="340"/>
      <c r="L115" s="341"/>
      <c r="M115" s="340"/>
      <c r="N115" s="341"/>
      <c r="O115" s="340"/>
      <c r="P115" s="341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</row>
    <row r="116" spans="1:26" ht="15.75" customHeight="1">
      <c r="A116" s="343"/>
      <c r="B116" s="340"/>
      <c r="C116" s="341"/>
      <c r="D116" s="340"/>
      <c r="E116" s="341"/>
      <c r="F116" s="340"/>
      <c r="G116" s="341"/>
      <c r="H116" s="340"/>
      <c r="I116" s="341"/>
      <c r="J116" s="342"/>
      <c r="K116" s="340"/>
      <c r="L116" s="341"/>
      <c r="M116" s="340"/>
      <c r="N116" s="341"/>
      <c r="O116" s="340"/>
      <c r="P116" s="341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</row>
    <row r="117" spans="1:26" ht="15.75" customHeight="1">
      <c r="A117" s="343"/>
      <c r="B117" s="340"/>
      <c r="C117" s="341"/>
      <c r="D117" s="340"/>
      <c r="E117" s="341"/>
      <c r="F117" s="340"/>
      <c r="G117" s="341"/>
      <c r="H117" s="340"/>
      <c r="I117" s="341"/>
      <c r="J117" s="342"/>
      <c r="K117" s="340"/>
      <c r="L117" s="341"/>
      <c r="M117" s="340"/>
      <c r="N117" s="341"/>
      <c r="O117" s="340"/>
      <c r="P117" s="341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</row>
    <row r="118" spans="1:26" ht="15.75" customHeight="1">
      <c r="A118" s="343"/>
      <c r="B118" s="340"/>
      <c r="C118" s="341"/>
      <c r="D118" s="340"/>
      <c r="E118" s="341"/>
      <c r="F118" s="340"/>
      <c r="G118" s="341"/>
      <c r="H118" s="340"/>
      <c r="I118" s="341"/>
      <c r="J118" s="342"/>
      <c r="K118" s="340"/>
      <c r="L118" s="341"/>
      <c r="M118" s="340"/>
      <c r="N118" s="341"/>
      <c r="O118" s="340"/>
      <c r="P118" s="341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</row>
    <row r="119" spans="1:26" ht="15.75" customHeight="1">
      <c r="A119" s="343"/>
      <c r="B119" s="340"/>
      <c r="C119" s="341"/>
      <c r="D119" s="340"/>
      <c r="E119" s="341"/>
      <c r="F119" s="340"/>
      <c r="G119" s="341"/>
      <c r="H119" s="340"/>
      <c r="I119" s="341"/>
      <c r="J119" s="342"/>
      <c r="K119" s="340"/>
      <c r="L119" s="341"/>
      <c r="M119" s="340"/>
      <c r="N119" s="341"/>
      <c r="O119" s="340"/>
      <c r="P119" s="341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</row>
    <row r="120" spans="1:26" ht="15.75" customHeight="1">
      <c r="A120" s="343"/>
      <c r="B120" s="340"/>
      <c r="C120" s="341"/>
      <c r="D120" s="340"/>
      <c r="E120" s="341"/>
      <c r="F120" s="340"/>
      <c r="G120" s="341"/>
      <c r="H120" s="340"/>
      <c r="I120" s="341"/>
      <c r="J120" s="342"/>
      <c r="K120" s="340"/>
      <c r="L120" s="341"/>
      <c r="M120" s="340"/>
      <c r="N120" s="341"/>
      <c r="O120" s="340"/>
      <c r="P120" s="341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</row>
    <row r="121" spans="1:26" ht="15.75" customHeight="1">
      <c r="A121" s="343"/>
      <c r="B121" s="340"/>
      <c r="C121" s="341"/>
      <c r="D121" s="340"/>
      <c r="E121" s="341"/>
      <c r="F121" s="340"/>
      <c r="G121" s="341"/>
      <c r="H121" s="340"/>
      <c r="I121" s="341"/>
      <c r="J121" s="342"/>
      <c r="K121" s="340"/>
      <c r="L121" s="341"/>
      <c r="M121" s="340"/>
      <c r="N121" s="341"/>
      <c r="O121" s="340"/>
      <c r="P121" s="341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</row>
    <row r="122" spans="1:26" ht="15.75" customHeight="1">
      <c r="A122" s="343"/>
      <c r="B122" s="340"/>
      <c r="C122" s="341"/>
      <c r="D122" s="340"/>
      <c r="E122" s="341"/>
      <c r="F122" s="340"/>
      <c r="G122" s="341"/>
      <c r="H122" s="340"/>
      <c r="I122" s="341"/>
      <c r="J122" s="342"/>
      <c r="K122" s="340"/>
      <c r="L122" s="341"/>
      <c r="M122" s="340"/>
      <c r="N122" s="341"/>
      <c r="O122" s="340"/>
      <c r="P122" s="341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</row>
    <row r="123" spans="1:26" ht="15.75" customHeight="1">
      <c r="A123" s="343"/>
      <c r="B123" s="340"/>
      <c r="C123" s="341"/>
      <c r="D123" s="340"/>
      <c r="E123" s="341"/>
      <c r="F123" s="340"/>
      <c r="G123" s="341"/>
      <c r="H123" s="340"/>
      <c r="I123" s="341"/>
      <c r="J123" s="342"/>
      <c r="K123" s="340"/>
      <c r="L123" s="341"/>
      <c r="M123" s="340"/>
      <c r="N123" s="341"/>
      <c r="O123" s="340"/>
      <c r="P123" s="341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</row>
    <row r="124" spans="1:26" ht="15.75" customHeight="1">
      <c r="A124" s="343"/>
      <c r="B124" s="340"/>
      <c r="C124" s="341"/>
      <c r="D124" s="340"/>
      <c r="E124" s="341"/>
      <c r="F124" s="340"/>
      <c r="G124" s="341"/>
      <c r="H124" s="340"/>
      <c r="I124" s="341"/>
      <c r="J124" s="342"/>
      <c r="K124" s="340"/>
      <c r="L124" s="341"/>
      <c r="M124" s="340"/>
      <c r="N124" s="341"/>
      <c r="O124" s="340"/>
      <c r="P124" s="341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</row>
    <row r="125" spans="1:26" ht="15.75" customHeight="1">
      <c r="A125" s="343"/>
      <c r="B125" s="340"/>
      <c r="C125" s="341"/>
      <c r="D125" s="340"/>
      <c r="E125" s="341"/>
      <c r="F125" s="340"/>
      <c r="G125" s="341"/>
      <c r="H125" s="340"/>
      <c r="I125" s="341"/>
      <c r="J125" s="342"/>
      <c r="K125" s="340"/>
      <c r="L125" s="341"/>
      <c r="M125" s="340"/>
      <c r="N125" s="341"/>
      <c r="O125" s="340"/>
      <c r="P125" s="341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</row>
    <row r="126" spans="1:26" ht="15.75" customHeight="1">
      <c r="A126" s="343"/>
      <c r="B126" s="340"/>
      <c r="C126" s="341"/>
      <c r="D126" s="340"/>
      <c r="E126" s="341"/>
      <c r="F126" s="340"/>
      <c r="G126" s="341"/>
      <c r="H126" s="340"/>
      <c r="I126" s="341"/>
      <c r="J126" s="342"/>
      <c r="K126" s="340"/>
      <c r="L126" s="341"/>
      <c r="M126" s="340"/>
      <c r="N126" s="341"/>
      <c r="O126" s="340"/>
      <c r="P126" s="341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</row>
    <row r="127" spans="1:26" ht="15.75" customHeight="1">
      <c r="A127" s="343"/>
      <c r="B127" s="340"/>
      <c r="C127" s="341"/>
      <c r="D127" s="340"/>
      <c r="E127" s="341"/>
      <c r="F127" s="340"/>
      <c r="G127" s="341"/>
      <c r="H127" s="340"/>
      <c r="I127" s="341"/>
      <c r="J127" s="342"/>
      <c r="K127" s="340"/>
      <c r="L127" s="341"/>
      <c r="M127" s="340"/>
      <c r="N127" s="341"/>
      <c r="O127" s="340"/>
      <c r="P127" s="341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</row>
    <row r="128" spans="1:26" ht="15.75" customHeight="1">
      <c r="A128" s="343"/>
      <c r="B128" s="340"/>
      <c r="C128" s="341"/>
      <c r="D128" s="340"/>
      <c r="E128" s="341"/>
      <c r="F128" s="340"/>
      <c r="G128" s="341"/>
      <c r="H128" s="340"/>
      <c r="I128" s="341"/>
      <c r="J128" s="342"/>
      <c r="K128" s="340"/>
      <c r="L128" s="341"/>
      <c r="M128" s="340"/>
      <c r="N128" s="341"/>
      <c r="O128" s="340"/>
      <c r="P128" s="341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</row>
    <row r="129" spans="1:26" ht="15.75" customHeight="1">
      <c r="A129" s="343"/>
      <c r="B129" s="340"/>
      <c r="C129" s="341"/>
      <c r="D129" s="340"/>
      <c r="E129" s="341"/>
      <c r="F129" s="340"/>
      <c r="G129" s="341"/>
      <c r="H129" s="340"/>
      <c r="I129" s="341"/>
      <c r="J129" s="342"/>
      <c r="K129" s="340"/>
      <c r="L129" s="341"/>
      <c r="M129" s="340"/>
      <c r="N129" s="341"/>
      <c r="O129" s="340"/>
      <c r="P129" s="341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</row>
    <row r="130" spans="1:26" ht="15.75" customHeight="1">
      <c r="A130" s="343"/>
      <c r="B130" s="340"/>
      <c r="C130" s="341"/>
      <c r="D130" s="340"/>
      <c r="E130" s="341"/>
      <c r="F130" s="340"/>
      <c r="G130" s="341"/>
      <c r="H130" s="340"/>
      <c r="I130" s="341"/>
      <c r="J130" s="342"/>
      <c r="K130" s="340"/>
      <c r="L130" s="341"/>
      <c r="M130" s="340"/>
      <c r="N130" s="341"/>
      <c r="O130" s="340"/>
      <c r="P130" s="341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</row>
    <row r="131" spans="1:26" ht="15.75" customHeight="1">
      <c r="A131" s="343"/>
      <c r="B131" s="340"/>
      <c r="C131" s="341"/>
      <c r="D131" s="340"/>
      <c r="E131" s="341"/>
      <c r="F131" s="340"/>
      <c r="G131" s="341"/>
      <c r="H131" s="340"/>
      <c r="I131" s="341"/>
      <c r="J131" s="342"/>
      <c r="K131" s="340"/>
      <c r="L131" s="341"/>
      <c r="M131" s="340"/>
      <c r="N131" s="341"/>
      <c r="O131" s="340"/>
      <c r="P131" s="341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</row>
    <row r="132" spans="1:26" ht="15.75" customHeight="1">
      <c r="A132" s="343"/>
      <c r="B132" s="340"/>
      <c r="C132" s="341"/>
      <c r="D132" s="340"/>
      <c r="E132" s="341"/>
      <c r="F132" s="340"/>
      <c r="G132" s="341"/>
      <c r="H132" s="340"/>
      <c r="I132" s="341"/>
      <c r="J132" s="342"/>
      <c r="K132" s="340"/>
      <c r="L132" s="341"/>
      <c r="M132" s="340"/>
      <c r="N132" s="341"/>
      <c r="O132" s="340"/>
      <c r="P132" s="341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</row>
    <row r="133" spans="1:26" ht="15.75" customHeight="1">
      <c r="A133" s="343"/>
      <c r="B133" s="340"/>
      <c r="C133" s="341"/>
      <c r="D133" s="340"/>
      <c r="E133" s="341"/>
      <c r="F133" s="340"/>
      <c r="G133" s="341"/>
      <c r="H133" s="340"/>
      <c r="I133" s="341"/>
      <c r="J133" s="342"/>
      <c r="K133" s="340"/>
      <c r="L133" s="341"/>
      <c r="M133" s="340"/>
      <c r="N133" s="341"/>
      <c r="O133" s="340"/>
      <c r="P133" s="341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</row>
    <row r="134" spans="1:26" ht="15.75" customHeight="1">
      <c r="A134" s="343"/>
      <c r="B134" s="340"/>
      <c r="C134" s="341"/>
      <c r="D134" s="340"/>
      <c r="E134" s="341"/>
      <c r="F134" s="340"/>
      <c r="G134" s="341"/>
      <c r="H134" s="340"/>
      <c r="I134" s="341"/>
      <c r="J134" s="342"/>
      <c r="K134" s="340"/>
      <c r="L134" s="341"/>
      <c r="M134" s="340"/>
      <c r="N134" s="341"/>
      <c r="O134" s="340"/>
      <c r="P134" s="341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</row>
    <row r="135" spans="1:26" ht="15.75" customHeight="1">
      <c r="A135" s="343"/>
      <c r="B135" s="340"/>
      <c r="C135" s="341"/>
      <c r="D135" s="340"/>
      <c r="E135" s="341"/>
      <c r="F135" s="340"/>
      <c r="G135" s="341"/>
      <c r="H135" s="340"/>
      <c r="I135" s="341"/>
      <c r="J135" s="342"/>
      <c r="K135" s="340"/>
      <c r="L135" s="341"/>
      <c r="M135" s="340"/>
      <c r="N135" s="341"/>
      <c r="O135" s="340"/>
      <c r="P135" s="341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</row>
    <row r="136" spans="1:26" ht="15.75" customHeight="1">
      <c r="A136" s="343"/>
      <c r="B136" s="340"/>
      <c r="C136" s="341"/>
      <c r="D136" s="340"/>
      <c r="E136" s="341"/>
      <c r="F136" s="340"/>
      <c r="G136" s="341"/>
      <c r="H136" s="340"/>
      <c r="I136" s="341"/>
      <c r="J136" s="342"/>
      <c r="K136" s="340"/>
      <c r="L136" s="341"/>
      <c r="M136" s="340"/>
      <c r="N136" s="341"/>
      <c r="O136" s="340"/>
      <c r="P136" s="341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</row>
    <row r="137" spans="1:26" ht="15.75" customHeight="1">
      <c r="A137" s="343"/>
      <c r="B137" s="340"/>
      <c r="C137" s="341"/>
      <c r="D137" s="340"/>
      <c r="E137" s="341"/>
      <c r="F137" s="340"/>
      <c r="G137" s="341"/>
      <c r="H137" s="340"/>
      <c r="I137" s="341"/>
      <c r="J137" s="342"/>
      <c r="K137" s="340"/>
      <c r="L137" s="341"/>
      <c r="M137" s="340"/>
      <c r="N137" s="341"/>
      <c r="O137" s="340"/>
      <c r="P137" s="341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</row>
    <row r="138" spans="1:26" ht="15.75" customHeight="1">
      <c r="A138" s="343"/>
      <c r="B138" s="340"/>
      <c r="C138" s="341"/>
      <c r="D138" s="340"/>
      <c r="E138" s="341"/>
      <c r="F138" s="340"/>
      <c r="G138" s="341"/>
      <c r="H138" s="340"/>
      <c r="I138" s="341"/>
      <c r="J138" s="342"/>
      <c r="K138" s="340"/>
      <c r="L138" s="341"/>
      <c r="M138" s="340"/>
      <c r="N138" s="341"/>
      <c r="O138" s="340"/>
      <c r="P138" s="341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</row>
    <row r="139" spans="1:26" ht="15.75" customHeight="1">
      <c r="A139" s="343"/>
      <c r="B139" s="340"/>
      <c r="C139" s="341"/>
      <c r="D139" s="340"/>
      <c r="E139" s="341"/>
      <c r="F139" s="340"/>
      <c r="G139" s="341"/>
      <c r="H139" s="340"/>
      <c r="I139" s="341"/>
      <c r="J139" s="342"/>
      <c r="K139" s="340"/>
      <c r="L139" s="341"/>
      <c r="M139" s="340"/>
      <c r="N139" s="341"/>
      <c r="O139" s="340"/>
      <c r="P139" s="341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</row>
    <row r="140" spans="1:26" ht="15.75" customHeight="1">
      <c r="A140" s="343"/>
      <c r="B140" s="340"/>
      <c r="C140" s="341"/>
      <c r="D140" s="340"/>
      <c r="E140" s="341"/>
      <c r="F140" s="340"/>
      <c r="G140" s="341"/>
      <c r="H140" s="340"/>
      <c r="I140" s="341"/>
      <c r="J140" s="342"/>
      <c r="K140" s="340"/>
      <c r="L140" s="341"/>
      <c r="M140" s="340"/>
      <c r="N140" s="341"/>
      <c r="O140" s="340"/>
      <c r="P140" s="341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</row>
    <row r="141" spans="1:26" ht="15.75" customHeight="1">
      <c r="A141" s="343"/>
      <c r="B141" s="340"/>
      <c r="C141" s="341"/>
      <c r="D141" s="340"/>
      <c r="E141" s="341"/>
      <c r="F141" s="340"/>
      <c r="G141" s="341"/>
      <c r="H141" s="340"/>
      <c r="I141" s="341"/>
      <c r="J141" s="342"/>
      <c r="K141" s="340"/>
      <c r="L141" s="341"/>
      <c r="M141" s="340"/>
      <c r="N141" s="341"/>
      <c r="O141" s="340"/>
      <c r="P141" s="341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</row>
    <row r="142" spans="1:26" ht="15.75" customHeight="1">
      <c r="A142" s="343"/>
      <c r="B142" s="340"/>
      <c r="C142" s="341"/>
      <c r="D142" s="340"/>
      <c r="E142" s="341"/>
      <c r="F142" s="340"/>
      <c r="G142" s="341"/>
      <c r="H142" s="340"/>
      <c r="I142" s="341"/>
      <c r="J142" s="342"/>
      <c r="K142" s="340"/>
      <c r="L142" s="341"/>
      <c r="M142" s="340"/>
      <c r="N142" s="341"/>
      <c r="O142" s="340"/>
      <c r="P142" s="341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</row>
    <row r="143" spans="1:26" ht="15.75" customHeight="1">
      <c r="A143" s="343"/>
      <c r="B143" s="340"/>
      <c r="C143" s="341"/>
      <c r="D143" s="340"/>
      <c r="E143" s="341"/>
      <c r="F143" s="340"/>
      <c r="G143" s="341"/>
      <c r="H143" s="340"/>
      <c r="I143" s="341"/>
      <c r="J143" s="342"/>
      <c r="K143" s="340"/>
      <c r="L143" s="341"/>
      <c r="M143" s="340"/>
      <c r="N143" s="341"/>
      <c r="O143" s="340"/>
      <c r="P143" s="341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</row>
    <row r="144" spans="1:26" ht="15.75" customHeight="1">
      <c r="A144" s="343"/>
      <c r="B144" s="340"/>
      <c r="C144" s="341"/>
      <c r="D144" s="340"/>
      <c r="E144" s="341"/>
      <c r="F144" s="340"/>
      <c r="G144" s="341"/>
      <c r="H144" s="340"/>
      <c r="I144" s="341"/>
      <c r="J144" s="342"/>
      <c r="K144" s="340"/>
      <c r="L144" s="341"/>
      <c r="M144" s="340"/>
      <c r="N144" s="341"/>
      <c r="O144" s="340"/>
      <c r="P144" s="341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</row>
    <row r="145" spans="1:26" ht="15.75" customHeight="1">
      <c r="A145" s="343"/>
      <c r="B145" s="340"/>
      <c r="C145" s="341"/>
      <c r="D145" s="340"/>
      <c r="E145" s="341"/>
      <c r="F145" s="340"/>
      <c r="G145" s="341"/>
      <c r="H145" s="340"/>
      <c r="I145" s="341"/>
      <c r="J145" s="342"/>
      <c r="K145" s="340"/>
      <c r="L145" s="341"/>
      <c r="M145" s="340"/>
      <c r="N145" s="341"/>
      <c r="O145" s="340"/>
      <c r="P145" s="341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</row>
    <row r="146" spans="1:26" ht="15.75" customHeight="1">
      <c r="A146" s="343"/>
      <c r="B146" s="340"/>
      <c r="C146" s="341"/>
      <c r="D146" s="340"/>
      <c r="E146" s="341"/>
      <c r="F146" s="340"/>
      <c r="G146" s="341"/>
      <c r="H146" s="340"/>
      <c r="I146" s="341"/>
      <c r="J146" s="342"/>
      <c r="K146" s="340"/>
      <c r="L146" s="341"/>
      <c r="M146" s="340"/>
      <c r="N146" s="341"/>
      <c r="O146" s="340"/>
      <c r="P146" s="341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</row>
    <row r="147" spans="1:26" ht="15.75" customHeight="1">
      <c r="A147" s="343"/>
      <c r="B147" s="340"/>
      <c r="C147" s="341"/>
      <c r="D147" s="340"/>
      <c r="E147" s="341"/>
      <c r="F147" s="340"/>
      <c r="G147" s="341"/>
      <c r="H147" s="340"/>
      <c r="I147" s="341"/>
      <c r="J147" s="342"/>
      <c r="K147" s="340"/>
      <c r="L147" s="341"/>
      <c r="M147" s="340"/>
      <c r="N147" s="341"/>
      <c r="O147" s="340"/>
      <c r="P147" s="341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</row>
    <row r="148" spans="1:26" ht="15.75" customHeight="1">
      <c r="A148" s="343"/>
      <c r="B148" s="340"/>
      <c r="C148" s="341"/>
      <c r="D148" s="340"/>
      <c r="E148" s="341"/>
      <c r="F148" s="340"/>
      <c r="G148" s="341"/>
      <c r="H148" s="340"/>
      <c r="I148" s="341"/>
      <c r="J148" s="342"/>
      <c r="K148" s="340"/>
      <c r="L148" s="341"/>
      <c r="M148" s="340"/>
      <c r="N148" s="341"/>
      <c r="O148" s="340"/>
      <c r="P148" s="341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</row>
    <row r="149" spans="1:26" ht="15.75" customHeight="1">
      <c r="A149" s="343"/>
      <c r="B149" s="340"/>
      <c r="C149" s="341"/>
      <c r="D149" s="340"/>
      <c r="E149" s="341"/>
      <c r="F149" s="340"/>
      <c r="G149" s="341"/>
      <c r="H149" s="340"/>
      <c r="I149" s="341"/>
      <c r="J149" s="342"/>
      <c r="K149" s="340"/>
      <c r="L149" s="341"/>
      <c r="M149" s="340"/>
      <c r="N149" s="341"/>
      <c r="O149" s="340"/>
      <c r="P149" s="341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</row>
    <row r="150" spans="1:26" ht="15.75" customHeight="1">
      <c r="A150" s="343"/>
      <c r="B150" s="340"/>
      <c r="C150" s="341"/>
      <c r="D150" s="340"/>
      <c r="E150" s="341"/>
      <c r="F150" s="340"/>
      <c r="G150" s="341"/>
      <c r="H150" s="340"/>
      <c r="I150" s="341"/>
      <c r="J150" s="342"/>
      <c r="K150" s="340"/>
      <c r="L150" s="341"/>
      <c r="M150" s="340"/>
      <c r="N150" s="341"/>
      <c r="O150" s="340"/>
      <c r="P150" s="341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</row>
    <row r="151" spans="1:26" ht="15.75" customHeight="1">
      <c r="A151" s="343"/>
      <c r="B151" s="340"/>
      <c r="C151" s="341"/>
      <c r="D151" s="340"/>
      <c r="E151" s="341"/>
      <c r="F151" s="340"/>
      <c r="G151" s="341"/>
      <c r="H151" s="340"/>
      <c r="I151" s="341"/>
      <c r="J151" s="342"/>
      <c r="K151" s="340"/>
      <c r="L151" s="341"/>
      <c r="M151" s="340"/>
      <c r="N151" s="341"/>
      <c r="O151" s="340"/>
      <c r="P151" s="341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</row>
    <row r="152" spans="1:26" ht="15.75" customHeight="1">
      <c r="A152" s="343"/>
      <c r="B152" s="340"/>
      <c r="C152" s="341"/>
      <c r="D152" s="340"/>
      <c r="E152" s="341"/>
      <c r="F152" s="340"/>
      <c r="G152" s="341"/>
      <c r="H152" s="340"/>
      <c r="I152" s="341"/>
      <c r="J152" s="342"/>
      <c r="K152" s="340"/>
      <c r="L152" s="341"/>
      <c r="M152" s="340"/>
      <c r="N152" s="341"/>
      <c r="O152" s="340"/>
      <c r="P152" s="341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</row>
    <row r="153" spans="1:26" ht="15.75" customHeight="1">
      <c r="A153" s="343"/>
      <c r="B153" s="340"/>
      <c r="C153" s="341"/>
      <c r="D153" s="340"/>
      <c r="E153" s="341"/>
      <c r="F153" s="340"/>
      <c r="G153" s="341"/>
      <c r="H153" s="340"/>
      <c r="I153" s="341"/>
      <c r="J153" s="342"/>
      <c r="K153" s="340"/>
      <c r="L153" s="341"/>
      <c r="M153" s="340"/>
      <c r="N153" s="341"/>
      <c r="O153" s="340"/>
      <c r="P153" s="341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</row>
    <row r="154" spans="1:26" ht="15.75" customHeight="1">
      <c r="A154" s="343"/>
      <c r="B154" s="340"/>
      <c r="C154" s="341"/>
      <c r="D154" s="340"/>
      <c r="E154" s="341"/>
      <c r="F154" s="340"/>
      <c r="G154" s="341"/>
      <c r="H154" s="340"/>
      <c r="I154" s="341"/>
      <c r="J154" s="342"/>
      <c r="K154" s="340"/>
      <c r="L154" s="341"/>
      <c r="M154" s="340"/>
      <c r="N154" s="341"/>
      <c r="O154" s="340"/>
      <c r="P154" s="341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</row>
    <row r="155" spans="1:26" ht="15.75" customHeight="1">
      <c r="A155" s="343"/>
      <c r="B155" s="340"/>
      <c r="C155" s="341"/>
      <c r="D155" s="340"/>
      <c r="E155" s="341"/>
      <c r="F155" s="340"/>
      <c r="G155" s="341"/>
      <c r="H155" s="340"/>
      <c r="I155" s="341"/>
      <c r="J155" s="342"/>
      <c r="K155" s="340"/>
      <c r="L155" s="341"/>
      <c r="M155" s="340"/>
      <c r="N155" s="341"/>
      <c r="O155" s="340"/>
      <c r="P155" s="341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</row>
    <row r="156" spans="1:26" ht="15.75" customHeight="1">
      <c r="A156" s="343"/>
      <c r="B156" s="340"/>
      <c r="C156" s="341"/>
      <c r="D156" s="340"/>
      <c r="E156" s="341"/>
      <c r="F156" s="340"/>
      <c r="G156" s="341"/>
      <c r="H156" s="340"/>
      <c r="I156" s="341"/>
      <c r="J156" s="342"/>
      <c r="K156" s="340"/>
      <c r="L156" s="341"/>
      <c r="M156" s="340"/>
      <c r="N156" s="341"/>
      <c r="O156" s="340"/>
      <c r="P156" s="341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</row>
    <row r="157" spans="1:26" ht="15.75" customHeight="1">
      <c r="A157" s="343"/>
      <c r="B157" s="340"/>
      <c r="C157" s="341"/>
      <c r="D157" s="340"/>
      <c r="E157" s="341"/>
      <c r="F157" s="340"/>
      <c r="G157" s="341"/>
      <c r="H157" s="340"/>
      <c r="I157" s="341"/>
      <c r="J157" s="342"/>
      <c r="K157" s="340"/>
      <c r="L157" s="341"/>
      <c r="M157" s="340"/>
      <c r="N157" s="341"/>
      <c r="O157" s="340"/>
      <c r="P157" s="341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</row>
    <row r="158" spans="1:26" ht="15.75" customHeight="1">
      <c r="A158" s="343"/>
      <c r="B158" s="340"/>
      <c r="C158" s="341"/>
      <c r="D158" s="340"/>
      <c r="E158" s="341"/>
      <c r="F158" s="340"/>
      <c r="G158" s="341"/>
      <c r="H158" s="340"/>
      <c r="I158" s="341"/>
      <c r="J158" s="342"/>
      <c r="K158" s="340"/>
      <c r="L158" s="341"/>
      <c r="M158" s="340"/>
      <c r="N158" s="341"/>
      <c r="O158" s="340"/>
      <c r="P158" s="341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</row>
    <row r="159" spans="1:26" ht="15.75" customHeight="1">
      <c r="A159" s="343"/>
      <c r="B159" s="340"/>
      <c r="C159" s="341"/>
      <c r="D159" s="340"/>
      <c r="E159" s="341"/>
      <c r="F159" s="340"/>
      <c r="G159" s="341"/>
      <c r="H159" s="340"/>
      <c r="I159" s="341"/>
      <c r="J159" s="342"/>
      <c r="K159" s="340"/>
      <c r="L159" s="341"/>
      <c r="M159" s="340"/>
      <c r="N159" s="341"/>
      <c r="O159" s="340"/>
      <c r="P159" s="341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</row>
    <row r="160" spans="1:26" ht="15.75" customHeight="1">
      <c r="A160" s="343"/>
      <c r="B160" s="340"/>
      <c r="C160" s="341"/>
      <c r="D160" s="340"/>
      <c r="E160" s="341"/>
      <c r="F160" s="340"/>
      <c r="G160" s="341"/>
      <c r="H160" s="340"/>
      <c r="I160" s="341"/>
      <c r="J160" s="342"/>
      <c r="K160" s="340"/>
      <c r="L160" s="341"/>
      <c r="M160" s="340"/>
      <c r="N160" s="341"/>
      <c r="O160" s="340"/>
      <c r="P160" s="341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</row>
    <row r="161" spans="1:26" ht="15.75" customHeight="1">
      <c r="A161" s="343"/>
      <c r="B161" s="340"/>
      <c r="C161" s="341"/>
      <c r="D161" s="340"/>
      <c r="E161" s="341"/>
      <c r="F161" s="340"/>
      <c r="G161" s="341"/>
      <c r="H161" s="340"/>
      <c r="I161" s="341"/>
      <c r="J161" s="342"/>
      <c r="K161" s="340"/>
      <c r="L161" s="341"/>
      <c r="M161" s="340"/>
      <c r="N161" s="341"/>
      <c r="O161" s="340"/>
      <c r="P161" s="341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</row>
    <row r="162" spans="1:26" ht="15.75" customHeight="1">
      <c r="A162" s="343"/>
      <c r="B162" s="340"/>
      <c r="C162" s="341"/>
      <c r="D162" s="340"/>
      <c r="E162" s="341"/>
      <c r="F162" s="340"/>
      <c r="G162" s="341"/>
      <c r="H162" s="340"/>
      <c r="I162" s="341"/>
      <c r="J162" s="342"/>
      <c r="K162" s="340"/>
      <c r="L162" s="341"/>
      <c r="M162" s="340"/>
      <c r="N162" s="341"/>
      <c r="O162" s="340"/>
      <c r="P162" s="341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</row>
    <row r="163" spans="1:26" ht="15.75" customHeight="1">
      <c r="A163" s="343"/>
      <c r="B163" s="340"/>
      <c r="C163" s="341"/>
      <c r="D163" s="340"/>
      <c r="E163" s="341"/>
      <c r="F163" s="340"/>
      <c r="G163" s="341"/>
      <c r="H163" s="340"/>
      <c r="I163" s="341"/>
      <c r="J163" s="342"/>
      <c r="K163" s="340"/>
      <c r="L163" s="341"/>
      <c r="M163" s="340"/>
      <c r="N163" s="341"/>
      <c r="O163" s="340"/>
      <c r="P163" s="341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</row>
    <row r="164" spans="1:26" ht="15.75" customHeight="1">
      <c r="A164" s="343"/>
      <c r="B164" s="340"/>
      <c r="C164" s="341"/>
      <c r="D164" s="340"/>
      <c r="E164" s="341"/>
      <c r="F164" s="340"/>
      <c r="G164" s="341"/>
      <c r="H164" s="340"/>
      <c r="I164" s="341"/>
      <c r="J164" s="342"/>
      <c r="K164" s="340"/>
      <c r="L164" s="341"/>
      <c r="M164" s="340"/>
      <c r="N164" s="341"/>
      <c r="O164" s="340"/>
      <c r="P164" s="341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</row>
    <row r="165" spans="1:26" ht="15.75" customHeight="1">
      <c r="A165" s="343"/>
      <c r="B165" s="340"/>
      <c r="C165" s="341"/>
      <c r="D165" s="340"/>
      <c r="E165" s="341"/>
      <c r="F165" s="340"/>
      <c r="G165" s="341"/>
      <c r="H165" s="340"/>
      <c r="I165" s="341"/>
      <c r="J165" s="342"/>
      <c r="K165" s="340"/>
      <c r="L165" s="341"/>
      <c r="M165" s="340"/>
      <c r="N165" s="341"/>
      <c r="O165" s="340"/>
      <c r="P165" s="341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</row>
    <row r="166" spans="1:26" ht="15.75" customHeight="1">
      <c r="A166" s="343"/>
      <c r="B166" s="340"/>
      <c r="C166" s="341"/>
      <c r="D166" s="340"/>
      <c r="E166" s="341"/>
      <c r="F166" s="340"/>
      <c r="G166" s="341"/>
      <c r="H166" s="340"/>
      <c r="I166" s="341"/>
      <c r="J166" s="342"/>
      <c r="K166" s="340"/>
      <c r="L166" s="341"/>
      <c r="M166" s="340"/>
      <c r="N166" s="341"/>
      <c r="O166" s="340"/>
      <c r="P166" s="341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</row>
    <row r="167" spans="1:26" ht="15.75" customHeight="1">
      <c r="A167" s="343"/>
      <c r="B167" s="340"/>
      <c r="C167" s="341"/>
      <c r="D167" s="340"/>
      <c r="E167" s="341"/>
      <c r="F167" s="340"/>
      <c r="G167" s="341"/>
      <c r="H167" s="340"/>
      <c r="I167" s="341"/>
      <c r="J167" s="342"/>
      <c r="K167" s="340"/>
      <c r="L167" s="341"/>
      <c r="M167" s="340"/>
      <c r="N167" s="341"/>
      <c r="O167" s="340"/>
      <c r="P167" s="341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</row>
    <row r="168" spans="1:26" ht="15.75" customHeight="1">
      <c r="A168" s="343"/>
      <c r="B168" s="340"/>
      <c r="C168" s="341"/>
      <c r="D168" s="340"/>
      <c r="E168" s="341"/>
      <c r="F168" s="340"/>
      <c r="G168" s="341"/>
      <c r="H168" s="340"/>
      <c r="I168" s="341"/>
      <c r="J168" s="342"/>
      <c r="K168" s="340"/>
      <c r="L168" s="341"/>
      <c r="M168" s="340"/>
      <c r="N168" s="341"/>
      <c r="O168" s="340"/>
      <c r="P168" s="341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</row>
    <row r="169" spans="1:26" ht="15.75" customHeight="1">
      <c r="A169" s="343"/>
      <c r="B169" s="340"/>
      <c r="C169" s="341"/>
      <c r="D169" s="340"/>
      <c r="E169" s="341"/>
      <c r="F169" s="340"/>
      <c r="G169" s="341"/>
      <c r="H169" s="340"/>
      <c r="I169" s="341"/>
      <c r="J169" s="342"/>
      <c r="K169" s="340"/>
      <c r="L169" s="341"/>
      <c r="M169" s="340"/>
      <c r="N169" s="341"/>
      <c r="O169" s="340"/>
      <c r="P169" s="341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</row>
    <row r="170" spans="1:26" ht="15.75" customHeight="1">
      <c r="A170" s="343"/>
      <c r="B170" s="340"/>
      <c r="C170" s="341"/>
      <c r="D170" s="340"/>
      <c r="E170" s="341"/>
      <c r="F170" s="340"/>
      <c r="G170" s="341"/>
      <c r="H170" s="340"/>
      <c r="I170" s="341"/>
      <c r="J170" s="342"/>
      <c r="K170" s="340"/>
      <c r="L170" s="341"/>
      <c r="M170" s="340"/>
      <c r="N170" s="341"/>
      <c r="O170" s="340"/>
      <c r="P170" s="341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</row>
    <row r="171" spans="1:26" ht="15.75" customHeight="1">
      <c r="A171" s="343"/>
      <c r="B171" s="340"/>
      <c r="C171" s="341"/>
      <c r="D171" s="340"/>
      <c r="E171" s="341"/>
      <c r="F171" s="340"/>
      <c r="G171" s="341"/>
      <c r="H171" s="340"/>
      <c r="I171" s="341"/>
      <c r="J171" s="342"/>
      <c r="K171" s="340"/>
      <c r="L171" s="341"/>
      <c r="M171" s="340"/>
      <c r="N171" s="341"/>
      <c r="O171" s="340"/>
      <c r="P171" s="341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</row>
    <row r="172" spans="1:26" ht="15.75" customHeight="1">
      <c r="A172" s="343"/>
      <c r="B172" s="340"/>
      <c r="C172" s="341"/>
      <c r="D172" s="340"/>
      <c r="E172" s="341"/>
      <c r="F172" s="340"/>
      <c r="G172" s="341"/>
      <c r="H172" s="340"/>
      <c r="I172" s="341"/>
      <c r="J172" s="342"/>
      <c r="K172" s="340"/>
      <c r="L172" s="341"/>
      <c r="M172" s="340"/>
      <c r="N172" s="341"/>
      <c r="O172" s="340"/>
      <c r="P172" s="341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</row>
    <row r="173" spans="1:26" ht="15.75" customHeight="1">
      <c r="A173" s="343"/>
      <c r="B173" s="340"/>
      <c r="C173" s="341"/>
      <c r="D173" s="340"/>
      <c r="E173" s="341"/>
      <c r="F173" s="340"/>
      <c r="G173" s="341"/>
      <c r="H173" s="340"/>
      <c r="I173" s="341"/>
      <c r="J173" s="342"/>
      <c r="K173" s="340"/>
      <c r="L173" s="341"/>
      <c r="M173" s="340"/>
      <c r="N173" s="341"/>
      <c r="O173" s="340"/>
      <c r="P173" s="341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</row>
    <row r="174" spans="1:26" ht="15.75" customHeight="1">
      <c r="A174" s="343"/>
      <c r="B174" s="340"/>
      <c r="C174" s="341"/>
      <c r="D174" s="340"/>
      <c r="E174" s="341"/>
      <c r="F174" s="340"/>
      <c r="G174" s="341"/>
      <c r="H174" s="340"/>
      <c r="I174" s="341"/>
      <c r="J174" s="342"/>
      <c r="K174" s="340"/>
      <c r="L174" s="341"/>
      <c r="M174" s="340"/>
      <c r="N174" s="341"/>
      <c r="O174" s="340"/>
      <c r="P174" s="341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</row>
    <row r="175" spans="1:26" ht="15.75" customHeight="1">
      <c r="A175" s="343"/>
      <c r="B175" s="340"/>
      <c r="C175" s="341"/>
      <c r="D175" s="340"/>
      <c r="E175" s="341"/>
      <c r="F175" s="340"/>
      <c r="G175" s="341"/>
      <c r="H175" s="340"/>
      <c r="I175" s="341"/>
      <c r="J175" s="342"/>
      <c r="K175" s="340"/>
      <c r="L175" s="341"/>
      <c r="M175" s="340"/>
      <c r="N175" s="341"/>
      <c r="O175" s="340"/>
      <c r="P175" s="341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</row>
    <row r="176" spans="1:26" ht="15.75" customHeight="1">
      <c r="A176" s="343"/>
      <c r="B176" s="340"/>
      <c r="C176" s="341"/>
      <c r="D176" s="340"/>
      <c r="E176" s="341"/>
      <c r="F176" s="340"/>
      <c r="G176" s="341"/>
      <c r="H176" s="340"/>
      <c r="I176" s="341"/>
      <c r="J176" s="342"/>
      <c r="K176" s="340"/>
      <c r="L176" s="341"/>
      <c r="M176" s="340"/>
      <c r="N176" s="341"/>
      <c r="O176" s="340"/>
      <c r="P176" s="341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</row>
    <row r="177" spans="1:26" ht="15.75" customHeight="1">
      <c r="A177" s="343"/>
      <c r="B177" s="340"/>
      <c r="C177" s="341"/>
      <c r="D177" s="340"/>
      <c r="E177" s="341"/>
      <c r="F177" s="340"/>
      <c r="G177" s="341"/>
      <c r="H177" s="340"/>
      <c r="I177" s="341"/>
      <c r="J177" s="342"/>
      <c r="K177" s="340"/>
      <c r="L177" s="341"/>
      <c r="M177" s="340"/>
      <c r="N177" s="341"/>
      <c r="O177" s="340"/>
      <c r="P177" s="341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</row>
    <row r="178" spans="1:26" ht="15.75" customHeight="1">
      <c r="A178" s="343"/>
      <c r="B178" s="340"/>
      <c r="C178" s="341"/>
      <c r="D178" s="340"/>
      <c r="E178" s="341"/>
      <c r="F178" s="340"/>
      <c r="G178" s="341"/>
      <c r="H178" s="340"/>
      <c r="I178" s="341"/>
      <c r="J178" s="342"/>
      <c r="K178" s="340"/>
      <c r="L178" s="341"/>
      <c r="M178" s="340"/>
      <c r="N178" s="341"/>
      <c r="O178" s="340"/>
      <c r="P178" s="341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</row>
    <row r="179" spans="1:26" ht="15.75" customHeight="1">
      <c r="A179" s="343"/>
      <c r="B179" s="340"/>
      <c r="C179" s="341"/>
      <c r="D179" s="340"/>
      <c r="E179" s="341"/>
      <c r="F179" s="340"/>
      <c r="G179" s="341"/>
      <c r="H179" s="340"/>
      <c r="I179" s="341"/>
      <c r="J179" s="342"/>
      <c r="K179" s="340"/>
      <c r="L179" s="341"/>
      <c r="M179" s="340"/>
      <c r="N179" s="341"/>
      <c r="O179" s="340"/>
      <c r="P179" s="341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</row>
    <row r="180" spans="1:26" ht="15.75" customHeight="1">
      <c r="A180" s="343"/>
      <c r="B180" s="340"/>
      <c r="C180" s="341"/>
      <c r="D180" s="340"/>
      <c r="E180" s="341"/>
      <c r="F180" s="340"/>
      <c r="G180" s="341"/>
      <c r="H180" s="340"/>
      <c r="I180" s="341"/>
      <c r="J180" s="342"/>
      <c r="K180" s="340"/>
      <c r="L180" s="341"/>
      <c r="M180" s="340"/>
      <c r="N180" s="341"/>
      <c r="O180" s="340"/>
      <c r="P180" s="341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</row>
    <row r="181" spans="1:26" ht="15.75" customHeight="1">
      <c r="A181" s="343"/>
      <c r="B181" s="340"/>
      <c r="C181" s="341"/>
      <c r="D181" s="340"/>
      <c r="E181" s="341"/>
      <c r="F181" s="340"/>
      <c r="G181" s="341"/>
      <c r="H181" s="340"/>
      <c r="I181" s="341"/>
      <c r="J181" s="342"/>
      <c r="K181" s="340"/>
      <c r="L181" s="341"/>
      <c r="M181" s="340"/>
      <c r="N181" s="341"/>
      <c r="O181" s="340"/>
      <c r="P181" s="341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</row>
    <row r="182" spans="1:26" ht="15.75" customHeight="1">
      <c r="A182" s="343"/>
      <c r="B182" s="340"/>
      <c r="C182" s="341"/>
      <c r="D182" s="340"/>
      <c r="E182" s="341"/>
      <c r="F182" s="340"/>
      <c r="G182" s="341"/>
      <c r="H182" s="340"/>
      <c r="I182" s="341"/>
      <c r="J182" s="342"/>
      <c r="K182" s="340"/>
      <c r="L182" s="341"/>
      <c r="M182" s="340"/>
      <c r="N182" s="341"/>
      <c r="O182" s="340"/>
      <c r="P182" s="341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</row>
    <row r="183" spans="1:26" ht="15.75" customHeight="1">
      <c r="A183" s="343"/>
      <c r="B183" s="340"/>
      <c r="C183" s="341"/>
      <c r="D183" s="340"/>
      <c r="E183" s="341"/>
      <c r="F183" s="340"/>
      <c r="G183" s="341"/>
      <c r="H183" s="340"/>
      <c r="I183" s="341"/>
      <c r="J183" s="342"/>
      <c r="K183" s="340"/>
      <c r="L183" s="341"/>
      <c r="M183" s="340"/>
      <c r="N183" s="341"/>
      <c r="O183" s="340"/>
      <c r="P183" s="341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</row>
    <row r="184" spans="1:26" ht="15.75" customHeight="1">
      <c r="A184" s="343"/>
      <c r="B184" s="340"/>
      <c r="C184" s="341"/>
      <c r="D184" s="340"/>
      <c r="E184" s="341"/>
      <c r="F184" s="340"/>
      <c r="G184" s="341"/>
      <c r="H184" s="340"/>
      <c r="I184" s="341"/>
      <c r="J184" s="342"/>
      <c r="K184" s="340"/>
      <c r="L184" s="341"/>
      <c r="M184" s="340"/>
      <c r="N184" s="341"/>
      <c r="O184" s="340"/>
      <c r="P184" s="341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</row>
    <row r="185" spans="1:26" ht="15.75" customHeight="1">
      <c r="A185" s="343"/>
      <c r="B185" s="340"/>
      <c r="C185" s="341"/>
      <c r="D185" s="340"/>
      <c r="E185" s="341"/>
      <c r="F185" s="340"/>
      <c r="G185" s="341"/>
      <c r="H185" s="340"/>
      <c r="I185" s="341"/>
      <c r="J185" s="342"/>
      <c r="K185" s="340"/>
      <c r="L185" s="341"/>
      <c r="M185" s="340"/>
      <c r="N185" s="341"/>
      <c r="O185" s="340"/>
      <c r="P185" s="341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</row>
    <row r="186" spans="1:26" ht="15.75" customHeight="1">
      <c r="A186" s="343"/>
      <c r="B186" s="340"/>
      <c r="C186" s="341"/>
      <c r="D186" s="340"/>
      <c r="E186" s="341"/>
      <c r="F186" s="340"/>
      <c r="G186" s="341"/>
      <c r="H186" s="340"/>
      <c r="I186" s="341"/>
      <c r="J186" s="342"/>
      <c r="K186" s="340"/>
      <c r="L186" s="341"/>
      <c r="M186" s="340"/>
      <c r="N186" s="341"/>
      <c r="O186" s="340"/>
      <c r="P186" s="341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</row>
    <row r="187" spans="1:26" ht="15.75" customHeight="1">
      <c r="A187" s="343"/>
      <c r="B187" s="340"/>
      <c r="C187" s="341"/>
      <c r="D187" s="340"/>
      <c r="E187" s="341"/>
      <c r="F187" s="340"/>
      <c r="G187" s="341"/>
      <c r="H187" s="340"/>
      <c r="I187" s="341"/>
      <c r="J187" s="342"/>
      <c r="K187" s="340"/>
      <c r="L187" s="341"/>
      <c r="M187" s="340"/>
      <c r="N187" s="341"/>
      <c r="O187" s="340"/>
      <c r="P187" s="341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</row>
    <row r="188" spans="1:26" ht="15.75" customHeight="1">
      <c r="A188" s="343"/>
      <c r="B188" s="340"/>
      <c r="C188" s="341"/>
      <c r="D188" s="340"/>
      <c r="E188" s="341"/>
      <c r="F188" s="340"/>
      <c r="G188" s="341"/>
      <c r="H188" s="340"/>
      <c r="I188" s="341"/>
      <c r="J188" s="342"/>
      <c r="K188" s="340"/>
      <c r="L188" s="341"/>
      <c r="M188" s="340"/>
      <c r="N188" s="341"/>
      <c r="O188" s="340"/>
      <c r="P188" s="341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</row>
    <row r="189" spans="1:26" ht="15.75" customHeight="1">
      <c r="A189" s="343"/>
      <c r="B189" s="340"/>
      <c r="C189" s="341"/>
      <c r="D189" s="340"/>
      <c r="E189" s="341"/>
      <c r="F189" s="340"/>
      <c r="G189" s="341"/>
      <c r="H189" s="340"/>
      <c r="I189" s="341"/>
      <c r="J189" s="342"/>
      <c r="K189" s="340"/>
      <c r="L189" s="341"/>
      <c r="M189" s="340"/>
      <c r="N189" s="341"/>
      <c r="O189" s="340"/>
      <c r="P189" s="341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</row>
    <row r="190" spans="1:26" ht="15.75" customHeight="1">
      <c r="A190" s="343"/>
      <c r="B190" s="340"/>
      <c r="C190" s="341"/>
      <c r="D190" s="340"/>
      <c r="E190" s="341"/>
      <c r="F190" s="340"/>
      <c r="G190" s="341"/>
      <c r="H190" s="340"/>
      <c r="I190" s="341"/>
      <c r="J190" s="342"/>
      <c r="K190" s="340"/>
      <c r="L190" s="341"/>
      <c r="M190" s="340"/>
      <c r="N190" s="341"/>
      <c r="O190" s="340"/>
      <c r="P190" s="341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</row>
    <row r="191" spans="1:26" ht="15.75" customHeight="1">
      <c r="A191" s="343"/>
      <c r="B191" s="340"/>
      <c r="C191" s="341"/>
      <c r="D191" s="340"/>
      <c r="E191" s="341"/>
      <c r="F191" s="340"/>
      <c r="G191" s="341"/>
      <c r="H191" s="340"/>
      <c r="I191" s="341"/>
      <c r="J191" s="342"/>
      <c r="K191" s="340"/>
      <c r="L191" s="341"/>
      <c r="M191" s="340"/>
      <c r="N191" s="341"/>
      <c r="O191" s="340"/>
      <c r="P191" s="341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</row>
    <row r="192" spans="1:26" ht="15.75" customHeight="1">
      <c r="A192" s="343"/>
      <c r="B192" s="340"/>
      <c r="C192" s="341"/>
      <c r="D192" s="340"/>
      <c r="E192" s="341"/>
      <c r="F192" s="340"/>
      <c r="G192" s="341"/>
      <c r="H192" s="340"/>
      <c r="I192" s="341"/>
      <c r="J192" s="342"/>
      <c r="K192" s="340"/>
      <c r="L192" s="341"/>
      <c r="M192" s="340"/>
      <c r="N192" s="341"/>
      <c r="O192" s="340"/>
      <c r="P192" s="341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</row>
    <row r="193" spans="1:26" ht="15.75" customHeight="1">
      <c r="A193" s="343"/>
      <c r="B193" s="340"/>
      <c r="C193" s="341"/>
      <c r="D193" s="340"/>
      <c r="E193" s="341"/>
      <c r="F193" s="340"/>
      <c r="G193" s="341"/>
      <c r="H193" s="340"/>
      <c r="I193" s="341"/>
      <c r="J193" s="342"/>
      <c r="K193" s="340"/>
      <c r="L193" s="341"/>
      <c r="M193" s="340"/>
      <c r="N193" s="341"/>
      <c r="O193" s="340"/>
      <c r="P193" s="341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</row>
    <row r="194" spans="1:26" ht="15.75" customHeight="1">
      <c r="A194" s="343"/>
      <c r="B194" s="340"/>
      <c r="C194" s="341"/>
      <c r="D194" s="340"/>
      <c r="E194" s="341"/>
      <c r="F194" s="340"/>
      <c r="G194" s="341"/>
      <c r="H194" s="340"/>
      <c r="I194" s="341"/>
      <c r="J194" s="342"/>
      <c r="K194" s="340"/>
      <c r="L194" s="341"/>
      <c r="M194" s="340"/>
      <c r="N194" s="341"/>
      <c r="O194" s="340"/>
      <c r="P194" s="341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</row>
    <row r="195" spans="1:26" ht="15.75" customHeight="1">
      <c r="A195" s="343"/>
      <c r="B195" s="340"/>
      <c r="C195" s="341"/>
      <c r="D195" s="340"/>
      <c r="E195" s="341"/>
      <c r="F195" s="340"/>
      <c r="G195" s="341"/>
      <c r="H195" s="340"/>
      <c r="I195" s="341"/>
      <c r="J195" s="342"/>
      <c r="K195" s="340"/>
      <c r="L195" s="341"/>
      <c r="M195" s="340"/>
      <c r="N195" s="341"/>
      <c r="O195" s="340"/>
      <c r="P195" s="341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</row>
    <row r="196" spans="1:26" ht="15.75" customHeight="1">
      <c r="A196" s="343"/>
      <c r="B196" s="340"/>
      <c r="C196" s="341"/>
      <c r="D196" s="340"/>
      <c r="E196" s="341"/>
      <c r="F196" s="340"/>
      <c r="G196" s="341"/>
      <c r="H196" s="340"/>
      <c r="I196" s="341"/>
      <c r="J196" s="342"/>
      <c r="K196" s="340"/>
      <c r="L196" s="341"/>
      <c r="M196" s="340"/>
      <c r="N196" s="341"/>
      <c r="O196" s="340"/>
      <c r="P196" s="341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</row>
    <row r="197" spans="1:26" ht="15.75" customHeight="1">
      <c r="A197" s="343"/>
      <c r="B197" s="340"/>
      <c r="C197" s="341"/>
      <c r="D197" s="340"/>
      <c r="E197" s="341"/>
      <c r="F197" s="340"/>
      <c r="G197" s="341"/>
      <c r="H197" s="340"/>
      <c r="I197" s="341"/>
      <c r="J197" s="342"/>
      <c r="K197" s="340"/>
      <c r="L197" s="341"/>
      <c r="M197" s="340"/>
      <c r="N197" s="341"/>
      <c r="O197" s="340"/>
      <c r="P197" s="341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</row>
    <row r="198" spans="1:26" ht="15.75" customHeight="1">
      <c r="A198" s="343"/>
      <c r="B198" s="340"/>
      <c r="C198" s="341"/>
      <c r="D198" s="340"/>
      <c r="E198" s="341"/>
      <c r="F198" s="340"/>
      <c r="G198" s="341"/>
      <c r="H198" s="340"/>
      <c r="I198" s="341"/>
      <c r="J198" s="342"/>
      <c r="K198" s="340"/>
      <c r="L198" s="341"/>
      <c r="M198" s="340"/>
      <c r="N198" s="341"/>
      <c r="O198" s="340"/>
      <c r="P198" s="341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</row>
    <row r="199" spans="1:26" ht="15.75" customHeight="1">
      <c r="A199" s="343"/>
      <c r="B199" s="340"/>
      <c r="C199" s="341"/>
      <c r="D199" s="340"/>
      <c r="E199" s="341"/>
      <c r="F199" s="340"/>
      <c r="G199" s="341"/>
      <c r="H199" s="340"/>
      <c r="I199" s="341"/>
      <c r="J199" s="342"/>
      <c r="K199" s="340"/>
      <c r="L199" s="341"/>
      <c r="M199" s="340"/>
      <c r="N199" s="341"/>
      <c r="O199" s="340"/>
      <c r="P199" s="341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</row>
    <row r="200" spans="1:26" ht="15.75" customHeight="1">
      <c r="A200" s="343"/>
      <c r="B200" s="340"/>
      <c r="C200" s="341"/>
      <c r="D200" s="340"/>
      <c r="E200" s="341"/>
      <c r="F200" s="340"/>
      <c r="G200" s="341"/>
      <c r="H200" s="340"/>
      <c r="I200" s="341"/>
      <c r="J200" s="342"/>
      <c r="K200" s="340"/>
      <c r="L200" s="341"/>
      <c r="M200" s="340"/>
      <c r="N200" s="341"/>
      <c r="O200" s="340"/>
      <c r="P200" s="341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</row>
    <row r="201" spans="1:26" ht="15.75" customHeight="1">
      <c r="A201" s="343"/>
      <c r="B201" s="340"/>
      <c r="C201" s="341"/>
      <c r="D201" s="340"/>
      <c r="E201" s="341"/>
      <c r="F201" s="340"/>
      <c r="G201" s="341"/>
      <c r="H201" s="340"/>
      <c r="I201" s="341"/>
      <c r="J201" s="342"/>
      <c r="K201" s="340"/>
      <c r="L201" s="341"/>
      <c r="M201" s="340"/>
      <c r="N201" s="341"/>
      <c r="O201" s="340"/>
      <c r="P201" s="341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</row>
    <row r="202" spans="1:26" ht="15.75" customHeight="1">
      <c r="A202" s="343"/>
      <c r="B202" s="340"/>
      <c r="C202" s="341"/>
      <c r="D202" s="340"/>
      <c r="E202" s="341"/>
      <c r="F202" s="340"/>
      <c r="G202" s="341"/>
      <c r="H202" s="340"/>
      <c r="I202" s="341"/>
      <c r="J202" s="342"/>
      <c r="K202" s="340"/>
      <c r="L202" s="341"/>
      <c r="M202" s="340"/>
      <c r="N202" s="341"/>
      <c r="O202" s="340"/>
      <c r="P202" s="341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</row>
    <row r="203" spans="1:26" ht="15.75" customHeight="1">
      <c r="A203" s="343"/>
      <c r="B203" s="340"/>
      <c r="C203" s="341"/>
      <c r="D203" s="340"/>
      <c r="E203" s="341"/>
      <c r="F203" s="340"/>
      <c r="G203" s="341"/>
      <c r="H203" s="340"/>
      <c r="I203" s="341"/>
      <c r="J203" s="342"/>
      <c r="K203" s="340"/>
      <c r="L203" s="341"/>
      <c r="M203" s="340"/>
      <c r="N203" s="341"/>
      <c r="O203" s="340"/>
      <c r="P203" s="341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</row>
    <row r="204" spans="1:26" ht="15.75" customHeight="1">
      <c r="A204" s="343"/>
      <c r="B204" s="340"/>
      <c r="C204" s="341"/>
      <c r="D204" s="340"/>
      <c r="E204" s="341"/>
      <c r="F204" s="340"/>
      <c r="G204" s="341"/>
      <c r="H204" s="340"/>
      <c r="I204" s="341"/>
      <c r="J204" s="342"/>
      <c r="K204" s="340"/>
      <c r="L204" s="341"/>
      <c r="M204" s="340"/>
      <c r="N204" s="341"/>
      <c r="O204" s="340"/>
      <c r="P204" s="341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</row>
    <row r="205" spans="1:26" ht="15.75" customHeight="1">
      <c r="A205" s="343"/>
      <c r="B205" s="340"/>
      <c r="C205" s="341"/>
      <c r="D205" s="340"/>
      <c r="E205" s="341"/>
      <c r="F205" s="340"/>
      <c r="G205" s="341"/>
      <c r="H205" s="340"/>
      <c r="I205" s="341"/>
      <c r="J205" s="342"/>
      <c r="K205" s="340"/>
      <c r="L205" s="341"/>
      <c r="M205" s="340"/>
      <c r="N205" s="341"/>
      <c r="O205" s="340"/>
      <c r="P205" s="341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</row>
    <row r="206" spans="1:26" ht="15.75" customHeight="1">
      <c r="A206" s="343"/>
      <c r="B206" s="340"/>
      <c r="C206" s="341"/>
      <c r="D206" s="340"/>
      <c r="E206" s="341"/>
      <c r="F206" s="340"/>
      <c r="G206" s="341"/>
      <c r="H206" s="340"/>
      <c r="I206" s="341"/>
      <c r="J206" s="342"/>
      <c r="K206" s="340"/>
      <c r="L206" s="341"/>
      <c r="M206" s="340"/>
      <c r="N206" s="341"/>
      <c r="O206" s="340"/>
      <c r="P206" s="341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</row>
    <row r="207" spans="1:26" ht="15.75" customHeight="1">
      <c r="A207" s="343"/>
      <c r="B207" s="340"/>
      <c r="C207" s="341"/>
      <c r="D207" s="340"/>
      <c r="E207" s="341"/>
      <c r="F207" s="340"/>
      <c r="G207" s="341"/>
      <c r="H207" s="340"/>
      <c r="I207" s="341"/>
      <c r="J207" s="342"/>
      <c r="K207" s="340"/>
      <c r="L207" s="341"/>
      <c r="M207" s="340"/>
      <c r="N207" s="341"/>
      <c r="O207" s="340"/>
      <c r="P207" s="341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</row>
    <row r="208" spans="1:26" ht="15.75" customHeight="1">
      <c r="A208" s="343"/>
      <c r="B208" s="340"/>
      <c r="C208" s="341"/>
      <c r="D208" s="340"/>
      <c r="E208" s="341"/>
      <c r="F208" s="340"/>
      <c r="G208" s="341"/>
      <c r="H208" s="340"/>
      <c r="I208" s="341"/>
      <c r="J208" s="342"/>
      <c r="K208" s="340"/>
      <c r="L208" s="341"/>
      <c r="M208" s="340"/>
      <c r="N208" s="341"/>
      <c r="O208" s="340"/>
      <c r="P208" s="341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</row>
    <row r="209" spans="1:26" ht="15.75" customHeight="1">
      <c r="A209" s="343"/>
      <c r="B209" s="340"/>
      <c r="C209" s="341"/>
      <c r="D209" s="340"/>
      <c r="E209" s="341"/>
      <c r="F209" s="340"/>
      <c r="G209" s="341"/>
      <c r="H209" s="340"/>
      <c r="I209" s="341"/>
      <c r="J209" s="342"/>
      <c r="K209" s="340"/>
      <c r="L209" s="341"/>
      <c r="M209" s="340"/>
      <c r="N209" s="341"/>
      <c r="O209" s="340"/>
      <c r="P209" s="341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</row>
    <row r="210" spans="1:26" ht="15.75" customHeight="1">
      <c r="A210" s="343"/>
      <c r="B210" s="340"/>
      <c r="C210" s="341"/>
      <c r="D210" s="340"/>
      <c r="E210" s="341"/>
      <c r="F210" s="340"/>
      <c r="G210" s="341"/>
      <c r="H210" s="340"/>
      <c r="I210" s="341"/>
      <c r="J210" s="342"/>
      <c r="K210" s="340"/>
      <c r="L210" s="341"/>
      <c r="M210" s="340"/>
      <c r="N210" s="341"/>
      <c r="O210" s="340"/>
      <c r="P210" s="341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</row>
    <row r="211" spans="1:26" ht="15.75" customHeight="1">
      <c r="A211" s="343"/>
      <c r="B211" s="340"/>
      <c r="C211" s="341"/>
      <c r="D211" s="340"/>
      <c r="E211" s="341"/>
      <c r="F211" s="340"/>
      <c r="G211" s="341"/>
      <c r="H211" s="340"/>
      <c r="I211" s="341"/>
      <c r="J211" s="342"/>
      <c r="K211" s="340"/>
      <c r="L211" s="341"/>
      <c r="M211" s="340"/>
      <c r="N211" s="341"/>
      <c r="O211" s="340"/>
      <c r="P211" s="341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</row>
    <row r="212" spans="1:26" ht="15.75" customHeight="1">
      <c r="A212" s="343"/>
      <c r="B212" s="340"/>
      <c r="C212" s="341"/>
      <c r="D212" s="340"/>
      <c r="E212" s="341"/>
      <c r="F212" s="340"/>
      <c r="G212" s="341"/>
      <c r="H212" s="340"/>
      <c r="I212" s="341"/>
      <c r="J212" s="342"/>
      <c r="K212" s="340"/>
      <c r="L212" s="341"/>
      <c r="M212" s="340"/>
      <c r="N212" s="341"/>
      <c r="O212" s="340"/>
      <c r="P212" s="341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</row>
    <row r="213" spans="1:26" ht="15.75" customHeight="1">
      <c r="A213" s="343"/>
      <c r="B213" s="340"/>
      <c r="C213" s="341"/>
      <c r="D213" s="340"/>
      <c r="E213" s="341"/>
      <c r="F213" s="340"/>
      <c r="G213" s="341"/>
      <c r="H213" s="340"/>
      <c r="I213" s="341"/>
      <c r="J213" s="342"/>
      <c r="K213" s="340"/>
      <c r="L213" s="341"/>
      <c r="M213" s="340"/>
      <c r="N213" s="341"/>
      <c r="O213" s="340"/>
      <c r="P213" s="341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</row>
    <row r="214" spans="1:26" ht="15.75" customHeight="1">
      <c r="A214" s="343"/>
      <c r="B214" s="340"/>
      <c r="C214" s="341"/>
      <c r="D214" s="340"/>
      <c r="E214" s="341"/>
      <c r="F214" s="340"/>
      <c r="G214" s="341"/>
      <c r="H214" s="340"/>
      <c r="I214" s="341"/>
      <c r="J214" s="342"/>
      <c r="K214" s="340"/>
      <c r="L214" s="341"/>
      <c r="M214" s="340"/>
      <c r="N214" s="341"/>
      <c r="O214" s="340"/>
      <c r="P214" s="341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</row>
    <row r="215" spans="1:26" ht="15.75" customHeight="1">
      <c r="A215" s="343"/>
      <c r="B215" s="340"/>
      <c r="C215" s="341"/>
      <c r="D215" s="340"/>
      <c r="E215" s="341"/>
      <c r="F215" s="340"/>
      <c r="G215" s="341"/>
      <c r="H215" s="340"/>
      <c r="I215" s="341"/>
      <c r="J215" s="342"/>
      <c r="K215" s="340"/>
      <c r="L215" s="341"/>
      <c r="M215" s="340"/>
      <c r="N215" s="341"/>
      <c r="O215" s="340"/>
      <c r="P215" s="341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</row>
    <row r="216" spans="1:26" ht="15.75" customHeight="1">
      <c r="A216" s="343"/>
      <c r="B216" s="340"/>
      <c r="C216" s="341"/>
      <c r="D216" s="340"/>
      <c r="E216" s="341"/>
      <c r="F216" s="340"/>
      <c r="G216" s="341"/>
      <c r="H216" s="340"/>
      <c r="I216" s="341"/>
      <c r="J216" s="342"/>
      <c r="K216" s="340"/>
      <c r="L216" s="341"/>
      <c r="M216" s="340"/>
      <c r="N216" s="341"/>
      <c r="O216" s="340"/>
      <c r="P216" s="341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</row>
    <row r="217" spans="1:26" ht="15.75" customHeight="1">
      <c r="A217" s="343"/>
      <c r="B217" s="340"/>
      <c r="C217" s="341"/>
      <c r="D217" s="340"/>
      <c r="E217" s="341"/>
      <c r="F217" s="340"/>
      <c r="G217" s="341"/>
      <c r="H217" s="340"/>
      <c r="I217" s="341"/>
      <c r="J217" s="342"/>
      <c r="K217" s="340"/>
      <c r="L217" s="341"/>
      <c r="M217" s="340"/>
      <c r="N217" s="341"/>
      <c r="O217" s="340"/>
      <c r="P217" s="341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</row>
    <row r="218" spans="1:26" ht="15.75" customHeight="1">
      <c r="A218" s="343"/>
      <c r="B218" s="340"/>
      <c r="C218" s="341"/>
      <c r="D218" s="340"/>
      <c r="E218" s="341"/>
      <c r="F218" s="340"/>
      <c r="G218" s="341"/>
      <c r="H218" s="340"/>
      <c r="I218" s="341"/>
      <c r="J218" s="342"/>
      <c r="K218" s="340"/>
      <c r="L218" s="341"/>
      <c r="M218" s="340"/>
      <c r="N218" s="341"/>
      <c r="O218" s="340"/>
      <c r="P218" s="341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</row>
    <row r="219" spans="1:26" ht="15.75" customHeight="1">
      <c r="A219" s="343"/>
      <c r="B219" s="340"/>
      <c r="C219" s="341"/>
      <c r="D219" s="340"/>
      <c r="E219" s="341"/>
      <c r="F219" s="340"/>
      <c r="G219" s="341"/>
      <c r="H219" s="340"/>
      <c r="I219" s="341"/>
      <c r="J219" s="342"/>
      <c r="K219" s="340"/>
      <c r="L219" s="341"/>
      <c r="M219" s="340"/>
      <c r="N219" s="341"/>
      <c r="O219" s="340"/>
      <c r="P219" s="341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</row>
    <row r="220" spans="1:26" ht="15.75" customHeight="1">
      <c r="A220" s="343"/>
      <c r="B220" s="340"/>
      <c r="C220" s="341"/>
      <c r="D220" s="340"/>
      <c r="E220" s="341"/>
      <c r="F220" s="340"/>
      <c r="G220" s="341"/>
      <c r="H220" s="340"/>
      <c r="I220" s="341"/>
      <c r="J220" s="342"/>
      <c r="K220" s="340"/>
      <c r="L220" s="341"/>
      <c r="M220" s="340"/>
      <c r="N220" s="341"/>
      <c r="O220" s="340"/>
      <c r="P220" s="341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</row>
    <row r="221" spans="1:26" ht="15.75" customHeight="1">
      <c r="A221" s="343"/>
      <c r="B221" s="340"/>
      <c r="C221" s="341"/>
      <c r="D221" s="340"/>
      <c r="E221" s="341"/>
      <c r="F221" s="340"/>
      <c r="G221" s="341"/>
      <c r="H221" s="340"/>
      <c r="I221" s="341"/>
      <c r="J221" s="342"/>
      <c r="K221" s="340"/>
      <c r="L221" s="341"/>
      <c r="M221" s="340"/>
      <c r="N221" s="341"/>
      <c r="O221" s="340"/>
      <c r="P221" s="341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</row>
    <row r="222" spans="1:26" ht="15.75" customHeight="1">
      <c r="A222" s="343"/>
      <c r="B222" s="340"/>
      <c r="C222" s="341"/>
      <c r="D222" s="340"/>
      <c r="E222" s="341"/>
      <c r="F222" s="340"/>
      <c r="G222" s="341"/>
      <c r="H222" s="340"/>
      <c r="I222" s="341"/>
      <c r="J222" s="342"/>
      <c r="K222" s="340"/>
      <c r="L222" s="341"/>
      <c r="M222" s="340"/>
      <c r="N222" s="341"/>
      <c r="O222" s="340"/>
      <c r="P222" s="341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</row>
    <row r="223" spans="1:26" ht="15.75" customHeight="1">
      <c r="A223" s="343"/>
      <c r="B223" s="340"/>
      <c r="C223" s="341"/>
      <c r="D223" s="340"/>
      <c r="E223" s="341"/>
      <c r="F223" s="340"/>
      <c r="G223" s="341"/>
      <c r="H223" s="340"/>
      <c r="I223" s="341"/>
      <c r="J223" s="342"/>
      <c r="K223" s="340"/>
      <c r="L223" s="341"/>
      <c r="M223" s="340"/>
      <c r="N223" s="341"/>
      <c r="O223" s="340"/>
      <c r="P223" s="341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</row>
    <row r="224" spans="1:26" ht="15.75" customHeight="1">
      <c r="A224" s="343"/>
      <c r="B224" s="340"/>
      <c r="C224" s="341"/>
      <c r="D224" s="340"/>
      <c r="E224" s="341"/>
      <c r="F224" s="340"/>
      <c r="G224" s="341"/>
      <c r="H224" s="340"/>
      <c r="I224" s="341"/>
      <c r="J224" s="342"/>
      <c r="K224" s="340"/>
      <c r="L224" s="341"/>
      <c r="M224" s="340"/>
      <c r="N224" s="341"/>
      <c r="O224" s="340"/>
      <c r="P224" s="341"/>
      <c r="Q224" s="340"/>
      <c r="R224" s="340"/>
      <c r="S224" s="340"/>
      <c r="T224" s="340"/>
      <c r="U224" s="340"/>
      <c r="V224" s="340"/>
      <c r="W224" s="340"/>
      <c r="X224" s="340"/>
      <c r="Y224" s="340"/>
      <c r="Z224" s="340"/>
    </row>
    <row r="225" spans="1:26" ht="15.75" customHeight="1">
      <c r="A225" s="343"/>
      <c r="B225" s="340"/>
      <c r="C225" s="341"/>
      <c r="D225" s="340"/>
      <c r="E225" s="341"/>
      <c r="F225" s="340"/>
      <c r="G225" s="341"/>
      <c r="H225" s="340"/>
      <c r="I225" s="341"/>
      <c r="J225" s="342"/>
      <c r="K225" s="340"/>
      <c r="L225" s="341"/>
      <c r="M225" s="340"/>
      <c r="N225" s="341"/>
      <c r="O225" s="340"/>
      <c r="P225" s="341"/>
      <c r="Q225" s="340"/>
      <c r="R225" s="340"/>
      <c r="S225" s="340"/>
      <c r="T225" s="340"/>
      <c r="U225" s="340"/>
      <c r="V225" s="340"/>
      <c r="W225" s="340"/>
      <c r="X225" s="340"/>
      <c r="Y225" s="340"/>
      <c r="Z225" s="340"/>
    </row>
    <row r="226" spans="1:26" ht="15.75" customHeight="1">
      <c r="A226" s="343"/>
      <c r="B226" s="340"/>
      <c r="C226" s="341"/>
      <c r="D226" s="340"/>
      <c r="E226" s="341"/>
      <c r="F226" s="340"/>
      <c r="G226" s="341"/>
      <c r="H226" s="340"/>
      <c r="I226" s="341"/>
      <c r="J226" s="342"/>
      <c r="K226" s="340"/>
      <c r="L226" s="341"/>
      <c r="M226" s="340"/>
      <c r="N226" s="341"/>
      <c r="O226" s="340"/>
      <c r="P226" s="341"/>
      <c r="Q226" s="340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spans="1:26" ht="15.75" customHeight="1">
      <c r="A227" s="343"/>
      <c r="B227" s="340"/>
      <c r="C227" s="341"/>
      <c r="D227" s="340"/>
      <c r="E227" s="341"/>
      <c r="F227" s="340"/>
      <c r="G227" s="341"/>
      <c r="H227" s="340"/>
      <c r="I227" s="341"/>
      <c r="J227" s="342"/>
      <c r="K227" s="340"/>
      <c r="L227" s="341"/>
      <c r="M227" s="340"/>
      <c r="N227" s="341"/>
      <c r="O227" s="340"/>
      <c r="P227" s="341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spans="1:26" ht="15.75" customHeight="1">
      <c r="A228" s="343"/>
      <c r="B228" s="340"/>
      <c r="C228" s="341"/>
      <c r="D228" s="340"/>
      <c r="E228" s="341"/>
      <c r="F228" s="340"/>
      <c r="G228" s="341"/>
      <c r="H228" s="340"/>
      <c r="I228" s="341"/>
      <c r="J228" s="342"/>
      <c r="K228" s="340"/>
      <c r="L228" s="341"/>
      <c r="M228" s="340"/>
      <c r="N228" s="341"/>
      <c r="O228" s="340"/>
      <c r="P228" s="341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spans="1:26" ht="15.75" customHeight="1">
      <c r="A229" s="343"/>
      <c r="B229" s="340"/>
      <c r="C229" s="341"/>
      <c r="D229" s="340"/>
      <c r="E229" s="341"/>
      <c r="F229" s="340"/>
      <c r="G229" s="341"/>
      <c r="H229" s="340"/>
      <c r="I229" s="341"/>
      <c r="J229" s="342"/>
      <c r="K229" s="340"/>
      <c r="L229" s="341"/>
      <c r="M229" s="340"/>
      <c r="N229" s="341"/>
      <c r="O229" s="340"/>
      <c r="P229" s="341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spans="1:26" ht="15.75" customHeight="1">
      <c r="A230" s="343"/>
      <c r="B230" s="340"/>
      <c r="C230" s="341"/>
      <c r="D230" s="340"/>
      <c r="E230" s="341"/>
      <c r="F230" s="340"/>
      <c r="G230" s="341"/>
      <c r="H230" s="340"/>
      <c r="I230" s="341"/>
      <c r="J230" s="342"/>
      <c r="K230" s="340"/>
      <c r="L230" s="341"/>
      <c r="M230" s="340"/>
      <c r="N230" s="341"/>
      <c r="O230" s="340"/>
      <c r="P230" s="341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spans="1:26" ht="15.75" customHeight="1">
      <c r="A231" s="343"/>
      <c r="B231" s="340"/>
      <c r="C231" s="341"/>
      <c r="D231" s="340"/>
      <c r="E231" s="341"/>
      <c r="F231" s="340"/>
      <c r="G231" s="341"/>
      <c r="H231" s="340"/>
      <c r="I231" s="341"/>
      <c r="J231" s="342"/>
      <c r="K231" s="340"/>
      <c r="L231" s="341"/>
      <c r="M231" s="340"/>
      <c r="N231" s="341"/>
      <c r="O231" s="340"/>
      <c r="P231" s="341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spans="1:26" ht="15.75" customHeight="1">
      <c r="A232" s="343"/>
      <c r="B232" s="340"/>
      <c r="C232" s="341"/>
      <c r="D232" s="340"/>
      <c r="E232" s="341"/>
      <c r="F232" s="340"/>
      <c r="G232" s="341"/>
      <c r="H232" s="340"/>
      <c r="I232" s="341"/>
      <c r="J232" s="342"/>
      <c r="K232" s="340"/>
      <c r="L232" s="341"/>
      <c r="M232" s="340"/>
      <c r="N232" s="341"/>
      <c r="O232" s="340"/>
      <c r="P232" s="341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spans="1:26" ht="15.75" customHeight="1">
      <c r="A233" s="343"/>
      <c r="B233" s="340"/>
      <c r="C233" s="341"/>
      <c r="D233" s="340"/>
      <c r="E233" s="341"/>
      <c r="F233" s="340"/>
      <c r="G233" s="341"/>
      <c r="H233" s="340"/>
      <c r="I233" s="341"/>
      <c r="J233" s="342"/>
      <c r="K233" s="340"/>
      <c r="L233" s="341"/>
      <c r="M233" s="340"/>
      <c r="N233" s="341"/>
      <c r="O233" s="340"/>
      <c r="P233" s="341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spans="1:26" ht="15.75" customHeight="1">
      <c r="A234" s="343"/>
      <c r="B234" s="340"/>
      <c r="C234" s="341"/>
      <c r="D234" s="340"/>
      <c r="E234" s="341"/>
      <c r="F234" s="340"/>
      <c r="G234" s="341"/>
      <c r="H234" s="340"/>
      <c r="I234" s="341"/>
      <c r="J234" s="342"/>
      <c r="K234" s="340"/>
      <c r="L234" s="341"/>
      <c r="M234" s="340"/>
      <c r="N234" s="341"/>
      <c r="O234" s="340"/>
      <c r="P234" s="341"/>
      <c r="Q234" s="340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spans="1:26" ht="15.75" customHeight="1">
      <c r="A235" s="343"/>
      <c r="B235" s="340"/>
      <c r="C235" s="341"/>
      <c r="D235" s="340"/>
      <c r="E235" s="341"/>
      <c r="F235" s="340"/>
      <c r="G235" s="341"/>
      <c r="H235" s="340"/>
      <c r="I235" s="341"/>
      <c r="J235" s="342"/>
      <c r="K235" s="340"/>
      <c r="L235" s="341"/>
      <c r="M235" s="340"/>
      <c r="N235" s="341"/>
      <c r="O235" s="340"/>
      <c r="P235" s="341"/>
      <c r="Q235" s="340"/>
      <c r="R235" s="340"/>
      <c r="S235" s="340"/>
      <c r="T235" s="340"/>
      <c r="U235" s="340"/>
      <c r="V235" s="340"/>
      <c r="W235" s="340"/>
      <c r="X235" s="340"/>
      <c r="Y235" s="340"/>
      <c r="Z235" s="340"/>
    </row>
    <row r="236" spans="1:26" ht="15.75" customHeight="1">
      <c r="A236" s="343"/>
      <c r="B236" s="340"/>
      <c r="C236" s="341"/>
      <c r="D236" s="340"/>
      <c r="E236" s="341"/>
      <c r="F236" s="340"/>
      <c r="G236" s="341"/>
      <c r="H236" s="340"/>
      <c r="I236" s="341"/>
      <c r="J236" s="342"/>
      <c r="K236" s="340"/>
      <c r="L236" s="341"/>
      <c r="M236" s="340"/>
      <c r="N236" s="341"/>
      <c r="O236" s="340"/>
      <c r="P236" s="341"/>
      <c r="Q236" s="340"/>
      <c r="R236" s="340"/>
      <c r="S236" s="340"/>
      <c r="T236" s="340"/>
      <c r="U236" s="340"/>
      <c r="V236" s="340"/>
      <c r="W236" s="340"/>
      <c r="X236" s="340"/>
      <c r="Y236" s="340"/>
      <c r="Z236" s="340"/>
    </row>
    <row r="237" spans="1:26" ht="15.75" customHeight="1">
      <c r="A237" s="343"/>
      <c r="B237" s="340"/>
      <c r="C237" s="341"/>
      <c r="D237" s="340"/>
      <c r="E237" s="341"/>
      <c r="F237" s="340"/>
      <c r="G237" s="341"/>
      <c r="H237" s="340"/>
      <c r="I237" s="341"/>
      <c r="J237" s="342"/>
      <c r="K237" s="340"/>
      <c r="L237" s="341"/>
      <c r="M237" s="340"/>
      <c r="N237" s="341"/>
      <c r="O237" s="340"/>
      <c r="P237" s="341"/>
      <c r="Q237" s="340"/>
      <c r="R237" s="340"/>
      <c r="S237" s="340"/>
      <c r="T237" s="340"/>
      <c r="U237" s="340"/>
      <c r="V237" s="340"/>
      <c r="W237" s="340"/>
      <c r="X237" s="340"/>
      <c r="Y237" s="340"/>
      <c r="Z237" s="340"/>
    </row>
    <row r="238" spans="1:26" ht="15.75" customHeight="1">
      <c r="A238" s="343"/>
      <c r="B238" s="340"/>
      <c r="C238" s="341"/>
      <c r="D238" s="340"/>
      <c r="E238" s="341"/>
      <c r="F238" s="340"/>
      <c r="G238" s="341"/>
      <c r="H238" s="340"/>
      <c r="I238" s="341"/>
      <c r="J238" s="342"/>
      <c r="K238" s="340"/>
      <c r="L238" s="341"/>
      <c r="M238" s="340"/>
      <c r="N238" s="341"/>
      <c r="O238" s="340"/>
      <c r="P238" s="341"/>
      <c r="Q238" s="340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spans="1:26" ht="15.75" customHeight="1">
      <c r="A239" s="343"/>
      <c r="B239" s="340"/>
      <c r="C239" s="341"/>
      <c r="D239" s="340"/>
      <c r="E239" s="341"/>
      <c r="F239" s="340"/>
      <c r="G239" s="341"/>
      <c r="H239" s="340"/>
      <c r="I239" s="341"/>
      <c r="J239" s="342"/>
      <c r="K239" s="340"/>
      <c r="L239" s="341"/>
      <c r="M239" s="340"/>
      <c r="N239" s="341"/>
      <c r="O239" s="340"/>
      <c r="P239" s="341"/>
      <c r="Q239" s="340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spans="1:26" ht="15.75" customHeight="1">
      <c r="A240" s="343"/>
      <c r="B240" s="340"/>
      <c r="C240" s="341"/>
      <c r="D240" s="340"/>
      <c r="E240" s="341"/>
      <c r="F240" s="340"/>
      <c r="G240" s="341"/>
      <c r="H240" s="340"/>
      <c r="I240" s="341"/>
      <c r="J240" s="342"/>
      <c r="K240" s="340"/>
      <c r="L240" s="341"/>
      <c r="M240" s="340"/>
      <c r="N240" s="341"/>
      <c r="O240" s="340"/>
      <c r="P240" s="341"/>
      <c r="Q240" s="340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spans="1:26" ht="15.75" customHeight="1">
      <c r="A241" s="343"/>
      <c r="B241" s="340"/>
      <c r="C241" s="341"/>
      <c r="D241" s="340"/>
      <c r="E241" s="341"/>
      <c r="F241" s="340"/>
      <c r="G241" s="341"/>
      <c r="H241" s="340"/>
      <c r="I241" s="341"/>
      <c r="J241" s="342"/>
      <c r="K241" s="340"/>
      <c r="L241" s="341"/>
      <c r="M241" s="340"/>
      <c r="N241" s="341"/>
      <c r="O241" s="340"/>
      <c r="P241" s="341"/>
      <c r="Q241" s="340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spans="1:26" ht="15.75" customHeight="1">
      <c r="A242" s="343"/>
      <c r="B242" s="340"/>
      <c r="C242" s="341"/>
      <c r="D242" s="340"/>
      <c r="E242" s="341"/>
      <c r="F242" s="340"/>
      <c r="G242" s="341"/>
      <c r="H242" s="340"/>
      <c r="I242" s="341"/>
      <c r="J242" s="342"/>
      <c r="K242" s="340"/>
      <c r="L242" s="341"/>
      <c r="M242" s="340"/>
      <c r="N242" s="341"/>
      <c r="O242" s="340"/>
      <c r="P242" s="341"/>
      <c r="Q242" s="340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spans="1:26" ht="15.75" customHeight="1">
      <c r="A243" s="343"/>
      <c r="B243" s="340"/>
      <c r="C243" s="341"/>
      <c r="D243" s="340"/>
      <c r="E243" s="341"/>
      <c r="F243" s="340"/>
      <c r="G243" s="341"/>
      <c r="H243" s="340"/>
      <c r="I243" s="341"/>
      <c r="J243" s="342"/>
      <c r="K243" s="340"/>
      <c r="L243" s="341"/>
      <c r="M243" s="340"/>
      <c r="N243" s="341"/>
      <c r="O243" s="340"/>
      <c r="P243" s="341"/>
      <c r="Q243" s="340"/>
      <c r="R243" s="340"/>
      <c r="S243" s="340"/>
      <c r="T243" s="340"/>
      <c r="U243" s="340"/>
      <c r="V243" s="340"/>
      <c r="W243" s="340"/>
      <c r="X243" s="340"/>
      <c r="Y243" s="340"/>
      <c r="Z243" s="340"/>
    </row>
    <row r="244" spans="1:26" ht="15.75" customHeight="1">
      <c r="A244" s="343"/>
      <c r="B244" s="340"/>
      <c r="C244" s="341"/>
      <c r="D244" s="340"/>
      <c r="E244" s="341"/>
      <c r="F244" s="340"/>
      <c r="G244" s="341"/>
      <c r="H244" s="340"/>
      <c r="I244" s="341"/>
      <c r="J244" s="342"/>
      <c r="K244" s="340"/>
      <c r="L244" s="341"/>
      <c r="M244" s="340"/>
      <c r="N244" s="341"/>
      <c r="O244" s="340"/>
      <c r="P244" s="341"/>
      <c r="Q244" s="340"/>
      <c r="R244" s="340"/>
      <c r="S244" s="340"/>
      <c r="T244" s="340"/>
      <c r="U244" s="340"/>
      <c r="V244" s="340"/>
      <c r="W244" s="340"/>
      <c r="X244" s="340"/>
      <c r="Y244" s="340"/>
      <c r="Z244" s="340"/>
    </row>
    <row r="245" spans="1:26" ht="15.75" customHeight="1">
      <c r="A245" s="343"/>
      <c r="B245" s="340"/>
      <c r="C245" s="341"/>
      <c r="D245" s="340"/>
      <c r="E245" s="341"/>
      <c r="F245" s="340"/>
      <c r="G245" s="341"/>
      <c r="H245" s="340"/>
      <c r="I245" s="341"/>
      <c r="J245" s="342"/>
      <c r="K245" s="340"/>
      <c r="L245" s="341"/>
      <c r="M245" s="340"/>
      <c r="N245" s="341"/>
      <c r="O245" s="340"/>
      <c r="P245" s="341"/>
      <c r="Q245" s="340"/>
      <c r="R245" s="340"/>
      <c r="S245" s="340"/>
      <c r="T245" s="340"/>
      <c r="U245" s="340"/>
      <c r="V245" s="340"/>
      <c r="W245" s="340"/>
      <c r="X245" s="340"/>
      <c r="Y245" s="340"/>
      <c r="Z245" s="340"/>
    </row>
    <row r="246" spans="1:26" ht="15.75" customHeight="1">
      <c r="A246" s="343"/>
      <c r="B246" s="340"/>
      <c r="C246" s="341"/>
      <c r="D246" s="340"/>
      <c r="E246" s="341"/>
      <c r="F246" s="340"/>
      <c r="G246" s="341"/>
      <c r="H246" s="340"/>
      <c r="I246" s="341"/>
      <c r="J246" s="342"/>
      <c r="K246" s="340"/>
      <c r="L246" s="341"/>
      <c r="M246" s="340"/>
      <c r="N246" s="341"/>
      <c r="O246" s="340"/>
      <c r="P246" s="341"/>
      <c r="Q246" s="340"/>
      <c r="R246" s="340"/>
      <c r="S246" s="340"/>
      <c r="T246" s="340"/>
      <c r="U246" s="340"/>
      <c r="V246" s="340"/>
      <c r="W246" s="340"/>
      <c r="X246" s="340"/>
      <c r="Y246" s="340"/>
      <c r="Z246" s="340"/>
    </row>
    <row r="247" spans="1:26" ht="15.75" customHeight="1">
      <c r="A247" s="343"/>
      <c r="B247" s="340"/>
      <c r="C247" s="341"/>
      <c r="D247" s="340"/>
      <c r="E247" s="341"/>
      <c r="F247" s="340"/>
      <c r="G247" s="341"/>
      <c r="H247" s="340"/>
      <c r="I247" s="341"/>
      <c r="J247" s="342"/>
      <c r="K247" s="340"/>
      <c r="L247" s="341"/>
      <c r="M247" s="340"/>
      <c r="N247" s="341"/>
      <c r="O247" s="340"/>
      <c r="P247" s="341"/>
      <c r="Q247" s="340"/>
      <c r="R247" s="340"/>
      <c r="S247" s="340"/>
      <c r="T247" s="340"/>
      <c r="U247" s="340"/>
      <c r="V247" s="340"/>
      <c r="W247" s="340"/>
      <c r="X247" s="340"/>
      <c r="Y247" s="340"/>
      <c r="Z247" s="340"/>
    </row>
    <row r="248" spans="1:26" ht="15.75" customHeight="1">
      <c r="A248" s="343"/>
      <c r="B248" s="340"/>
      <c r="C248" s="341"/>
      <c r="D248" s="340"/>
      <c r="E248" s="341"/>
      <c r="F248" s="340"/>
      <c r="G248" s="341"/>
      <c r="H248" s="340"/>
      <c r="I248" s="341"/>
      <c r="J248" s="342"/>
      <c r="K248" s="340"/>
      <c r="L248" s="341"/>
      <c r="M248" s="340"/>
      <c r="N248" s="341"/>
      <c r="O248" s="340"/>
      <c r="P248" s="341"/>
      <c r="Q248" s="340"/>
      <c r="R248" s="340"/>
      <c r="S248" s="340"/>
      <c r="T248" s="340"/>
      <c r="U248" s="340"/>
      <c r="V248" s="340"/>
      <c r="W248" s="340"/>
      <c r="X248" s="340"/>
      <c r="Y248" s="340"/>
      <c r="Z248" s="340"/>
    </row>
    <row r="249" spans="1:26" ht="15.75" customHeight="1">
      <c r="A249" s="343"/>
      <c r="B249" s="340"/>
      <c r="C249" s="341"/>
      <c r="D249" s="340"/>
      <c r="E249" s="341"/>
      <c r="F249" s="340"/>
      <c r="G249" s="341"/>
      <c r="H249" s="340"/>
      <c r="I249" s="341"/>
      <c r="J249" s="342"/>
      <c r="K249" s="340"/>
      <c r="L249" s="341"/>
      <c r="M249" s="340"/>
      <c r="N249" s="341"/>
      <c r="O249" s="340"/>
      <c r="P249" s="341"/>
      <c r="Q249" s="340"/>
      <c r="R249" s="340"/>
      <c r="S249" s="340"/>
      <c r="T249" s="340"/>
      <c r="U249" s="340"/>
      <c r="V249" s="340"/>
      <c r="W249" s="340"/>
      <c r="X249" s="340"/>
      <c r="Y249" s="340"/>
      <c r="Z249" s="340"/>
    </row>
    <row r="250" spans="1:26" ht="15.75" customHeight="1">
      <c r="A250" s="343"/>
      <c r="B250" s="340"/>
      <c r="C250" s="341"/>
      <c r="D250" s="340"/>
      <c r="E250" s="341"/>
      <c r="F250" s="340"/>
      <c r="G250" s="341"/>
      <c r="H250" s="340"/>
      <c r="I250" s="341"/>
      <c r="J250" s="342"/>
      <c r="K250" s="340"/>
      <c r="L250" s="341"/>
      <c r="M250" s="340"/>
      <c r="N250" s="341"/>
      <c r="O250" s="340"/>
      <c r="P250" s="341"/>
      <c r="Q250" s="340"/>
      <c r="R250" s="340"/>
      <c r="S250" s="340"/>
      <c r="T250" s="340"/>
      <c r="U250" s="340"/>
      <c r="V250" s="340"/>
      <c r="W250" s="340"/>
      <c r="X250" s="340"/>
      <c r="Y250" s="340"/>
      <c r="Z250" s="340"/>
    </row>
    <row r="251" spans="1:26" ht="15.75" customHeight="1">
      <c r="A251" s="343"/>
      <c r="B251" s="340"/>
      <c r="C251" s="341"/>
      <c r="D251" s="340"/>
      <c r="E251" s="341"/>
      <c r="F251" s="340"/>
      <c r="G251" s="341"/>
      <c r="H251" s="340"/>
      <c r="I251" s="341"/>
      <c r="J251" s="342"/>
      <c r="K251" s="340"/>
      <c r="L251" s="341"/>
      <c r="M251" s="340"/>
      <c r="N251" s="341"/>
      <c r="O251" s="340"/>
      <c r="P251" s="341"/>
      <c r="Q251" s="340"/>
      <c r="R251" s="340"/>
      <c r="S251" s="340"/>
      <c r="T251" s="340"/>
      <c r="U251" s="340"/>
      <c r="V251" s="340"/>
      <c r="W251" s="340"/>
      <c r="X251" s="340"/>
      <c r="Y251" s="340"/>
      <c r="Z251" s="340"/>
    </row>
    <row r="252" spans="1:26" ht="15.75" customHeight="1">
      <c r="A252" s="343"/>
      <c r="B252" s="340"/>
      <c r="C252" s="341"/>
      <c r="D252" s="340"/>
      <c r="E252" s="341"/>
      <c r="F252" s="340"/>
      <c r="G252" s="341"/>
      <c r="H252" s="340"/>
      <c r="I252" s="341"/>
      <c r="J252" s="342"/>
      <c r="K252" s="340"/>
      <c r="L252" s="341"/>
      <c r="M252" s="340"/>
      <c r="N252" s="341"/>
      <c r="O252" s="340"/>
      <c r="P252" s="341"/>
      <c r="Q252" s="340"/>
      <c r="R252" s="340"/>
      <c r="S252" s="340"/>
      <c r="T252" s="340"/>
      <c r="U252" s="340"/>
      <c r="V252" s="340"/>
      <c r="W252" s="340"/>
      <c r="X252" s="340"/>
      <c r="Y252" s="340"/>
      <c r="Z252" s="340"/>
    </row>
    <row r="253" spans="1:26" ht="15.75" customHeight="1">
      <c r="A253" s="343"/>
      <c r="B253" s="340"/>
      <c r="C253" s="341"/>
      <c r="D253" s="340"/>
      <c r="E253" s="341"/>
      <c r="F253" s="340"/>
      <c r="G253" s="341"/>
      <c r="H253" s="340"/>
      <c r="I253" s="341"/>
      <c r="J253" s="342"/>
      <c r="K253" s="340"/>
      <c r="L253" s="341"/>
      <c r="M253" s="340"/>
      <c r="N253" s="341"/>
      <c r="O253" s="340"/>
      <c r="P253" s="341"/>
      <c r="Q253" s="340"/>
      <c r="R253" s="340"/>
      <c r="S253" s="340"/>
      <c r="T253" s="340"/>
      <c r="U253" s="340"/>
      <c r="V253" s="340"/>
      <c r="W253" s="340"/>
      <c r="X253" s="340"/>
      <c r="Y253" s="340"/>
      <c r="Z253" s="340"/>
    </row>
    <row r="254" spans="1:26" ht="15.75" customHeight="1">
      <c r="A254" s="343"/>
      <c r="B254" s="340"/>
      <c r="C254" s="341"/>
      <c r="D254" s="340"/>
      <c r="E254" s="341"/>
      <c r="F254" s="340"/>
      <c r="G254" s="341"/>
      <c r="H254" s="340"/>
      <c r="I254" s="341"/>
      <c r="J254" s="342"/>
      <c r="K254" s="340"/>
      <c r="L254" s="341"/>
      <c r="M254" s="340"/>
      <c r="N254" s="341"/>
      <c r="O254" s="340"/>
      <c r="P254" s="341"/>
      <c r="Q254" s="340"/>
      <c r="R254" s="340"/>
      <c r="S254" s="340"/>
      <c r="T254" s="340"/>
      <c r="U254" s="340"/>
      <c r="V254" s="340"/>
      <c r="W254" s="340"/>
      <c r="X254" s="340"/>
      <c r="Y254" s="340"/>
      <c r="Z254" s="340"/>
    </row>
    <row r="255" spans="1:26" ht="15.75" customHeight="1">
      <c r="A255" s="343"/>
      <c r="B255" s="340"/>
      <c r="C255" s="341"/>
      <c r="D255" s="340"/>
      <c r="E255" s="341"/>
      <c r="F255" s="340"/>
      <c r="G255" s="341"/>
      <c r="H255" s="340"/>
      <c r="I255" s="341"/>
      <c r="J255" s="342"/>
      <c r="K255" s="340"/>
      <c r="L255" s="341"/>
      <c r="M255" s="340"/>
      <c r="N255" s="341"/>
      <c r="O255" s="340"/>
      <c r="P255" s="341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</row>
    <row r="256" spans="1:26" ht="15.75" customHeight="1">
      <c r="A256" s="343"/>
      <c r="B256" s="340"/>
      <c r="C256" s="341"/>
      <c r="D256" s="340"/>
      <c r="E256" s="341"/>
      <c r="F256" s="340"/>
      <c r="G256" s="341"/>
      <c r="H256" s="340"/>
      <c r="I256" s="341"/>
      <c r="J256" s="342"/>
      <c r="K256" s="340"/>
      <c r="L256" s="341"/>
      <c r="M256" s="340"/>
      <c r="N256" s="341"/>
      <c r="O256" s="340"/>
      <c r="P256" s="341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</row>
    <row r="257" spans="1:26" ht="15.75" customHeight="1">
      <c r="A257" s="343"/>
      <c r="B257" s="340"/>
      <c r="C257" s="341"/>
      <c r="D257" s="340"/>
      <c r="E257" s="341"/>
      <c r="F257" s="340"/>
      <c r="G257" s="341"/>
      <c r="H257" s="340"/>
      <c r="I257" s="341"/>
      <c r="J257" s="342"/>
      <c r="K257" s="340"/>
      <c r="L257" s="341"/>
      <c r="M257" s="340"/>
      <c r="N257" s="341"/>
      <c r="O257" s="340"/>
      <c r="P257" s="341"/>
      <c r="Q257" s="340"/>
      <c r="R257" s="340"/>
      <c r="S257" s="340"/>
      <c r="T257" s="340"/>
      <c r="U257" s="340"/>
      <c r="V257" s="340"/>
      <c r="W257" s="340"/>
      <c r="X257" s="340"/>
      <c r="Y257" s="340"/>
      <c r="Z257" s="340"/>
    </row>
    <row r="258" spans="1:26" ht="15.75" customHeight="1">
      <c r="A258" s="343"/>
      <c r="B258" s="340"/>
      <c r="C258" s="341"/>
      <c r="D258" s="340"/>
      <c r="E258" s="341"/>
      <c r="F258" s="340"/>
      <c r="G258" s="341"/>
      <c r="H258" s="340"/>
      <c r="I258" s="341"/>
      <c r="J258" s="342"/>
      <c r="K258" s="340"/>
      <c r="L258" s="341"/>
      <c r="M258" s="340"/>
      <c r="N258" s="341"/>
      <c r="O258" s="340"/>
      <c r="P258" s="341"/>
      <c r="Q258" s="340"/>
      <c r="R258" s="340"/>
      <c r="S258" s="340"/>
      <c r="T258" s="340"/>
      <c r="U258" s="340"/>
      <c r="V258" s="340"/>
      <c r="W258" s="340"/>
      <c r="X258" s="340"/>
      <c r="Y258" s="340"/>
      <c r="Z258" s="340"/>
    </row>
    <row r="259" spans="1:26" ht="15.75" customHeight="1">
      <c r="A259" s="343"/>
      <c r="B259" s="340"/>
      <c r="C259" s="341"/>
      <c r="D259" s="340"/>
      <c r="E259" s="341"/>
      <c r="F259" s="340"/>
      <c r="G259" s="341"/>
      <c r="H259" s="340"/>
      <c r="I259" s="341"/>
      <c r="J259" s="342"/>
      <c r="K259" s="340"/>
      <c r="L259" s="341"/>
      <c r="M259" s="340"/>
      <c r="N259" s="341"/>
      <c r="O259" s="340"/>
      <c r="P259" s="341"/>
      <c r="Q259" s="340"/>
      <c r="R259" s="340"/>
      <c r="S259" s="340"/>
      <c r="T259" s="340"/>
      <c r="U259" s="340"/>
      <c r="V259" s="340"/>
      <c r="W259" s="340"/>
      <c r="X259" s="340"/>
      <c r="Y259" s="340"/>
      <c r="Z259" s="340"/>
    </row>
    <row r="260" spans="1:26" ht="15.75" customHeight="1">
      <c r="A260" s="343"/>
      <c r="B260" s="340"/>
      <c r="C260" s="341"/>
      <c r="D260" s="340"/>
      <c r="E260" s="341"/>
      <c r="F260" s="340"/>
      <c r="G260" s="341"/>
      <c r="H260" s="340"/>
      <c r="I260" s="341"/>
      <c r="J260" s="342"/>
      <c r="K260" s="340"/>
      <c r="L260" s="341"/>
      <c r="M260" s="340"/>
      <c r="N260" s="341"/>
      <c r="O260" s="340"/>
      <c r="P260" s="341"/>
      <c r="Q260" s="340"/>
      <c r="R260" s="340"/>
      <c r="S260" s="340"/>
      <c r="T260" s="340"/>
      <c r="U260" s="340"/>
      <c r="V260" s="340"/>
      <c r="W260" s="340"/>
      <c r="X260" s="340"/>
      <c r="Y260" s="340"/>
      <c r="Z260" s="340"/>
    </row>
    <row r="261" spans="1:26" ht="15.75" customHeight="1">
      <c r="A261" s="343"/>
      <c r="B261" s="340"/>
      <c r="C261" s="341"/>
      <c r="D261" s="340"/>
      <c r="E261" s="341"/>
      <c r="F261" s="340"/>
      <c r="G261" s="341"/>
      <c r="H261" s="340"/>
      <c r="I261" s="341"/>
      <c r="J261" s="342"/>
      <c r="K261" s="340"/>
      <c r="L261" s="341"/>
      <c r="M261" s="340"/>
      <c r="N261" s="341"/>
      <c r="O261" s="340"/>
      <c r="P261" s="341"/>
      <c r="Q261" s="340"/>
      <c r="R261" s="340"/>
      <c r="S261" s="340"/>
      <c r="T261" s="340"/>
      <c r="U261" s="340"/>
      <c r="V261" s="340"/>
      <c r="W261" s="340"/>
      <c r="X261" s="340"/>
      <c r="Y261" s="340"/>
      <c r="Z261" s="340"/>
    </row>
    <row r="262" spans="1:26" ht="15.75" customHeight="1">
      <c r="A262" s="343"/>
      <c r="B262" s="340"/>
      <c r="C262" s="341"/>
      <c r="D262" s="340"/>
      <c r="E262" s="341"/>
      <c r="F262" s="340"/>
      <c r="G262" s="341"/>
      <c r="H262" s="340"/>
      <c r="I262" s="341"/>
      <c r="J262" s="342"/>
      <c r="K262" s="340"/>
      <c r="L262" s="341"/>
      <c r="M262" s="340"/>
      <c r="N262" s="341"/>
      <c r="O262" s="340"/>
      <c r="P262" s="341"/>
      <c r="Q262" s="340"/>
      <c r="R262" s="340"/>
      <c r="S262" s="340"/>
      <c r="T262" s="340"/>
      <c r="U262" s="340"/>
      <c r="V262" s="340"/>
      <c r="W262" s="340"/>
      <c r="X262" s="340"/>
      <c r="Y262" s="340"/>
      <c r="Z262" s="340"/>
    </row>
    <row r="263" spans="1:26" ht="15.75" customHeight="1">
      <c r="A263" s="343"/>
      <c r="B263" s="340"/>
      <c r="C263" s="341"/>
      <c r="D263" s="340"/>
      <c r="E263" s="341"/>
      <c r="F263" s="340"/>
      <c r="G263" s="341"/>
      <c r="H263" s="340"/>
      <c r="I263" s="341"/>
      <c r="J263" s="342"/>
      <c r="K263" s="340"/>
      <c r="L263" s="341"/>
      <c r="M263" s="340"/>
      <c r="N263" s="341"/>
      <c r="O263" s="340"/>
      <c r="P263" s="341"/>
      <c r="Q263" s="340"/>
      <c r="R263" s="340"/>
      <c r="S263" s="340"/>
      <c r="T263" s="340"/>
      <c r="U263" s="340"/>
      <c r="V263" s="340"/>
      <c r="W263" s="340"/>
      <c r="X263" s="340"/>
      <c r="Y263" s="340"/>
      <c r="Z263" s="340"/>
    </row>
    <row r="264" spans="1:26" ht="15.75" customHeight="1">
      <c r="A264" s="343"/>
      <c r="B264" s="340"/>
      <c r="C264" s="341"/>
      <c r="D264" s="340"/>
      <c r="E264" s="341"/>
      <c r="F264" s="340"/>
      <c r="G264" s="341"/>
      <c r="H264" s="340"/>
      <c r="I264" s="341"/>
      <c r="J264" s="342"/>
      <c r="K264" s="340"/>
      <c r="L264" s="341"/>
      <c r="M264" s="340"/>
      <c r="N264" s="341"/>
      <c r="O264" s="340"/>
      <c r="P264" s="341"/>
      <c r="Q264" s="340"/>
      <c r="R264" s="340"/>
      <c r="S264" s="340"/>
      <c r="T264" s="340"/>
      <c r="U264" s="340"/>
      <c r="V264" s="340"/>
      <c r="W264" s="340"/>
      <c r="X264" s="340"/>
      <c r="Y264" s="340"/>
      <c r="Z264" s="340"/>
    </row>
    <row r="265" spans="1:26" ht="15.75" customHeight="1">
      <c r="A265" s="343"/>
      <c r="B265" s="340"/>
      <c r="C265" s="341"/>
      <c r="D265" s="340"/>
      <c r="E265" s="341"/>
      <c r="F265" s="340"/>
      <c r="G265" s="341"/>
      <c r="H265" s="340"/>
      <c r="I265" s="341"/>
      <c r="J265" s="342"/>
      <c r="K265" s="340"/>
      <c r="L265" s="341"/>
      <c r="M265" s="340"/>
      <c r="N265" s="341"/>
      <c r="O265" s="340"/>
      <c r="P265" s="341"/>
      <c r="Q265" s="340"/>
      <c r="R265" s="340"/>
      <c r="S265" s="340"/>
      <c r="T265" s="340"/>
      <c r="U265" s="340"/>
      <c r="V265" s="340"/>
      <c r="W265" s="340"/>
      <c r="X265" s="340"/>
      <c r="Y265" s="340"/>
      <c r="Z265" s="340"/>
    </row>
    <row r="266" spans="1:26" ht="15.75" customHeight="1">
      <c r="A266" s="343"/>
      <c r="B266" s="340"/>
      <c r="C266" s="341"/>
      <c r="D266" s="340"/>
      <c r="E266" s="341"/>
      <c r="F266" s="340"/>
      <c r="G266" s="341"/>
      <c r="H266" s="340"/>
      <c r="I266" s="341"/>
      <c r="J266" s="342"/>
      <c r="K266" s="340"/>
      <c r="L266" s="341"/>
      <c r="M266" s="340"/>
      <c r="N266" s="341"/>
      <c r="O266" s="340"/>
      <c r="P266" s="341"/>
      <c r="Q266" s="340"/>
      <c r="R266" s="340"/>
      <c r="S266" s="340"/>
      <c r="T266" s="340"/>
      <c r="U266" s="340"/>
      <c r="V266" s="340"/>
      <c r="W266" s="340"/>
      <c r="X266" s="340"/>
      <c r="Y266" s="340"/>
      <c r="Z266" s="340"/>
    </row>
    <row r="267" spans="1:26" ht="15.75" customHeight="1">
      <c r="A267" s="343"/>
      <c r="B267" s="340"/>
      <c r="C267" s="341"/>
      <c r="D267" s="340"/>
      <c r="E267" s="341"/>
      <c r="F267" s="340"/>
      <c r="G267" s="341"/>
      <c r="H267" s="340"/>
      <c r="I267" s="341"/>
      <c r="J267" s="342"/>
      <c r="K267" s="340"/>
      <c r="L267" s="341"/>
      <c r="M267" s="340"/>
      <c r="N267" s="341"/>
      <c r="O267" s="340"/>
      <c r="P267" s="341"/>
      <c r="Q267" s="340"/>
      <c r="R267" s="340"/>
      <c r="S267" s="340"/>
      <c r="T267" s="340"/>
      <c r="U267" s="340"/>
      <c r="V267" s="340"/>
      <c r="W267" s="340"/>
      <c r="X267" s="340"/>
      <c r="Y267" s="340"/>
      <c r="Z267" s="340"/>
    </row>
    <row r="268" spans="1:26" ht="15.75" customHeight="1">
      <c r="A268" s="343"/>
      <c r="B268" s="340"/>
      <c r="C268" s="341"/>
      <c r="D268" s="340"/>
      <c r="E268" s="341"/>
      <c r="F268" s="340"/>
      <c r="G268" s="341"/>
      <c r="H268" s="340"/>
      <c r="I268" s="341"/>
      <c r="J268" s="342"/>
      <c r="K268" s="340"/>
      <c r="L268" s="341"/>
      <c r="M268" s="340"/>
      <c r="N268" s="341"/>
      <c r="O268" s="340"/>
      <c r="P268" s="341"/>
      <c r="Q268" s="340"/>
      <c r="R268" s="340"/>
      <c r="S268" s="340"/>
      <c r="T268" s="340"/>
      <c r="U268" s="340"/>
      <c r="V268" s="340"/>
      <c r="W268" s="340"/>
      <c r="X268" s="340"/>
      <c r="Y268" s="340"/>
      <c r="Z268" s="340"/>
    </row>
    <row r="269" spans="1:26" ht="15.75" customHeight="1">
      <c r="A269" s="343"/>
      <c r="B269" s="340"/>
      <c r="C269" s="341"/>
      <c r="D269" s="340"/>
      <c r="E269" s="341"/>
      <c r="F269" s="340"/>
      <c r="G269" s="341"/>
      <c r="H269" s="340"/>
      <c r="I269" s="341"/>
      <c r="J269" s="342"/>
      <c r="K269" s="340"/>
      <c r="L269" s="341"/>
      <c r="M269" s="340"/>
      <c r="N269" s="341"/>
      <c r="O269" s="340"/>
      <c r="P269" s="341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spans="1:26" ht="15.75" customHeight="1">
      <c r="A270" s="343"/>
      <c r="B270" s="340"/>
      <c r="C270" s="341"/>
      <c r="D270" s="340"/>
      <c r="E270" s="341"/>
      <c r="F270" s="340"/>
      <c r="G270" s="341"/>
      <c r="H270" s="340"/>
      <c r="I270" s="341"/>
      <c r="J270" s="342"/>
      <c r="K270" s="340"/>
      <c r="L270" s="341"/>
      <c r="M270" s="340"/>
      <c r="N270" s="341"/>
      <c r="O270" s="340"/>
      <c r="P270" s="341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spans="1:26" ht="15.75" customHeight="1">
      <c r="A271" s="343"/>
      <c r="B271" s="340"/>
      <c r="C271" s="341"/>
      <c r="D271" s="340"/>
      <c r="E271" s="341"/>
      <c r="F271" s="340"/>
      <c r="G271" s="341"/>
      <c r="H271" s="340"/>
      <c r="I271" s="341"/>
      <c r="J271" s="342"/>
      <c r="K271" s="340"/>
      <c r="L271" s="341"/>
      <c r="M271" s="340"/>
      <c r="N271" s="341"/>
      <c r="O271" s="340"/>
      <c r="P271" s="341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spans="1:26" ht="15.75" customHeight="1">
      <c r="A272" s="343"/>
      <c r="B272" s="340"/>
      <c r="C272" s="341"/>
      <c r="D272" s="340"/>
      <c r="E272" s="341"/>
      <c r="F272" s="340"/>
      <c r="G272" s="341"/>
      <c r="H272" s="340"/>
      <c r="I272" s="341"/>
      <c r="J272" s="342"/>
      <c r="K272" s="340"/>
      <c r="L272" s="341"/>
      <c r="M272" s="340"/>
      <c r="N272" s="341"/>
      <c r="O272" s="340"/>
      <c r="P272" s="341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spans="1:26" ht="15.75" customHeight="1">
      <c r="A273" s="343"/>
      <c r="B273" s="340"/>
      <c r="C273" s="341"/>
      <c r="D273" s="340"/>
      <c r="E273" s="341"/>
      <c r="F273" s="340"/>
      <c r="G273" s="341"/>
      <c r="H273" s="340"/>
      <c r="I273" s="341"/>
      <c r="J273" s="342"/>
      <c r="K273" s="340"/>
      <c r="L273" s="341"/>
      <c r="M273" s="340"/>
      <c r="N273" s="341"/>
      <c r="O273" s="340"/>
      <c r="P273" s="341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spans="1:26" ht="15.75" customHeight="1">
      <c r="A274" s="343"/>
      <c r="B274" s="340"/>
      <c r="C274" s="341"/>
      <c r="D274" s="340"/>
      <c r="E274" s="341"/>
      <c r="F274" s="340"/>
      <c r="G274" s="341"/>
      <c r="H274" s="340"/>
      <c r="I274" s="341"/>
      <c r="J274" s="342"/>
      <c r="K274" s="340"/>
      <c r="L274" s="341"/>
      <c r="M274" s="340"/>
      <c r="N274" s="341"/>
      <c r="O274" s="340"/>
      <c r="P274" s="341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spans="1:26" ht="15.75" customHeight="1">
      <c r="A275" s="343"/>
      <c r="B275" s="340"/>
      <c r="C275" s="341"/>
      <c r="D275" s="340"/>
      <c r="E275" s="341"/>
      <c r="F275" s="340"/>
      <c r="G275" s="341"/>
      <c r="H275" s="340"/>
      <c r="I275" s="341"/>
      <c r="J275" s="342"/>
      <c r="K275" s="340"/>
      <c r="L275" s="341"/>
      <c r="M275" s="340"/>
      <c r="N275" s="341"/>
      <c r="O275" s="340"/>
      <c r="P275" s="341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spans="1:26" ht="15.75" customHeight="1">
      <c r="A276" s="343"/>
      <c r="B276" s="340"/>
      <c r="C276" s="341"/>
      <c r="D276" s="340"/>
      <c r="E276" s="341"/>
      <c r="F276" s="340"/>
      <c r="G276" s="341"/>
      <c r="H276" s="340"/>
      <c r="I276" s="341"/>
      <c r="J276" s="342"/>
      <c r="K276" s="340"/>
      <c r="L276" s="341"/>
      <c r="M276" s="340"/>
      <c r="N276" s="341"/>
      <c r="O276" s="340"/>
      <c r="P276" s="341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spans="1:26" ht="15.75" customHeight="1">
      <c r="A277" s="343"/>
      <c r="B277" s="340"/>
      <c r="C277" s="341"/>
      <c r="D277" s="340"/>
      <c r="E277" s="341"/>
      <c r="F277" s="340"/>
      <c r="G277" s="341"/>
      <c r="H277" s="340"/>
      <c r="I277" s="341"/>
      <c r="J277" s="342"/>
      <c r="K277" s="340"/>
      <c r="L277" s="341"/>
      <c r="M277" s="340"/>
      <c r="N277" s="341"/>
      <c r="O277" s="340"/>
      <c r="P277" s="341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spans="1:26" ht="15.75" customHeight="1">
      <c r="A278" s="343"/>
      <c r="B278" s="340"/>
      <c r="C278" s="341"/>
      <c r="D278" s="340"/>
      <c r="E278" s="341"/>
      <c r="F278" s="340"/>
      <c r="G278" s="341"/>
      <c r="H278" s="340"/>
      <c r="I278" s="341"/>
      <c r="J278" s="342"/>
      <c r="K278" s="340"/>
      <c r="L278" s="341"/>
      <c r="M278" s="340"/>
      <c r="N278" s="341"/>
      <c r="O278" s="340"/>
      <c r="P278" s="341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spans="1:26" ht="15.75" customHeight="1">
      <c r="A279" s="343"/>
      <c r="B279" s="340"/>
      <c r="C279" s="341"/>
      <c r="D279" s="340"/>
      <c r="E279" s="341"/>
      <c r="F279" s="340"/>
      <c r="G279" s="341"/>
      <c r="H279" s="340"/>
      <c r="I279" s="341"/>
      <c r="J279" s="342"/>
      <c r="K279" s="340"/>
      <c r="L279" s="341"/>
      <c r="M279" s="340"/>
      <c r="N279" s="341"/>
      <c r="O279" s="340"/>
      <c r="P279" s="341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spans="1:26" ht="15.75" customHeight="1">
      <c r="A280" s="343"/>
      <c r="B280" s="340"/>
      <c r="C280" s="341"/>
      <c r="D280" s="340"/>
      <c r="E280" s="341"/>
      <c r="F280" s="340"/>
      <c r="G280" s="341"/>
      <c r="H280" s="340"/>
      <c r="I280" s="341"/>
      <c r="J280" s="342"/>
      <c r="K280" s="340"/>
      <c r="L280" s="341"/>
      <c r="M280" s="340"/>
      <c r="N280" s="341"/>
      <c r="O280" s="340"/>
      <c r="P280" s="341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spans="1:26" ht="15.75" customHeight="1">
      <c r="A281" s="343"/>
      <c r="B281" s="340"/>
      <c r="C281" s="341"/>
      <c r="D281" s="340"/>
      <c r="E281" s="341"/>
      <c r="F281" s="340"/>
      <c r="G281" s="341"/>
      <c r="H281" s="340"/>
      <c r="I281" s="341"/>
      <c r="J281" s="342"/>
      <c r="K281" s="340"/>
      <c r="L281" s="341"/>
      <c r="M281" s="340"/>
      <c r="N281" s="341"/>
      <c r="O281" s="340"/>
      <c r="P281" s="341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spans="1:26" ht="15.75" customHeight="1">
      <c r="A282" s="343"/>
      <c r="B282" s="340"/>
      <c r="C282" s="341"/>
      <c r="D282" s="340"/>
      <c r="E282" s="341"/>
      <c r="F282" s="340"/>
      <c r="G282" s="341"/>
      <c r="H282" s="340"/>
      <c r="I282" s="341"/>
      <c r="J282" s="342"/>
      <c r="K282" s="340"/>
      <c r="L282" s="341"/>
      <c r="M282" s="340"/>
      <c r="N282" s="341"/>
      <c r="O282" s="340"/>
      <c r="P282" s="341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spans="1:26" ht="15.75" customHeight="1">
      <c r="A283" s="343"/>
      <c r="B283" s="340"/>
      <c r="C283" s="341"/>
      <c r="D283" s="340"/>
      <c r="E283" s="341"/>
      <c r="F283" s="340"/>
      <c r="G283" s="341"/>
      <c r="H283" s="340"/>
      <c r="I283" s="341"/>
      <c r="J283" s="342"/>
      <c r="K283" s="340"/>
      <c r="L283" s="341"/>
      <c r="M283" s="340"/>
      <c r="N283" s="341"/>
      <c r="O283" s="340"/>
      <c r="P283" s="341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spans="1:26" ht="15.75" customHeight="1">
      <c r="A284" s="343"/>
      <c r="B284" s="340"/>
      <c r="C284" s="341"/>
      <c r="D284" s="340"/>
      <c r="E284" s="341"/>
      <c r="F284" s="340"/>
      <c r="G284" s="341"/>
      <c r="H284" s="340"/>
      <c r="I284" s="341"/>
      <c r="J284" s="342"/>
      <c r="K284" s="340"/>
      <c r="L284" s="341"/>
      <c r="M284" s="340"/>
      <c r="N284" s="341"/>
      <c r="O284" s="340"/>
      <c r="P284" s="341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spans="1:26" ht="15.75" customHeight="1">
      <c r="A285" s="343"/>
      <c r="B285" s="340"/>
      <c r="C285" s="341"/>
      <c r="D285" s="340"/>
      <c r="E285" s="341"/>
      <c r="F285" s="340"/>
      <c r="G285" s="341"/>
      <c r="H285" s="340"/>
      <c r="I285" s="341"/>
      <c r="J285" s="342"/>
      <c r="K285" s="340"/>
      <c r="L285" s="341"/>
      <c r="M285" s="340"/>
      <c r="N285" s="341"/>
      <c r="O285" s="340"/>
      <c r="P285" s="341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spans="1:26" ht="15.75" customHeight="1">
      <c r="A286" s="343"/>
      <c r="B286" s="340"/>
      <c r="C286" s="341"/>
      <c r="D286" s="340"/>
      <c r="E286" s="341"/>
      <c r="F286" s="340"/>
      <c r="G286" s="341"/>
      <c r="H286" s="340"/>
      <c r="I286" s="341"/>
      <c r="J286" s="342"/>
      <c r="K286" s="340"/>
      <c r="L286" s="341"/>
      <c r="M286" s="340"/>
      <c r="N286" s="341"/>
      <c r="O286" s="340"/>
      <c r="P286" s="341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spans="1:26" ht="15.75" customHeight="1">
      <c r="A287" s="343"/>
      <c r="B287" s="340"/>
      <c r="C287" s="341"/>
      <c r="D287" s="340"/>
      <c r="E287" s="341"/>
      <c r="F287" s="340"/>
      <c r="G287" s="341"/>
      <c r="H287" s="340"/>
      <c r="I287" s="341"/>
      <c r="J287" s="342"/>
      <c r="K287" s="340"/>
      <c r="L287" s="341"/>
      <c r="M287" s="340"/>
      <c r="N287" s="341"/>
      <c r="O287" s="340"/>
      <c r="P287" s="341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spans="1:26" ht="15.75" customHeight="1">
      <c r="A288" s="343"/>
      <c r="B288" s="340"/>
      <c r="C288" s="341"/>
      <c r="D288" s="340"/>
      <c r="E288" s="341"/>
      <c r="F288" s="340"/>
      <c r="G288" s="341"/>
      <c r="H288" s="340"/>
      <c r="I288" s="341"/>
      <c r="J288" s="342"/>
      <c r="K288" s="340"/>
      <c r="L288" s="341"/>
      <c r="M288" s="340"/>
      <c r="N288" s="341"/>
      <c r="O288" s="340"/>
      <c r="P288" s="341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spans="1:26" ht="15.75" customHeight="1">
      <c r="A289" s="343"/>
      <c r="B289" s="340"/>
      <c r="C289" s="341"/>
      <c r="D289" s="340"/>
      <c r="E289" s="341"/>
      <c r="F289" s="340"/>
      <c r="G289" s="341"/>
      <c r="H289" s="340"/>
      <c r="I289" s="341"/>
      <c r="J289" s="342"/>
      <c r="K289" s="340"/>
      <c r="L289" s="341"/>
      <c r="M289" s="340"/>
      <c r="N289" s="341"/>
      <c r="O289" s="340"/>
      <c r="P289" s="341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spans="1:26" ht="15.75" customHeight="1">
      <c r="A290" s="343"/>
      <c r="B290" s="340"/>
      <c r="C290" s="341"/>
      <c r="D290" s="340"/>
      <c r="E290" s="341"/>
      <c r="F290" s="340"/>
      <c r="G290" s="341"/>
      <c r="H290" s="340"/>
      <c r="I290" s="341"/>
      <c r="J290" s="342"/>
      <c r="K290" s="340"/>
      <c r="L290" s="341"/>
      <c r="M290" s="340"/>
      <c r="N290" s="341"/>
      <c r="O290" s="340"/>
      <c r="P290" s="341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spans="1:26" ht="15.75" customHeight="1">
      <c r="A291" s="343"/>
      <c r="B291" s="340"/>
      <c r="C291" s="341"/>
      <c r="D291" s="340"/>
      <c r="E291" s="341"/>
      <c r="F291" s="340"/>
      <c r="G291" s="341"/>
      <c r="H291" s="340"/>
      <c r="I291" s="341"/>
      <c r="J291" s="342"/>
      <c r="K291" s="340"/>
      <c r="L291" s="341"/>
      <c r="M291" s="340"/>
      <c r="N291" s="341"/>
      <c r="O291" s="340"/>
      <c r="P291" s="341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spans="1:26" ht="15.75" customHeight="1">
      <c r="A292" s="343"/>
      <c r="B292" s="340"/>
      <c r="C292" s="341"/>
      <c r="D292" s="340"/>
      <c r="E292" s="341"/>
      <c r="F292" s="340"/>
      <c r="G292" s="341"/>
      <c r="H292" s="340"/>
      <c r="I292" s="341"/>
      <c r="J292" s="342"/>
      <c r="K292" s="340"/>
      <c r="L292" s="341"/>
      <c r="M292" s="340"/>
      <c r="N292" s="341"/>
      <c r="O292" s="340"/>
      <c r="P292" s="341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spans="1:26" ht="15.75" customHeight="1">
      <c r="A293" s="343"/>
      <c r="B293" s="340"/>
      <c r="C293" s="341"/>
      <c r="D293" s="340"/>
      <c r="E293" s="341"/>
      <c r="F293" s="340"/>
      <c r="G293" s="341"/>
      <c r="H293" s="340"/>
      <c r="I293" s="341"/>
      <c r="J293" s="342"/>
      <c r="K293" s="340"/>
      <c r="L293" s="341"/>
      <c r="M293" s="340"/>
      <c r="N293" s="341"/>
      <c r="O293" s="340"/>
      <c r="P293" s="341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spans="1:26" ht="15.75" customHeight="1">
      <c r="A294" s="343"/>
      <c r="B294" s="340"/>
      <c r="C294" s="341"/>
      <c r="D294" s="340"/>
      <c r="E294" s="341"/>
      <c r="F294" s="340"/>
      <c r="G294" s="341"/>
      <c r="H294" s="340"/>
      <c r="I294" s="341"/>
      <c r="J294" s="342"/>
      <c r="K294" s="340"/>
      <c r="L294" s="341"/>
      <c r="M294" s="340"/>
      <c r="N294" s="341"/>
      <c r="O294" s="340"/>
      <c r="P294" s="341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spans="1:26" ht="15.75" customHeight="1">
      <c r="A295" s="343"/>
      <c r="B295" s="340"/>
      <c r="C295" s="341"/>
      <c r="D295" s="340"/>
      <c r="E295" s="341"/>
      <c r="F295" s="340"/>
      <c r="G295" s="341"/>
      <c r="H295" s="340"/>
      <c r="I295" s="341"/>
      <c r="J295" s="342"/>
      <c r="K295" s="340"/>
      <c r="L295" s="341"/>
      <c r="M295" s="340"/>
      <c r="N295" s="341"/>
      <c r="O295" s="340"/>
      <c r="P295" s="341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spans="1:26" ht="15.75" customHeight="1">
      <c r="A296" s="343"/>
      <c r="B296" s="340"/>
      <c r="C296" s="341"/>
      <c r="D296" s="340"/>
      <c r="E296" s="341"/>
      <c r="F296" s="340"/>
      <c r="G296" s="341"/>
      <c r="H296" s="340"/>
      <c r="I296" s="341"/>
      <c r="J296" s="342"/>
      <c r="K296" s="340"/>
      <c r="L296" s="341"/>
      <c r="M296" s="340"/>
      <c r="N296" s="341"/>
      <c r="O296" s="340"/>
      <c r="P296" s="341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spans="1:26" ht="15.75" customHeight="1">
      <c r="A297" s="343"/>
      <c r="B297" s="340"/>
      <c r="C297" s="341"/>
      <c r="D297" s="340"/>
      <c r="E297" s="341"/>
      <c r="F297" s="340"/>
      <c r="G297" s="341"/>
      <c r="H297" s="340"/>
      <c r="I297" s="341"/>
      <c r="J297" s="342"/>
      <c r="K297" s="340"/>
      <c r="L297" s="341"/>
      <c r="M297" s="340"/>
      <c r="N297" s="341"/>
      <c r="O297" s="340"/>
      <c r="P297" s="341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spans="1:26" ht="15.75" customHeight="1">
      <c r="A298" s="343"/>
      <c r="B298" s="340"/>
      <c r="C298" s="341"/>
      <c r="D298" s="340"/>
      <c r="E298" s="341"/>
      <c r="F298" s="340"/>
      <c r="G298" s="341"/>
      <c r="H298" s="340"/>
      <c r="I298" s="341"/>
      <c r="J298" s="342"/>
      <c r="K298" s="340"/>
      <c r="L298" s="341"/>
      <c r="M298" s="340"/>
      <c r="N298" s="341"/>
      <c r="O298" s="340"/>
      <c r="P298" s="341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spans="1:26" ht="15.75" customHeight="1">
      <c r="A299" s="343"/>
      <c r="B299" s="340"/>
      <c r="C299" s="341"/>
      <c r="D299" s="340"/>
      <c r="E299" s="341"/>
      <c r="F299" s="340"/>
      <c r="G299" s="341"/>
      <c r="H299" s="340"/>
      <c r="I299" s="341"/>
      <c r="J299" s="342"/>
      <c r="K299" s="340"/>
      <c r="L299" s="341"/>
      <c r="M299" s="340"/>
      <c r="N299" s="341"/>
      <c r="O299" s="340"/>
      <c r="P299" s="341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spans="1:26" ht="15.75" customHeight="1">
      <c r="A300" s="343"/>
      <c r="B300" s="340"/>
      <c r="C300" s="341"/>
      <c r="D300" s="340"/>
      <c r="E300" s="341"/>
      <c r="F300" s="340"/>
      <c r="G300" s="341"/>
      <c r="H300" s="340"/>
      <c r="I300" s="341"/>
      <c r="J300" s="342"/>
      <c r="K300" s="340"/>
      <c r="L300" s="341"/>
      <c r="M300" s="340"/>
      <c r="N300" s="341"/>
      <c r="O300" s="340"/>
      <c r="P300" s="341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spans="1:26" ht="15.75" customHeight="1">
      <c r="A301" s="343"/>
      <c r="B301" s="340"/>
      <c r="C301" s="341"/>
      <c r="D301" s="340"/>
      <c r="E301" s="341"/>
      <c r="F301" s="340"/>
      <c r="G301" s="341"/>
      <c r="H301" s="340"/>
      <c r="I301" s="341"/>
      <c r="J301" s="342"/>
      <c r="K301" s="340"/>
      <c r="L301" s="341"/>
      <c r="M301" s="340"/>
      <c r="N301" s="341"/>
      <c r="O301" s="340"/>
      <c r="P301" s="341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spans="1:26" ht="15.75" customHeight="1">
      <c r="A302" s="343"/>
      <c r="B302" s="340"/>
      <c r="C302" s="341"/>
      <c r="D302" s="340"/>
      <c r="E302" s="341"/>
      <c r="F302" s="340"/>
      <c r="G302" s="341"/>
      <c r="H302" s="340"/>
      <c r="I302" s="341"/>
      <c r="J302" s="342"/>
      <c r="K302" s="340"/>
      <c r="L302" s="341"/>
      <c r="M302" s="340"/>
      <c r="N302" s="341"/>
      <c r="O302" s="340"/>
      <c r="P302" s="341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spans="1:26" ht="15.75" customHeight="1">
      <c r="A303" s="343"/>
      <c r="B303" s="340"/>
      <c r="C303" s="341"/>
      <c r="D303" s="340"/>
      <c r="E303" s="341"/>
      <c r="F303" s="340"/>
      <c r="G303" s="341"/>
      <c r="H303" s="340"/>
      <c r="I303" s="341"/>
      <c r="J303" s="342"/>
      <c r="K303" s="340"/>
      <c r="L303" s="341"/>
      <c r="M303" s="340"/>
      <c r="N303" s="341"/>
      <c r="O303" s="340"/>
      <c r="P303" s="341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spans="1:26" ht="15.75" customHeight="1">
      <c r="A304" s="343"/>
      <c r="B304" s="340"/>
      <c r="C304" s="341"/>
      <c r="D304" s="340"/>
      <c r="E304" s="341"/>
      <c r="F304" s="340"/>
      <c r="G304" s="341"/>
      <c r="H304" s="340"/>
      <c r="I304" s="341"/>
      <c r="J304" s="342"/>
      <c r="K304" s="340"/>
      <c r="L304" s="341"/>
      <c r="M304" s="340"/>
      <c r="N304" s="341"/>
      <c r="O304" s="340"/>
      <c r="P304" s="341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spans="1:26" ht="15.75" customHeight="1">
      <c r="A305" s="343"/>
      <c r="B305" s="340"/>
      <c r="C305" s="341"/>
      <c r="D305" s="340"/>
      <c r="E305" s="341"/>
      <c r="F305" s="340"/>
      <c r="G305" s="341"/>
      <c r="H305" s="340"/>
      <c r="I305" s="341"/>
      <c r="J305" s="342"/>
      <c r="K305" s="340"/>
      <c r="L305" s="341"/>
      <c r="M305" s="340"/>
      <c r="N305" s="341"/>
      <c r="O305" s="340"/>
      <c r="P305" s="341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spans="1:26" ht="15.75" customHeight="1">
      <c r="A306" s="343"/>
      <c r="B306" s="340"/>
      <c r="C306" s="341"/>
      <c r="D306" s="340"/>
      <c r="E306" s="341"/>
      <c r="F306" s="340"/>
      <c r="G306" s="341"/>
      <c r="H306" s="340"/>
      <c r="I306" s="341"/>
      <c r="J306" s="342"/>
      <c r="K306" s="340"/>
      <c r="L306" s="341"/>
      <c r="M306" s="340"/>
      <c r="N306" s="341"/>
      <c r="O306" s="340"/>
      <c r="P306" s="341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spans="1:26" ht="15.75" customHeight="1">
      <c r="A307" s="343"/>
      <c r="B307" s="340"/>
      <c r="C307" s="341"/>
      <c r="D307" s="340"/>
      <c r="E307" s="341"/>
      <c r="F307" s="340"/>
      <c r="G307" s="341"/>
      <c r="H307" s="340"/>
      <c r="I307" s="341"/>
      <c r="J307" s="342"/>
      <c r="K307" s="340"/>
      <c r="L307" s="341"/>
      <c r="M307" s="340"/>
      <c r="N307" s="341"/>
      <c r="O307" s="340"/>
      <c r="P307" s="341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spans="1:26" ht="15.75" customHeight="1">
      <c r="A308" s="343"/>
      <c r="B308" s="340"/>
      <c r="C308" s="341"/>
      <c r="D308" s="340"/>
      <c r="E308" s="341"/>
      <c r="F308" s="340"/>
      <c r="G308" s="341"/>
      <c r="H308" s="340"/>
      <c r="I308" s="341"/>
      <c r="J308" s="342"/>
      <c r="K308" s="340"/>
      <c r="L308" s="341"/>
      <c r="M308" s="340"/>
      <c r="N308" s="341"/>
      <c r="O308" s="340"/>
      <c r="P308" s="341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spans="1:26" ht="15.75" customHeight="1">
      <c r="A309" s="343"/>
      <c r="B309" s="340"/>
      <c r="C309" s="341"/>
      <c r="D309" s="340"/>
      <c r="E309" s="341"/>
      <c r="F309" s="340"/>
      <c r="G309" s="341"/>
      <c r="H309" s="340"/>
      <c r="I309" s="341"/>
      <c r="J309" s="342"/>
      <c r="K309" s="340"/>
      <c r="L309" s="341"/>
      <c r="M309" s="340"/>
      <c r="N309" s="341"/>
      <c r="O309" s="340"/>
      <c r="P309" s="341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spans="1:26" ht="15.75" customHeight="1">
      <c r="A310" s="343"/>
      <c r="B310" s="340"/>
      <c r="C310" s="341"/>
      <c r="D310" s="340"/>
      <c r="E310" s="341"/>
      <c r="F310" s="340"/>
      <c r="G310" s="341"/>
      <c r="H310" s="340"/>
      <c r="I310" s="341"/>
      <c r="J310" s="342"/>
      <c r="K310" s="340"/>
      <c r="L310" s="341"/>
      <c r="M310" s="340"/>
      <c r="N310" s="341"/>
      <c r="O310" s="340"/>
      <c r="P310" s="341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spans="1:26" ht="15.75" customHeight="1">
      <c r="A311" s="343"/>
      <c r="B311" s="340"/>
      <c r="C311" s="341"/>
      <c r="D311" s="340"/>
      <c r="E311" s="341"/>
      <c r="F311" s="340"/>
      <c r="G311" s="341"/>
      <c r="H311" s="340"/>
      <c r="I311" s="341"/>
      <c r="J311" s="342"/>
      <c r="K311" s="340"/>
      <c r="L311" s="341"/>
      <c r="M311" s="340"/>
      <c r="N311" s="341"/>
      <c r="O311" s="340"/>
      <c r="P311" s="341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spans="1:26" ht="15.75" customHeight="1">
      <c r="A312" s="343"/>
      <c r="B312" s="340"/>
      <c r="C312" s="341"/>
      <c r="D312" s="340"/>
      <c r="E312" s="341"/>
      <c r="F312" s="340"/>
      <c r="G312" s="341"/>
      <c r="H312" s="340"/>
      <c r="I312" s="341"/>
      <c r="J312" s="342"/>
      <c r="K312" s="340"/>
      <c r="L312" s="341"/>
      <c r="M312" s="340"/>
      <c r="N312" s="341"/>
      <c r="O312" s="340"/>
      <c r="P312" s="341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spans="1:26" ht="15.75" customHeight="1">
      <c r="A313" s="343"/>
      <c r="B313" s="340"/>
      <c r="C313" s="341"/>
      <c r="D313" s="340"/>
      <c r="E313" s="341"/>
      <c r="F313" s="340"/>
      <c r="G313" s="341"/>
      <c r="H313" s="340"/>
      <c r="I313" s="341"/>
      <c r="J313" s="342"/>
      <c r="K313" s="340"/>
      <c r="L313" s="341"/>
      <c r="M313" s="340"/>
      <c r="N313" s="341"/>
      <c r="O313" s="340"/>
      <c r="P313" s="341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spans="1:26" ht="15.75" customHeight="1">
      <c r="A314" s="343"/>
      <c r="B314" s="340"/>
      <c r="C314" s="341"/>
      <c r="D314" s="340"/>
      <c r="E314" s="341"/>
      <c r="F314" s="340"/>
      <c r="G314" s="341"/>
      <c r="H314" s="340"/>
      <c r="I314" s="341"/>
      <c r="J314" s="342"/>
      <c r="K314" s="340"/>
      <c r="L314" s="341"/>
      <c r="M314" s="340"/>
      <c r="N314" s="341"/>
      <c r="O314" s="340"/>
      <c r="P314" s="341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spans="1:26" ht="15.75" customHeight="1">
      <c r="A315" s="343"/>
      <c r="B315" s="340"/>
      <c r="C315" s="341"/>
      <c r="D315" s="340"/>
      <c r="E315" s="341"/>
      <c r="F315" s="340"/>
      <c r="G315" s="341"/>
      <c r="H315" s="340"/>
      <c r="I315" s="341"/>
      <c r="J315" s="342"/>
      <c r="K315" s="340"/>
      <c r="L315" s="341"/>
      <c r="M315" s="340"/>
      <c r="N315" s="341"/>
      <c r="O315" s="340"/>
      <c r="P315" s="341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spans="1:26" ht="15.75" customHeight="1">
      <c r="A316" s="343"/>
      <c r="B316" s="340"/>
      <c r="C316" s="341"/>
      <c r="D316" s="340"/>
      <c r="E316" s="341"/>
      <c r="F316" s="340"/>
      <c r="G316" s="341"/>
      <c r="H316" s="340"/>
      <c r="I316" s="341"/>
      <c r="J316" s="342"/>
      <c r="K316" s="340"/>
      <c r="L316" s="341"/>
      <c r="M316" s="340"/>
      <c r="N316" s="341"/>
      <c r="O316" s="340"/>
      <c r="P316" s="341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spans="1:26" ht="15.75" customHeight="1">
      <c r="A317" s="343"/>
      <c r="B317" s="340"/>
      <c r="C317" s="341"/>
      <c r="D317" s="340"/>
      <c r="E317" s="341"/>
      <c r="F317" s="340"/>
      <c r="G317" s="341"/>
      <c r="H317" s="340"/>
      <c r="I317" s="341"/>
      <c r="J317" s="342"/>
      <c r="K317" s="340"/>
      <c r="L317" s="341"/>
      <c r="M317" s="340"/>
      <c r="N317" s="341"/>
      <c r="O317" s="340"/>
      <c r="P317" s="341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spans="1:26" ht="15.75" customHeight="1">
      <c r="A318" s="343"/>
      <c r="B318" s="340"/>
      <c r="C318" s="341"/>
      <c r="D318" s="340"/>
      <c r="E318" s="341"/>
      <c r="F318" s="340"/>
      <c r="G318" s="341"/>
      <c r="H318" s="340"/>
      <c r="I318" s="341"/>
      <c r="J318" s="342"/>
      <c r="K318" s="340"/>
      <c r="L318" s="341"/>
      <c r="M318" s="340"/>
      <c r="N318" s="341"/>
      <c r="O318" s="340"/>
      <c r="P318" s="341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spans="1:26" ht="15.75" customHeight="1">
      <c r="A319" s="343"/>
      <c r="B319" s="340"/>
      <c r="C319" s="341"/>
      <c r="D319" s="340"/>
      <c r="E319" s="341"/>
      <c r="F319" s="340"/>
      <c r="G319" s="341"/>
      <c r="H319" s="340"/>
      <c r="I319" s="341"/>
      <c r="J319" s="342"/>
      <c r="K319" s="340"/>
      <c r="L319" s="341"/>
      <c r="M319" s="340"/>
      <c r="N319" s="341"/>
      <c r="O319" s="340"/>
      <c r="P319" s="341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spans="1:26" ht="15.75" customHeight="1">
      <c r="A320" s="343"/>
      <c r="B320" s="340"/>
      <c r="C320" s="341"/>
      <c r="D320" s="340"/>
      <c r="E320" s="341"/>
      <c r="F320" s="340"/>
      <c r="G320" s="341"/>
      <c r="H320" s="340"/>
      <c r="I320" s="341"/>
      <c r="J320" s="342"/>
      <c r="K320" s="340"/>
      <c r="L320" s="341"/>
      <c r="M320" s="340"/>
      <c r="N320" s="341"/>
      <c r="O320" s="340"/>
      <c r="P320" s="341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spans="1:26" ht="15.75" customHeight="1">
      <c r="A321" s="343"/>
      <c r="B321" s="340"/>
      <c r="C321" s="341"/>
      <c r="D321" s="340"/>
      <c r="E321" s="341"/>
      <c r="F321" s="340"/>
      <c r="G321" s="341"/>
      <c r="H321" s="340"/>
      <c r="I321" s="341"/>
      <c r="J321" s="342"/>
      <c r="K321" s="340"/>
      <c r="L321" s="341"/>
      <c r="M321" s="340"/>
      <c r="N321" s="341"/>
      <c r="O321" s="340"/>
      <c r="P321" s="341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spans="1:26" ht="15.75" customHeight="1">
      <c r="A322" s="343"/>
      <c r="B322" s="340"/>
      <c r="C322" s="341"/>
      <c r="D322" s="340"/>
      <c r="E322" s="341"/>
      <c r="F322" s="340"/>
      <c r="G322" s="341"/>
      <c r="H322" s="340"/>
      <c r="I322" s="341"/>
      <c r="J322" s="342"/>
      <c r="K322" s="340"/>
      <c r="L322" s="341"/>
      <c r="M322" s="340"/>
      <c r="N322" s="341"/>
      <c r="O322" s="340"/>
      <c r="P322" s="341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spans="1:26" ht="15.75" customHeight="1">
      <c r="A323" s="343"/>
      <c r="B323" s="340"/>
      <c r="C323" s="341"/>
      <c r="D323" s="340"/>
      <c r="E323" s="341"/>
      <c r="F323" s="340"/>
      <c r="G323" s="341"/>
      <c r="H323" s="340"/>
      <c r="I323" s="341"/>
      <c r="J323" s="342"/>
      <c r="K323" s="340"/>
      <c r="L323" s="341"/>
      <c r="M323" s="340"/>
      <c r="N323" s="341"/>
      <c r="O323" s="340"/>
      <c r="P323" s="341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spans="1:26" ht="15.75" customHeight="1">
      <c r="A324" s="343"/>
      <c r="B324" s="340"/>
      <c r="C324" s="341"/>
      <c r="D324" s="340"/>
      <c r="E324" s="341"/>
      <c r="F324" s="340"/>
      <c r="G324" s="341"/>
      <c r="H324" s="340"/>
      <c r="I324" s="341"/>
      <c r="J324" s="342"/>
      <c r="K324" s="340"/>
      <c r="L324" s="341"/>
      <c r="M324" s="340"/>
      <c r="N324" s="341"/>
      <c r="O324" s="340"/>
      <c r="P324" s="341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spans="1:26" ht="15.75" customHeight="1">
      <c r="A325" s="343"/>
      <c r="B325" s="340"/>
      <c r="C325" s="341"/>
      <c r="D325" s="340"/>
      <c r="E325" s="341"/>
      <c r="F325" s="340"/>
      <c r="G325" s="341"/>
      <c r="H325" s="340"/>
      <c r="I325" s="341"/>
      <c r="J325" s="342"/>
      <c r="K325" s="340"/>
      <c r="L325" s="341"/>
      <c r="M325" s="340"/>
      <c r="N325" s="341"/>
      <c r="O325" s="340"/>
      <c r="P325" s="341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spans="1:26" ht="15.75" customHeight="1">
      <c r="A326" s="343"/>
      <c r="B326" s="340"/>
      <c r="C326" s="341"/>
      <c r="D326" s="340"/>
      <c r="E326" s="341"/>
      <c r="F326" s="340"/>
      <c r="G326" s="341"/>
      <c r="H326" s="340"/>
      <c r="I326" s="341"/>
      <c r="J326" s="342"/>
      <c r="K326" s="340"/>
      <c r="L326" s="341"/>
      <c r="M326" s="340"/>
      <c r="N326" s="341"/>
      <c r="O326" s="340"/>
      <c r="P326" s="341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spans="1:26" ht="15.75" customHeight="1">
      <c r="A327" s="343"/>
      <c r="B327" s="340"/>
      <c r="C327" s="341"/>
      <c r="D327" s="340"/>
      <c r="E327" s="341"/>
      <c r="F327" s="340"/>
      <c r="G327" s="341"/>
      <c r="H327" s="340"/>
      <c r="I327" s="341"/>
      <c r="J327" s="342"/>
      <c r="K327" s="340"/>
      <c r="L327" s="341"/>
      <c r="M327" s="340"/>
      <c r="N327" s="341"/>
      <c r="O327" s="340"/>
      <c r="P327" s="341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spans="1:26" ht="15.75" customHeight="1">
      <c r="A328" s="343"/>
      <c r="B328" s="340"/>
      <c r="C328" s="341"/>
      <c r="D328" s="340"/>
      <c r="E328" s="341"/>
      <c r="F328" s="340"/>
      <c r="G328" s="341"/>
      <c r="H328" s="340"/>
      <c r="I328" s="341"/>
      <c r="J328" s="342"/>
      <c r="K328" s="340"/>
      <c r="L328" s="341"/>
      <c r="M328" s="340"/>
      <c r="N328" s="341"/>
      <c r="O328" s="340"/>
      <c r="P328" s="341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spans="1:26" ht="15.75" customHeight="1">
      <c r="A329" s="343"/>
      <c r="B329" s="340"/>
      <c r="C329" s="341"/>
      <c r="D329" s="340"/>
      <c r="E329" s="341"/>
      <c r="F329" s="340"/>
      <c r="G329" s="341"/>
      <c r="H329" s="340"/>
      <c r="I329" s="341"/>
      <c r="J329" s="342"/>
      <c r="K329" s="340"/>
      <c r="L329" s="341"/>
      <c r="M329" s="340"/>
      <c r="N329" s="341"/>
      <c r="O329" s="340"/>
      <c r="P329" s="341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spans="1:26" ht="15.75" customHeight="1">
      <c r="A330" s="343"/>
      <c r="B330" s="340"/>
      <c r="C330" s="341"/>
      <c r="D330" s="340"/>
      <c r="E330" s="341"/>
      <c r="F330" s="340"/>
      <c r="G330" s="341"/>
      <c r="H330" s="340"/>
      <c r="I330" s="341"/>
      <c r="J330" s="342"/>
      <c r="K330" s="340"/>
      <c r="L330" s="341"/>
      <c r="M330" s="340"/>
      <c r="N330" s="341"/>
      <c r="O330" s="340"/>
      <c r="P330" s="341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spans="1:26" ht="15.75" customHeight="1">
      <c r="A331" s="343"/>
      <c r="B331" s="340"/>
      <c r="C331" s="341"/>
      <c r="D331" s="340"/>
      <c r="E331" s="341"/>
      <c r="F331" s="340"/>
      <c r="G331" s="341"/>
      <c r="H331" s="340"/>
      <c r="I331" s="341"/>
      <c r="J331" s="342"/>
      <c r="K331" s="340"/>
      <c r="L331" s="341"/>
      <c r="M331" s="340"/>
      <c r="N331" s="341"/>
      <c r="O331" s="340"/>
      <c r="P331" s="341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spans="1:26" ht="15.75" customHeight="1">
      <c r="A332" s="343"/>
      <c r="B332" s="340"/>
      <c r="C332" s="341"/>
      <c r="D332" s="340"/>
      <c r="E332" s="341"/>
      <c r="F332" s="340"/>
      <c r="G332" s="341"/>
      <c r="H332" s="340"/>
      <c r="I332" s="341"/>
      <c r="J332" s="342"/>
      <c r="K332" s="340"/>
      <c r="L332" s="341"/>
      <c r="M332" s="340"/>
      <c r="N332" s="341"/>
      <c r="O332" s="340"/>
      <c r="P332" s="341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spans="1:26" ht="15.75" customHeight="1">
      <c r="A333" s="343"/>
      <c r="B333" s="340"/>
      <c r="C333" s="341"/>
      <c r="D333" s="340"/>
      <c r="E333" s="341"/>
      <c r="F333" s="340"/>
      <c r="G333" s="341"/>
      <c r="H333" s="340"/>
      <c r="I333" s="341"/>
      <c r="J333" s="342"/>
      <c r="K333" s="340"/>
      <c r="L333" s="341"/>
      <c r="M333" s="340"/>
      <c r="N333" s="341"/>
      <c r="O333" s="340"/>
      <c r="P333" s="341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spans="1:26" ht="15.75" customHeight="1">
      <c r="A334" s="343"/>
      <c r="B334" s="340"/>
      <c r="C334" s="341"/>
      <c r="D334" s="340"/>
      <c r="E334" s="341"/>
      <c r="F334" s="340"/>
      <c r="G334" s="341"/>
      <c r="H334" s="340"/>
      <c r="I334" s="341"/>
      <c r="J334" s="342"/>
      <c r="K334" s="340"/>
      <c r="L334" s="341"/>
      <c r="M334" s="340"/>
      <c r="N334" s="341"/>
      <c r="O334" s="340"/>
      <c r="P334" s="341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spans="1:26" ht="15.75" customHeight="1">
      <c r="A335" s="343"/>
      <c r="B335" s="340"/>
      <c r="C335" s="341"/>
      <c r="D335" s="340"/>
      <c r="E335" s="341"/>
      <c r="F335" s="340"/>
      <c r="G335" s="341"/>
      <c r="H335" s="340"/>
      <c r="I335" s="341"/>
      <c r="J335" s="342"/>
      <c r="K335" s="340"/>
      <c r="L335" s="341"/>
      <c r="M335" s="340"/>
      <c r="N335" s="341"/>
      <c r="O335" s="340"/>
      <c r="P335" s="341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spans="1:26" ht="15.75" customHeight="1">
      <c r="A336" s="343"/>
      <c r="B336" s="340"/>
      <c r="C336" s="341"/>
      <c r="D336" s="340"/>
      <c r="E336" s="341"/>
      <c r="F336" s="340"/>
      <c r="G336" s="341"/>
      <c r="H336" s="340"/>
      <c r="I336" s="341"/>
      <c r="J336" s="342"/>
      <c r="K336" s="340"/>
      <c r="L336" s="341"/>
      <c r="M336" s="340"/>
      <c r="N336" s="341"/>
      <c r="O336" s="340"/>
      <c r="P336" s="341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spans="1:26" ht="15.75" customHeight="1">
      <c r="A337" s="343"/>
      <c r="B337" s="340"/>
      <c r="C337" s="341"/>
      <c r="D337" s="340"/>
      <c r="E337" s="341"/>
      <c r="F337" s="340"/>
      <c r="G337" s="341"/>
      <c r="H337" s="340"/>
      <c r="I337" s="341"/>
      <c r="J337" s="342"/>
      <c r="K337" s="340"/>
      <c r="L337" s="341"/>
      <c r="M337" s="340"/>
      <c r="N337" s="341"/>
      <c r="O337" s="340"/>
      <c r="P337" s="341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spans="1:26" ht="15.75" customHeight="1">
      <c r="A338" s="343"/>
      <c r="B338" s="340"/>
      <c r="C338" s="341"/>
      <c r="D338" s="340"/>
      <c r="E338" s="341"/>
      <c r="F338" s="340"/>
      <c r="G338" s="341"/>
      <c r="H338" s="340"/>
      <c r="I338" s="341"/>
      <c r="J338" s="342"/>
      <c r="K338" s="340"/>
      <c r="L338" s="341"/>
      <c r="M338" s="340"/>
      <c r="N338" s="341"/>
      <c r="O338" s="340"/>
      <c r="P338" s="341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spans="1:26" ht="15.75" customHeight="1">
      <c r="A339" s="343"/>
      <c r="B339" s="340"/>
      <c r="C339" s="341"/>
      <c r="D339" s="340"/>
      <c r="E339" s="341"/>
      <c r="F339" s="340"/>
      <c r="G339" s="341"/>
      <c r="H339" s="340"/>
      <c r="I339" s="341"/>
      <c r="J339" s="342"/>
      <c r="K339" s="340"/>
      <c r="L339" s="341"/>
      <c r="M339" s="340"/>
      <c r="N339" s="341"/>
      <c r="O339" s="340"/>
      <c r="P339" s="341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spans="1:26" ht="15.75" customHeight="1">
      <c r="A340" s="343"/>
      <c r="B340" s="340"/>
      <c r="C340" s="341"/>
      <c r="D340" s="340"/>
      <c r="E340" s="341"/>
      <c r="F340" s="340"/>
      <c r="G340" s="341"/>
      <c r="H340" s="340"/>
      <c r="I340" s="341"/>
      <c r="J340" s="342"/>
      <c r="K340" s="340"/>
      <c r="L340" s="341"/>
      <c r="M340" s="340"/>
      <c r="N340" s="341"/>
      <c r="O340" s="340"/>
      <c r="P340" s="341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spans="1:26" ht="15.75" customHeight="1">
      <c r="A341" s="343"/>
      <c r="B341" s="340"/>
      <c r="C341" s="341"/>
      <c r="D341" s="340"/>
      <c r="E341" s="341"/>
      <c r="F341" s="340"/>
      <c r="G341" s="341"/>
      <c r="H341" s="340"/>
      <c r="I341" s="341"/>
      <c r="J341" s="342"/>
      <c r="K341" s="340"/>
      <c r="L341" s="341"/>
      <c r="M341" s="340"/>
      <c r="N341" s="341"/>
      <c r="O341" s="340"/>
      <c r="P341" s="341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spans="1:26" ht="15.75" customHeight="1">
      <c r="A342" s="343"/>
      <c r="B342" s="340"/>
      <c r="C342" s="341"/>
      <c r="D342" s="340"/>
      <c r="E342" s="341"/>
      <c r="F342" s="340"/>
      <c r="G342" s="341"/>
      <c r="H342" s="340"/>
      <c r="I342" s="341"/>
      <c r="J342" s="342"/>
      <c r="K342" s="340"/>
      <c r="L342" s="341"/>
      <c r="M342" s="340"/>
      <c r="N342" s="341"/>
      <c r="O342" s="340"/>
      <c r="P342" s="341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spans="1:26" ht="15.75" customHeight="1">
      <c r="A343" s="343"/>
      <c r="B343" s="340"/>
      <c r="C343" s="341"/>
      <c r="D343" s="340"/>
      <c r="E343" s="341"/>
      <c r="F343" s="340"/>
      <c r="G343" s="341"/>
      <c r="H343" s="340"/>
      <c r="I343" s="341"/>
      <c r="J343" s="342"/>
      <c r="K343" s="340"/>
      <c r="L343" s="341"/>
      <c r="M343" s="340"/>
      <c r="N343" s="341"/>
      <c r="O343" s="340"/>
      <c r="P343" s="341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spans="1:26" ht="15.75" customHeight="1">
      <c r="A344" s="343"/>
      <c r="B344" s="340"/>
      <c r="C344" s="341"/>
      <c r="D344" s="340"/>
      <c r="E344" s="341"/>
      <c r="F344" s="340"/>
      <c r="G344" s="341"/>
      <c r="H344" s="340"/>
      <c r="I344" s="341"/>
      <c r="J344" s="342"/>
      <c r="K344" s="340"/>
      <c r="L344" s="341"/>
      <c r="M344" s="340"/>
      <c r="N344" s="341"/>
      <c r="O344" s="340"/>
      <c r="P344" s="341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spans="1:26" ht="15.75" customHeight="1">
      <c r="A345" s="343"/>
      <c r="B345" s="340"/>
      <c r="C345" s="341"/>
      <c r="D345" s="340"/>
      <c r="E345" s="341"/>
      <c r="F345" s="340"/>
      <c r="G345" s="341"/>
      <c r="H345" s="340"/>
      <c r="I345" s="341"/>
      <c r="J345" s="342"/>
      <c r="K345" s="340"/>
      <c r="L345" s="341"/>
      <c r="M345" s="340"/>
      <c r="N345" s="341"/>
      <c r="O345" s="340"/>
      <c r="P345" s="341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spans="1:26" ht="15.75" customHeight="1">
      <c r="A346" s="343"/>
      <c r="B346" s="340"/>
      <c r="C346" s="341"/>
      <c r="D346" s="340"/>
      <c r="E346" s="341"/>
      <c r="F346" s="340"/>
      <c r="G346" s="341"/>
      <c r="H346" s="340"/>
      <c r="I346" s="341"/>
      <c r="J346" s="342"/>
      <c r="K346" s="340"/>
      <c r="L346" s="341"/>
      <c r="M346" s="340"/>
      <c r="N346" s="341"/>
      <c r="O346" s="340"/>
      <c r="P346" s="341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spans="1:26" ht="15.75" customHeight="1">
      <c r="A347" s="343"/>
      <c r="B347" s="340"/>
      <c r="C347" s="341"/>
      <c r="D347" s="340"/>
      <c r="E347" s="341"/>
      <c r="F347" s="340"/>
      <c r="G347" s="341"/>
      <c r="H347" s="340"/>
      <c r="I347" s="341"/>
      <c r="J347" s="342"/>
      <c r="K347" s="340"/>
      <c r="L347" s="341"/>
      <c r="M347" s="340"/>
      <c r="N347" s="341"/>
      <c r="O347" s="340"/>
      <c r="P347" s="341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spans="1:26" ht="15.75" customHeight="1">
      <c r="A348" s="343"/>
      <c r="B348" s="340"/>
      <c r="C348" s="341"/>
      <c r="D348" s="340"/>
      <c r="E348" s="341"/>
      <c r="F348" s="340"/>
      <c r="G348" s="341"/>
      <c r="H348" s="340"/>
      <c r="I348" s="341"/>
      <c r="J348" s="342"/>
      <c r="K348" s="340"/>
      <c r="L348" s="341"/>
      <c r="M348" s="340"/>
      <c r="N348" s="341"/>
      <c r="O348" s="340"/>
      <c r="P348" s="341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spans="1:26" ht="15.75" customHeight="1">
      <c r="A349" s="343"/>
      <c r="B349" s="340"/>
      <c r="C349" s="341"/>
      <c r="D349" s="340"/>
      <c r="E349" s="341"/>
      <c r="F349" s="340"/>
      <c r="G349" s="341"/>
      <c r="H349" s="340"/>
      <c r="I349" s="341"/>
      <c r="J349" s="342"/>
      <c r="K349" s="340"/>
      <c r="L349" s="341"/>
      <c r="M349" s="340"/>
      <c r="N349" s="341"/>
      <c r="O349" s="340"/>
      <c r="P349" s="341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spans="1:26" ht="15.75" customHeight="1">
      <c r="A350" s="343"/>
      <c r="B350" s="340"/>
      <c r="C350" s="341"/>
      <c r="D350" s="340"/>
      <c r="E350" s="341"/>
      <c r="F350" s="340"/>
      <c r="G350" s="341"/>
      <c r="H350" s="340"/>
      <c r="I350" s="341"/>
      <c r="J350" s="342"/>
      <c r="K350" s="340"/>
      <c r="L350" s="341"/>
      <c r="M350" s="340"/>
      <c r="N350" s="341"/>
      <c r="O350" s="340"/>
      <c r="P350" s="341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spans="1:26" ht="15.75" customHeight="1">
      <c r="A351" s="343"/>
      <c r="B351" s="340"/>
      <c r="C351" s="341"/>
      <c r="D351" s="340"/>
      <c r="E351" s="341"/>
      <c r="F351" s="340"/>
      <c r="G351" s="341"/>
      <c r="H351" s="340"/>
      <c r="I351" s="341"/>
      <c r="J351" s="342"/>
      <c r="K351" s="340"/>
      <c r="L351" s="341"/>
      <c r="M351" s="340"/>
      <c r="N351" s="341"/>
      <c r="O351" s="340"/>
      <c r="P351" s="341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spans="1:26" ht="15.75" customHeight="1">
      <c r="A352" s="343"/>
      <c r="B352" s="340"/>
      <c r="C352" s="341"/>
      <c r="D352" s="340"/>
      <c r="E352" s="341"/>
      <c r="F352" s="340"/>
      <c r="G352" s="341"/>
      <c r="H352" s="340"/>
      <c r="I352" s="341"/>
      <c r="J352" s="342"/>
      <c r="K352" s="340"/>
      <c r="L352" s="341"/>
      <c r="M352" s="340"/>
      <c r="N352" s="341"/>
      <c r="O352" s="340"/>
      <c r="P352" s="341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spans="1:26" ht="15.75" customHeight="1">
      <c r="A353" s="343"/>
      <c r="B353" s="340"/>
      <c r="C353" s="341"/>
      <c r="D353" s="340"/>
      <c r="E353" s="341"/>
      <c r="F353" s="340"/>
      <c r="G353" s="341"/>
      <c r="H353" s="340"/>
      <c r="I353" s="341"/>
      <c r="J353" s="342"/>
      <c r="K353" s="340"/>
      <c r="L353" s="341"/>
      <c r="M353" s="340"/>
      <c r="N353" s="341"/>
      <c r="O353" s="340"/>
      <c r="P353" s="341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spans="1:26" ht="15.75" customHeight="1">
      <c r="A354" s="343"/>
      <c r="B354" s="340"/>
      <c r="C354" s="341"/>
      <c r="D354" s="340"/>
      <c r="E354" s="341"/>
      <c r="F354" s="340"/>
      <c r="G354" s="341"/>
      <c r="H354" s="340"/>
      <c r="I354" s="341"/>
      <c r="J354" s="342"/>
      <c r="K354" s="340"/>
      <c r="L354" s="341"/>
      <c r="M354" s="340"/>
      <c r="N354" s="341"/>
      <c r="O354" s="340"/>
      <c r="P354" s="341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spans="1:26" ht="15.75" customHeight="1">
      <c r="A355" s="343"/>
      <c r="B355" s="340"/>
      <c r="C355" s="341"/>
      <c r="D355" s="340"/>
      <c r="E355" s="341"/>
      <c r="F355" s="340"/>
      <c r="G355" s="341"/>
      <c r="H355" s="340"/>
      <c r="I355" s="341"/>
      <c r="J355" s="342"/>
      <c r="K355" s="340"/>
      <c r="L355" s="341"/>
      <c r="M355" s="340"/>
      <c r="N355" s="341"/>
      <c r="O355" s="340"/>
      <c r="P355" s="341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spans="1:26" ht="15.75" customHeight="1">
      <c r="A356" s="343"/>
      <c r="B356" s="340"/>
      <c r="C356" s="341"/>
      <c r="D356" s="340"/>
      <c r="E356" s="341"/>
      <c r="F356" s="340"/>
      <c r="G356" s="341"/>
      <c r="H356" s="340"/>
      <c r="I356" s="341"/>
      <c r="J356" s="342"/>
      <c r="K356" s="340"/>
      <c r="L356" s="341"/>
      <c r="M356" s="340"/>
      <c r="N356" s="341"/>
      <c r="O356" s="340"/>
      <c r="P356" s="341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spans="1:26" ht="15.75" customHeight="1">
      <c r="A357" s="343"/>
      <c r="B357" s="340"/>
      <c r="C357" s="341"/>
      <c r="D357" s="340"/>
      <c r="E357" s="341"/>
      <c r="F357" s="340"/>
      <c r="G357" s="341"/>
      <c r="H357" s="340"/>
      <c r="I357" s="341"/>
      <c r="J357" s="342"/>
      <c r="K357" s="340"/>
      <c r="L357" s="341"/>
      <c r="M357" s="340"/>
      <c r="N357" s="341"/>
      <c r="O357" s="340"/>
      <c r="P357" s="341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spans="1:26" ht="15.75" customHeight="1">
      <c r="A358" s="343"/>
      <c r="B358" s="340"/>
      <c r="C358" s="341"/>
      <c r="D358" s="340"/>
      <c r="E358" s="341"/>
      <c r="F358" s="340"/>
      <c r="G358" s="341"/>
      <c r="H358" s="340"/>
      <c r="I358" s="341"/>
      <c r="J358" s="342"/>
      <c r="K358" s="340"/>
      <c r="L358" s="341"/>
      <c r="M358" s="340"/>
      <c r="N358" s="341"/>
      <c r="O358" s="340"/>
      <c r="P358" s="341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spans="1:26" ht="15.75" customHeight="1">
      <c r="A359" s="343"/>
      <c r="B359" s="340"/>
      <c r="C359" s="341"/>
      <c r="D359" s="340"/>
      <c r="E359" s="341"/>
      <c r="F359" s="340"/>
      <c r="G359" s="341"/>
      <c r="H359" s="340"/>
      <c r="I359" s="341"/>
      <c r="J359" s="342"/>
      <c r="K359" s="340"/>
      <c r="L359" s="341"/>
      <c r="M359" s="340"/>
      <c r="N359" s="341"/>
      <c r="O359" s="340"/>
      <c r="P359" s="341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spans="1:26" ht="15.75" customHeight="1">
      <c r="A360" s="343"/>
      <c r="B360" s="340"/>
      <c r="C360" s="341"/>
      <c r="D360" s="340"/>
      <c r="E360" s="341"/>
      <c r="F360" s="340"/>
      <c r="G360" s="341"/>
      <c r="H360" s="340"/>
      <c r="I360" s="341"/>
      <c r="J360" s="342"/>
      <c r="K360" s="340"/>
      <c r="L360" s="341"/>
      <c r="M360" s="340"/>
      <c r="N360" s="341"/>
      <c r="O360" s="340"/>
      <c r="P360" s="341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spans="1:26" ht="15.75" customHeight="1">
      <c r="A361" s="343"/>
      <c r="B361" s="340"/>
      <c r="C361" s="341"/>
      <c r="D361" s="340"/>
      <c r="E361" s="341"/>
      <c r="F361" s="340"/>
      <c r="G361" s="341"/>
      <c r="H361" s="340"/>
      <c r="I361" s="341"/>
      <c r="J361" s="342"/>
      <c r="K361" s="340"/>
      <c r="L361" s="341"/>
      <c r="M361" s="340"/>
      <c r="N361" s="341"/>
      <c r="O361" s="340"/>
      <c r="P361" s="341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spans="1:26" ht="15.75" customHeight="1">
      <c r="A362" s="343"/>
      <c r="B362" s="340"/>
      <c r="C362" s="341"/>
      <c r="D362" s="340"/>
      <c r="E362" s="341"/>
      <c r="F362" s="340"/>
      <c r="G362" s="341"/>
      <c r="H362" s="340"/>
      <c r="I362" s="341"/>
      <c r="J362" s="342"/>
      <c r="K362" s="340"/>
      <c r="L362" s="341"/>
      <c r="M362" s="340"/>
      <c r="N362" s="341"/>
      <c r="O362" s="340"/>
      <c r="P362" s="341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spans="1:26" ht="15.75" customHeight="1">
      <c r="A363" s="343"/>
      <c r="B363" s="340"/>
      <c r="C363" s="341"/>
      <c r="D363" s="340"/>
      <c r="E363" s="341"/>
      <c r="F363" s="340"/>
      <c r="G363" s="341"/>
      <c r="H363" s="340"/>
      <c r="I363" s="341"/>
      <c r="J363" s="342"/>
      <c r="K363" s="340"/>
      <c r="L363" s="341"/>
      <c r="M363" s="340"/>
      <c r="N363" s="341"/>
      <c r="O363" s="340"/>
      <c r="P363" s="341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spans="1:26" ht="15.75" customHeight="1">
      <c r="A364" s="343"/>
      <c r="B364" s="340"/>
      <c r="C364" s="341"/>
      <c r="D364" s="340"/>
      <c r="E364" s="341"/>
      <c r="F364" s="340"/>
      <c r="G364" s="341"/>
      <c r="H364" s="340"/>
      <c r="I364" s="341"/>
      <c r="J364" s="342"/>
      <c r="K364" s="340"/>
      <c r="L364" s="341"/>
      <c r="M364" s="340"/>
      <c r="N364" s="341"/>
      <c r="O364" s="340"/>
      <c r="P364" s="341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spans="1:26" ht="15.75" customHeight="1">
      <c r="A365" s="343"/>
      <c r="B365" s="340"/>
      <c r="C365" s="341"/>
      <c r="D365" s="340"/>
      <c r="E365" s="341"/>
      <c r="F365" s="340"/>
      <c r="G365" s="341"/>
      <c r="H365" s="340"/>
      <c r="I365" s="341"/>
      <c r="J365" s="342"/>
      <c r="K365" s="340"/>
      <c r="L365" s="341"/>
      <c r="M365" s="340"/>
      <c r="N365" s="341"/>
      <c r="O365" s="340"/>
      <c r="P365" s="341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spans="1:26" ht="15.75" customHeight="1">
      <c r="A366" s="343"/>
      <c r="B366" s="340"/>
      <c r="C366" s="341"/>
      <c r="D366" s="340"/>
      <c r="E366" s="341"/>
      <c r="F366" s="340"/>
      <c r="G366" s="341"/>
      <c r="H366" s="340"/>
      <c r="I366" s="341"/>
      <c r="J366" s="342"/>
      <c r="K366" s="340"/>
      <c r="L366" s="341"/>
      <c r="M366" s="340"/>
      <c r="N366" s="341"/>
      <c r="O366" s="340"/>
      <c r="P366" s="341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spans="1:26" ht="15.75" customHeight="1">
      <c r="A367" s="343"/>
      <c r="B367" s="340"/>
      <c r="C367" s="341"/>
      <c r="D367" s="340"/>
      <c r="E367" s="341"/>
      <c r="F367" s="340"/>
      <c r="G367" s="341"/>
      <c r="H367" s="340"/>
      <c r="I367" s="341"/>
      <c r="J367" s="342"/>
      <c r="K367" s="340"/>
      <c r="L367" s="341"/>
      <c r="M367" s="340"/>
      <c r="N367" s="341"/>
      <c r="O367" s="340"/>
      <c r="P367" s="341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spans="1:26" ht="15.75" customHeight="1">
      <c r="A368" s="343"/>
      <c r="B368" s="340"/>
      <c r="C368" s="341"/>
      <c r="D368" s="340"/>
      <c r="E368" s="341"/>
      <c r="F368" s="340"/>
      <c r="G368" s="341"/>
      <c r="H368" s="340"/>
      <c r="I368" s="341"/>
      <c r="J368" s="342"/>
      <c r="K368" s="340"/>
      <c r="L368" s="341"/>
      <c r="M368" s="340"/>
      <c r="N368" s="341"/>
      <c r="O368" s="340"/>
      <c r="P368" s="341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spans="1:26" ht="15.75" customHeight="1">
      <c r="A369" s="343"/>
      <c r="B369" s="340"/>
      <c r="C369" s="341"/>
      <c r="D369" s="340"/>
      <c r="E369" s="341"/>
      <c r="F369" s="340"/>
      <c r="G369" s="341"/>
      <c r="H369" s="340"/>
      <c r="I369" s="341"/>
      <c r="J369" s="342"/>
      <c r="K369" s="340"/>
      <c r="L369" s="341"/>
      <c r="M369" s="340"/>
      <c r="N369" s="341"/>
      <c r="O369" s="340"/>
      <c r="P369" s="341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spans="1:26" ht="15.75" customHeight="1">
      <c r="A370" s="343"/>
      <c r="B370" s="340"/>
      <c r="C370" s="341"/>
      <c r="D370" s="340"/>
      <c r="E370" s="341"/>
      <c r="F370" s="340"/>
      <c r="G370" s="341"/>
      <c r="H370" s="340"/>
      <c r="I370" s="341"/>
      <c r="J370" s="342"/>
      <c r="K370" s="340"/>
      <c r="L370" s="341"/>
      <c r="M370" s="340"/>
      <c r="N370" s="341"/>
      <c r="O370" s="340"/>
      <c r="P370" s="341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spans="1:26" ht="15.75" customHeight="1">
      <c r="A371" s="343"/>
      <c r="B371" s="340"/>
      <c r="C371" s="341"/>
      <c r="D371" s="340"/>
      <c r="E371" s="341"/>
      <c r="F371" s="340"/>
      <c r="G371" s="341"/>
      <c r="H371" s="340"/>
      <c r="I371" s="341"/>
      <c r="J371" s="342"/>
      <c r="K371" s="340"/>
      <c r="L371" s="341"/>
      <c r="M371" s="340"/>
      <c r="N371" s="341"/>
      <c r="O371" s="340"/>
      <c r="P371" s="341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spans="1:26" ht="15.75" customHeight="1">
      <c r="A372" s="343"/>
      <c r="B372" s="340"/>
      <c r="C372" s="341"/>
      <c r="D372" s="340"/>
      <c r="E372" s="341"/>
      <c r="F372" s="340"/>
      <c r="G372" s="341"/>
      <c r="H372" s="340"/>
      <c r="I372" s="341"/>
      <c r="J372" s="342"/>
      <c r="K372" s="340"/>
      <c r="L372" s="341"/>
      <c r="M372" s="340"/>
      <c r="N372" s="341"/>
      <c r="O372" s="340"/>
      <c r="P372" s="341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spans="1:26" ht="15.75" customHeight="1">
      <c r="A373" s="343"/>
      <c r="B373" s="340"/>
      <c r="C373" s="341"/>
      <c r="D373" s="340"/>
      <c r="E373" s="341"/>
      <c r="F373" s="340"/>
      <c r="G373" s="341"/>
      <c r="H373" s="340"/>
      <c r="I373" s="341"/>
      <c r="J373" s="342"/>
      <c r="K373" s="340"/>
      <c r="L373" s="341"/>
      <c r="M373" s="340"/>
      <c r="N373" s="341"/>
      <c r="O373" s="340"/>
      <c r="P373" s="341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spans="1:26" ht="15.75" customHeight="1">
      <c r="A374" s="343"/>
      <c r="B374" s="340"/>
      <c r="C374" s="341"/>
      <c r="D374" s="340"/>
      <c r="E374" s="341"/>
      <c r="F374" s="340"/>
      <c r="G374" s="341"/>
      <c r="H374" s="340"/>
      <c r="I374" s="341"/>
      <c r="J374" s="342"/>
      <c r="K374" s="340"/>
      <c r="L374" s="341"/>
      <c r="M374" s="340"/>
      <c r="N374" s="341"/>
      <c r="O374" s="340"/>
      <c r="P374" s="341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spans="1:26" ht="15.75" customHeight="1">
      <c r="A375" s="343"/>
      <c r="B375" s="340"/>
      <c r="C375" s="341"/>
      <c r="D375" s="340"/>
      <c r="E375" s="341"/>
      <c r="F375" s="340"/>
      <c r="G375" s="341"/>
      <c r="H375" s="340"/>
      <c r="I375" s="341"/>
      <c r="J375" s="342"/>
      <c r="K375" s="340"/>
      <c r="L375" s="341"/>
      <c r="M375" s="340"/>
      <c r="N375" s="341"/>
      <c r="O375" s="340"/>
      <c r="P375" s="341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spans="1:26" ht="15.75" customHeight="1">
      <c r="A376" s="343"/>
      <c r="B376" s="340"/>
      <c r="C376" s="341"/>
      <c r="D376" s="340"/>
      <c r="E376" s="341"/>
      <c r="F376" s="340"/>
      <c r="G376" s="341"/>
      <c r="H376" s="340"/>
      <c r="I376" s="341"/>
      <c r="J376" s="342"/>
      <c r="K376" s="340"/>
      <c r="L376" s="341"/>
      <c r="M376" s="340"/>
      <c r="N376" s="341"/>
      <c r="O376" s="340"/>
      <c r="P376" s="341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spans="1:26" ht="15.75" customHeight="1">
      <c r="A377" s="343"/>
      <c r="B377" s="340"/>
      <c r="C377" s="341"/>
      <c r="D377" s="340"/>
      <c r="E377" s="341"/>
      <c r="F377" s="340"/>
      <c r="G377" s="341"/>
      <c r="H377" s="340"/>
      <c r="I377" s="341"/>
      <c r="J377" s="342"/>
      <c r="K377" s="340"/>
      <c r="L377" s="341"/>
      <c r="M377" s="340"/>
      <c r="N377" s="341"/>
      <c r="O377" s="340"/>
      <c r="P377" s="341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spans="1:26" ht="15.75" customHeight="1">
      <c r="A378" s="343"/>
      <c r="B378" s="340"/>
      <c r="C378" s="341"/>
      <c r="D378" s="340"/>
      <c r="E378" s="341"/>
      <c r="F378" s="340"/>
      <c r="G378" s="341"/>
      <c r="H378" s="340"/>
      <c r="I378" s="341"/>
      <c r="J378" s="342"/>
      <c r="K378" s="340"/>
      <c r="L378" s="341"/>
      <c r="M378" s="340"/>
      <c r="N378" s="341"/>
      <c r="O378" s="340"/>
      <c r="P378" s="341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spans="1:26" ht="15.75" customHeight="1">
      <c r="A379" s="343"/>
      <c r="B379" s="340"/>
      <c r="C379" s="341"/>
      <c r="D379" s="340"/>
      <c r="E379" s="341"/>
      <c r="F379" s="340"/>
      <c r="G379" s="341"/>
      <c r="H379" s="340"/>
      <c r="I379" s="341"/>
      <c r="J379" s="342"/>
      <c r="K379" s="340"/>
      <c r="L379" s="341"/>
      <c r="M379" s="340"/>
      <c r="N379" s="341"/>
      <c r="O379" s="340"/>
      <c r="P379" s="341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spans="1:26" ht="15.75" customHeight="1">
      <c r="A380" s="343"/>
      <c r="B380" s="340"/>
      <c r="C380" s="341"/>
      <c r="D380" s="340"/>
      <c r="E380" s="341"/>
      <c r="F380" s="340"/>
      <c r="G380" s="341"/>
      <c r="H380" s="340"/>
      <c r="I380" s="341"/>
      <c r="J380" s="342"/>
      <c r="K380" s="340"/>
      <c r="L380" s="341"/>
      <c r="M380" s="340"/>
      <c r="N380" s="341"/>
      <c r="O380" s="340"/>
      <c r="P380" s="341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spans="1:26" ht="15.75" customHeight="1">
      <c r="A381" s="343"/>
      <c r="B381" s="340"/>
      <c r="C381" s="341"/>
      <c r="D381" s="340"/>
      <c r="E381" s="341"/>
      <c r="F381" s="340"/>
      <c r="G381" s="341"/>
      <c r="H381" s="340"/>
      <c r="I381" s="341"/>
      <c r="J381" s="342"/>
      <c r="K381" s="340"/>
      <c r="L381" s="341"/>
      <c r="M381" s="340"/>
      <c r="N381" s="341"/>
      <c r="O381" s="340"/>
      <c r="P381" s="341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spans="1:26" ht="15.75" customHeight="1">
      <c r="A382" s="343"/>
      <c r="B382" s="340"/>
      <c r="C382" s="341"/>
      <c r="D382" s="340"/>
      <c r="E382" s="341"/>
      <c r="F382" s="340"/>
      <c r="G382" s="341"/>
      <c r="H382" s="340"/>
      <c r="I382" s="341"/>
      <c r="J382" s="342"/>
      <c r="K382" s="340"/>
      <c r="L382" s="341"/>
      <c r="M382" s="340"/>
      <c r="N382" s="341"/>
      <c r="O382" s="340"/>
      <c r="P382" s="341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spans="1:26" ht="15.75" customHeight="1">
      <c r="A383" s="343"/>
      <c r="B383" s="340"/>
      <c r="C383" s="341"/>
      <c r="D383" s="340"/>
      <c r="E383" s="341"/>
      <c r="F383" s="340"/>
      <c r="G383" s="341"/>
      <c r="H383" s="340"/>
      <c r="I383" s="341"/>
      <c r="J383" s="342"/>
      <c r="K383" s="340"/>
      <c r="L383" s="341"/>
      <c r="M383" s="340"/>
      <c r="N383" s="341"/>
      <c r="O383" s="340"/>
      <c r="P383" s="341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spans="1:26" ht="15.75" customHeight="1">
      <c r="A384" s="343"/>
      <c r="B384" s="340"/>
      <c r="C384" s="341"/>
      <c r="D384" s="340"/>
      <c r="E384" s="341"/>
      <c r="F384" s="340"/>
      <c r="G384" s="341"/>
      <c r="H384" s="340"/>
      <c r="I384" s="341"/>
      <c r="J384" s="342"/>
      <c r="K384" s="340"/>
      <c r="L384" s="341"/>
      <c r="M384" s="340"/>
      <c r="N384" s="341"/>
      <c r="O384" s="340"/>
      <c r="P384" s="341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spans="1:26" ht="15.75" customHeight="1">
      <c r="A385" s="343"/>
      <c r="B385" s="340"/>
      <c r="C385" s="341"/>
      <c r="D385" s="340"/>
      <c r="E385" s="341"/>
      <c r="F385" s="340"/>
      <c r="G385" s="341"/>
      <c r="H385" s="340"/>
      <c r="I385" s="341"/>
      <c r="J385" s="342"/>
      <c r="K385" s="340"/>
      <c r="L385" s="341"/>
      <c r="M385" s="340"/>
      <c r="N385" s="341"/>
      <c r="O385" s="340"/>
      <c r="P385" s="341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spans="1:26" ht="15.75" customHeight="1">
      <c r="A386" s="343"/>
      <c r="B386" s="340"/>
      <c r="C386" s="341"/>
      <c r="D386" s="340"/>
      <c r="E386" s="341"/>
      <c r="F386" s="340"/>
      <c r="G386" s="341"/>
      <c r="H386" s="340"/>
      <c r="I386" s="341"/>
      <c r="J386" s="342"/>
      <c r="K386" s="340"/>
      <c r="L386" s="341"/>
      <c r="M386" s="340"/>
      <c r="N386" s="341"/>
      <c r="O386" s="340"/>
      <c r="P386" s="341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spans="1:26" ht="15.75" customHeight="1">
      <c r="A387" s="343"/>
      <c r="B387" s="340"/>
      <c r="C387" s="341"/>
      <c r="D387" s="340"/>
      <c r="E387" s="341"/>
      <c r="F387" s="340"/>
      <c r="G387" s="341"/>
      <c r="H387" s="340"/>
      <c r="I387" s="341"/>
      <c r="J387" s="342"/>
      <c r="K387" s="340"/>
      <c r="L387" s="341"/>
      <c r="M387" s="340"/>
      <c r="N387" s="341"/>
      <c r="O387" s="340"/>
      <c r="P387" s="341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spans="1:26" ht="15.75" customHeight="1">
      <c r="A388" s="343"/>
      <c r="B388" s="340"/>
      <c r="C388" s="341"/>
      <c r="D388" s="340"/>
      <c r="E388" s="341"/>
      <c r="F388" s="340"/>
      <c r="G388" s="341"/>
      <c r="H388" s="340"/>
      <c r="I388" s="341"/>
      <c r="J388" s="342"/>
      <c r="K388" s="340"/>
      <c r="L388" s="341"/>
      <c r="M388" s="340"/>
      <c r="N388" s="341"/>
      <c r="O388" s="340"/>
      <c r="P388" s="341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spans="1:26" ht="15.75" customHeight="1">
      <c r="A389" s="343"/>
      <c r="B389" s="340"/>
      <c r="C389" s="341"/>
      <c r="D389" s="340"/>
      <c r="E389" s="341"/>
      <c r="F389" s="340"/>
      <c r="G389" s="341"/>
      <c r="H389" s="340"/>
      <c r="I389" s="341"/>
      <c r="J389" s="342"/>
      <c r="K389" s="340"/>
      <c r="L389" s="341"/>
      <c r="M389" s="340"/>
      <c r="N389" s="341"/>
      <c r="O389" s="340"/>
      <c r="P389" s="341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spans="1:26" ht="15.75" customHeight="1">
      <c r="A390" s="343"/>
      <c r="B390" s="340"/>
      <c r="C390" s="341"/>
      <c r="D390" s="340"/>
      <c r="E390" s="341"/>
      <c r="F390" s="340"/>
      <c r="G390" s="341"/>
      <c r="H390" s="340"/>
      <c r="I390" s="341"/>
      <c r="J390" s="342"/>
      <c r="K390" s="340"/>
      <c r="L390" s="341"/>
      <c r="M390" s="340"/>
      <c r="N390" s="341"/>
      <c r="O390" s="340"/>
      <c r="P390" s="341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spans="1:26" ht="15.75" customHeight="1">
      <c r="A391" s="343"/>
      <c r="B391" s="340"/>
      <c r="C391" s="341"/>
      <c r="D391" s="340"/>
      <c r="E391" s="341"/>
      <c r="F391" s="340"/>
      <c r="G391" s="341"/>
      <c r="H391" s="340"/>
      <c r="I391" s="341"/>
      <c r="J391" s="342"/>
      <c r="K391" s="340"/>
      <c r="L391" s="341"/>
      <c r="M391" s="340"/>
      <c r="N391" s="341"/>
      <c r="O391" s="340"/>
      <c r="P391" s="341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spans="1:26" ht="15.75" customHeight="1">
      <c r="A392" s="343"/>
      <c r="B392" s="340"/>
      <c r="C392" s="341"/>
      <c r="D392" s="340"/>
      <c r="E392" s="341"/>
      <c r="F392" s="340"/>
      <c r="G392" s="341"/>
      <c r="H392" s="340"/>
      <c r="I392" s="341"/>
      <c r="J392" s="342"/>
      <c r="K392" s="340"/>
      <c r="L392" s="341"/>
      <c r="M392" s="340"/>
      <c r="N392" s="341"/>
      <c r="O392" s="340"/>
      <c r="P392" s="341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spans="1:26" ht="15.75" customHeight="1">
      <c r="A393" s="343"/>
      <c r="B393" s="340"/>
      <c r="C393" s="341"/>
      <c r="D393" s="340"/>
      <c r="E393" s="341"/>
      <c r="F393" s="340"/>
      <c r="G393" s="341"/>
      <c r="H393" s="340"/>
      <c r="I393" s="341"/>
      <c r="J393" s="342"/>
      <c r="K393" s="340"/>
      <c r="L393" s="341"/>
      <c r="M393" s="340"/>
      <c r="N393" s="341"/>
      <c r="O393" s="340"/>
      <c r="P393" s="341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spans="1:26" ht="15.75" customHeight="1">
      <c r="A394" s="343"/>
      <c r="B394" s="340"/>
      <c r="C394" s="341"/>
      <c r="D394" s="340"/>
      <c r="E394" s="341"/>
      <c r="F394" s="340"/>
      <c r="G394" s="341"/>
      <c r="H394" s="340"/>
      <c r="I394" s="341"/>
      <c r="J394" s="342"/>
      <c r="K394" s="340"/>
      <c r="L394" s="341"/>
      <c r="M394" s="340"/>
      <c r="N394" s="341"/>
      <c r="O394" s="340"/>
      <c r="P394" s="341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spans="1:26" ht="15.75" customHeight="1">
      <c r="A395" s="343"/>
      <c r="B395" s="340"/>
      <c r="C395" s="341"/>
      <c r="D395" s="340"/>
      <c r="E395" s="341"/>
      <c r="F395" s="340"/>
      <c r="G395" s="341"/>
      <c r="H395" s="340"/>
      <c r="I395" s="341"/>
      <c r="J395" s="342"/>
      <c r="K395" s="340"/>
      <c r="L395" s="341"/>
      <c r="M395" s="340"/>
      <c r="N395" s="341"/>
      <c r="O395" s="340"/>
      <c r="P395" s="341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spans="1:26" ht="15.75" customHeight="1">
      <c r="A396" s="343"/>
      <c r="B396" s="340"/>
      <c r="C396" s="341"/>
      <c r="D396" s="340"/>
      <c r="E396" s="341"/>
      <c r="F396" s="340"/>
      <c r="G396" s="341"/>
      <c r="H396" s="340"/>
      <c r="I396" s="341"/>
      <c r="J396" s="342"/>
      <c r="K396" s="340"/>
      <c r="L396" s="341"/>
      <c r="M396" s="340"/>
      <c r="N396" s="341"/>
      <c r="O396" s="340"/>
      <c r="P396" s="341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spans="1:26" ht="15.75" customHeight="1">
      <c r="A397" s="343"/>
      <c r="B397" s="340"/>
      <c r="C397" s="341"/>
      <c r="D397" s="340"/>
      <c r="E397" s="341"/>
      <c r="F397" s="340"/>
      <c r="G397" s="341"/>
      <c r="H397" s="340"/>
      <c r="I397" s="341"/>
      <c r="J397" s="342"/>
      <c r="K397" s="340"/>
      <c r="L397" s="341"/>
      <c r="M397" s="340"/>
      <c r="N397" s="341"/>
      <c r="O397" s="340"/>
      <c r="P397" s="341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spans="1:26" ht="15.75" customHeight="1">
      <c r="A398" s="343"/>
      <c r="B398" s="340"/>
      <c r="C398" s="341"/>
      <c r="D398" s="340"/>
      <c r="E398" s="341"/>
      <c r="F398" s="340"/>
      <c r="G398" s="341"/>
      <c r="H398" s="340"/>
      <c r="I398" s="341"/>
      <c r="J398" s="342"/>
      <c r="K398" s="340"/>
      <c r="L398" s="341"/>
      <c r="M398" s="340"/>
      <c r="N398" s="341"/>
      <c r="O398" s="340"/>
      <c r="P398" s="341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spans="1:26" ht="15.75" customHeight="1">
      <c r="A399" s="343"/>
      <c r="B399" s="340"/>
      <c r="C399" s="341"/>
      <c r="D399" s="340"/>
      <c r="E399" s="341"/>
      <c r="F399" s="340"/>
      <c r="G399" s="341"/>
      <c r="H399" s="340"/>
      <c r="I399" s="341"/>
      <c r="J399" s="342"/>
      <c r="K399" s="340"/>
      <c r="L399" s="341"/>
      <c r="M399" s="340"/>
      <c r="N399" s="341"/>
      <c r="O399" s="340"/>
      <c r="P399" s="341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spans="1:26" ht="15.75" customHeight="1">
      <c r="A400" s="343"/>
      <c r="B400" s="340"/>
      <c r="C400" s="341"/>
      <c r="D400" s="340"/>
      <c r="E400" s="341"/>
      <c r="F400" s="340"/>
      <c r="G400" s="341"/>
      <c r="H400" s="340"/>
      <c r="I400" s="341"/>
      <c r="J400" s="342"/>
      <c r="K400" s="340"/>
      <c r="L400" s="341"/>
      <c r="M400" s="340"/>
      <c r="N400" s="341"/>
      <c r="O400" s="340"/>
      <c r="P400" s="341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spans="1:26" ht="15.75" customHeight="1">
      <c r="A401" s="343"/>
      <c r="B401" s="340"/>
      <c r="C401" s="341"/>
      <c r="D401" s="340"/>
      <c r="E401" s="341"/>
      <c r="F401" s="340"/>
      <c r="G401" s="341"/>
      <c r="H401" s="340"/>
      <c r="I401" s="341"/>
      <c r="J401" s="342"/>
      <c r="K401" s="340"/>
      <c r="L401" s="341"/>
      <c r="M401" s="340"/>
      <c r="N401" s="341"/>
      <c r="O401" s="340"/>
      <c r="P401" s="341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spans="1:26" ht="15.75" customHeight="1">
      <c r="A402" s="343"/>
      <c r="B402" s="340"/>
      <c r="C402" s="341"/>
      <c r="D402" s="340"/>
      <c r="E402" s="341"/>
      <c r="F402" s="340"/>
      <c r="G402" s="341"/>
      <c r="H402" s="340"/>
      <c r="I402" s="341"/>
      <c r="J402" s="342"/>
      <c r="K402" s="340"/>
      <c r="L402" s="341"/>
      <c r="M402" s="340"/>
      <c r="N402" s="341"/>
      <c r="O402" s="340"/>
      <c r="P402" s="341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spans="1:26" ht="15.75" customHeight="1">
      <c r="A403" s="343"/>
      <c r="B403" s="340"/>
      <c r="C403" s="341"/>
      <c r="D403" s="340"/>
      <c r="E403" s="341"/>
      <c r="F403" s="340"/>
      <c r="G403" s="341"/>
      <c r="H403" s="340"/>
      <c r="I403" s="341"/>
      <c r="J403" s="342"/>
      <c r="K403" s="340"/>
      <c r="L403" s="341"/>
      <c r="M403" s="340"/>
      <c r="N403" s="341"/>
      <c r="O403" s="340"/>
      <c r="P403" s="341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spans="1:26" ht="15.75" customHeight="1">
      <c r="A404" s="343"/>
      <c r="B404" s="340"/>
      <c r="C404" s="341"/>
      <c r="D404" s="340"/>
      <c r="E404" s="341"/>
      <c r="F404" s="340"/>
      <c r="G404" s="341"/>
      <c r="H404" s="340"/>
      <c r="I404" s="341"/>
      <c r="J404" s="342"/>
      <c r="K404" s="340"/>
      <c r="L404" s="341"/>
      <c r="M404" s="340"/>
      <c r="N404" s="341"/>
      <c r="O404" s="340"/>
      <c r="P404" s="341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spans="1:26" ht="15.75" customHeight="1">
      <c r="A405" s="343"/>
      <c r="B405" s="340"/>
      <c r="C405" s="341"/>
      <c r="D405" s="340"/>
      <c r="E405" s="341"/>
      <c r="F405" s="340"/>
      <c r="G405" s="341"/>
      <c r="H405" s="340"/>
      <c r="I405" s="341"/>
      <c r="J405" s="342"/>
      <c r="K405" s="340"/>
      <c r="L405" s="341"/>
      <c r="M405" s="340"/>
      <c r="N405" s="341"/>
      <c r="O405" s="340"/>
      <c r="P405" s="341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spans="1:26" ht="15.75" customHeight="1">
      <c r="A406" s="343"/>
      <c r="B406" s="340"/>
      <c r="C406" s="341"/>
      <c r="D406" s="340"/>
      <c r="E406" s="341"/>
      <c r="F406" s="340"/>
      <c r="G406" s="341"/>
      <c r="H406" s="340"/>
      <c r="I406" s="341"/>
      <c r="J406" s="342"/>
      <c r="K406" s="340"/>
      <c r="L406" s="341"/>
      <c r="M406" s="340"/>
      <c r="N406" s="341"/>
      <c r="O406" s="340"/>
      <c r="P406" s="341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spans="1:26" ht="15.75" customHeight="1">
      <c r="A407" s="343"/>
      <c r="B407" s="340"/>
      <c r="C407" s="341"/>
      <c r="D407" s="340"/>
      <c r="E407" s="341"/>
      <c r="F407" s="340"/>
      <c r="G407" s="341"/>
      <c r="H407" s="340"/>
      <c r="I407" s="341"/>
      <c r="J407" s="342"/>
      <c r="K407" s="340"/>
      <c r="L407" s="341"/>
      <c r="M407" s="340"/>
      <c r="N407" s="341"/>
      <c r="O407" s="340"/>
      <c r="P407" s="341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spans="1:26" ht="15.75" customHeight="1">
      <c r="A408" s="343"/>
      <c r="B408" s="340"/>
      <c r="C408" s="341"/>
      <c r="D408" s="340"/>
      <c r="E408" s="341"/>
      <c r="F408" s="340"/>
      <c r="G408" s="341"/>
      <c r="H408" s="340"/>
      <c r="I408" s="341"/>
      <c r="J408" s="342"/>
      <c r="K408" s="340"/>
      <c r="L408" s="341"/>
      <c r="M408" s="340"/>
      <c r="N408" s="341"/>
      <c r="O408" s="340"/>
      <c r="P408" s="341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spans="1:26" ht="15.75" customHeight="1">
      <c r="A409" s="343"/>
      <c r="B409" s="340"/>
      <c r="C409" s="341"/>
      <c r="D409" s="340"/>
      <c r="E409" s="341"/>
      <c r="F409" s="340"/>
      <c r="G409" s="341"/>
      <c r="H409" s="340"/>
      <c r="I409" s="341"/>
      <c r="J409" s="342"/>
      <c r="K409" s="340"/>
      <c r="L409" s="341"/>
      <c r="M409" s="340"/>
      <c r="N409" s="341"/>
      <c r="O409" s="340"/>
      <c r="P409" s="341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spans="1:26" ht="15.75" customHeight="1">
      <c r="A410" s="343"/>
      <c r="B410" s="340"/>
      <c r="C410" s="341"/>
      <c r="D410" s="340"/>
      <c r="E410" s="341"/>
      <c r="F410" s="340"/>
      <c r="G410" s="341"/>
      <c r="H410" s="340"/>
      <c r="I410" s="341"/>
      <c r="J410" s="342"/>
      <c r="K410" s="340"/>
      <c r="L410" s="341"/>
      <c r="M410" s="340"/>
      <c r="N410" s="341"/>
      <c r="O410" s="340"/>
      <c r="P410" s="341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spans="1:26" ht="15.75" customHeight="1">
      <c r="A411" s="343"/>
      <c r="B411" s="340"/>
      <c r="C411" s="341"/>
      <c r="D411" s="340"/>
      <c r="E411" s="341"/>
      <c r="F411" s="340"/>
      <c r="G411" s="341"/>
      <c r="H411" s="340"/>
      <c r="I411" s="341"/>
      <c r="J411" s="342"/>
      <c r="K411" s="340"/>
      <c r="L411" s="341"/>
      <c r="M411" s="340"/>
      <c r="N411" s="341"/>
      <c r="O411" s="340"/>
      <c r="P411" s="341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spans="1:26" ht="15.75" customHeight="1">
      <c r="A412" s="343"/>
      <c r="B412" s="340"/>
      <c r="C412" s="341"/>
      <c r="D412" s="340"/>
      <c r="E412" s="341"/>
      <c r="F412" s="340"/>
      <c r="G412" s="341"/>
      <c r="H412" s="340"/>
      <c r="I412" s="341"/>
      <c r="J412" s="342"/>
      <c r="K412" s="340"/>
      <c r="L412" s="341"/>
      <c r="M412" s="340"/>
      <c r="N412" s="341"/>
      <c r="O412" s="340"/>
      <c r="P412" s="341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spans="1:26" ht="15.75" customHeight="1">
      <c r="A413" s="343"/>
      <c r="B413" s="340"/>
      <c r="C413" s="341"/>
      <c r="D413" s="340"/>
      <c r="E413" s="341"/>
      <c r="F413" s="340"/>
      <c r="G413" s="341"/>
      <c r="H413" s="340"/>
      <c r="I413" s="341"/>
      <c r="J413" s="342"/>
      <c r="K413" s="340"/>
      <c r="L413" s="341"/>
      <c r="M413" s="340"/>
      <c r="N413" s="341"/>
      <c r="O413" s="340"/>
      <c r="P413" s="341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spans="1:26" ht="15.75" customHeight="1">
      <c r="A414" s="343"/>
      <c r="B414" s="340"/>
      <c r="C414" s="341"/>
      <c r="D414" s="340"/>
      <c r="E414" s="341"/>
      <c r="F414" s="340"/>
      <c r="G414" s="341"/>
      <c r="H414" s="340"/>
      <c r="I414" s="341"/>
      <c r="J414" s="342"/>
      <c r="K414" s="340"/>
      <c r="L414" s="341"/>
      <c r="M414" s="340"/>
      <c r="N414" s="341"/>
      <c r="O414" s="340"/>
      <c r="P414" s="341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spans="1:26" ht="15.75" customHeight="1">
      <c r="A415" s="343"/>
      <c r="B415" s="340"/>
      <c r="C415" s="341"/>
      <c r="D415" s="340"/>
      <c r="E415" s="341"/>
      <c r="F415" s="340"/>
      <c r="G415" s="341"/>
      <c r="H415" s="340"/>
      <c r="I415" s="341"/>
      <c r="J415" s="342"/>
      <c r="K415" s="340"/>
      <c r="L415" s="341"/>
      <c r="M415" s="340"/>
      <c r="N415" s="341"/>
      <c r="O415" s="340"/>
      <c r="P415" s="341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spans="1:26" ht="15.75" customHeight="1">
      <c r="A416" s="343"/>
      <c r="B416" s="340"/>
      <c r="C416" s="341"/>
      <c r="D416" s="340"/>
      <c r="E416" s="341"/>
      <c r="F416" s="340"/>
      <c r="G416" s="341"/>
      <c r="H416" s="340"/>
      <c r="I416" s="341"/>
      <c r="J416" s="342"/>
      <c r="K416" s="340"/>
      <c r="L416" s="341"/>
      <c r="M416" s="340"/>
      <c r="N416" s="341"/>
      <c r="O416" s="340"/>
      <c r="P416" s="341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spans="1:26" ht="15.75" customHeight="1">
      <c r="A417" s="343"/>
      <c r="B417" s="340"/>
      <c r="C417" s="341"/>
      <c r="D417" s="340"/>
      <c r="E417" s="341"/>
      <c r="F417" s="340"/>
      <c r="G417" s="341"/>
      <c r="H417" s="340"/>
      <c r="I417" s="341"/>
      <c r="J417" s="342"/>
      <c r="K417" s="340"/>
      <c r="L417" s="341"/>
      <c r="M417" s="340"/>
      <c r="N417" s="341"/>
      <c r="O417" s="340"/>
      <c r="P417" s="341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spans="1:26" ht="15.75" customHeight="1">
      <c r="A418" s="343"/>
      <c r="B418" s="340"/>
      <c r="C418" s="341"/>
      <c r="D418" s="340"/>
      <c r="E418" s="341"/>
      <c r="F418" s="340"/>
      <c r="G418" s="341"/>
      <c r="H418" s="340"/>
      <c r="I418" s="341"/>
      <c r="J418" s="342"/>
      <c r="K418" s="340"/>
      <c r="L418" s="341"/>
      <c r="M418" s="340"/>
      <c r="N418" s="341"/>
      <c r="O418" s="340"/>
      <c r="P418" s="341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spans="1:26" ht="15.75" customHeight="1">
      <c r="A419" s="343"/>
      <c r="B419" s="340"/>
      <c r="C419" s="341"/>
      <c r="D419" s="340"/>
      <c r="E419" s="341"/>
      <c r="F419" s="340"/>
      <c r="G419" s="341"/>
      <c r="H419" s="340"/>
      <c r="I419" s="341"/>
      <c r="J419" s="342"/>
      <c r="K419" s="340"/>
      <c r="L419" s="341"/>
      <c r="M419" s="340"/>
      <c r="N419" s="341"/>
      <c r="O419" s="340"/>
      <c r="P419" s="341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spans="1:26" ht="15.75" customHeight="1">
      <c r="A420" s="343"/>
      <c r="B420" s="340"/>
      <c r="C420" s="341"/>
      <c r="D420" s="340"/>
      <c r="E420" s="341"/>
      <c r="F420" s="340"/>
      <c r="G420" s="341"/>
      <c r="H420" s="340"/>
      <c r="I420" s="341"/>
      <c r="J420" s="342"/>
      <c r="K420" s="340"/>
      <c r="L420" s="341"/>
      <c r="M420" s="340"/>
      <c r="N420" s="341"/>
      <c r="O420" s="340"/>
      <c r="P420" s="341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spans="1:26" ht="15.75" customHeight="1">
      <c r="A421" s="343"/>
      <c r="B421" s="340"/>
      <c r="C421" s="341"/>
      <c r="D421" s="340"/>
      <c r="E421" s="341"/>
      <c r="F421" s="340"/>
      <c r="G421" s="341"/>
      <c r="H421" s="340"/>
      <c r="I421" s="341"/>
      <c r="J421" s="342"/>
      <c r="K421" s="340"/>
      <c r="L421" s="341"/>
      <c r="M421" s="340"/>
      <c r="N421" s="341"/>
      <c r="O421" s="340"/>
      <c r="P421" s="341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spans="1:26" ht="15.75" customHeight="1">
      <c r="A422" s="343"/>
      <c r="B422" s="340"/>
      <c r="C422" s="341"/>
      <c r="D422" s="340"/>
      <c r="E422" s="341"/>
      <c r="F422" s="340"/>
      <c r="G422" s="341"/>
      <c r="H422" s="340"/>
      <c r="I422" s="341"/>
      <c r="J422" s="342"/>
      <c r="K422" s="340"/>
      <c r="L422" s="341"/>
      <c r="M422" s="340"/>
      <c r="N422" s="341"/>
      <c r="O422" s="340"/>
      <c r="P422" s="341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spans="1:26" ht="15.75" customHeight="1">
      <c r="A423" s="343"/>
      <c r="B423" s="340"/>
      <c r="C423" s="341"/>
      <c r="D423" s="340"/>
      <c r="E423" s="341"/>
      <c r="F423" s="340"/>
      <c r="G423" s="341"/>
      <c r="H423" s="340"/>
      <c r="I423" s="341"/>
      <c r="J423" s="342"/>
      <c r="K423" s="340"/>
      <c r="L423" s="341"/>
      <c r="M423" s="340"/>
      <c r="N423" s="341"/>
      <c r="O423" s="340"/>
      <c r="P423" s="341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spans="1:26" ht="15.75" customHeight="1">
      <c r="A424" s="343"/>
      <c r="B424" s="340"/>
      <c r="C424" s="341"/>
      <c r="D424" s="340"/>
      <c r="E424" s="341"/>
      <c r="F424" s="340"/>
      <c r="G424" s="341"/>
      <c r="H424" s="340"/>
      <c r="I424" s="341"/>
      <c r="J424" s="342"/>
      <c r="K424" s="340"/>
      <c r="L424" s="341"/>
      <c r="M424" s="340"/>
      <c r="N424" s="341"/>
      <c r="O424" s="340"/>
      <c r="P424" s="341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spans="1:26" ht="15.75" customHeight="1">
      <c r="A425" s="343"/>
      <c r="B425" s="340"/>
      <c r="C425" s="341"/>
      <c r="D425" s="340"/>
      <c r="E425" s="341"/>
      <c r="F425" s="340"/>
      <c r="G425" s="341"/>
      <c r="H425" s="340"/>
      <c r="I425" s="341"/>
      <c r="J425" s="342"/>
      <c r="K425" s="340"/>
      <c r="L425" s="341"/>
      <c r="M425" s="340"/>
      <c r="N425" s="341"/>
      <c r="O425" s="340"/>
      <c r="P425" s="341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spans="1:26" ht="15.75" customHeight="1">
      <c r="A426" s="343"/>
      <c r="B426" s="340"/>
      <c r="C426" s="341"/>
      <c r="D426" s="340"/>
      <c r="E426" s="341"/>
      <c r="F426" s="340"/>
      <c r="G426" s="341"/>
      <c r="H426" s="340"/>
      <c r="I426" s="341"/>
      <c r="J426" s="342"/>
      <c r="K426" s="340"/>
      <c r="L426" s="341"/>
      <c r="M426" s="340"/>
      <c r="N426" s="341"/>
      <c r="O426" s="340"/>
      <c r="P426" s="341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spans="1:26" ht="15.75" customHeight="1">
      <c r="A427" s="343"/>
      <c r="B427" s="340"/>
      <c r="C427" s="341"/>
      <c r="D427" s="340"/>
      <c r="E427" s="341"/>
      <c r="F427" s="340"/>
      <c r="G427" s="341"/>
      <c r="H427" s="340"/>
      <c r="I427" s="341"/>
      <c r="J427" s="342"/>
      <c r="K427" s="340"/>
      <c r="L427" s="341"/>
      <c r="M427" s="340"/>
      <c r="N427" s="341"/>
      <c r="O427" s="340"/>
      <c r="P427" s="341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spans="1:26" ht="15.75" customHeight="1">
      <c r="A428" s="343"/>
      <c r="B428" s="340"/>
      <c r="C428" s="341"/>
      <c r="D428" s="340"/>
      <c r="E428" s="341"/>
      <c r="F428" s="340"/>
      <c r="G428" s="341"/>
      <c r="H428" s="340"/>
      <c r="I428" s="341"/>
      <c r="J428" s="342"/>
      <c r="K428" s="340"/>
      <c r="L428" s="341"/>
      <c r="M428" s="340"/>
      <c r="N428" s="341"/>
      <c r="O428" s="340"/>
      <c r="P428" s="341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spans="1:26" ht="15.75" customHeight="1">
      <c r="A429" s="343"/>
      <c r="B429" s="340"/>
      <c r="C429" s="341"/>
      <c r="D429" s="340"/>
      <c r="E429" s="341"/>
      <c r="F429" s="340"/>
      <c r="G429" s="341"/>
      <c r="H429" s="340"/>
      <c r="I429" s="341"/>
      <c r="J429" s="342"/>
      <c r="K429" s="340"/>
      <c r="L429" s="341"/>
      <c r="M429" s="340"/>
      <c r="N429" s="341"/>
      <c r="O429" s="340"/>
      <c r="P429" s="341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spans="1:26" ht="15.75" customHeight="1">
      <c r="A430" s="343"/>
      <c r="B430" s="340"/>
      <c r="C430" s="341"/>
      <c r="D430" s="340"/>
      <c r="E430" s="341"/>
      <c r="F430" s="340"/>
      <c r="G430" s="341"/>
      <c r="H430" s="340"/>
      <c r="I430" s="341"/>
      <c r="J430" s="342"/>
      <c r="K430" s="340"/>
      <c r="L430" s="341"/>
      <c r="M430" s="340"/>
      <c r="N430" s="341"/>
      <c r="O430" s="340"/>
      <c r="P430" s="341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spans="1:26" ht="15.75" customHeight="1">
      <c r="A431" s="343"/>
      <c r="B431" s="340"/>
      <c r="C431" s="341"/>
      <c r="D431" s="340"/>
      <c r="E431" s="341"/>
      <c r="F431" s="340"/>
      <c r="G431" s="341"/>
      <c r="H431" s="340"/>
      <c r="I431" s="341"/>
      <c r="J431" s="342"/>
      <c r="K431" s="340"/>
      <c r="L431" s="341"/>
      <c r="M431" s="340"/>
      <c r="N431" s="341"/>
      <c r="O431" s="340"/>
      <c r="P431" s="341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spans="1:26" ht="15.75" customHeight="1">
      <c r="A432" s="343"/>
      <c r="B432" s="340"/>
      <c r="C432" s="341"/>
      <c r="D432" s="340"/>
      <c r="E432" s="341"/>
      <c r="F432" s="340"/>
      <c r="G432" s="341"/>
      <c r="H432" s="340"/>
      <c r="I432" s="341"/>
      <c r="J432" s="342"/>
      <c r="K432" s="340"/>
      <c r="L432" s="341"/>
      <c r="M432" s="340"/>
      <c r="N432" s="341"/>
      <c r="O432" s="340"/>
      <c r="P432" s="341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spans="1:26" ht="15.75" customHeight="1">
      <c r="A433" s="343"/>
      <c r="B433" s="340"/>
      <c r="C433" s="341"/>
      <c r="D433" s="340"/>
      <c r="E433" s="341"/>
      <c r="F433" s="340"/>
      <c r="G433" s="341"/>
      <c r="H433" s="340"/>
      <c r="I433" s="341"/>
      <c r="J433" s="342"/>
      <c r="K433" s="340"/>
      <c r="L433" s="341"/>
      <c r="M433" s="340"/>
      <c r="N433" s="341"/>
      <c r="O433" s="340"/>
      <c r="P433" s="341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spans="1:26" ht="15.75" customHeight="1">
      <c r="A434" s="343"/>
      <c r="B434" s="340"/>
      <c r="C434" s="341"/>
      <c r="D434" s="340"/>
      <c r="E434" s="341"/>
      <c r="F434" s="340"/>
      <c r="G434" s="341"/>
      <c r="H434" s="340"/>
      <c r="I434" s="341"/>
      <c r="J434" s="342"/>
      <c r="K434" s="340"/>
      <c r="L434" s="341"/>
      <c r="M434" s="340"/>
      <c r="N434" s="341"/>
      <c r="O434" s="340"/>
      <c r="P434" s="341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spans="1:26" ht="15.75" customHeight="1">
      <c r="A435" s="343"/>
      <c r="B435" s="340"/>
      <c r="C435" s="341"/>
      <c r="D435" s="340"/>
      <c r="E435" s="341"/>
      <c r="F435" s="340"/>
      <c r="G435" s="341"/>
      <c r="H435" s="340"/>
      <c r="I435" s="341"/>
      <c r="J435" s="342"/>
      <c r="K435" s="340"/>
      <c r="L435" s="341"/>
      <c r="M435" s="340"/>
      <c r="N435" s="341"/>
      <c r="O435" s="340"/>
      <c r="P435" s="341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spans="1:26" ht="15.75" customHeight="1">
      <c r="A436" s="343"/>
      <c r="B436" s="340"/>
      <c r="C436" s="341"/>
      <c r="D436" s="340"/>
      <c r="E436" s="341"/>
      <c r="F436" s="340"/>
      <c r="G436" s="341"/>
      <c r="H436" s="340"/>
      <c r="I436" s="341"/>
      <c r="J436" s="342"/>
      <c r="K436" s="340"/>
      <c r="L436" s="341"/>
      <c r="M436" s="340"/>
      <c r="N436" s="341"/>
      <c r="O436" s="340"/>
      <c r="P436" s="341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spans="1:26" ht="15.75" customHeight="1">
      <c r="A437" s="343"/>
      <c r="B437" s="340"/>
      <c r="C437" s="341"/>
      <c r="D437" s="340"/>
      <c r="E437" s="341"/>
      <c r="F437" s="340"/>
      <c r="G437" s="341"/>
      <c r="H437" s="340"/>
      <c r="I437" s="341"/>
      <c r="J437" s="342"/>
      <c r="K437" s="340"/>
      <c r="L437" s="341"/>
      <c r="M437" s="340"/>
      <c r="N437" s="341"/>
      <c r="O437" s="340"/>
      <c r="P437" s="341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spans="1:26" ht="15.75" customHeight="1">
      <c r="A438" s="343"/>
      <c r="B438" s="340"/>
      <c r="C438" s="341"/>
      <c r="D438" s="340"/>
      <c r="E438" s="341"/>
      <c r="F438" s="340"/>
      <c r="G438" s="341"/>
      <c r="H438" s="340"/>
      <c r="I438" s="341"/>
      <c r="J438" s="342"/>
      <c r="K438" s="340"/>
      <c r="L438" s="341"/>
      <c r="M438" s="340"/>
      <c r="N438" s="341"/>
      <c r="O438" s="340"/>
      <c r="P438" s="341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spans="1:26" ht="15.75" customHeight="1">
      <c r="A439" s="343"/>
      <c r="B439" s="340"/>
      <c r="C439" s="341"/>
      <c r="D439" s="340"/>
      <c r="E439" s="341"/>
      <c r="F439" s="340"/>
      <c r="G439" s="341"/>
      <c r="H439" s="340"/>
      <c r="I439" s="341"/>
      <c r="J439" s="342"/>
      <c r="K439" s="340"/>
      <c r="L439" s="341"/>
      <c r="M439" s="340"/>
      <c r="N439" s="341"/>
      <c r="O439" s="340"/>
      <c r="P439" s="341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spans="1:26" ht="15.75" customHeight="1">
      <c r="A440" s="343"/>
      <c r="B440" s="340"/>
      <c r="C440" s="341"/>
      <c r="D440" s="340"/>
      <c r="E440" s="341"/>
      <c r="F440" s="340"/>
      <c r="G440" s="341"/>
      <c r="H440" s="340"/>
      <c r="I440" s="341"/>
      <c r="J440" s="342"/>
      <c r="K440" s="340"/>
      <c r="L440" s="341"/>
      <c r="M440" s="340"/>
      <c r="N440" s="341"/>
      <c r="O440" s="340"/>
      <c r="P440" s="341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spans="1:26" ht="15.75" customHeight="1">
      <c r="A441" s="343"/>
      <c r="B441" s="340"/>
      <c r="C441" s="341"/>
      <c r="D441" s="340"/>
      <c r="E441" s="341"/>
      <c r="F441" s="340"/>
      <c r="G441" s="341"/>
      <c r="H441" s="340"/>
      <c r="I441" s="341"/>
      <c r="J441" s="342"/>
      <c r="K441" s="340"/>
      <c r="L441" s="341"/>
      <c r="M441" s="340"/>
      <c r="N441" s="341"/>
      <c r="O441" s="340"/>
      <c r="P441" s="341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spans="1:26" ht="15.75" customHeight="1">
      <c r="A442" s="343"/>
      <c r="B442" s="340"/>
      <c r="C442" s="341"/>
      <c r="D442" s="340"/>
      <c r="E442" s="341"/>
      <c r="F442" s="340"/>
      <c r="G442" s="341"/>
      <c r="H442" s="340"/>
      <c r="I442" s="341"/>
      <c r="J442" s="342"/>
      <c r="K442" s="340"/>
      <c r="L442" s="341"/>
      <c r="M442" s="340"/>
      <c r="N442" s="341"/>
      <c r="O442" s="340"/>
      <c r="P442" s="341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spans="1:26" ht="15.75" customHeight="1">
      <c r="A443" s="343"/>
      <c r="B443" s="340"/>
      <c r="C443" s="341"/>
      <c r="D443" s="340"/>
      <c r="E443" s="341"/>
      <c r="F443" s="340"/>
      <c r="G443" s="341"/>
      <c r="H443" s="340"/>
      <c r="I443" s="341"/>
      <c r="J443" s="342"/>
      <c r="K443" s="340"/>
      <c r="L443" s="341"/>
      <c r="M443" s="340"/>
      <c r="N443" s="341"/>
      <c r="O443" s="340"/>
      <c r="P443" s="341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spans="1:26" ht="15.75" customHeight="1">
      <c r="A444" s="343"/>
      <c r="B444" s="340"/>
      <c r="C444" s="341"/>
      <c r="D444" s="340"/>
      <c r="E444" s="341"/>
      <c r="F444" s="340"/>
      <c r="G444" s="341"/>
      <c r="H444" s="340"/>
      <c r="I444" s="341"/>
      <c r="J444" s="342"/>
      <c r="K444" s="340"/>
      <c r="L444" s="341"/>
      <c r="M444" s="340"/>
      <c r="N444" s="341"/>
      <c r="O444" s="340"/>
      <c r="P444" s="341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spans="1:26" ht="15.75" customHeight="1">
      <c r="A445" s="343"/>
      <c r="B445" s="340"/>
      <c r="C445" s="341"/>
      <c r="D445" s="340"/>
      <c r="E445" s="341"/>
      <c r="F445" s="340"/>
      <c r="G445" s="341"/>
      <c r="H445" s="340"/>
      <c r="I445" s="341"/>
      <c r="J445" s="342"/>
      <c r="K445" s="340"/>
      <c r="L445" s="341"/>
      <c r="M445" s="340"/>
      <c r="N445" s="341"/>
      <c r="O445" s="340"/>
      <c r="P445" s="341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spans="1:26" ht="15.75" customHeight="1">
      <c r="A446" s="343"/>
      <c r="B446" s="340"/>
      <c r="C446" s="341"/>
      <c r="D446" s="340"/>
      <c r="E446" s="341"/>
      <c r="F446" s="340"/>
      <c r="G446" s="341"/>
      <c r="H446" s="340"/>
      <c r="I446" s="341"/>
      <c r="J446" s="342"/>
      <c r="K446" s="340"/>
      <c r="L446" s="341"/>
      <c r="M446" s="340"/>
      <c r="N446" s="341"/>
      <c r="O446" s="340"/>
      <c r="P446" s="341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spans="1:26" ht="15.75" customHeight="1">
      <c r="A447" s="343"/>
      <c r="B447" s="340"/>
      <c r="C447" s="341"/>
      <c r="D447" s="340"/>
      <c r="E447" s="341"/>
      <c r="F447" s="340"/>
      <c r="G447" s="341"/>
      <c r="H447" s="340"/>
      <c r="I447" s="341"/>
      <c r="J447" s="342"/>
      <c r="K447" s="340"/>
      <c r="L447" s="341"/>
      <c r="M447" s="340"/>
      <c r="N447" s="341"/>
      <c r="O447" s="340"/>
      <c r="P447" s="341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spans="1:26" ht="15.75" customHeight="1">
      <c r="A448" s="343"/>
      <c r="B448" s="340"/>
      <c r="C448" s="341"/>
      <c r="D448" s="340"/>
      <c r="E448" s="341"/>
      <c r="F448" s="340"/>
      <c r="G448" s="341"/>
      <c r="H448" s="340"/>
      <c r="I448" s="341"/>
      <c r="J448" s="342"/>
      <c r="K448" s="340"/>
      <c r="L448" s="341"/>
      <c r="M448" s="340"/>
      <c r="N448" s="341"/>
      <c r="O448" s="340"/>
      <c r="P448" s="341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spans="1:26" ht="15.75" customHeight="1">
      <c r="A449" s="343"/>
      <c r="B449" s="340"/>
      <c r="C449" s="341"/>
      <c r="D449" s="340"/>
      <c r="E449" s="341"/>
      <c r="F449" s="340"/>
      <c r="G449" s="341"/>
      <c r="H449" s="340"/>
      <c r="I449" s="341"/>
      <c r="J449" s="342"/>
      <c r="K449" s="340"/>
      <c r="L449" s="341"/>
      <c r="M449" s="340"/>
      <c r="N449" s="341"/>
      <c r="O449" s="340"/>
      <c r="P449" s="341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spans="1:26" ht="15.75" customHeight="1">
      <c r="A450" s="343"/>
      <c r="B450" s="340"/>
      <c r="C450" s="341"/>
      <c r="D450" s="340"/>
      <c r="E450" s="341"/>
      <c r="F450" s="340"/>
      <c r="G450" s="341"/>
      <c r="H450" s="340"/>
      <c r="I450" s="341"/>
      <c r="J450" s="342"/>
      <c r="K450" s="340"/>
      <c r="L450" s="341"/>
      <c r="M450" s="340"/>
      <c r="N450" s="341"/>
      <c r="O450" s="340"/>
      <c r="P450" s="341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spans="1:26" ht="15.75" customHeight="1">
      <c r="A451" s="343"/>
      <c r="B451" s="340"/>
      <c r="C451" s="341"/>
      <c r="D451" s="340"/>
      <c r="E451" s="341"/>
      <c r="F451" s="340"/>
      <c r="G451" s="341"/>
      <c r="H451" s="340"/>
      <c r="I451" s="341"/>
      <c r="J451" s="342"/>
      <c r="K451" s="340"/>
      <c r="L451" s="341"/>
      <c r="M451" s="340"/>
      <c r="N451" s="341"/>
      <c r="O451" s="340"/>
      <c r="P451" s="341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spans="1:26" ht="15.75" customHeight="1">
      <c r="A452" s="343"/>
      <c r="B452" s="340"/>
      <c r="C452" s="341"/>
      <c r="D452" s="340"/>
      <c r="E452" s="341"/>
      <c r="F452" s="340"/>
      <c r="G452" s="341"/>
      <c r="H452" s="340"/>
      <c r="I452" s="341"/>
      <c r="J452" s="342"/>
      <c r="K452" s="340"/>
      <c r="L452" s="341"/>
      <c r="M452" s="340"/>
      <c r="N452" s="341"/>
      <c r="O452" s="340"/>
      <c r="P452" s="341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spans="1:26" ht="15.75" customHeight="1">
      <c r="A453" s="343"/>
      <c r="B453" s="340"/>
      <c r="C453" s="341"/>
      <c r="D453" s="340"/>
      <c r="E453" s="341"/>
      <c r="F453" s="340"/>
      <c r="G453" s="341"/>
      <c r="H453" s="340"/>
      <c r="I453" s="341"/>
      <c r="J453" s="342"/>
      <c r="K453" s="340"/>
      <c r="L453" s="341"/>
      <c r="M453" s="340"/>
      <c r="N453" s="341"/>
      <c r="O453" s="340"/>
      <c r="P453" s="341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spans="1:26" ht="15.75" customHeight="1">
      <c r="A454" s="343"/>
      <c r="B454" s="340"/>
      <c r="C454" s="341"/>
      <c r="D454" s="340"/>
      <c r="E454" s="341"/>
      <c r="F454" s="340"/>
      <c r="G454" s="341"/>
      <c r="H454" s="340"/>
      <c r="I454" s="341"/>
      <c r="J454" s="342"/>
      <c r="K454" s="340"/>
      <c r="L454" s="341"/>
      <c r="M454" s="340"/>
      <c r="N454" s="341"/>
      <c r="O454" s="340"/>
      <c r="P454" s="341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spans="1:26" ht="15.75" customHeight="1">
      <c r="A455" s="343"/>
      <c r="B455" s="340"/>
      <c r="C455" s="341"/>
      <c r="D455" s="340"/>
      <c r="E455" s="341"/>
      <c r="F455" s="340"/>
      <c r="G455" s="341"/>
      <c r="H455" s="340"/>
      <c r="I455" s="341"/>
      <c r="J455" s="342"/>
      <c r="K455" s="340"/>
      <c r="L455" s="341"/>
      <c r="M455" s="340"/>
      <c r="N455" s="341"/>
      <c r="O455" s="340"/>
      <c r="P455" s="341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spans="1:26" ht="15.75" customHeight="1">
      <c r="A456" s="343"/>
      <c r="B456" s="340"/>
      <c r="C456" s="341"/>
      <c r="D456" s="340"/>
      <c r="E456" s="341"/>
      <c r="F456" s="340"/>
      <c r="G456" s="341"/>
      <c r="H456" s="340"/>
      <c r="I456" s="341"/>
      <c r="J456" s="342"/>
      <c r="K456" s="340"/>
      <c r="L456" s="341"/>
      <c r="M456" s="340"/>
      <c r="N456" s="341"/>
      <c r="O456" s="340"/>
      <c r="P456" s="341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spans="1:26" ht="15.75" customHeight="1">
      <c r="A457" s="343"/>
      <c r="B457" s="340"/>
      <c r="C457" s="341"/>
      <c r="D457" s="340"/>
      <c r="E457" s="341"/>
      <c r="F457" s="340"/>
      <c r="G457" s="341"/>
      <c r="H457" s="340"/>
      <c r="I457" s="341"/>
      <c r="J457" s="342"/>
      <c r="K457" s="340"/>
      <c r="L457" s="341"/>
      <c r="M457" s="340"/>
      <c r="N457" s="341"/>
      <c r="O457" s="340"/>
      <c r="P457" s="341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spans="1:26" ht="15.75" customHeight="1">
      <c r="A458" s="343"/>
      <c r="B458" s="340"/>
      <c r="C458" s="341"/>
      <c r="D458" s="340"/>
      <c r="E458" s="341"/>
      <c r="F458" s="340"/>
      <c r="G458" s="341"/>
      <c r="H458" s="340"/>
      <c r="I458" s="341"/>
      <c r="J458" s="342"/>
      <c r="K458" s="340"/>
      <c r="L458" s="341"/>
      <c r="M458" s="340"/>
      <c r="N458" s="341"/>
      <c r="O458" s="340"/>
      <c r="P458" s="341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spans="1:26" ht="15.75" customHeight="1">
      <c r="A459" s="343"/>
      <c r="B459" s="340"/>
      <c r="C459" s="341"/>
      <c r="D459" s="340"/>
      <c r="E459" s="341"/>
      <c r="F459" s="340"/>
      <c r="G459" s="341"/>
      <c r="H459" s="340"/>
      <c r="I459" s="341"/>
      <c r="J459" s="342"/>
      <c r="K459" s="340"/>
      <c r="L459" s="341"/>
      <c r="M459" s="340"/>
      <c r="N459" s="341"/>
      <c r="O459" s="340"/>
      <c r="P459" s="341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spans="1:26" ht="15.75" customHeight="1">
      <c r="A460" s="343"/>
      <c r="B460" s="340"/>
      <c r="C460" s="341"/>
      <c r="D460" s="340"/>
      <c r="E460" s="341"/>
      <c r="F460" s="340"/>
      <c r="G460" s="341"/>
      <c r="H460" s="340"/>
      <c r="I460" s="341"/>
      <c r="J460" s="342"/>
      <c r="K460" s="340"/>
      <c r="L460" s="341"/>
      <c r="M460" s="340"/>
      <c r="N460" s="341"/>
      <c r="O460" s="340"/>
      <c r="P460" s="341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spans="1:26" ht="15.75" customHeight="1">
      <c r="A461" s="343"/>
      <c r="B461" s="340"/>
      <c r="C461" s="341"/>
      <c r="D461" s="340"/>
      <c r="E461" s="341"/>
      <c r="F461" s="340"/>
      <c r="G461" s="341"/>
      <c r="H461" s="340"/>
      <c r="I461" s="341"/>
      <c r="J461" s="342"/>
      <c r="K461" s="340"/>
      <c r="L461" s="341"/>
      <c r="M461" s="340"/>
      <c r="N461" s="341"/>
      <c r="O461" s="340"/>
      <c r="P461" s="341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spans="1:26" ht="15.75" customHeight="1">
      <c r="A462" s="343"/>
      <c r="B462" s="340"/>
      <c r="C462" s="341"/>
      <c r="D462" s="340"/>
      <c r="E462" s="341"/>
      <c r="F462" s="340"/>
      <c r="G462" s="341"/>
      <c r="H462" s="340"/>
      <c r="I462" s="341"/>
      <c r="J462" s="342"/>
      <c r="K462" s="340"/>
      <c r="L462" s="341"/>
      <c r="M462" s="340"/>
      <c r="N462" s="341"/>
      <c r="O462" s="340"/>
      <c r="P462" s="341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spans="1:26" ht="15.75" customHeight="1">
      <c r="A463" s="343"/>
      <c r="B463" s="340"/>
      <c r="C463" s="341"/>
      <c r="D463" s="340"/>
      <c r="E463" s="341"/>
      <c r="F463" s="340"/>
      <c r="G463" s="341"/>
      <c r="H463" s="340"/>
      <c r="I463" s="341"/>
      <c r="J463" s="342"/>
      <c r="K463" s="340"/>
      <c r="L463" s="341"/>
      <c r="M463" s="340"/>
      <c r="N463" s="341"/>
      <c r="O463" s="340"/>
      <c r="P463" s="341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spans="1:26" ht="15.75" customHeight="1">
      <c r="A464" s="343"/>
      <c r="B464" s="340"/>
      <c r="C464" s="341"/>
      <c r="D464" s="340"/>
      <c r="E464" s="341"/>
      <c r="F464" s="340"/>
      <c r="G464" s="341"/>
      <c r="H464" s="340"/>
      <c r="I464" s="341"/>
      <c r="J464" s="342"/>
      <c r="K464" s="340"/>
      <c r="L464" s="341"/>
      <c r="M464" s="340"/>
      <c r="N464" s="341"/>
      <c r="O464" s="340"/>
      <c r="P464" s="341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spans="1:26" ht="15.75" customHeight="1">
      <c r="A465" s="343"/>
      <c r="B465" s="340"/>
      <c r="C465" s="341"/>
      <c r="D465" s="340"/>
      <c r="E465" s="341"/>
      <c r="F465" s="340"/>
      <c r="G465" s="341"/>
      <c r="H465" s="340"/>
      <c r="I465" s="341"/>
      <c r="J465" s="342"/>
      <c r="K465" s="340"/>
      <c r="L465" s="341"/>
      <c r="M465" s="340"/>
      <c r="N465" s="341"/>
      <c r="O465" s="340"/>
      <c r="P465" s="341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spans="1:26" ht="15.75" customHeight="1">
      <c r="A466" s="343"/>
      <c r="B466" s="340"/>
      <c r="C466" s="341"/>
      <c r="D466" s="340"/>
      <c r="E466" s="341"/>
      <c r="F466" s="340"/>
      <c r="G466" s="341"/>
      <c r="H466" s="340"/>
      <c r="I466" s="341"/>
      <c r="J466" s="342"/>
      <c r="K466" s="340"/>
      <c r="L466" s="341"/>
      <c r="M466" s="340"/>
      <c r="N466" s="341"/>
      <c r="O466" s="340"/>
      <c r="P466" s="341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spans="1:26" ht="15.75" customHeight="1">
      <c r="A467" s="343"/>
      <c r="B467" s="340"/>
      <c r="C467" s="341"/>
      <c r="D467" s="340"/>
      <c r="E467" s="341"/>
      <c r="F467" s="340"/>
      <c r="G467" s="341"/>
      <c r="H467" s="340"/>
      <c r="I467" s="341"/>
      <c r="J467" s="342"/>
      <c r="K467" s="340"/>
      <c r="L467" s="341"/>
      <c r="M467" s="340"/>
      <c r="N467" s="341"/>
      <c r="O467" s="340"/>
      <c r="P467" s="341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spans="1:26" ht="15.75" customHeight="1">
      <c r="A468" s="343"/>
      <c r="B468" s="340"/>
      <c r="C468" s="341"/>
      <c r="D468" s="340"/>
      <c r="E468" s="341"/>
      <c r="F468" s="340"/>
      <c r="G468" s="341"/>
      <c r="H468" s="340"/>
      <c r="I468" s="341"/>
      <c r="J468" s="342"/>
      <c r="K468" s="340"/>
      <c r="L468" s="341"/>
      <c r="M468" s="340"/>
      <c r="N468" s="341"/>
      <c r="O468" s="340"/>
      <c r="P468" s="341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spans="1:26" ht="15.75" customHeight="1">
      <c r="A469" s="343"/>
      <c r="B469" s="340"/>
      <c r="C469" s="341"/>
      <c r="D469" s="340"/>
      <c r="E469" s="341"/>
      <c r="F469" s="340"/>
      <c r="G469" s="341"/>
      <c r="H469" s="340"/>
      <c r="I469" s="341"/>
      <c r="J469" s="342"/>
      <c r="K469" s="340"/>
      <c r="L469" s="341"/>
      <c r="M469" s="340"/>
      <c r="N469" s="341"/>
      <c r="O469" s="340"/>
      <c r="P469" s="341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spans="1:26" ht="15.75" customHeight="1">
      <c r="A470" s="343"/>
      <c r="B470" s="340"/>
      <c r="C470" s="341"/>
      <c r="D470" s="340"/>
      <c r="E470" s="341"/>
      <c r="F470" s="340"/>
      <c r="G470" s="341"/>
      <c r="H470" s="340"/>
      <c r="I470" s="341"/>
      <c r="J470" s="342"/>
      <c r="K470" s="340"/>
      <c r="L470" s="341"/>
      <c r="M470" s="340"/>
      <c r="N470" s="341"/>
      <c r="O470" s="340"/>
      <c r="P470" s="341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spans="1:26" ht="15.75" customHeight="1">
      <c r="A471" s="343"/>
      <c r="B471" s="340"/>
      <c r="C471" s="341"/>
      <c r="D471" s="340"/>
      <c r="E471" s="341"/>
      <c r="F471" s="340"/>
      <c r="G471" s="341"/>
      <c r="H471" s="340"/>
      <c r="I471" s="341"/>
      <c r="J471" s="342"/>
      <c r="K471" s="340"/>
      <c r="L471" s="341"/>
      <c r="M471" s="340"/>
      <c r="N471" s="341"/>
      <c r="O471" s="340"/>
      <c r="P471" s="341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spans="1:26" ht="15.75" customHeight="1">
      <c r="A472" s="343"/>
      <c r="B472" s="340"/>
      <c r="C472" s="341"/>
      <c r="D472" s="340"/>
      <c r="E472" s="341"/>
      <c r="F472" s="340"/>
      <c r="G472" s="341"/>
      <c r="H472" s="340"/>
      <c r="I472" s="341"/>
      <c r="J472" s="342"/>
      <c r="K472" s="340"/>
      <c r="L472" s="341"/>
      <c r="M472" s="340"/>
      <c r="N472" s="341"/>
      <c r="O472" s="340"/>
      <c r="P472" s="341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spans="1:26" ht="15.75" customHeight="1">
      <c r="A473" s="343"/>
      <c r="B473" s="340"/>
      <c r="C473" s="341"/>
      <c r="D473" s="340"/>
      <c r="E473" s="341"/>
      <c r="F473" s="340"/>
      <c r="G473" s="341"/>
      <c r="H473" s="340"/>
      <c r="I473" s="341"/>
      <c r="J473" s="342"/>
      <c r="K473" s="340"/>
      <c r="L473" s="341"/>
      <c r="M473" s="340"/>
      <c r="N473" s="341"/>
      <c r="O473" s="340"/>
      <c r="P473" s="341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spans="1:26" ht="15.75" customHeight="1">
      <c r="A474" s="343"/>
      <c r="B474" s="340"/>
      <c r="C474" s="341"/>
      <c r="D474" s="340"/>
      <c r="E474" s="341"/>
      <c r="F474" s="340"/>
      <c r="G474" s="341"/>
      <c r="H474" s="340"/>
      <c r="I474" s="341"/>
      <c r="J474" s="342"/>
      <c r="K474" s="340"/>
      <c r="L474" s="341"/>
      <c r="M474" s="340"/>
      <c r="N474" s="341"/>
      <c r="O474" s="340"/>
      <c r="P474" s="341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spans="1:26" ht="15.75" customHeight="1">
      <c r="A475" s="343"/>
      <c r="B475" s="340"/>
      <c r="C475" s="341"/>
      <c r="D475" s="340"/>
      <c r="E475" s="341"/>
      <c r="F475" s="340"/>
      <c r="G475" s="341"/>
      <c r="H475" s="340"/>
      <c r="I475" s="341"/>
      <c r="J475" s="342"/>
      <c r="K475" s="340"/>
      <c r="L475" s="341"/>
      <c r="M475" s="340"/>
      <c r="N475" s="341"/>
      <c r="O475" s="340"/>
      <c r="P475" s="341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spans="1:26" ht="15.75" customHeight="1">
      <c r="A476" s="343"/>
      <c r="B476" s="340"/>
      <c r="C476" s="341"/>
      <c r="D476" s="340"/>
      <c r="E476" s="341"/>
      <c r="F476" s="340"/>
      <c r="G476" s="341"/>
      <c r="H476" s="340"/>
      <c r="I476" s="341"/>
      <c r="J476" s="342"/>
      <c r="K476" s="340"/>
      <c r="L476" s="341"/>
      <c r="M476" s="340"/>
      <c r="N476" s="341"/>
      <c r="O476" s="340"/>
      <c r="P476" s="341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spans="1:26" ht="15.75" customHeight="1">
      <c r="A477" s="343"/>
      <c r="B477" s="340"/>
      <c r="C477" s="341"/>
      <c r="D477" s="340"/>
      <c r="E477" s="341"/>
      <c r="F477" s="340"/>
      <c r="G477" s="341"/>
      <c r="H477" s="340"/>
      <c r="I477" s="341"/>
      <c r="J477" s="342"/>
      <c r="K477" s="340"/>
      <c r="L477" s="341"/>
      <c r="M477" s="340"/>
      <c r="N477" s="341"/>
      <c r="O477" s="340"/>
      <c r="P477" s="341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spans="1:26" ht="15.75" customHeight="1">
      <c r="A478" s="343"/>
      <c r="B478" s="340"/>
      <c r="C478" s="341"/>
      <c r="D478" s="340"/>
      <c r="E478" s="341"/>
      <c r="F478" s="340"/>
      <c r="G478" s="341"/>
      <c r="H478" s="340"/>
      <c r="I478" s="341"/>
      <c r="J478" s="342"/>
      <c r="K478" s="340"/>
      <c r="L478" s="341"/>
      <c r="M478" s="340"/>
      <c r="N478" s="341"/>
      <c r="O478" s="340"/>
      <c r="P478" s="341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spans="1:26" ht="15.75" customHeight="1">
      <c r="A479" s="343"/>
      <c r="B479" s="340"/>
      <c r="C479" s="341"/>
      <c r="D479" s="340"/>
      <c r="E479" s="341"/>
      <c r="F479" s="340"/>
      <c r="G479" s="341"/>
      <c r="H479" s="340"/>
      <c r="I479" s="341"/>
      <c r="J479" s="342"/>
      <c r="K479" s="340"/>
      <c r="L479" s="341"/>
      <c r="M479" s="340"/>
      <c r="N479" s="341"/>
      <c r="O479" s="340"/>
      <c r="P479" s="341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spans="1:26" ht="15.75" customHeight="1">
      <c r="A480" s="343"/>
      <c r="B480" s="340"/>
      <c r="C480" s="341"/>
      <c r="D480" s="340"/>
      <c r="E480" s="341"/>
      <c r="F480" s="340"/>
      <c r="G480" s="341"/>
      <c r="H480" s="340"/>
      <c r="I480" s="341"/>
      <c r="J480" s="342"/>
      <c r="K480" s="340"/>
      <c r="L480" s="341"/>
      <c r="M480" s="340"/>
      <c r="N480" s="341"/>
      <c r="O480" s="340"/>
      <c r="P480" s="341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spans="1:26" ht="15.75" customHeight="1">
      <c r="A481" s="343"/>
      <c r="B481" s="340"/>
      <c r="C481" s="341"/>
      <c r="D481" s="340"/>
      <c r="E481" s="341"/>
      <c r="F481" s="340"/>
      <c r="G481" s="341"/>
      <c r="H481" s="340"/>
      <c r="I481" s="341"/>
      <c r="J481" s="342"/>
      <c r="K481" s="340"/>
      <c r="L481" s="341"/>
      <c r="M481" s="340"/>
      <c r="N481" s="341"/>
      <c r="O481" s="340"/>
      <c r="P481" s="341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spans="1:26" ht="15.75" customHeight="1">
      <c r="A482" s="343"/>
      <c r="B482" s="340"/>
      <c r="C482" s="341"/>
      <c r="D482" s="340"/>
      <c r="E482" s="341"/>
      <c r="F482" s="340"/>
      <c r="G482" s="341"/>
      <c r="H482" s="340"/>
      <c r="I482" s="341"/>
      <c r="J482" s="342"/>
      <c r="K482" s="340"/>
      <c r="L482" s="341"/>
      <c r="M482" s="340"/>
      <c r="N482" s="341"/>
      <c r="O482" s="340"/>
      <c r="P482" s="341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spans="1:26" ht="15.75" customHeight="1">
      <c r="A483" s="343"/>
      <c r="B483" s="340"/>
      <c r="C483" s="341"/>
      <c r="D483" s="340"/>
      <c r="E483" s="341"/>
      <c r="F483" s="340"/>
      <c r="G483" s="341"/>
      <c r="H483" s="340"/>
      <c r="I483" s="341"/>
      <c r="J483" s="342"/>
      <c r="K483" s="340"/>
      <c r="L483" s="341"/>
      <c r="M483" s="340"/>
      <c r="N483" s="341"/>
      <c r="O483" s="340"/>
      <c r="P483" s="341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spans="1:26" ht="15.75" customHeight="1">
      <c r="A484" s="343"/>
      <c r="B484" s="340"/>
      <c r="C484" s="341"/>
      <c r="D484" s="340"/>
      <c r="E484" s="341"/>
      <c r="F484" s="340"/>
      <c r="G484" s="341"/>
      <c r="H484" s="340"/>
      <c r="I484" s="341"/>
      <c r="J484" s="342"/>
      <c r="K484" s="340"/>
      <c r="L484" s="341"/>
      <c r="M484" s="340"/>
      <c r="N484" s="341"/>
      <c r="O484" s="340"/>
      <c r="P484" s="341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spans="1:26" ht="15.75" customHeight="1">
      <c r="A485" s="343"/>
      <c r="B485" s="340"/>
      <c r="C485" s="341"/>
      <c r="D485" s="340"/>
      <c r="E485" s="341"/>
      <c r="F485" s="340"/>
      <c r="G485" s="341"/>
      <c r="H485" s="340"/>
      <c r="I485" s="341"/>
      <c r="J485" s="342"/>
      <c r="K485" s="340"/>
      <c r="L485" s="341"/>
      <c r="M485" s="340"/>
      <c r="N485" s="341"/>
      <c r="O485" s="340"/>
      <c r="P485" s="341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spans="1:26" ht="15.75" customHeight="1">
      <c r="A486" s="343"/>
      <c r="B486" s="340"/>
      <c r="C486" s="341"/>
      <c r="D486" s="340"/>
      <c r="E486" s="341"/>
      <c r="F486" s="340"/>
      <c r="G486" s="341"/>
      <c r="H486" s="340"/>
      <c r="I486" s="341"/>
      <c r="J486" s="342"/>
      <c r="K486" s="340"/>
      <c r="L486" s="341"/>
      <c r="M486" s="340"/>
      <c r="N486" s="341"/>
      <c r="O486" s="340"/>
      <c r="P486" s="341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spans="1:26" ht="15.75" customHeight="1">
      <c r="A487" s="343"/>
      <c r="B487" s="340"/>
      <c r="C487" s="341"/>
      <c r="D487" s="340"/>
      <c r="E487" s="341"/>
      <c r="F487" s="340"/>
      <c r="G487" s="341"/>
      <c r="H487" s="340"/>
      <c r="I487" s="341"/>
      <c r="J487" s="342"/>
      <c r="K487" s="340"/>
      <c r="L487" s="341"/>
      <c r="M487" s="340"/>
      <c r="N487" s="341"/>
      <c r="O487" s="340"/>
      <c r="P487" s="341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spans="1:26" ht="15.75" customHeight="1">
      <c r="A488" s="343"/>
      <c r="B488" s="340"/>
      <c r="C488" s="341"/>
      <c r="D488" s="340"/>
      <c r="E488" s="341"/>
      <c r="F488" s="340"/>
      <c r="G488" s="341"/>
      <c r="H488" s="340"/>
      <c r="I488" s="341"/>
      <c r="J488" s="342"/>
      <c r="K488" s="340"/>
      <c r="L488" s="341"/>
      <c r="M488" s="340"/>
      <c r="N488" s="341"/>
      <c r="O488" s="340"/>
      <c r="P488" s="341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spans="1:26" ht="15.75" customHeight="1">
      <c r="A489" s="343"/>
      <c r="B489" s="340"/>
      <c r="C489" s="341"/>
      <c r="D489" s="340"/>
      <c r="E489" s="341"/>
      <c r="F489" s="340"/>
      <c r="G489" s="341"/>
      <c r="H489" s="340"/>
      <c r="I489" s="341"/>
      <c r="J489" s="342"/>
      <c r="K489" s="340"/>
      <c r="L489" s="341"/>
      <c r="M489" s="340"/>
      <c r="N489" s="341"/>
      <c r="O489" s="340"/>
      <c r="P489" s="341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spans="1:26" ht="15.75" customHeight="1">
      <c r="A490" s="343"/>
      <c r="B490" s="340"/>
      <c r="C490" s="341"/>
      <c r="D490" s="340"/>
      <c r="E490" s="341"/>
      <c r="F490" s="340"/>
      <c r="G490" s="341"/>
      <c r="H490" s="340"/>
      <c r="I490" s="341"/>
      <c r="J490" s="342"/>
      <c r="K490" s="340"/>
      <c r="L490" s="341"/>
      <c r="M490" s="340"/>
      <c r="N490" s="341"/>
      <c r="O490" s="340"/>
      <c r="P490" s="341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spans="1:26" ht="15.75" customHeight="1">
      <c r="A491" s="343"/>
      <c r="B491" s="340"/>
      <c r="C491" s="341"/>
      <c r="D491" s="340"/>
      <c r="E491" s="341"/>
      <c r="F491" s="340"/>
      <c r="G491" s="341"/>
      <c r="H491" s="340"/>
      <c r="I491" s="341"/>
      <c r="J491" s="342"/>
      <c r="K491" s="340"/>
      <c r="L491" s="341"/>
      <c r="M491" s="340"/>
      <c r="N491" s="341"/>
      <c r="O491" s="340"/>
      <c r="P491" s="341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spans="1:26" ht="15.75" customHeight="1">
      <c r="A492" s="343"/>
      <c r="B492" s="340"/>
      <c r="C492" s="341"/>
      <c r="D492" s="340"/>
      <c r="E492" s="341"/>
      <c r="F492" s="340"/>
      <c r="G492" s="341"/>
      <c r="H492" s="340"/>
      <c r="I492" s="341"/>
      <c r="J492" s="342"/>
      <c r="K492" s="340"/>
      <c r="L492" s="341"/>
      <c r="M492" s="340"/>
      <c r="N492" s="341"/>
      <c r="O492" s="340"/>
      <c r="P492" s="341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spans="1:26" ht="15.75" customHeight="1">
      <c r="A493" s="343"/>
      <c r="B493" s="340"/>
      <c r="C493" s="341"/>
      <c r="D493" s="340"/>
      <c r="E493" s="341"/>
      <c r="F493" s="340"/>
      <c r="G493" s="341"/>
      <c r="H493" s="340"/>
      <c r="I493" s="341"/>
      <c r="J493" s="342"/>
      <c r="K493" s="340"/>
      <c r="L493" s="341"/>
      <c r="M493" s="340"/>
      <c r="N493" s="341"/>
      <c r="O493" s="340"/>
      <c r="P493" s="341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spans="1:26" ht="15.75" customHeight="1">
      <c r="A494" s="343"/>
      <c r="B494" s="340"/>
      <c r="C494" s="341"/>
      <c r="D494" s="340"/>
      <c r="E494" s="341"/>
      <c r="F494" s="340"/>
      <c r="G494" s="341"/>
      <c r="H494" s="340"/>
      <c r="I494" s="341"/>
      <c r="J494" s="342"/>
      <c r="K494" s="340"/>
      <c r="L494" s="341"/>
      <c r="M494" s="340"/>
      <c r="N494" s="341"/>
      <c r="O494" s="340"/>
      <c r="P494" s="341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spans="1:26" ht="15.75" customHeight="1">
      <c r="A495" s="343"/>
      <c r="B495" s="340"/>
      <c r="C495" s="341"/>
      <c r="D495" s="340"/>
      <c r="E495" s="341"/>
      <c r="F495" s="340"/>
      <c r="G495" s="341"/>
      <c r="H495" s="340"/>
      <c r="I495" s="341"/>
      <c r="J495" s="342"/>
      <c r="K495" s="340"/>
      <c r="L495" s="341"/>
      <c r="M495" s="340"/>
      <c r="N495" s="341"/>
      <c r="O495" s="340"/>
      <c r="P495" s="341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spans="1:26" ht="15.75" customHeight="1">
      <c r="A496" s="343"/>
      <c r="B496" s="340"/>
      <c r="C496" s="341"/>
      <c r="D496" s="340"/>
      <c r="E496" s="341"/>
      <c r="F496" s="340"/>
      <c r="G496" s="341"/>
      <c r="H496" s="340"/>
      <c r="I496" s="341"/>
      <c r="J496" s="342"/>
      <c r="K496" s="340"/>
      <c r="L496" s="341"/>
      <c r="M496" s="340"/>
      <c r="N496" s="341"/>
      <c r="O496" s="340"/>
      <c r="P496" s="341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spans="1:26" ht="15.75" customHeight="1">
      <c r="A497" s="343"/>
      <c r="B497" s="340"/>
      <c r="C497" s="341"/>
      <c r="D497" s="340"/>
      <c r="E497" s="341"/>
      <c r="F497" s="340"/>
      <c r="G497" s="341"/>
      <c r="H497" s="340"/>
      <c r="I497" s="341"/>
      <c r="J497" s="342"/>
      <c r="K497" s="340"/>
      <c r="L497" s="341"/>
      <c r="M497" s="340"/>
      <c r="N497" s="341"/>
      <c r="O497" s="340"/>
      <c r="P497" s="341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spans="1:26" ht="15.75" customHeight="1">
      <c r="A498" s="343"/>
      <c r="B498" s="340"/>
      <c r="C498" s="341"/>
      <c r="D498" s="340"/>
      <c r="E498" s="341"/>
      <c r="F498" s="340"/>
      <c r="G498" s="341"/>
      <c r="H498" s="340"/>
      <c r="I498" s="341"/>
      <c r="J498" s="342"/>
      <c r="K498" s="340"/>
      <c r="L498" s="341"/>
      <c r="M498" s="340"/>
      <c r="N498" s="341"/>
      <c r="O498" s="340"/>
      <c r="P498" s="341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spans="1:26" ht="15.75" customHeight="1">
      <c r="A499" s="343"/>
      <c r="B499" s="340"/>
      <c r="C499" s="341"/>
      <c r="D499" s="340"/>
      <c r="E499" s="341"/>
      <c r="F499" s="340"/>
      <c r="G499" s="341"/>
      <c r="H499" s="340"/>
      <c r="I499" s="341"/>
      <c r="J499" s="342"/>
      <c r="K499" s="340"/>
      <c r="L499" s="341"/>
      <c r="M499" s="340"/>
      <c r="N499" s="341"/>
      <c r="O499" s="340"/>
      <c r="P499" s="341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spans="1:26" ht="15.75" customHeight="1">
      <c r="A500" s="343"/>
      <c r="B500" s="340"/>
      <c r="C500" s="341"/>
      <c r="D500" s="340"/>
      <c r="E500" s="341"/>
      <c r="F500" s="340"/>
      <c r="G500" s="341"/>
      <c r="H500" s="340"/>
      <c r="I500" s="341"/>
      <c r="J500" s="342"/>
      <c r="K500" s="340"/>
      <c r="L500" s="341"/>
      <c r="M500" s="340"/>
      <c r="N500" s="341"/>
      <c r="O500" s="340"/>
      <c r="P500" s="341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spans="1:26" ht="15.75" customHeight="1">
      <c r="A501" s="343"/>
      <c r="B501" s="340"/>
      <c r="C501" s="341"/>
      <c r="D501" s="340"/>
      <c r="E501" s="341"/>
      <c r="F501" s="340"/>
      <c r="G501" s="341"/>
      <c r="H501" s="340"/>
      <c r="I501" s="341"/>
      <c r="J501" s="342"/>
      <c r="K501" s="340"/>
      <c r="L501" s="341"/>
      <c r="M501" s="340"/>
      <c r="N501" s="341"/>
      <c r="O501" s="340"/>
      <c r="P501" s="341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spans="1:26" ht="15.75" customHeight="1">
      <c r="A502" s="343"/>
      <c r="B502" s="340"/>
      <c r="C502" s="341"/>
      <c r="D502" s="340"/>
      <c r="E502" s="341"/>
      <c r="F502" s="340"/>
      <c r="G502" s="341"/>
      <c r="H502" s="340"/>
      <c r="I502" s="341"/>
      <c r="J502" s="342"/>
      <c r="K502" s="340"/>
      <c r="L502" s="341"/>
      <c r="M502" s="340"/>
      <c r="N502" s="341"/>
      <c r="O502" s="340"/>
      <c r="P502" s="341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spans="1:26" ht="15.75" customHeight="1">
      <c r="A503" s="343"/>
      <c r="B503" s="340"/>
      <c r="C503" s="341"/>
      <c r="D503" s="340"/>
      <c r="E503" s="341"/>
      <c r="F503" s="340"/>
      <c r="G503" s="341"/>
      <c r="H503" s="340"/>
      <c r="I503" s="341"/>
      <c r="J503" s="342"/>
      <c r="K503" s="340"/>
      <c r="L503" s="341"/>
      <c r="M503" s="340"/>
      <c r="N503" s="341"/>
      <c r="O503" s="340"/>
      <c r="P503" s="341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spans="1:26" ht="15.75" customHeight="1">
      <c r="A504" s="343"/>
      <c r="B504" s="340"/>
      <c r="C504" s="341"/>
      <c r="D504" s="340"/>
      <c r="E504" s="341"/>
      <c r="F504" s="340"/>
      <c r="G504" s="341"/>
      <c r="H504" s="340"/>
      <c r="I504" s="341"/>
      <c r="J504" s="342"/>
      <c r="K504" s="340"/>
      <c r="L504" s="341"/>
      <c r="M504" s="340"/>
      <c r="N504" s="341"/>
      <c r="O504" s="340"/>
      <c r="P504" s="341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spans="1:26" ht="15.75" customHeight="1">
      <c r="A505" s="343"/>
      <c r="B505" s="340"/>
      <c r="C505" s="341"/>
      <c r="D505" s="340"/>
      <c r="E505" s="341"/>
      <c r="F505" s="340"/>
      <c r="G505" s="341"/>
      <c r="H505" s="340"/>
      <c r="I505" s="341"/>
      <c r="J505" s="342"/>
      <c r="K505" s="340"/>
      <c r="L505" s="341"/>
      <c r="M505" s="340"/>
      <c r="N505" s="341"/>
      <c r="O505" s="340"/>
      <c r="P505" s="341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spans="1:26" ht="15.75" customHeight="1">
      <c r="A506" s="343"/>
      <c r="B506" s="340"/>
      <c r="C506" s="341"/>
      <c r="D506" s="340"/>
      <c r="E506" s="341"/>
      <c r="F506" s="340"/>
      <c r="G506" s="341"/>
      <c r="H506" s="340"/>
      <c r="I506" s="341"/>
      <c r="J506" s="342"/>
      <c r="K506" s="340"/>
      <c r="L506" s="341"/>
      <c r="M506" s="340"/>
      <c r="N506" s="341"/>
      <c r="O506" s="340"/>
      <c r="P506" s="341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spans="1:26" ht="15.75" customHeight="1">
      <c r="A507" s="343"/>
      <c r="B507" s="340"/>
      <c r="C507" s="341"/>
      <c r="D507" s="340"/>
      <c r="E507" s="341"/>
      <c r="F507" s="340"/>
      <c r="G507" s="341"/>
      <c r="H507" s="340"/>
      <c r="I507" s="341"/>
      <c r="J507" s="342"/>
      <c r="K507" s="340"/>
      <c r="L507" s="341"/>
      <c r="M507" s="340"/>
      <c r="N507" s="341"/>
      <c r="O507" s="340"/>
      <c r="P507" s="341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spans="1:26" ht="15.75" customHeight="1">
      <c r="A508" s="343"/>
      <c r="B508" s="340"/>
      <c r="C508" s="341"/>
      <c r="D508" s="340"/>
      <c r="E508" s="341"/>
      <c r="F508" s="340"/>
      <c r="G508" s="341"/>
      <c r="H508" s="340"/>
      <c r="I508" s="341"/>
      <c r="J508" s="342"/>
      <c r="K508" s="340"/>
      <c r="L508" s="341"/>
      <c r="M508" s="340"/>
      <c r="N508" s="341"/>
      <c r="O508" s="340"/>
      <c r="P508" s="341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spans="1:26" ht="15.75" customHeight="1">
      <c r="A509" s="343"/>
      <c r="B509" s="340"/>
      <c r="C509" s="341"/>
      <c r="D509" s="340"/>
      <c r="E509" s="341"/>
      <c r="F509" s="340"/>
      <c r="G509" s="341"/>
      <c r="H509" s="340"/>
      <c r="I509" s="341"/>
      <c r="J509" s="342"/>
      <c r="K509" s="340"/>
      <c r="L509" s="341"/>
      <c r="M509" s="340"/>
      <c r="N509" s="341"/>
      <c r="O509" s="340"/>
      <c r="P509" s="341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spans="1:26" ht="15.75" customHeight="1">
      <c r="A510" s="343"/>
      <c r="B510" s="340"/>
      <c r="C510" s="341"/>
      <c r="D510" s="340"/>
      <c r="E510" s="341"/>
      <c r="F510" s="340"/>
      <c r="G510" s="341"/>
      <c r="H510" s="340"/>
      <c r="I510" s="341"/>
      <c r="J510" s="342"/>
      <c r="K510" s="340"/>
      <c r="L510" s="341"/>
      <c r="M510" s="340"/>
      <c r="N510" s="341"/>
      <c r="O510" s="340"/>
      <c r="P510" s="341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spans="1:26" ht="15.75" customHeight="1">
      <c r="A511" s="343"/>
      <c r="B511" s="340"/>
      <c r="C511" s="341"/>
      <c r="D511" s="340"/>
      <c r="E511" s="341"/>
      <c r="F511" s="340"/>
      <c r="G511" s="341"/>
      <c r="H511" s="340"/>
      <c r="I511" s="341"/>
      <c r="J511" s="342"/>
      <c r="K511" s="340"/>
      <c r="L511" s="341"/>
      <c r="M511" s="340"/>
      <c r="N511" s="341"/>
      <c r="O511" s="340"/>
      <c r="P511" s="341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spans="1:26" ht="15.75" customHeight="1">
      <c r="A512" s="343"/>
      <c r="B512" s="340"/>
      <c r="C512" s="341"/>
      <c r="D512" s="340"/>
      <c r="E512" s="341"/>
      <c r="F512" s="340"/>
      <c r="G512" s="341"/>
      <c r="H512" s="340"/>
      <c r="I512" s="341"/>
      <c r="J512" s="342"/>
      <c r="K512" s="340"/>
      <c r="L512" s="341"/>
      <c r="M512" s="340"/>
      <c r="N512" s="341"/>
      <c r="O512" s="340"/>
      <c r="P512" s="341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spans="1:26" ht="15.75" customHeight="1">
      <c r="A513" s="343"/>
      <c r="B513" s="340"/>
      <c r="C513" s="341"/>
      <c r="D513" s="340"/>
      <c r="E513" s="341"/>
      <c r="F513" s="340"/>
      <c r="G513" s="341"/>
      <c r="H513" s="340"/>
      <c r="I513" s="341"/>
      <c r="J513" s="342"/>
      <c r="K513" s="340"/>
      <c r="L513" s="341"/>
      <c r="M513" s="340"/>
      <c r="N513" s="341"/>
      <c r="O513" s="340"/>
      <c r="P513" s="341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spans="1:26" ht="15.75" customHeight="1">
      <c r="A514" s="343"/>
      <c r="B514" s="340"/>
      <c r="C514" s="341"/>
      <c r="D514" s="340"/>
      <c r="E514" s="341"/>
      <c r="F514" s="340"/>
      <c r="G514" s="341"/>
      <c r="H514" s="340"/>
      <c r="I514" s="341"/>
      <c r="J514" s="342"/>
      <c r="K514" s="340"/>
      <c r="L514" s="341"/>
      <c r="M514" s="340"/>
      <c r="N514" s="341"/>
      <c r="O514" s="340"/>
      <c r="P514" s="341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spans="1:26" ht="15.75" customHeight="1">
      <c r="A515" s="343"/>
      <c r="B515" s="340"/>
      <c r="C515" s="341"/>
      <c r="D515" s="340"/>
      <c r="E515" s="341"/>
      <c r="F515" s="340"/>
      <c r="G515" s="341"/>
      <c r="H515" s="340"/>
      <c r="I515" s="341"/>
      <c r="J515" s="342"/>
      <c r="K515" s="340"/>
      <c r="L515" s="341"/>
      <c r="M515" s="340"/>
      <c r="N515" s="341"/>
      <c r="O515" s="340"/>
      <c r="P515" s="341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spans="1:26" ht="15.75" customHeight="1">
      <c r="A516" s="343"/>
      <c r="B516" s="340"/>
      <c r="C516" s="341"/>
      <c r="D516" s="340"/>
      <c r="E516" s="341"/>
      <c r="F516" s="340"/>
      <c r="G516" s="341"/>
      <c r="H516" s="340"/>
      <c r="I516" s="341"/>
      <c r="J516" s="342"/>
      <c r="K516" s="340"/>
      <c r="L516" s="341"/>
      <c r="M516" s="340"/>
      <c r="N516" s="341"/>
      <c r="O516" s="340"/>
      <c r="P516" s="341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spans="1:26" ht="15.75" customHeight="1">
      <c r="A517" s="343"/>
      <c r="B517" s="340"/>
      <c r="C517" s="341"/>
      <c r="D517" s="340"/>
      <c r="E517" s="341"/>
      <c r="F517" s="340"/>
      <c r="G517" s="341"/>
      <c r="H517" s="340"/>
      <c r="I517" s="341"/>
      <c r="J517" s="342"/>
      <c r="K517" s="340"/>
      <c r="L517" s="341"/>
      <c r="M517" s="340"/>
      <c r="N517" s="341"/>
      <c r="O517" s="340"/>
      <c r="P517" s="341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spans="1:26" ht="15.75" customHeight="1">
      <c r="A518" s="343"/>
      <c r="B518" s="340"/>
      <c r="C518" s="341"/>
      <c r="D518" s="340"/>
      <c r="E518" s="341"/>
      <c r="F518" s="340"/>
      <c r="G518" s="341"/>
      <c r="H518" s="340"/>
      <c r="I518" s="341"/>
      <c r="J518" s="342"/>
      <c r="K518" s="340"/>
      <c r="L518" s="341"/>
      <c r="M518" s="340"/>
      <c r="N518" s="341"/>
      <c r="O518" s="340"/>
      <c r="P518" s="341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spans="1:26" ht="15.75" customHeight="1">
      <c r="A519" s="343"/>
      <c r="B519" s="340"/>
      <c r="C519" s="341"/>
      <c r="D519" s="340"/>
      <c r="E519" s="341"/>
      <c r="F519" s="340"/>
      <c r="G519" s="341"/>
      <c r="H519" s="340"/>
      <c r="I519" s="341"/>
      <c r="J519" s="342"/>
      <c r="K519" s="340"/>
      <c r="L519" s="341"/>
      <c r="M519" s="340"/>
      <c r="N519" s="341"/>
      <c r="O519" s="340"/>
      <c r="P519" s="341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spans="1:26" ht="15.75" customHeight="1">
      <c r="A520" s="343"/>
      <c r="B520" s="340"/>
      <c r="C520" s="341"/>
      <c r="D520" s="340"/>
      <c r="E520" s="341"/>
      <c r="F520" s="340"/>
      <c r="G520" s="341"/>
      <c r="H520" s="340"/>
      <c r="I520" s="341"/>
      <c r="J520" s="342"/>
      <c r="K520" s="340"/>
      <c r="L520" s="341"/>
      <c r="M520" s="340"/>
      <c r="N520" s="341"/>
      <c r="O520" s="340"/>
      <c r="P520" s="341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spans="1:26" ht="15.75" customHeight="1">
      <c r="A521" s="343"/>
      <c r="B521" s="340"/>
      <c r="C521" s="341"/>
      <c r="D521" s="340"/>
      <c r="E521" s="341"/>
      <c r="F521" s="340"/>
      <c r="G521" s="341"/>
      <c r="H521" s="340"/>
      <c r="I521" s="341"/>
      <c r="J521" s="342"/>
      <c r="K521" s="340"/>
      <c r="L521" s="341"/>
      <c r="M521" s="340"/>
      <c r="N521" s="341"/>
      <c r="O521" s="340"/>
      <c r="P521" s="341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spans="1:26" ht="15.75" customHeight="1">
      <c r="A522" s="343"/>
      <c r="B522" s="340"/>
      <c r="C522" s="341"/>
      <c r="D522" s="340"/>
      <c r="E522" s="341"/>
      <c r="F522" s="340"/>
      <c r="G522" s="341"/>
      <c r="H522" s="340"/>
      <c r="I522" s="341"/>
      <c r="J522" s="342"/>
      <c r="K522" s="340"/>
      <c r="L522" s="341"/>
      <c r="M522" s="340"/>
      <c r="N522" s="341"/>
      <c r="O522" s="340"/>
      <c r="P522" s="341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spans="1:26" ht="15.75" customHeight="1">
      <c r="A523" s="343"/>
      <c r="B523" s="340"/>
      <c r="C523" s="341"/>
      <c r="D523" s="340"/>
      <c r="E523" s="341"/>
      <c r="F523" s="340"/>
      <c r="G523" s="341"/>
      <c r="H523" s="340"/>
      <c r="I523" s="341"/>
      <c r="J523" s="342"/>
      <c r="K523" s="340"/>
      <c r="L523" s="341"/>
      <c r="M523" s="340"/>
      <c r="N523" s="341"/>
      <c r="O523" s="340"/>
      <c r="P523" s="341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spans="1:26" ht="15.75" customHeight="1">
      <c r="A524" s="343"/>
      <c r="B524" s="340"/>
      <c r="C524" s="341"/>
      <c r="D524" s="340"/>
      <c r="E524" s="341"/>
      <c r="F524" s="340"/>
      <c r="G524" s="341"/>
      <c r="H524" s="340"/>
      <c r="I524" s="341"/>
      <c r="J524" s="342"/>
      <c r="K524" s="340"/>
      <c r="L524" s="341"/>
      <c r="M524" s="340"/>
      <c r="N524" s="341"/>
      <c r="O524" s="340"/>
      <c r="P524" s="341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spans="1:26" ht="15.75" customHeight="1">
      <c r="A525" s="343"/>
      <c r="B525" s="340"/>
      <c r="C525" s="341"/>
      <c r="D525" s="340"/>
      <c r="E525" s="341"/>
      <c r="F525" s="340"/>
      <c r="G525" s="341"/>
      <c r="H525" s="340"/>
      <c r="I525" s="341"/>
      <c r="J525" s="342"/>
      <c r="K525" s="340"/>
      <c r="L525" s="341"/>
      <c r="M525" s="340"/>
      <c r="N525" s="341"/>
      <c r="O525" s="340"/>
      <c r="P525" s="341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spans="1:26" ht="15.75" customHeight="1">
      <c r="A526" s="343"/>
      <c r="B526" s="340"/>
      <c r="C526" s="341"/>
      <c r="D526" s="340"/>
      <c r="E526" s="341"/>
      <c r="F526" s="340"/>
      <c r="G526" s="341"/>
      <c r="H526" s="340"/>
      <c r="I526" s="341"/>
      <c r="J526" s="342"/>
      <c r="K526" s="340"/>
      <c r="L526" s="341"/>
      <c r="M526" s="340"/>
      <c r="N526" s="341"/>
      <c r="O526" s="340"/>
      <c r="P526" s="341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spans="1:26" ht="15.75" customHeight="1">
      <c r="A527" s="343"/>
      <c r="B527" s="340"/>
      <c r="C527" s="341"/>
      <c r="D527" s="340"/>
      <c r="E527" s="341"/>
      <c r="F527" s="340"/>
      <c r="G527" s="341"/>
      <c r="H527" s="340"/>
      <c r="I527" s="341"/>
      <c r="J527" s="342"/>
      <c r="K527" s="340"/>
      <c r="L527" s="341"/>
      <c r="M527" s="340"/>
      <c r="N527" s="341"/>
      <c r="O527" s="340"/>
      <c r="P527" s="341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spans="1:26" ht="15.75" customHeight="1">
      <c r="A528" s="343"/>
      <c r="B528" s="340"/>
      <c r="C528" s="341"/>
      <c r="D528" s="340"/>
      <c r="E528" s="341"/>
      <c r="F528" s="340"/>
      <c r="G528" s="341"/>
      <c r="H528" s="340"/>
      <c r="I528" s="341"/>
      <c r="J528" s="342"/>
      <c r="K528" s="340"/>
      <c r="L528" s="341"/>
      <c r="M528" s="340"/>
      <c r="N528" s="341"/>
      <c r="O528" s="340"/>
      <c r="P528" s="341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spans="1:26" ht="15.75" customHeight="1">
      <c r="A529" s="343"/>
      <c r="B529" s="340"/>
      <c r="C529" s="341"/>
      <c r="D529" s="340"/>
      <c r="E529" s="341"/>
      <c r="F529" s="340"/>
      <c r="G529" s="341"/>
      <c r="H529" s="340"/>
      <c r="I529" s="341"/>
      <c r="J529" s="342"/>
      <c r="K529" s="340"/>
      <c r="L529" s="341"/>
      <c r="M529" s="340"/>
      <c r="N529" s="341"/>
      <c r="O529" s="340"/>
      <c r="P529" s="341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spans="1:26" ht="15.75" customHeight="1">
      <c r="A530" s="343"/>
      <c r="B530" s="340"/>
      <c r="C530" s="341"/>
      <c r="D530" s="340"/>
      <c r="E530" s="341"/>
      <c r="F530" s="340"/>
      <c r="G530" s="341"/>
      <c r="H530" s="340"/>
      <c r="I530" s="341"/>
      <c r="J530" s="342"/>
      <c r="K530" s="340"/>
      <c r="L530" s="341"/>
      <c r="M530" s="340"/>
      <c r="N530" s="341"/>
      <c r="O530" s="340"/>
      <c r="P530" s="341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spans="1:26" ht="15.75" customHeight="1">
      <c r="A531" s="343"/>
      <c r="B531" s="340"/>
      <c r="C531" s="341"/>
      <c r="D531" s="340"/>
      <c r="E531" s="341"/>
      <c r="F531" s="340"/>
      <c r="G531" s="341"/>
      <c r="H531" s="340"/>
      <c r="I531" s="341"/>
      <c r="J531" s="342"/>
      <c r="K531" s="340"/>
      <c r="L531" s="341"/>
      <c r="M531" s="340"/>
      <c r="N531" s="341"/>
      <c r="O531" s="340"/>
      <c r="P531" s="341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spans="1:26" ht="15.75" customHeight="1">
      <c r="A532" s="343"/>
      <c r="B532" s="340"/>
      <c r="C532" s="341"/>
      <c r="D532" s="340"/>
      <c r="E532" s="341"/>
      <c r="F532" s="340"/>
      <c r="G532" s="341"/>
      <c r="H532" s="340"/>
      <c r="I532" s="341"/>
      <c r="J532" s="342"/>
      <c r="K532" s="340"/>
      <c r="L532" s="341"/>
      <c r="M532" s="340"/>
      <c r="N532" s="341"/>
      <c r="O532" s="340"/>
      <c r="P532" s="341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spans="1:26" ht="15.75" customHeight="1">
      <c r="A533" s="343"/>
      <c r="B533" s="340"/>
      <c r="C533" s="341"/>
      <c r="D533" s="340"/>
      <c r="E533" s="341"/>
      <c r="F533" s="340"/>
      <c r="G533" s="341"/>
      <c r="H533" s="340"/>
      <c r="I533" s="341"/>
      <c r="J533" s="342"/>
      <c r="K533" s="340"/>
      <c r="L533" s="341"/>
      <c r="M533" s="340"/>
      <c r="N533" s="341"/>
      <c r="O533" s="340"/>
      <c r="P533" s="341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spans="1:26" ht="15.75" customHeight="1">
      <c r="A534" s="343"/>
      <c r="B534" s="340"/>
      <c r="C534" s="341"/>
      <c r="D534" s="340"/>
      <c r="E534" s="341"/>
      <c r="F534" s="340"/>
      <c r="G534" s="341"/>
      <c r="H534" s="340"/>
      <c r="I534" s="341"/>
      <c r="J534" s="342"/>
      <c r="K534" s="340"/>
      <c r="L534" s="341"/>
      <c r="M534" s="340"/>
      <c r="N534" s="341"/>
      <c r="O534" s="340"/>
      <c r="P534" s="341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spans="1:26" ht="15.75" customHeight="1">
      <c r="A535" s="343"/>
      <c r="B535" s="340"/>
      <c r="C535" s="341"/>
      <c r="D535" s="340"/>
      <c r="E535" s="341"/>
      <c r="F535" s="340"/>
      <c r="G535" s="341"/>
      <c r="H535" s="340"/>
      <c r="I535" s="341"/>
      <c r="J535" s="342"/>
      <c r="K535" s="340"/>
      <c r="L535" s="341"/>
      <c r="M535" s="340"/>
      <c r="N535" s="341"/>
      <c r="O535" s="340"/>
      <c r="P535" s="341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spans="1:26" ht="15.75" customHeight="1">
      <c r="A536" s="343"/>
      <c r="B536" s="340"/>
      <c r="C536" s="341"/>
      <c r="D536" s="340"/>
      <c r="E536" s="341"/>
      <c r="F536" s="340"/>
      <c r="G536" s="341"/>
      <c r="H536" s="340"/>
      <c r="I536" s="341"/>
      <c r="J536" s="342"/>
      <c r="K536" s="340"/>
      <c r="L536" s="341"/>
      <c r="M536" s="340"/>
      <c r="N536" s="341"/>
      <c r="O536" s="340"/>
      <c r="P536" s="341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spans="1:26" ht="15.75" customHeight="1">
      <c r="A537" s="343"/>
      <c r="B537" s="340"/>
      <c r="C537" s="341"/>
      <c r="D537" s="340"/>
      <c r="E537" s="341"/>
      <c r="F537" s="340"/>
      <c r="G537" s="341"/>
      <c r="H537" s="340"/>
      <c r="I537" s="341"/>
      <c r="J537" s="342"/>
      <c r="K537" s="340"/>
      <c r="L537" s="341"/>
      <c r="M537" s="340"/>
      <c r="N537" s="341"/>
      <c r="O537" s="340"/>
      <c r="P537" s="341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spans="1:26" ht="15.75" customHeight="1">
      <c r="A538" s="343"/>
      <c r="B538" s="340"/>
      <c r="C538" s="341"/>
      <c r="D538" s="340"/>
      <c r="E538" s="341"/>
      <c r="F538" s="340"/>
      <c r="G538" s="341"/>
      <c r="H538" s="340"/>
      <c r="I538" s="341"/>
      <c r="J538" s="342"/>
      <c r="K538" s="340"/>
      <c r="L538" s="341"/>
      <c r="M538" s="340"/>
      <c r="N538" s="341"/>
      <c r="O538" s="340"/>
      <c r="P538" s="341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spans="1:26" ht="15.75" customHeight="1">
      <c r="A539" s="343"/>
      <c r="B539" s="340"/>
      <c r="C539" s="341"/>
      <c r="D539" s="340"/>
      <c r="E539" s="341"/>
      <c r="F539" s="340"/>
      <c r="G539" s="341"/>
      <c r="H539" s="340"/>
      <c r="I539" s="341"/>
      <c r="J539" s="342"/>
      <c r="K539" s="340"/>
      <c r="L539" s="341"/>
      <c r="M539" s="340"/>
      <c r="N539" s="341"/>
      <c r="O539" s="340"/>
      <c r="P539" s="341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spans="1:26" ht="15.75" customHeight="1">
      <c r="A540" s="343"/>
      <c r="B540" s="340"/>
      <c r="C540" s="341"/>
      <c r="D540" s="340"/>
      <c r="E540" s="341"/>
      <c r="F540" s="340"/>
      <c r="G540" s="341"/>
      <c r="H540" s="340"/>
      <c r="I540" s="341"/>
      <c r="J540" s="342"/>
      <c r="K540" s="340"/>
      <c r="L540" s="341"/>
      <c r="M540" s="340"/>
      <c r="N540" s="341"/>
      <c r="O540" s="340"/>
      <c r="P540" s="341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spans="1:26" ht="15.75" customHeight="1">
      <c r="A541" s="343"/>
      <c r="B541" s="340"/>
      <c r="C541" s="341"/>
      <c r="D541" s="340"/>
      <c r="E541" s="341"/>
      <c r="F541" s="340"/>
      <c r="G541" s="341"/>
      <c r="H541" s="340"/>
      <c r="I541" s="341"/>
      <c r="J541" s="342"/>
      <c r="K541" s="340"/>
      <c r="L541" s="341"/>
      <c r="M541" s="340"/>
      <c r="N541" s="341"/>
      <c r="O541" s="340"/>
      <c r="P541" s="341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spans="1:26" ht="15.75" customHeight="1">
      <c r="A542" s="343"/>
      <c r="B542" s="340"/>
      <c r="C542" s="341"/>
      <c r="D542" s="340"/>
      <c r="E542" s="341"/>
      <c r="F542" s="340"/>
      <c r="G542" s="341"/>
      <c r="H542" s="340"/>
      <c r="I542" s="341"/>
      <c r="J542" s="342"/>
      <c r="K542" s="340"/>
      <c r="L542" s="341"/>
      <c r="M542" s="340"/>
      <c r="N542" s="341"/>
      <c r="O542" s="340"/>
      <c r="P542" s="341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spans="1:26" ht="15.75" customHeight="1">
      <c r="A543" s="343"/>
      <c r="B543" s="340"/>
      <c r="C543" s="341"/>
      <c r="D543" s="340"/>
      <c r="E543" s="341"/>
      <c r="F543" s="340"/>
      <c r="G543" s="341"/>
      <c r="H543" s="340"/>
      <c r="I543" s="341"/>
      <c r="J543" s="342"/>
      <c r="K543" s="340"/>
      <c r="L543" s="341"/>
      <c r="M543" s="340"/>
      <c r="N543" s="341"/>
      <c r="O543" s="340"/>
      <c r="P543" s="341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spans="1:26" ht="15.75" customHeight="1">
      <c r="A544" s="343"/>
      <c r="B544" s="340"/>
      <c r="C544" s="341"/>
      <c r="D544" s="340"/>
      <c r="E544" s="341"/>
      <c r="F544" s="340"/>
      <c r="G544" s="341"/>
      <c r="H544" s="340"/>
      <c r="I544" s="341"/>
      <c r="J544" s="342"/>
      <c r="K544" s="340"/>
      <c r="L544" s="341"/>
      <c r="M544" s="340"/>
      <c r="N544" s="341"/>
      <c r="O544" s="340"/>
      <c r="P544" s="341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spans="1:26" ht="15.75" customHeight="1">
      <c r="A545" s="343"/>
      <c r="B545" s="340"/>
      <c r="C545" s="341"/>
      <c r="D545" s="340"/>
      <c r="E545" s="341"/>
      <c r="F545" s="340"/>
      <c r="G545" s="341"/>
      <c r="H545" s="340"/>
      <c r="I545" s="341"/>
      <c r="J545" s="342"/>
      <c r="K545" s="340"/>
      <c r="L545" s="341"/>
      <c r="M545" s="340"/>
      <c r="N545" s="341"/>
      <c r="O545" s="340"/>
      <c r="P545" s="341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spans="1:26" ht="15.75" customHeight="1">
      <c r="A546" s="343"/>
      <c r="B546" s="340"/>
      <c r="C546" s="341"/>
      <c r="D546" s="340"/>
      <c r="E546" s="341"/>
      <c r="F546" s="340"/>
      <c r="G546" s="341"/>
      <c r="H546" s="340"/>
      <c r="I546" s="341"/>
      <c r="J546" s="342"/>
      <c r="K546" s="340"/>
      <c r="L546" s="341"/>
      <c r="M546" s="340"/>
      <c r="N546" s="341"/>
      <c r="O546" s="340"/>
      <c r="P546" s="341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spans="1:26" ht="15.75" customHeight="1">
      <c r="A547" s="343"/>
      <c r="B547" s="340"/>
      <c r="C547" s="341"/>
      <c r="D547" s="340"/>
      <c r="E547" s="341"/>
      <c r="F547" s="340"/>
      <c r="G547" s="341"/>
      <c r="H547" s="340"/>
      <c r="I547" s="341"/>
      <c r="J547" s="342"/>
      <c r="K547" s="340"/>
      <c r="L547" s="341"/>
      <c r="M547" s="340"/>
      <c r="N547" s="341"/>
      <c r="O547" s="340"/>
      <c r="P547" s="341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spans="1:26" ht="15.75" customHeight="1">
      <c r="A548" s="343"/>
      <c r="B548" s="340"/>
      <c r="C548" s="341"/>
      <c r="D548" s="340"/>
      <c r="E548" s="341"/>
      <c r="F548" s="340"/>
      <c r="G548" s="341"/>
      <c r="H548" s="340"/>
      <c r="I548" s="341"/>
      <c r="J548" s="342"/>
      <c r="K548" s="340"/>
      <c r="L548" s="341"/>
      <c r="M548" s="340"/>
      <c r="N548" s="341"/>
      <c r="O548" s="340"/>
      <c r="P548" s="341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spans="1:26" ht="15.75" customHeight="1">
      <c r="A549" s="343"/>
      <c r="B549" s="340"/>
      <c r="C549" s="341"/>
      <c r="D549" s="340"/>
      <c r="E549" s="341"/>
      <c r="F549" s="340"/>
      <c r="G549" s="341"/>
      <c r="H549" s="340"/>
      <c r="I549" s="341"/>
      <c r="J549" s="342"/>
      <c r="K549" s="340"/>
      <c r="L549" s="341"/>
      <c r="M549" s="340"/>
      <c r="N549" s="341"/>
      <c r="O549" s="340"/>
      <c r="P549" s="341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spans="1:26" ht="15.75" customHeight="1">
      <c r="A550" s="343"/>
      <c r="B550" s="340"/>
      <c r="C550" s="341"/>
      <c r="D550" s="340"/>
      <c r="E550" s="341"/>
      <c r="F550" s="340"/>
      <c r="G550" s="341"/>
      <c r="H550" s="340"/>
      <c r="I550" s="341"/>
      <c r="J550" s="342"/>
      <c r="K550" s="340"/>
      <c r="L550" s="341"/>
      <c r="M550" s="340"/>
      <c r="N550" s="341"/>
      <c r="O550" s="340"/>
      <c r="P550" s="341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spans="1:26" ht="15.75" customHeight="1">
      <c r="A551" s="343"/>
      <c r="B551" s="340"/>
      <c r="C551" s="341"/>
      <c r="D551" s="340"/>
      <c r="E551" s="341"/>
      <c r="F551" s="340"/>
      <c r="G551" s="341"/>
      <c r="H551" s="340"/>
      <c r="I551" s="341"/>
      <c r="J551" s="342"/>
      <c r="K551" s="340"/>
      <c r="L551" s="341"/>
      <c r="M551" s="340"/>
      <c r="N551" s="341"/>
      <c r="O551" s="340"/>
      <c r="P551" s="341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spans="1:26" ht="15.75" customHeight="1">
      <c r="A552" s="343"/>
      <c r="B552" s="340"/>
      <c r="C552" s="341"/>
      <c r="D552" s="340"/>
      <c r="E552" s="341"/>
      <c r="F552" s="340"/>
      <c r="G552" s="341"/>
      <c r="H552" s="340"/>
      <c r="I552" s="341"/>
      <c r="J552" s="342"/>
      <c r="K552" s="340"/>
      <c r="L552" s="341"/>
      <c r="M552" s="340"/>
      <c r="N552" s="341"/>
      <c r="O552" s="340"/>
      <c r="P552" s="341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spans="1:26" ht="15.75" customHeight="1">
      <c r="A553" s="343"/>
      <c r="B553" s="340"/>
      <c r="C553" s="341"/>
      <c r="D553" s="340"/>
      <c r="E553" s="341"/>
      <c r="F553" s="340"/>
      <c r="G553" s="341"/>
      <c r="H553" s="340"/>
      <c r="I553" s="341"/>
      <c r="J553" s="342"/>
      <c r="K553" s="340"/>
      <c r="L553" s="341"/>
      <c r="M553" s="340"/>
      <c r="N553" s="341"/>
      <c r="O553" s="340"/>
      <c r="P553" s="341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spans="1:26" ht="15.75" customHeight="1">
      <c r="A554" s="343"/>
      <c r="B554" s="340"/>
      <c r="C554" s="341"/>
      <c r="D554" s="340"/>
      <c r="E554" s="341"/>
      <c r="F554" s="340"/>
      <c r="G554" s="341"/>
      <c r="H554" s="340"/>
      <c r="I554" s="341"/>
      <c r="J554" s="342"/>
      <c r="K554" s="340"/>
      <c r="L554" s="341"/>
      <c r="M554" s="340"/>
      <c r="N554" s="341"/>
      <c r="O554" s="340"/>
      <c r="P554" s="341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spans="1:26" ht="15.75" customHeight="1">
      <c r="A555" s="343"/>
      <c r="B555" s="340"/>
      <c r="C555" s="341"/>
      <c r="D555" s="340"/>
      <c r="E555" s="341"/>
      <c r="F555" s="340"/>
      <c r="G555" s="341"/>
      <c r="H555" s="340"/>
      <c r="I555" s="341"/>
      <c r="J555" s="342"/>
      <c r="K555" s="340"/>
      <c r="L555" s="341"/>
      <c r="M555" s="340"/>
      <c r="N555" s="341"/>
      <c r="O555" s="340"/>
      <c r="P555" s="341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spans="1:26" ht="15.75" customHeight="1">
      <c r="A556" s="343"/>
      <c r="B556" s="340"/>
      <c r="C556" s="341"/>
      <c r="D556" s="340"/>
      <c r="E556" s="341"/>
      <c r="F556" s="340"/>
      <c r="G556" s="341"/>
      <c r="H556" s="340"/>
      <c r="I556" s="341"/>
      <c r="J556" s="342"/>
      <c r="K556" s="340"/>
      <c r="L556" s="341"/>
      <c r="M556" s="340"/>
      <c r="N556" s="341"/>
      <c r="O556" s="340"/>
      <c r="P556" s="341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spans="1:26" ht="15.75" customHeight="1">
      <c r="A557" s="343"/>
      <c r="B557" s="340"/>
      <c r="C557" s="341"/>
      <c r="D557" s="340"/>
      <c r="E557" s="341"/>
      <c r="F557" s="340"/>
      <c r="G557" s="341"/>
      <c r="H557" s="340"/>
      <c r="I557" s="341"/>
      <c r="J557" s="342"/>
      <c r="K557" s="340"/>
      <c r="L557" s="341"/>
      <c r="M557" s="340"/>
      <c r="N557" s="341"/>
      <c r="O557" s="340"/>
      <c r="P557" s="341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spans="1:26" ht="15.75" customHeight="1">
      <c r="A558" s="343"/>
      <c r="B558" s="340"/>
      <c r="C558" s="341"/>
      <c r="D558" s="340"/>
      <c r="E558" s="341"/>
      <c r="F558" s="340"/>
      <c r="G558" s="341"/>
      <c r="H558" s="340"/>
      <c r="I558" s="341"/>
      <c r="J558" s="342"/>
      <c r="K558" s="340"/>
      <c r="L558" s="341"/>
      <c r="M558" s="340"/>
      <c r="N558" s="341"/>
      <c r="O558" s="340"/>
      <c r="P558" s="341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spans="1:26" ht="15.75" customHeight="1">
      <c r="A559" s="343"/>
      <c r="B559" s="340"/>
      <c r="C559" s="341"/>
      <c r="D559" s="340"/>
      <c r="E559" s="341"/>
      <c r="F559" s="340"/>
      <c r="G559" s="341"/>
      <c r="H559" s="340"/>
      <c r="I559" s="341"/>
      <c r="J559" s="342"/>
      <c r="K559" s="340"/>
      <c r="L559" s="341"/>
      <c r="M559" s="340"/>
      <c r="N559" s="341"/>
      <c r="O559" s="340"/>
      <c r="P559" s="341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spans="1:26" ht="15.75" customHeight="1">
      <c r="A560" s="343"/>
      <c r="B560" s="340"/>
      <c r="C560" s="341"/>
      <c r="D560" s="340"/>
      <c r="E560" s="341"/>
      <c r="F560" s="340"/>
      <c r="G560" s="341"/>
      <c r="H560" s="340"/>
      <c r="I560" s="341"/>
      <c r="J560" s="342"/>
      <c r="K560" s="340"/>
      <c r="L560" s="341"/>
      <c r="M560" s="340"/>
      <c r="N560" s="341"/>
      <c r="O560" s="340"/>
      <c r="P560" s="341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spans="1:26" ht="15.75" customHeight="1">
      <c r="A561" s="343"/>
      <c r="B561" s="340"/>
      <c r="C561" s="341"/>
      <c r="D561" s="340"/>
      <c r="E561" s="341"/>
      <c r="F561" s="340"/>
      <c r="G561" s="341"/>
      <c r="H561" s="340"/>
      <c r="I561" s="341"/>
      <c r="J561" s="342"/>
      <c r="K561" s="340"/>
      <c r="L561" s="341"/>
      <c r="M561" s="340"/>
      <c r="N561" s="341"/>
      <c r="O561" s="340"/>
      <c r="P561" s="341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spans="1:26" ht="15.75" customHeight="1">
      <c r="A562" s="343"/>
      <c r="B562" s="340"/>
      <c r="C562" s="341"/>
      <c r="D562" s="340"/>
      <c r="E562" s="341"/>
      <c r="F562" s="340"/>
      <c r="G562" s="341"/>
      <c r="H562" s="340"/>
      <c r="I562" s="341"/>
      <c r="J562" s="342"/>
      <c r="K562" s="340"/>
      <c r="L562" s="341"/>
      <c r="M562" s="340"/>
      <c r="N562" s="341"/>
      <c r="O562" s="340"/>
      <c r="P562" s="341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spans="1:26" ht="15.75" customHeight="1">
      <c r="A563" s="343"/>
      <c r="B563" s="340"/>
      <c r="C563" s="341"/>
      <c r="D563" s="340"/>
      <c r="E563" s="341"/>
      <c r="F563" s="340"/>
      <c r="G563" s="341"/>
      <c r="H563" s="340"/>
      <c r="I563" s="341"/>
      <c r="J563" s="342"/>
      <c r="K563" s="340"/>
      <c r="L563" s="341"/>
      <c r="M563" s="340"/>
      <c r="N563" s="341"/>
      <c r="O563" s="340"/>
      <c r="P563" s="341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spans="1:26" ht="15.75" customHeight="1">
      <c r="A564" s="343"/>
      <c r="B564" s="340"/>
      <c r="C564" s="341"/>
      <c r="D564" s="340"/>
      <c r="E564" s="341"/>
      <c r="F564" s="340"/>
      <c r="G564" s="341"/>
      <c r="H564" s="340"/>
      <c r="I564" s="341"/>
      <c r="J564" s="342"/>
      <c r="K564" s="340"/>
      <c r="L564" s="341"/>
      <c r="M564" s="340"/>
      <c r="N564" s="341"/>
      <c r="O564" s="340"/>
      <c r="P564" s="341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spans="1:26" ht="15.75" customHeight="1">
      <c r="A565" s="343"/>
      <c r="B565" s="340"/>
      <c r="C565" s="341"/>
      <c r="D565" s="340"/>
      <c r="E565" s="341"/>
      <c r="F565" s="340"/>
      <c r="G565" s="341"/>
      <c r="H565" s="340"/>
      <c r="I565" s="341"/>
      <c r="J565" s="342"/>
      <c r="K565" s="340"/>
      <c r="L565" s="341"/>
      <c r="M565" s="340"/>
      <c r="N565" s="341"/>
      <c r="O565" s="340"/>
      <c r="P565" s="341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spans="1:26" ht="15.75" customHeight="1">
      <c r="A566" s="343"/>
      <c r="B566" s="340"/>
      <c r="C566" s="341"/>
      <c r="D566" s="340"/>
      <c r="E566" s="341"/>
      <c r="F566" s="340"/>
      <c r="G566" s="341"/>
      <c r="H566" s="340"/>
      <c r="I566" s="341"/>
      <c r="J566" s="342"/>
      <c r="K566" s="340"/>
      <c r="L566" s="341"/>
      <c r="M566" s="340"/>
      <c r="N566" s="341"/>
      <c r="O566" s="340"/>
      <c r="P566" s="341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spans="1:26" ht="15.75" customHeight="1">
      <c r="A567" s="343"/>
      <c r="B567" s="340"/>
      <c r="C567" s="341"/>
      <c r="D567" s="340"/>
      <c r="E567" s="341"/>
      <c r="F567" s="340"/>
      <c r="G567" s="341"/>
      <c r="H567" s="340"/>
      <c r="I567" s="341"/>
      <c r="J567" s="342"/>
      <c r="K567" s="340"/>
      <c r="L567" s="341"/>
      <c r="M567" s="340"/>
      <c r="N567" s="341"/>
      <c r="O567" s="340"/>
      <c r="P567" s="341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spans="1:26" ht="15.75" customHeight="1">
      <c r="A568" s="343"/>
      <c r="B568" s="340"/>
      <c r="C568" s="341"/>
      <c r="D568" s="340"/>
      <c r="E568" s="341"/>
      <c r="F568" s="340"/>
      <c r="G568" s="341"/>
      <c r="H568" s="340"/>
      <c r="I568" s="341"/>
      <c r="J568" s="342"/>
      <c r="K568" s="340"/>
      <c r="L568" s="341"/>
      <c r="M568" s="340"/>
      <c r="N568" s="341"/>
      <c r="O568" s="340"/>
      <c r="P568" s="341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spans="1:26" ht="15.75" customHeight="1">
      <c r="A569" s="343"/>
      <c r="B569" s="340"/>
      <c r="C569" s="341"/>
      <c r="D569" s="340"/>
      <c r="E569" s="341"/>
      <c r="F569" s="340"/>
      <c r="G569" s="341"/>
      <c r="H569" s="340"/>
      <c r="I569" s="341"/>
      <c r="J569" s="342"/>
      <c r="K569" s="340"/>
      <c r="L569" s="341"/>
      <c r="M569" s="340"/>
      <c r="N569" s="341"/>
      <c r="O569" s="340"/>
      <c r="P569" s="341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spans="1:26" ht="15.75" customHeight="1">
      <c r="A570" s="343"/>
      <c r="B570" s="340"/>
      <c r="C570" s="341"/>
      <c r="D570" s="340"/>
      <c r="E570" s="341"/>
      <c r="F570" s="340"/>
      <c r="G570" s="341"/>
      <c r="H570" s="340"/>
      <c r="I570" s="341"/>
      <c r="J570" s="342"/>
      <c r="K570" s="340"/>
      <c r="L570" s="341"/>
      <c r="M570" s="340"/>
      <c r="N570" s="341"/>
      <c r="O570" s="340"/>
      <c r="P570" s="341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spans="1:26" ht="15.75" customHeight="1">
      <c r="A571" s="343"/>
      <c r="B571" s="340"/>
      <c r="C571" s="341"/>
      <c r="D571" s="340"/>
      <c r="E571" s="341"/>
      <c r="F571" s="340"/>
      <c r="G571" s="341"/>
      <c r="H571" s="340"/>
      <c r="I571" s="341"/>
      <c r="J571" s="342"/>
      <c r="K571" s="340"/>
      <c r="L571" s="341"/>
      <c r="M571" s="340"/>
      <c r="N571" s="341"/>
      <c r="O571" s="340"/>
      <c r="P571" s="341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spans="1:26" ht="15.75" customHeight="1">
      <c r="A572" s="343"/>
      <c r="B572" s="340"/>
      <c r="C572" s="341"/>
      <c r="D572" s="340"/>
      <c r="E572" s="341"/>
      <c r="F572" s="340"/>
      <c r="G572" s="341"/>
      <c r="H572" s="340"/>
      <c r="I572" s="341"/>
      <c r="J572" s="342"/>
      <c r="K572" s="340"/>
      <c r="L572" s="341"/>
      <c r="M572" s="340"/>
      <c r="N572" s="341"/>
      <c r="O572" s="340"/>
      <c r="P572" s="341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spans="1:26" ht="15.75" customHeight="1">
      <c r="A573" s="343"/>
      <c r="B573" s="340"/>
      <c r="C573" s="341"/>
      <c r="D573" s="340"/>
      <c r="E573" s="341"/>
      <c r="F573" s="340"/>
      <c r="G573" s="341"/>
      <c r="H573" s="340"/>
      <c r="I573" s="341"/>
      <c r="J573" s="342"/>
      <c r="K573" s="340"/>
      <c r="L573" s="341"/>
      <c r="M573" s="340"/>
      <c r="N573" s="341"/>
      <c r="O573" s="340"/>
      <c r="P573" s="341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spans="1:26" ht="15.75" customHeight="1">
      <c r="A574" s="343"/>
      <c r="B574" s="340"/>
      <c r="C574" s="341"/>
      <c r="D574" s="340"/>
      <c r="E574" s="341"/>
      <c r="F574" s="340"/>
      <c r="G574" s="341"/>
      <c r="H574" s="340"/>
      <c r="I574" s="341"/>
      <c r="J574" s="342"/>
      <c r="K574" s="340"/>
      <c r="L574" s="341"/>
      <c r="M574" s="340"/>
      <c r="N574" s="341"/>
      <c r="O574" s="340"/>
      <c r="P574" s="341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spans="1:26" ht="15.75" customHeight="1">
      <c r="A575" s="343"/>
      <c r="B575" s="340"/>
      <c r="C575" s="341"/>
      <c r="D575" s="340"/>
      <c r="E575" s="341"/>
      <c r="F575" s="340"/>
      <c r="G575" s="341"/>
      <c r="H575" s="340"/>
      <c r="I575" s="341"/>
      <c r="J575" s="342"/>
      <c r="K575" s="340"/>
      <c r="L575" s="341"/>
      <c r="M575" s="340"/>
      <c r="N575" s="341"/>
      <c r="O575" s="340"/>
      <c r="P575" s="341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spans="1:26" ht="15.75" customHeight="1">
      <c r="A576" s="343"/>
      <c r="B576" s="340"/>
      <c r="C576" s="341"/>
      <c r="D576" s="340"/>
      <c r="E576" s="341"/>
      <c r="F576" s="340"/>
      <c r="G576" s="341"/>
      <c r="H576" s="340"/>
      <c r="I576" s="341"/>
      <c r="J576" s="342"/>
      <c r="K576" s="340"/>
      <c r="L576" s="341"/>
      <c r="M576" s="340"/>
      <c r="N576" s="341"/>
      <c r="O576" s="340"/>
      <c r="P576" s="341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spans="1:26" ht="15.75" customHeight="1">
      <c r="A577" s="343"/>
      <c r="B577" s="340"/>
      <c r="C577" s="341"/>
      <c r="D577" s="340"/>
      <c r="E577" s="341"/>
      <c r="F577" s="340"/>
      <c r="G577" s="341"/>
      <c r="H577" s="340"/>
      <c r="I577" s="341"/>
      <c r="J577" s="342"/>
      <c r="K577" s="340"/>
      <c r="L577" s="341"/>
      <c r="M577" s="340"/>
      <c r="N577" s="341"/>
      <c r="O577" s="340"/>
      <c r="P577" s="341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spans="1:26" ht="15.75" customHeight="1">
      <c r="A578" s="343"/>
      <c r="B578" s="340"/>
      <c r="C578" s="341"/>
      <c r="D578" s="340"/>
      <c r="E578" s="341"/>
      <c r="F578" s="340"/>
      <c r="G578" s="341"/>
      <c r="H578" s="340"/>
      <c r="I578" s="341"/>
      <c r="J578" s="342"/>
      <c r="K578" s="340"/>
      <c r="L578" s="341"/>
      <c r="M578" s="340"/>
      <c r="N578" s="341"/>
      <c r="O578" s="340"/>
      <c r="P578" s="341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spans="1:26" ht="15.75" customHeight="1">
      <c r="A579" s="343"/>
      <c r="B579" s="340"/>
      <c r="C579" s="341"/>
      <c r="D579" s="340"/>
      <c r="E579" s="341"/>
      <c r="F579" s="340"/>
      <c r="G579" s="341"/>
      <c r="H579" s="340"/>
      <c r="I579" s="341"/>
      <c r="J579" s="342"/>
      <c r="K579" s="340"/>
      <c r="L579" s="341"/>
      <c r="M579" s="340"/>
      <c r="N579" s="341"/>
      <c r="O579" s="340"/>
      <c r="P579" s="341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spans="1:26" ht="15.75" customHeight="1">
      <c r="A580" s="343"/>
      <c r="B580" s="340"/>
      <c r="C580" s="341"/>
      <c r="D580" s="340"/>
      <c r="E580" s="341"/>
      <c r="F580" s="340"/>
      <c r="G580" s="341"/>
      <c r="H580" s="340"/>
      <c r="I580" s="341"/>
      <c r="J580" s="342"/>
      <c r="K580" s="340"/>
      <c r="L580" s="341"/>
      <c r="M580" s="340"/>
      <c r="N580" s="341"/>
      <c r="O580" s="340"/>
      <c r="P580" s="341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spans="1:26" ht="15.75" customHeight="1">
      <c r="A581" s="343"/>
      <c r="B581" s="340"/>
      <c r="C581" s="341"/>
      <c r="D581" s="340"/>
      <c r="E581" s="341"/>
      <c r="F581" s="340"/>
      <c r="G581" s="341"/>
      <c r="H581" s="340"/>
      <c r="I581" s="341"/>
      <c r="J581" s="342"/>
      <c r="K581" s="340"/>
      <c r="L581" s="341"/>
      <c r="M581" s="340"/>
      <c r="N581" s="341"/>
      <c r="O581" s="340"/>
      <c r="P581" s="341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spans="1:26" ht="15.75" customHeight="1">
      <c r="A582" s="343"/>
      <c r="B582" s="340"/>
      <c r="C582" s="341"/>
      <c r="D582" s="340"/>
      <c r="E582" s="341"/>
      <c r="F582" s="340"/>
      <c r="G582" s="341"/>
      <c r="H582" s="340"/>
      <c r="I582" s="341"/>
      <c r="J582" s="342"/>
      <c r="K582" s="340"/>
      <c r="L582" s="341"/>
      <c r="M582" s="340"/>
      <c r="N582" s="341"/>
      <c r="O582" s="340"/>
      <c r="P582" s="341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spans="1:26" ht="15.75" customHeight="1">
      <c r="A583" s="343"/>
      <c r="B583" s="340"/>
      <c r="C583" s="341"/>
      <c r="D583" s="340"/>
      <c r="E583" s="341"/>
      <c r="F583" s="340"/>
      <c r="G583" s="341"/>
      <c r="H583" s="340"/>
      <c r="I583" s="341"/>
      <c r="J583" s="342"/>
      <c r="K583" s="340"/>
      <c r="L583" s="341"/>
      <c r="M583" s="340"/>
      <c r="N583" s="341"/>
      <c r="O583" s="340"/>
      <c r="P583" s="341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spans="1:26" ht="15.75" customHeight="1">
      <c r="A584" s="343"/>
      <c r="B584" s="340"/>
      <c r="C584" s="341"/>
      <c r="D584" s="340"/>
      <c r="E584" s="341"/>
      <c r="F584" s="340"/>
      <c r="G584" s="341"/>
      <c r="H584" s="340"/>
      <c r="I584" s="341"/>
      <c r="J584" s="342"/>
      <c r="K584" s="340"/>
      <c r="L584" s="341"/>
      <c r="M584" s="340"/>
      <c r="N584" s="341"/>
      <c r="O584" s="340"/>
      <c r="P584" s="341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spans="1:26" ht="15.75" customHeight="1">
      <c r="A585" s="343"/>
      <c r="B585" s="340"/>
      <c r="C585" s="341"/>
      <c r="D585" s="340"/>
      <c r="E585" s="341"/>
      <c r="F585" s="340"/>
      <c r="G585" s="341"/>
      <c r="H585" s="340"/>
      <c r="I585" s="341"/>
      <c r="J585" s="342"/>
      <c r="K585" s="340"/>
      <c r="L585" s="341"/>
      <c r="M585" s="340"/>
      <c r="N585" s="341"/>
      <c r="O585" s="340"/>
      <c r="P585" s="341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spans="1:26" ht="15.75" customHeight="1">
      <c r="A586" s="343"/>
      <c r="B586" s="340"/>
      <c r="C586" s="341"/>
      <c r="D586" s="340"/>
      <c r="E586" s="341"/>
      <c r="F586" s="340"/>
      <c r="G586" s="341"/>
      <c r="H586" s="340"/>
      <c r="I586" s="341"/>
      <c r="J586" s="342"/>
      <c r="K586" s="340"/>
      <c r="L586" s="341"/>
      <c r="M586" s="340"/>
      <c r="N586" s="341"/>
      <c r="O586" s="340"/>
      <c r="P586" s="341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spans="1:26" ht="15.75" customHeight="1">
      <c r="A587" s="343"/>
      <c r="B587" s="340"/>
      <c r="C587" s="341"/>
      <c r="D587" s="340"/>
      <c r="E587" s="341"/>
      <c r="F587" s="340"/>
      <c r="G587" s="341"/>
      <c r="H587" s="340"/>
      <c r="I587" s="341"/>
      <c r="J587" s="342"/>
      <c r="K587" s="340"/>
      <c r="L587" s="341"/>
      <c r="M587" s="340"/>
      <c r="N587" s="341"/>
      <c r="O587" s="340"/>
      <c r="P587" s="341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spans="1:26" ht="15.75" customHeight="1">
      <c r="A588" s="343"/>
      <c r="B588" s="340"/>
      <c r="C588" s="341"/>
      <c r="D588" s="340"/>
      <c r="E588" s="341"/>
      <c r="F588" s="340"/>
      <c r="G588" s="341"/>
      <c r="H588" s="340"/>
      <c r="I588" s="341"/>
      <c r="J588" s="342"/>
      <c r="K588" s="340"/>
      <c r="L588" s="341"/>
      <c r="M588" s="340"/>
      <c r="N588" s="341"/>
      <c r="O588" s="340"/>
      <c r="P588" s="341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spans="1:26" ht="15.75" customHeight="1">
      <c r="A589" s="343"/>
      <c r="B589" s="340"/>
      <c r="C589" s="341"/>
      <c r="D589" s="340"/>
      <c r="E589" s="341"/>
      <c r="F589" s="340"/>
      <c r="G589" s="341"/>
      <c r="H589" s="340"/>
      <c r="I589" s="341"/>
      <c r="J589" s="342"/>
      <c r="K589" s="340"/>
      <c r="L589" s="341"/>
      <c r="M589" s="340"/>
      <c r="N589" s="341"/>
      <c r="O589" s="340"/>
      <c r="P589" s="341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spans="1:26" ht="15.75" customHeight="1">
      <c r="A590" s="343"/>
      <c r="B590" s="340"/>
      <c r="C590" s="341"/>
      <c r="D590" s="340"/>
      <c r="E590" s="341"/>
      <c r="F590" s="340"/>
      <c r="G590" s="341"/>
      <c r="H590" s="340"/>
      <c r="I590" s="341"/>
      <c r="J590" s="342"/>
      <c r="K590" s="340"/>
      <c r="L590" s="341"/>
      <c r="M590" s="340"/>
      <c r="N590" s="341"/>
      <c r="O590" s="340"/>
      <c r="P590" s="341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spans="1:26" ht="15.75" customHeight="1">
      <c r="A591" s="343"/>
      <c r="B591" s="340"/>
      <c r="C591" s="341"/>
      <c r="D591" s="340"/>
      <c r="E591" s="341"/>
      <c r="F591" s="340"/>
      <c r="G591" s="341"/>
      <c r="H591" s="340"/>
      <c r="I591" s="341"/>
      <c r="J591" s="342"/>
      <c r="K591" s="340"/>
      <c r="L591" s="341"/>
      <c r="M591" s="340"/>
      <c r="N591" s="341"/>
      <c r="O591" s="340"/>
      <c r="P591" s="341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spans="1:26" ht="15.75" customHeight="1">
      <c r="A592" s="343"/>
      <c r="B592" s="340"/>
      <c r="C592" s="341"/>
      <c r="D592" s="340"/>
      <c r="E592" s="341"/>
      <c r="F592" s="340"/>
      <c r="G592" s="341"/>
      <c r="H592" s="340"/>
      <c r="I592" s="341"/>
      <c r="J592" s="342"/>
      <c r="K592" s="340"/>
      <c r="L592" s="341"/>
      <c r="M592" s="340"/>
      <c r="N592" s="341"/>
      <c r="O592" s="340"/>
      <c r="P592" s="341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spans="1:26" ht="15.75" customHeight="1">
      <c r="A593" s="343"/>
      <c r="B593" s="340"/>
      <c r="C593" s="341"/>
      <c r="D593" s="340"/>
      <c r="E593" s="341"/>
      <c r="F593" s="340"/>
      <c r="G593" s="341"/>
      <c r="H593" s="340"/>
      <c r="I593" s="341"/>
      <c r="J593" s="342"/>
      <c r="K593" s="340"/>
      <c r="L593" s="341"/>
      <c r="M593" s="340"/>
      <c r="N593" s="341"/>
      <c r="O593" s="340"/>
      <c r="P593" s="341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spans="1:26" ht="15.75" customHeight="1">
      <c r="A594" s="343"/>
      <c r="B594" s="340"/>
      <c r="C594" s="341"/>
      <c r="D594" s="340"/>
      <c r="E594" s="341"/>
      <c r="F594" s="340"/>
      <c r="G594" s="341"/>
      <c r="H594" s="340"/>
      <c r="I594" s="341"/>
      <c r="J594" s="342"/>
      <c r="K594" s="340"/>
      <c r="L594" s="341"/>
      <c r="M594" s="340"/>
      <c r="N594" s="341"/>
      <c r="O594" s="340"/>
      <c r="P594" s="341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spans="1:26" ht="15.75" customHeight="1">
      <c r="A595" s="343"/>
      <c r="B595" s="340"/>
      <c r="C595" s="341"/>
      <c r="D595" s="340"/>
      <c r="E595" s="341"/>
      <c r="F595" s="340"/>
      <c r="G595" s="341"/>
      <c r="H595" s="340"/>
      <c r="I595" s="341"/>
      <c r="J595" s="342"/>
      <c r="K595" s="340"/>
      <c r="L595" s="341"/>
      <c r="M595" s="340"/>
      <c r="N595" s="341"/>
      <c r="O595" s="340"/>
      <c r="P595" s="341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spans="1:26" ht="15.75" customHeight="1">
      <c r="A596" s="343"/>
      <c r="B596" s="340"/>
      <c r="C596" s="341"/>
      <c r="D596" s="340"/>
      <c r="E596" s="341"/>
      <c r="F596" s="340"/>
      <c r="G596" s="341"/>
      <c r="H596" s="340"/>
      <c r="I596" s="341"/>
      <c r="J596" s="342"/>
      <c r="K596" s="340"/>
      <c r="L596" s="341"/>
      <c r="M596" s="340"/>
      <c r="N596" s="341"/>
      <c r="O596" s="340"/>
      <c r="P596" s="341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spans="1:26" ht="15.75" customHeight="1">
      <c r="A597" s="343"/>
      <c r="B597" s="340"/>
      <c r="C597" s="341"/>
      <c r="D597" s="340"/>
      <c r="E597" s="341"/>
      <c r="F597" s="340"/>
      <c r="G597" s="341"/>
      <c r="H597" s="340"/>
      <c r="I597" s="341"/>
      <c r="J597" s="342"/>
      <c r="K597" s="340"/>
      <c r="L597" s="341"/>
      <c r="M597" s="340"/>
      <c r="N597" s="341"/>
      <c r="O597" s="340"/>
      <c r="P597" s="341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spans="1:26" ht="15.75" customHeight="1">
      <c r="A598" s="343"/>
      <c r="B598" s="340"/>
      <c r="C598" s="341"/>
      <c r="D598" s="340"/>
      <c r="E598" s="341"/>
      <c r="F598" s="340"/>
      <c r="G598" s="341"/>
      <c r="H598" s="340"/>
      <c r="I598" s="341"/>
      <c r="J598" s="342"/>
      <c r="K598" s="340"/>
      <c r="L598" s="341"/>
      <c r="M598" s="340"/>
      <c r="N598" s="341"/>
      <c r="O598" s="340"/>
      <c r="P598" s="341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spans="1:26" ht="15.75" customHeight="1">
      <c r="A599" s="343"/>
      <c r="B599" s="340"/>
      <c r="C599" s="341"/>
      <c r="D599" s="340"/>
      <c r="E599" s="341"/>
      <c r="F599" s="340"/>
      <c r="G599" s="341"/>
      <c r="H599" s="340"/>
      <c r="I599" s="341"/>
      <c r="J599" s="342"/>
      <c r="K599" s="340"/>
      <c r="L599" s="341"/>
      <c r="M599" s="340"/>
      <c r="N599" s="341"/>
      <c r="O599" s="340"/>
      <c r="P599" s="341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spans="1:26" ht="15.75" customHeight="1">
      <c r="A600" s="343"/>
      <c r="B600" s="340"/>
      <c r="C600" s="341"/>
      <c r="D600" s="340"/>
      <c r="E600" s="341"/>
      <c r="F600" s="340"/>
      <c r="G600" s="341"/>
      <c r="H600" s="340"/>
      <c r="I600" s="341"/>
      <c r="J600" s="342"/>
      <c r="K600" s="340"/>
      <c r="L600" s="341"/>
      <c r="M600" s="340"/>
      <c r="N600" s="341"/>
      <c r="O600" s="340"/>
      <c r="P600" s="341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spans="1:26" ht="15.75" customHeight="1">
      <c r="A601" s="343"/>
      <c r="B601" s="340"/>
      <c r="C601" s="341"/>
      <c r="D601" s="340"/>
      <c r="E601" s="341"/>
      <c r="F601" s="340"/>
      <c r="G601" s="341"/>
      <c r="H601" s="340"/>
      <c r="I601" s="341"/>
      <c r="J601" s="342"/>
      <c r="K601" s="340"/>
      <c r="L601" s="341"/>
      <c r="M601" s="340"/>
      <c r="N601" s="341"/>
      <c r="O601" s="340"/>
      <c r="P601" s="341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spans="1:26" ht="15.75" customHeight="1">
      <c r="A602" s="343"/>
      <c r="B602" s="340"/>
      <c r="C602" s="341"/>
      <c r="D602" s="340"/>
      <c r="E602" s="341"/>
      <c r="F602" s="340"/>
      <c r="G602" s="341"/>
      <c r="H602" s="340"/>
      <c r="I602" s="341"/>
      <c r="J602" s="342"/>
      <c r="K602" s="340"/>
      <c r="L602" s="341"/>
      <c r="M602" s="340"/>
      <c r="N602" s="341"/>
      <c r="O602" s="340"/>
      <c r="P602" s="341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spans="1:26" ht="15.75" customHeight="1">
      <c r="A603" s="343"/>
      <c r="B603" s="340"/>
      <c r="C603" s="341"/>
      <c r="D603" s="340"/>
      <c r="E603" s="341"/>
      <c r="F603" s="340"/>
      <c r="G603" s="341"/>
      <c r="H603" s="340"/>
      <c r="I603" s="341"/>
      <c r="J603" s="342"/>
      <c r="K603" s="340"/>
      <c r="L603" s="341"/>
      <c r="M603" s="340"/>
      <c r="N603" s="341"/>
      <c r="O603" s="340"/>
      <c r="P603" s="341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spans="1:26" ht="15.75" customHeight="1">
      <c r="A604" s="343"/>
      <c r="B604" s="340"/>
      <c r="C604" s="341"/>
      <c r="D604" s="340"/>
      <c r="E604" s="341"/>
      <c r="F604" s="340"/>
      <c r="G604" s="341"/>
      <c r="H604" s="340"/>
      <c r="I604" s="341"/>
      <c r="J604" s="342"/>
      <c r="K604" s="340"/>
      <c r="L604" s="341"/>
      <c r="M604" s="340"/>
      <c r="N604" s="341"/>
      <c r="O604" s="340"/>
      <c r="P604" s="341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spans="1:26" ht="15.75" customHeight="1">
      <c r="A605" s="343"/>
      <c r="B605" s="340"/>
      <c r="C605" s="341"/>
      <c r="D605" s="340"/>
      <c r="E605" s="341"/>
      <c r="F605" s="340"/>
      <c r="G605" s="341"/>
      <c r="H605" s="340"/>
      <c r="I605" s="341"/>
      <c r="J605" s="342"/>
      <c r="K605" s="340"/>
      <c r="L605" s="341"/>
      <c r="M605" s="340"/>
      <c r="N605" s="341"/>
      <c r="O605" s="340"/>
      <c r="P605" s="341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spans="1:26" ht="15.75" customHeight="1">
      <c r="A606" s="343"/>
      <c r="B606" s="340"/>
      <c r="C606" s="341"/>
      <c r="D606" s="340"/>
      <c r="E606" s="341"/>
      <c r="F606" s="340"/>
      <c r="G606" s="341"/>
      <c r="H606" s="340"/>
      <c r="I606" s="341"/>
      <c r="J606" s="342"/>
      <c r="K606" s="340"/>
      <c r="L606" s="341"/>
      <c r="M606" s="340"/>
      <c r="N606" s="341"/>
      <c r="O606" s="340"/>
      <c r="P606" s="341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spans="1:26" ht="15.75" customHeight="1">
      <c r="A607" s="343"/>
      <c r="B607" s="340"/>
      <c r="C607" s="341"/>
      <c r="D607" s="340"/>
      <c r="E607" s="341"/>
      <c r="F607" s="340"/>
      <c r="G607" s="341"/>
      <c r="H607" s="340"/>
      <c r="I607" s="341"/>
      <c r="J607" s="342"/>
      <c r="K607" s="340"/>
      <c r="L607" s="341"/>
      <c r="M607" s="340"/>
      <c r="N607" s="341"/>
      <c r="O607" s="340"/>
      <c r="P607" s="341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spans="1:26" ht="15.75" customHeight="1">
      <c r="A608" s="343"/>
      <c r="B608" s="340"/>
      <c r="C608" s="341"/>
      <c r="D608" s="340"/>
      <c r="E608" s="341"/>
      <c r="F608" s="340"/>
      <c r="G608" s="341"/>
      <c r="H608" s="340"/>
      <c r="I608" s="341"/>
      <c r="J608" s="342"/>
      <c r="K608" s="340"/>
      <c r="L608" s="341"/>
      <c r="M608" s="340"/>
      <c r="N608" s="341"/>
      <c r="O608" s="340"/>
      <c r="P608" s="341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spans="1:26" ht="15.75" customHeight="1">
      <c r="A609" s="343"/>
      <c r="B609" s="340"/>
      <c r="C609" s="341"/>
      <c r="D609" s="340"/>
      <c r="E609" s="341"/>
      <c r="F609" s="340"/>
      <c r="G609" s="341"/>
      <c r="H609" s="340"/>
      <c r="I609" s="341"/>
      <c r="J609" s="342"/>
      <c r="K609" s="340"/>
      <c r="L609" s="341"/>
      <c r="M609" s="340"/>
      <c r="N609" s="341"/>
      <c r="O609" s="340"/>
      <c r="P609" s="341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spans="1:26" ht="15.75" customHeight="1">
      <c r="A610" s="343"/>
      <c r="B610" s="340"/>
      <c r="C610" s="341"/>
      <c r="D610" s="340"/>
      <c r="E610" s="341"/>
      <c r="F610" s="340"/>
      <c r="G610" s="341"/>
      <c r="H610" s="340"/>
      <c r="I610" s="341"/>
      <c r="J610" s="342"/>
      <c r="K610" s="340"/>
      <c r="L610" s="341"/>
      <c r="M610" s="340"/>
      <c r="N610" s="341"/>
      <c r="O610" s="340"/>
      <c r="P610" s="341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spans="1:26" ht="15.75" customHeight="1">
      <c r="A611" s="343"/>
      <c r="B611" s="340"/>
      <c r="C611" s="341"/>
      <c r="D611" s="340"/>
      <c r="E611" s="341"/>
      <c r="F611" s="340"/>
      <c r="G611" s="341"/>
      <c r="H611" s="340"/>
      <c r="I611" s="341"/>
      <c r="J611" s="342"/>
      <c r="K611" s="340"/>
      <c r="L611" s="341"/>
      <c r="M611" s="340"/>
      <c r="N611" s="341"/>
      <c r="O611" s="340"/>
      <c r="P611" s="341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spans="1:26" ht="15.75" customHeight="1">
      <c r="A612" s="343"/>
      <c r="B612" s="340"/>
      <c r="C612" s="341"/>
      <c r="D612" s="340"/>
      <c r="E612" s="341"/>
      <c r="F612" s="340"/>
      <c r="G612" s="341"/>
      <c r="H612" s="340"/>
      <c r="I612" s="341"/>
      <c r="J612" s="342"/>
      <c r="K612" s="340"/>
      <c r="L612" s="341"/>
      <c r="M612" s="340"/>
      <c r="N612" s="341"/>
      <c r="O612" s="340"/>
      <c r="P612" s="341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spans="1:26" ht="15.75" customHeight="1">
      <c r="A613" s="343"/>
      <c r="B613" s="340"/>
      <c r="C613" s="341"/>
      <c r="D613" s="340"/>
      <c r="E613" s="341"/>
      <c r="F613" s="340"/>
      <c r="G613" s="341"/>
      <c r="H613" s="340"/>
      <c r="I613" s="341"/>
      <c r="J613" s="342"/>
      <c r="K613" s="340"/>
      <c r="L613" s="341"/>
      <c r="M613" s="340"/>
      <c r="N613" s="341"/>
      <c r="O613" s="340"/>
      <c r="P613" s="341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spans="1:26" ht="15.75" customHeight="1">
      <c r="A614" s="343"/>
      <c r="B614" s="340"/>
      <c r="C614" s="341"/>
      <c r="D614" s="340"/>
      <c r="E614" s="341"/>
      <c r="F614" s="340"/>
      <c r="G614" s="341"/>
      <c r="H614" s="340"/>
      <c r="I614" s="341"/>
      <c r="J614" s="342"/>
      <c r="K614" s="340"/>
      <c r="L614" s="341"/>
      <c r="M614" s="340"/>
      <c r="N614" s="341"/>
      <c r="O614" s="340"/>
      <c r="P614" s="341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spans="1:26" ht="15.75" customHeight="1">
      <c r="A615" s="343"/>
      <c r="B615" s="340"/>
      <c r="C615" s="341"/>
      <c r="D615" s="340"/>
      <c r="E615" s="341"/>
      <c r="F615" s="340"/>
      <c r="G615" s="341"/>
      <c r="H615" s="340"/>
      <c r="I615" s="341"/>
      <c r="J615" s="342"/>
      <c r="K615" s="340"/>
      <c r="L615" s="341"/>
      <c r="M615" s="340"/>
      <c r="N615" s="341"/>
      <c r="O615" s="340"/>
      <c r="P615" s="341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spans="1:26" ht="15.75" customHeight="1">
      <c r="A616" s="343"/>
      <c r="B616" s="340"/>
      <c r="C616" s="341"/>
      <c r="D616" s="340"/>
      <c r="E616" s="341"/>
      <c r="F616" s="340"/>
      <c r="G616" s="341"/>
      <c r="H616" s="340"/>
      <c r="I616" s="341"/>
      <c r="J616" s="342"/>
      <c r="K616" s="340"/>
      <c r="L616" s="341"/>
      <c r="M616" s="340"/>
      <c r="N616" s="341"/>
      <c r="O616" s="340"/>
      <c r="P616" s="341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spans="1:26" ht="15.75" customHeight="1">
      <c r="A617" s="343"/>
      <c r="B617" s="340"/>
      <c r="C617" s="341"/>
      <c r="D617" s="340"/>
      <c r="E617" s="341"/>
      <c r="F617" s="340"/>
      <c r="G617" s="341"/>
      <c r="H617" s="340"/>
      <c r="I617" s="341"/>
      <c r="J617" s="342"/>
      <c r="K617" s="340"/>
      <c r="L617" s="341"/>
      <c r="M617" s="340"/>
      <c r="N617" s="341"/>
      <c r="O617" s="340"/>
      <c r="P617" s="341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spans="1:26" ht="15.75" customHeight="1">
      <c r="A618" s="343"/>
      <c r="B618" s="340"/>
      <c r="C618" s="341"/>
      <c r="D618" s="340"/>
      <c r="E618" s="341"/>
      <c r="F618" s="340"/>
      <c r="G618" s="341"/>
      <c r="H618" s="340"/>
      <c r="I618" s="341"/>
      <c r="J618" s="342"/>
      <c r="K618" s="340"/>
      <c r="L618" s="341"/>
      <c r="M618" s="340"/>
      <c r="N618" s="341"/>
      <c r="O618" s="340"/>
      <c r="P618" s="341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spans="1:26" ht="15.75" customHeight="1">
      <c r="A619" s="343"/>
      <c r="B619" s="340"/>
      <c r="C619" s="341"/>
      <c r="D619" s="340"/>
      <c r="E619" s="341"/>
      <c r="F619" s="340"/>
      <c r="G619" s="341"/>
      <c r="H619" s="340"/>
      <c r="I619" s="341"/>
      <c r="J619" s="342"/>
      <c r="K619" s="340"/>
      <c r="L619" s="341"/>
      <c r="M619" s="340"/>
      <c r="N619" s="341"/>
      <c r="O619" s="340"/>
      <c r="P619" s="341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spans="1:26" ht="15.75" customHeight="1">
      <c r="A620" s="343"/>
      <c r="B620" s="340"/>
      <c r="C620" s="341"/>
      <c r="D620" s="340"/>
      <c r="E620" s="341"/>
      <c r="F620" s="340"/>
      <c r="G620" s="341"/>
      <c r="H620" s="340"/>
      <c r="I620" s="341"/>
      <c r="J620" s="342"/>
      <c r="K620" s="340"/>
      <c r="L620" s="341"/>
      <c r="M620" s="340"/>
      <c r="N620" s="341"/>
      <c r="O620" s="340"/>
      <c r="P620" s="341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spans="1:26" ht="15.75" customHeight="1">
      <c r="A621" s="343"/>
      <c r="B621" s="340"/>
      <c r="C621" s="341"/>
      <c r="D621" s="340"/>
      <c r="E621" s="341"/>
      <c r="F621" s="340"/>
      <c r="G621" s="341"/>
      <c r="H621" s="340"/>
      <c r="I621" s="341"/>
      <c r="J621" s="342"/>
      <c r="K621" s="340"/>
      <c r="L621" s="341"/>
      <c r="M621" s="340"/>
      <c r="N621" s="341"/>
      <c r="O621" s="340"/>
      <c r="P621" s="341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spans="1:26" ht="15.75" customHeight="1">
      <c r="A622" s="343"/>
      <c r="B622" s="340"/>
      <c r="C622" s="341"/>
      <c r="D622" s="340"/>
      <c r="E622" s="341"/>
      <c r="F622" s="340"/>
      <c r="G622" s="341"/>
      <c r="H622" s="340"/>
      <c r="I622" s="341"/>
      <c r="J622" s="342"/>
      <c r="K622" s="340"/>
      <c r="L622" s="341"/>
      <c r="M622" s="340"/>
      <c r="N622" s="341"/>
      <c r="O622" s="340"/>
      <c r="P622" s="341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spans="1:26" ht="15.75" customHeight="1">
      <c r="A623" s="343"/>
      <c r="B623" s="340"/>
      <c r="C623" s="341"/>
      <c r="D623" s="340"/>
      <c r="E623" s="341"/>
      <c r="F623" s="340"/>
      <c r="G623" s="341"/>
      <c r="H623" s="340"/>
      <c r="I623" s="341"/>
      <c r="J623" s="342"/>
      <c r="K623" s="340"/>
      <c r="L623" s="341"/>
      <c r="M623" s="340"/>
      <c r="N623" s="341"/>
      <c r="O623" s="340"/>
      <c r="P623" s="341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spans="1:26" ht="15.75" customHeight="1">
      <c r="A624" s="343"/>
      <c r="B624" s="340"/>
      <c r="C624" s="341"/>
      <c r="D624" s="340"/>
      <c r="E624" s="341"/>
      <c r="F624" s="340"/>
      <c r="G624" s="341"/>
      <c r="H624" s="340"/>
      <c r="I624" s="341"/>
      <c r="J624" s="342"/>
      <c r="K624" s="340"/>
      <c r="L624" s="341"/>
      <c r="M624" s="340"/>
      <c r="N624" s="341"/>
      <c r="O624" s="340"/>
      <c r="P624" s="341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spans="1:26" ht="15.75" customHeight="1">
      <c r="A625" s="343"/>
      <c r="B625" s="340"/>
      <c r="C625" s="341"/>
      <c r="D625" s="340"/>
      <c r="E625" s="341"/>
      <c r="F625" s="340"/>
      <c r="G625" s="341"/>
      <c r="H625" s="340"/>
      <c r="I625" s="341"/>
      <c r="J625" s="342"/>
      <c r="K625" s="340"/>
      <c r="L625" s="341"/>
      <c r="M625" s="340"/>
      <c r="N625" s="341"/>
      <c r="O625" s="340"/>
      <c r="P625" s="341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spans="1:26" ht="15.75" customHeight="1">
      <c r="A626" s="343"/>
      <c r="B626" s="340"/>
      <c r="C626" s="341"/>
      <c r="D626" s="340"/>
      <c r="E626" s="341"/>
      <c r="F626" s="340"/>
      <c r="G626" s="341"/>
      <c r="H626" s="340"/>
      <c r="I626" s="341"/>
      <c r="J626" s="342"/>
      <c r="K626" s="340"/>
      <c r="L626" s="341"/>
      <c r="M626" s="340"/>
      <c r="N626" s="341"/>
      <c r="O626" s="340"/>
      <c r="P626" s="341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spans="1:26" ht="15.75" customHeight="1">
      <c r="A627" s="343"/>
      <c r="B627" s="340"/>
      <c r="C627" s="341"/>
      <c r="D627" s="340"/>
      <c r="E627" s="341"/>
      <c r="F627" s="340"/>
      <c r="G627" s="341"/>
      <c r="H627" s="340"/>
      <c r="I627" s="341"/>
      <c r="J627" s="342"/>
      <c r="K627" s="340"/>
      <c r="L627" s="341"/>
      <c r="M627" s="340"/>
      <c r="N627" s="341"/>
      <c r="O627" s="340"/>
      <c r="P627" s="341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spans="1:26" ht="15.75" customHeight="1">
      <c r="A628" s="343"/>
      <c r="B628" s="340"/>
      <c r="C628" s="341"/>
      <c r="D628" s="340"/>
      <c r="E628" s="341"/>
      <c r="F628" s="340"/>
      <c r="G628" s="341"/>
      <c r="H628" s="340"/>
      <c r="I628" s="341"/>
      <c r="J628" s="342"/>
      <c r="K628" s="340"/>
      <c r="L628" s="341"/>
      <c r="M628" s="340"/>
      <c r="N628" s="341"/>
      <c r="O628" s="340"/>
      <c r="P628" s="341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spans="1:26" ht="15.75" customHeight="1">
      <c r="A629" s="343"/>
      <c r="B629" s="340"/>
      <c r="C629" s="341"/>
      <c r="D629" s="340"/>
      <c r="E629" s="341"/>
      <c r="F629" s="340"/>
      <c r="G629" s="341"/>
      <c r="H629" s="340"/>
      <c r="I629" s="341"/>
      <c r="J629" s="342"/>
      <c r="K629" s="340"/>
      <c r="L629" s="341"/>
      <c r="M629" s="340"/>
      <c r="N629" s="341"/>
      <c r="O629" s="340"/>
      <c r="P629" s="341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spans="1:26" ht="15.75" customHeight="1">
      <c r="A630" s="343"/>
      <c r="B630" s="340"/>
      <c r="C630" s="341"/>
      <c r="D630" s="340"/>
      <c r="E630" s="341"/>
      <c r="F630" s="340"/>
      <c r="G630" s="341"/>
      <c r="H630" s="340"/>
      <c r="I630" s="341"/>
      <c r="J630" s="342"/>
      <c r="K630" s="340"/>
      <c r="L630" s="341"/>
      <c r="M630" s="340"/>
      <c r="N630" s="341"/>
      <c r="O630" s="340"/>
      <c r="P630" s="341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spans="1:26" ht="15.75" customHeight="1">
      <c r="A631" s="343"/>
      <c r="B631" s="340"/>
      <c r="C631" s="341"/>
      <c r="D631" s="340"/>
      <c r="E631" s="341"/>
      <c r="F631" s="340"/>
      <c r="G631" s="341"/>
      <c r="H631" s="340"/>
      <c r="I631" s="341"/>
      <c r="J631" s="342"/>
      <c r="K631" s="340"/>
      <c r="L631" s="341"/>
      <c r="M631" s="340"/>
      <c r="N631" s="341"/>
      <c r="O631" s="340"/>
      <c r="P631" s="341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spans="1:26" ht="15.75" customHeight="1">
      <c r="A632" s="343"/>
      <c r="B632" s="340"/>
      <c r="C632" s="341"/>
      <c r="D632" s="340"/>
      <c r="E632" s="341"/>
      <c r="F632" s="340"/>
      <c r="G632" s="341"/>
      <c r="H632" s="340"/>
      <c r="I632" s="341"/>
      <c r="J632" s="342"/>
      <c r="K632" s="340"/>
      <c r="L632" s="341"/>
      <c r="M632" s="340"/>
      <c r="N632" s="341"/>
      <c r="O632" s="340"/>
      <c r="P632" s="341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spans="1:26" ht="15.75" customHeight="1">
      <c r="A633" s="343"/>
      <c r="B633" s="340"/>
      <c r="C633" s="341"/>
      <c r="D633" s="340"/>
      <c r="E633" s="341"/>
      <c r="F633" s="340"/>
      <c r="G633" s="341"/>
      <c r="H633" s="340"/>
      <c r="I633" s="341"/>
      <c r="J633" s="342"/>
      <c r="K633" s="340"/>
      <c r="L633" s="341"/>
      <c r="M633" s="340"/>
      <c r="N633" s="341"/>
      <c r="O633" s="340"/>
      <c r="P633" s="341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spans="1:26" ht="15.75" customHeight="1">
      <c r="A634" s="343"/>
      <c r="B634" s="340"/>
      <c r="C634" s="341"/>
      <c r="D634" s="340"/>
      <c r="E634" s="341"/>
      <c r="F634" s="340"/>
      <c r="G634" s="341"/>
      <c r="H634" s="340"/>
      <c r="I634" s="341"/>
      <c r="J634" s="342"/>
      <c r="K634" s="340"/>
      <c r="L634" s="341"/>
      <c r="M634" s="340"/>
      <c r="N634" s="341"/>
      <c r="O634" s="340"/>
      <c r="P634" s="341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spans="1:26" ht="15.75" customHeight="1">
      <c r="A635" s="343"/>
      <c r="B635" s="340"/>
      <c r="C635" s="341"/>
      <c r="D635" s="340"/>
      <c r="E635" s="341"/>
      <c r="F635" s="340"/>
      <c r="G635" s="341"/>
      <c r="H635" s="340"/>
      <c r="I635" s="341"/>
      <c r="J635" s="342"/>
      <c r="K635" s="340"/>
      <c r="L635" s="341"/>
      <c r="M635" s="340"/>
      <c r="N635" s="341"/>
      <c r="O635" s="340"/>
      <c r="P635" s="341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spans="1:26" ht="15.75" customHeight="1">
      <c r="A636" s="343"/>
      <c r="B636" s="340"/>
      <c r="C636" s="341"/>
      <c r="D636" s="340"/>
      <c r="E636" s="341"/>
      <c r="F636" s="340"/>
      <c r="G636" s="341"/>
      <c r="H636" s="340"/>
      <c r="I636" s="341"/>
      <c r="J636" s="342"/>
      <c r="K636" s="340"/>
      <c r="L636" s="341"/>
      <c r="M636" s="340"/>
      <c r="N636" s="341"/>
      <c r="O636" s="340"/>
      <c r="P636" s="341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spans="1:26" ht="15.75" customHeight="1">
      <c r="A637" s="343"/>
      <c r="B637" s="340"/>
      <c r="C637" s="341"/>
      <c r="D637" s="340"/>
      <c r="E637" s="341"/>
      <c r="F637" s="340"/>
      <c r="G637" s="341"/>
      <c r="H637" s="340"/>
      <c r="I637" s="341"/>
      <c r="J637" s="342"/>
      <c r="K637" s="340"/>
      <c r="L637" s="341"/>
      <c r="M637" s="340"/>
      <c r="N637" s="341"/>
      <c r="O637" s="340"/>
      <c r="P637" s="341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spans="1:26" ht="15.75" customHeight="1">
      <c r="A638" s="343"/>
      <c r="B638" s="340"/>
      <c r="C638" s="341"/>
      <c r="D638" s="340"/>
      <c r="E638" s="341"/>
      <c r="F638" s="340"/>
      <c r="G638" s="341"/>
      <c r="H638" s="340"/>
      <c r="I638" s="341"/>
      <c r="J638" s="342"/>
      <c r="K638" s="340"/>
      <c r="L638" s="341"/>
      <c r="M638" s="340"/>
      <c r="N638" s="341"/>
      <c r="O638" s="340"/>
      <c r="P638" s="341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spans="1:26" ht="15.75" customHeight="1">
      <c r="A639" s="343"/>
      <c r="B639" s="340"/>
      <c r="C639" s="341"/>
      <c r="D639" s="340"/>
      <c r="E639" s="341"/>
      <c r="F639" s="340"/>
      <c r="G639" s="341"/>
      <c r="H639" s="340"/>
      <c r="I639" s="341"/>
      <c r="J639" s="342"/>
      <c r="K639" s="340"/>
      <c r="L639" s="341"/>
      <c r="M639" s="340"/>
      <c r="N639" s="341"/>
      <c r="O639" s="340"/>
      <c r="P639" s="341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spans="1:26" ht="15.75" customHeight="1">
      <c r="A640" s="343"/>
      <c r="B640" s="340"/>
      <c r="C640" s="341"/>
      <c r="D640" s="340"/>
      <c r="E640" s="341"/>
      <c r="F640" s="340"/>
      <c r="G640" s="341"/>
      <c r="H640" s="340"/>
      <c r="I640" s="341"/>
      <c r="J640" s="342"/>
      <c r="K640" s="340"/>
      <c r="L640" s="341"/>
      <c r="M640" s="340"/>
      <c r="N640" s="341"/>
      <c r="O640" s="340"/>
      <c r="P640" s="341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spans="1:26" ht="15.75" customHeight="1">
      <c r="A641" s="343"/>
      <c r="B641" s="340"/>
      <c r="C641" s="341"/>
      <c r="D641" s="340"/>
      <c r="E641" s="341"/>
      <c r="F641" s="340"/>
      <c r="G641" s="341"/>
      <c r="H641" s="340"/>
      <c r="I641" s="341"/>
      <c r="J641" s="342"/>
      <c r="K641" s="340"/>
      <c r="L641" s="341"/>
      <c r="M641" s="340"/>
      <c r="N641" s="341"/>
      <c r="O641" s="340"/>
      <c r="P641" s="341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spans="1:26" ht="15.75" customHeight="1">
      <c r="A642" s="343"/>
      <c r="B642" s="340"/>
      <c r="C642" s="341"/>
      <c r="D642" s="340"/>
      <c r="E642" s="341"/>
      <c r="F642" s="340"/>
      <c r="G642" s="341"/>
      <c r="H642" s="340"/>
      <c r="I642" s="341"/>
      <c r="J642" s="342"/>
      <c r="K642" s="340"/>
      <c r="L642" s="341"/>
      <c r="M642" s="340"/>
      <c r="N642" s="341"/>
      <c r="O642" s="340"/>
      <c r="P642" s="341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spans="1:26" ht="15.75" customHeight="1">
      <c r="A643" s="343"/>
      <c r="B643" s="340"/>
      <c r="C643" s="341"/>
      <c r="D643" s="340"/>
      <c r="E643" s="341"/>
      <c r="F643" s="340"/>
      <c r="G643" s="341"/>
      <c r="H643" s="340"/>
      <c r="I643" s="341"/>
      <c r="J643" s="342"/>
      <c r="K643" s="340"/>
      <c r="L643" s="341"/>
      <c r="M643" s="340"/>
      <c r="N643" s="341"/>
      <c r="O643" s="340"/>
      <c r="P643" s="341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spans="1:26" ht="15.75" customHeight="1">
      <c r="A644" s="343"/>
      <c r="B644" s="340"/>
      <c r="C644" s="341"/>
      <c r="D644" s="340"/>
      <c r="E644" s="341"/>
      <c r="F644" s="340"/>
      <c r="G644" s="341"/>
      <c r="H644" s="340"/>
      <c r="I644" s="341"/>
      <c r="J644" s="342"/>
      <c r="K644" s="340"/>
      <c r="L644" s="341"/>
      <c r="M644" s="340"/>
      <c r="N644" s="341"/>
      <c r="O644" s="340"/>
      <c r="P644" s="341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spans="1:26" ht="15.75" customHeight="1">
      <c r="A645" s="343"/>
      <c r="B645" s="340"/>
      <c r="C645" s="341"/>
      <c r="D645" s="340"/>
      <c r="E645" s="341"/>
      <c r="F645" s="340"/>
      <c r="G645" s="341"/>
      <c r="H645" s="340"/>
      <c r="I645" s="341"/>
      <c r="J645" s="342"/>
      <c r="K645" s="340"/>
      <c r="L645" s="341"/>
      <c r="M645" s="340"/>
      <c r="N645" s="341"/>
      <c r="O645" s="340"/>
      <c r="P645" s="341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spans="1:26" ht="15.75" customHeight="1">
      <c r="A646" s="343"/>
      <c r="B646" s="340"/>
      <c r="C646" s="341"/>
      <c r="D646" s="340"/>
      <c r="E646" s="341"/>
      <c r="F646" s="340"/>
      <c r="G646" s="341"/>
      <c r="H646" s="340"/>
      <c r="I646" s="341"/>
      <c r="J646" s="342"/>
      <c r="K646" s="340"/>
      <c r="L646" s="341"/>
      <c r="M646" s="340"/>
      <c r="N646" s="341"/>
      <c r="O646" s="340"/>
      <c r="P646" s="341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spans="1:26" ht="15.75" customHeight="1">
      <c r="A647" s="343"/>
      <c r="B647" s="340"/>
      <c r="C647" s="341"/>
      <c r="D647" s="340"/>
      <c r="E647" s="341"/>
      <c r="F647" s="340"/>
      <c r="G647" s="341"/>
      <c r="H647" s="340"/>
      <c r="I647" s="341"/>
      <c r="J647" s="342"/>
      <c r="K647" s="340"/>
      <c r="L647" s="341"/>
      <c r="M647" s="340"/>
      <c r="N647" s="341"/>
      <c r="O647" s="340"/>
      <c r="P647" s="341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spans="1:26" ht="15.75" customHeight="1">
      <c r="A648" s="343"/>
      <c r="B648" s="340"/>
      <c r="C648" s="341"/>
      <c r="D648" s="340"/>
      <c r="E648" s="341"/>
      <c r="F648" s="340"/>
      <c r="G648" s="341"/>
      <c r="H648" s="340"/>
      <c r="I648" s="341"/>
      <c r="J648" s="342"/>
      <c r="K648" s="340"/>
      <c r="L648" s="341"/>
      <c r="M648" s="340"/>
      <c r="N648" s="341"/>
      <c r="O648" s="340"/>
      <c r="P648" s="341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spans="1:26" ht="15.75" customHeight="1">
      <c r="A649" s="343"/>
      <c r="B649" s="340"/>
      <c r="C649" s="341"/>
      <c r="D649" s="340"/>
      <c r="E649" s="341"/>
      <c r="F649" s="340"/>
      <c r="G649" s="341"/>
      <c r="H649" s="340"/>
      <c r="I649" s="341"/>
      <c r="J649" s="342"/>
      <c r="K649" s="340"/>
      <c r="L649" s="341"/>
      <c r="M649" s="340"/>
      <c r="N649" s="341"/>
      <c r="O649" s="340"/>
      <c r="P649" s="341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spans="1:26" ht="15.75" customHeight="1">
      <c r="A650" s="343"/>
      <c r="B650" s="340"/>
      <c r="C650" s="341"/>
      <c r="D650" s="340"/>
      <c r="E650" s="341"/>
      <c r="F650" s="340"/>
      <c r="G650" s="341"/>
      <c r="H650" s="340"/>
      <c r="I650" s="341"/>
      <c r="J650" s="342"/>
      <c r="K650" s="340"/>
      <c r="L650" s="341"/>
      <c r="M650" s="340"/>
      <c r="N650" s="341"/>
      <c r="O650" s="340"/>
      <c r="P650" s="341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spans="1:26" ht="15.75" customHeight="1">
      <c r="A651" s="343"/>
      <c r="B651" s="340"/>
      <c r="C651" s="341"/>
      <c r="D651" s="340"/>
      <c r="E651" s="341"/>
      <c r="F651" s="340"/>
      <c r="G651" s="341"/>
      <c r="H651" s="340"/>
      <c r="I651" s="341"/>
      <c r="J651" s="342"/>
      <c r="K651" s="340"/>
      <c r="L651" s="341"/>
      <c r="M651" s="340"/>
      <c r="N651" s="341"/>
      <c r="O651" s="340"/>
      <c r="P651" s="341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spans="1:26" ht="15.75" customHeight="1">
      <c r="A652" s="343"/>
      <c r="B652" s="340"/>
      <c r="C652" s="341"/>
      <c r="D652" s="340"/>
      <c r="E652" s="341"/>
      <c r="F652" s="340"/>
      <c r="G652" s="341"/>
      <c r="H652" s="340"/>
      <c r="I652" s="341"/>
      <c r="J652" s="342"/>
      <c r="K652" s="340"/>
      <c r="L652" s="341"/>
      <c r="M652" s="340"/>
      <c r="N652" s="341"/>
      <c r="O652" s="340"/>
      <c r="P652" s="341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spans="1:26" ht="15.75" customHeight="1">
      <c r="A653" s="343"/>
      <c r="B653" s="340"/>
      <c r="C653" s="341"/>
      <c r="D653" s="340"/>
      <c r="E653" s="341"/>
      <c r="F653" s="340"/>
      <c r="G653" s="341"/>
      <c r="H653" s="340"/>
      <c r="I653" s="341"/>
      <c r="J653" s="342"/>
      <c r="K653" s="340"/>
      <c r="L653" s="341"/>
      <c r="M653" s="340"/>
      <c r="N653" s="341"/>
      <c r="O653" s="340"/>
      <c r="P653" s="341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spans="1:26" ht="15.75" customHeight="1">
      <c r="A654" s="343"/>
      <c r="B654" s="340"/>
      <c r="C654" s="341"/>
      <c r="D654" s="340"/>
      <c r="E654" s="341"/>
      <c r="F654" s="340"/>
      <c r="G654" s="341"/>
      <c r="H654" s="340"/>
      <c r="I654" s="341"/>
      <c r="J654" s="342"/>
      <c r="K654" s="340"/>
      <c r="L654" s="341"/>
      <c r="M654" s="340"/>
      <c r="N654" s="341"/>
      <c r="O654" s="340"/>
      <c r="P654" s="341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spans="1:26" ht="15.75" customHeight="1">
      <c r="A655" s="343"/>
      <c r="B655" s="340"/>
      <c r="C655" s="341"/>
      <c r="D655" s="340"/>
      <c r="E655" s="341"/>
      <c r="F655" s="340"/>
      <c r="G655" s="341"/>
      <c r="H655" s="340"/>
      <c r="I655" s="341"/>
      <c r="J655" s="342"/>
      <c r="K655" s="340"/>
      <c r="L655" s="341"/>
      <c r="M655" s="340"/>
      <c r="N655" s="341"/>
      <c r="O655" s="340"/>
      <c r="P655" s="341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spans="1:26" ht="15.75" customHeight="1">
      <c r="A656" s="343"/>
      <c r="B656" s="340"/>
      <c r="C656" s="341"/>
      <c r="D656" s="340"/>
      <c r="E656" s="341"/>
      <c r="F656" s="340"/>
      <c r="G656" s="341"/>
      <c r="H656" s="340"/>
      <c r="I656" s="341"/>
      <c r="J656" s="342"/>
      <c r="K656" s="340"/>
      <c r="L656" s="341"/>
      <c r="M656" s="340"/>
      <c r="N656" s="341"/>
      <c r="O656" s="340"/>
      <c r="P656" s="341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spans="1:26" ht="15.75" customHeight="1">
      <c r="A657" s="343"/>
      <c r="B657" s="340"/>
      <c r="C657" s="341"/>
      <c r="D657" s="340"/>
      <c r="E657" s="341"/>
      <c r="F657" s="340"/>
      <c r="G657" s="341"/>
      <c r="H657" s="340"/>
      <c r="I657" s="341"/>
      <c r="J657" s="342"/>
      <c r="K657" s="340"/>
      <c r="L657" s="341"/>
      <c r="M657" s="340"/>
      <c r="N657" s="341"/>
      <c r="O657" s="340"/>
      <c r="P657" s="341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spans="1:26" ht="15.75" customHeight="1">
      <c r="A658" s="343"/>
      <c r="B658" s="340"/>
      <c r="C658" s="341"/>
      <c r="D658" s="340"/>
      <c r="E658" s="341"/>
      <c r="F658" s="340"/>
      <c r="G658" s="341"/>
      <c r="H658" s="340"/>
      <c r="I658" s="341"/>
      <c r="J658" s="342"/>
      <c r="K658" s="340"/>
      <c r="L658" s="341"/>
      <c r="M658" s="340"/>
      <c r="N658" s="341"/>
      <c r="O658" s="340"/>
      <c r="P658" s="341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spans="1:26" ht="15.75" customHeight="1">
      <c r="A659" s="343"/>
      <c r="B659" s="340"/>
      <c r="C659" s="341"/>
      <c r="D659" s="340"/>
      <c r="E659" s="341"/>
      <c r="F659" s="340"/>
      <c r="G659" s="341"/>
      <c r="H659" s="340"/>
      <c r="I659" s="341"/>
      <c r="J659" s="342"/>
      <c r="K659" s="340"/>
      <c r="L659" s="341"/>
      <c r="M659" s="340"/>
      <c r="N659" s="341"/>
      <c r="O659" s="340"/>
      <c r="P659" s="341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spans="1:26" ht="15.75" customHeight="1">
      <c r="A660" s="343"/>
      <c r="B660" s="340"/>
      <c r="C660" s="341"/>
      <c r="D660" s="340"/>
      <c r="E660" s="341"/>
      <c r="F660" s="340"/>
      <c r="G660" s="341"/>
      <c r="H660" s="340"/>
      <c r="I660" s="341"/>
      <c r="J660" s="342"/>
      <c r="K660" s="340"/>
      <c r="L660" s="341"/>
      <c r="M660" s="340"/>
      <c r="N660" s="341"/>
      <c r="O660" s="340"/>
      <c r="P660" s="341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spans="1:26" ht="15.75" customHeight="1">
      <c r="A661" s="343"/>
      <c r="B661" s="340"/>
      <c r="C661" s="341"/>
      <c r="D661" s="340"/>
      <c r="E661" s="341"/>
      <c r="F661" s="340"/>
      <c r="G661" s="341"/>
      <c r="H661" s="340"/>
      <c r="I661" s="341"/>
      <c r="J661" s="342"/>
      <c r="K661" s="340"/>
      <c r="L661" s="341"/>
      <c r="M661" s="340"/>
      <c r="N661" s="341"/>
      <c r="O661" s="340"/>
      <c r="P661" s="341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spans="1:26" ht="15.75" customHeight="1">
      <c r="A662" s="343"/>
      <c r="B662" s="340"/>
      <c r="C662" s="341"/>
      <c r="D662" s="340"/>
      <c r="E662" s="341"/>
      <c r="F662" s="340"/>
      <c r="G662" s="341"/>
      <c r="H662" s="340"/>
      <c r="I662" s="341"/>
      <c r="J662" s="342"/>
      <c r="K662" s="340"/>
      <c r="L662" s="341"/>
      <c r="M662" s="340"/>
      <c r="N662" s="341"/>
      <c r="O662" s="340"/>
      <c r="P662" s="341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spans="1:26" ht="15.75" customHeight="1">
      <c r="A663" s="343"/>
      <c r="B663" s="340"/>
      <c r="C663" s="341"/>
      <c r="D663" s="340"/>
      <c r="E663" s="341"/>
      <c r="F663" s="340"/>
      <c r="G663" s="341"/>
      <c r="H663" s="340"/>
      <c r="I663" s="341"/>
      <c r="J663" s="342"/>
      <c r="K663" s="340"/>
      <c r="L663" s="341"/>
      <c r="M663" s="340"/>
      <c r="N663" s="341"/>
      <c r="O663" s="340"/>
      <c r="P663" s="341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spans="1:26" ht="15.75" customHeight="1">
      <c r="A664" s="343"/>
      <c r="B664" s="340"/>
      <c r="C664" s="341"/>
      <c r="D664" s="340"/>
      <c r="E664" s="341"/>
      <c r="F664" s="340"/>
      <c r="G664" s="341"/>
      <c r="H664" s="340"/>
      <c r="I664" s="341"/>
      <c r="J664" s="342"/>
      <c r="K664" s="340"/>
      <c r="L664" s="341"/>
      <c r="M664" s="340"/>
      <c r="N664" s="341"/>
      <c r="O664" s="340"/>
      <c r="P664" s="341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spans="1:26" ht="15.75" customHeight="1">
      <c r="A665" s="343"/>
      <c r="B665" s="340"/>
      <c r="C665" s="341"/>
      <c r="D665" s="340"/>
      <c r="E665" s="341"/>
      <c r="F665" s="340"/>
      <c r="G665" s="341"/>
      <c r="H665" s="340"/>
      <c r="I665" s="341"/>
      <c r="J665" s="342"/>
      <c r="K665" s="340"/>
      <c r="L665" s="341"/>
      <c r="M665" s="340"/>
      <c r="N665" s="341"/>
      <c r="O665" s="340"/>
      <c r="P665" s="341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spans="1:26" ht="15.75" customHeight="1">
      <c r="A666" s="343"/>
      <c r="B666" s="340"/>
      <c r="C666" s="341"/>
      <c r="D666" s="340"/>
      <c r="E666" s="341"/>
      <c r="F666" s="340"/>
      <c r="G666" s="341"/>
      <c r="H666" s="340"/>
      <c r="I666" s="341"/>
      <c r="J666" s="342"/>
      <c r="K666" s="340"/>
      <c r="L666" s="341"/>
      <c r="M666" s="340"/>
      <c r="N666" s="341"/>
      <c r="O666" s="340"/>
      <c r="P666" s="341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spans="1:26" ht="15.75" customHeight="1">
      <c r="A667" s="343"/>
      <c r="B667" s="340"/>
      <c r="C667" s="341"/>
      <c r="D667" s="340"/>
      <c r="E667" s="341"/>
      <c r="F667" s="340"/>
      <c r="G667" s="341"/>
      <c r="H667" s="340"/>
      <c r="I667" s="341"/>
      <c r="J667" s="342"/>
      <c r="K667" s="340"/>
      <c r="L667" s="341"/>
      <c r="M667" s="340"/>
      <c r="N667" s="341"/>
      <c r="O667" s="340"/>
      <c r="P667" s="341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spans="1:26" ht="15.75" customHeight="1">
      <c r="A668" s="343"/>
      <c r="B668" s="340"/>
      <c r="C668" s="341"/>
      <c r="D668" s="340"/>
      <c r="E668" s="341"/>
      <c r="F668" s="340"/>
      <c r="G668" s="341"/>
      <c r="H668" s="340"/>
      <c r="I668" s="341"/>
      <c r="J668" s="342"/>
      <c r="K668" s="340"/>
      <c r="L668" s="341"/>
      <c r="M668" s="340"/>
      <c r="N668" s="341"/>
      <c r="O668" s="340"/>
      <c r="P668" s="341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spans="1:26" ht="15.75" customHeight="1">
      <c r="A669" s="343"/>
      <c r="B669" s="340"/>
      <c r="C669" s="341"/>
      <c r="D669" s="340"/>
      <c r="E669" s="341"/>
      <c r="F669" s="340"/>
      <c r="G669" s="341"/>
      <c r="H669" s="340"/>
      <c r="I669" s="341"/>
      <c r="J669" s="342"/>
      <c r="K669" s="340"/>
      <c r="L669" s="341"/>
      <c r="M669" s="340"/>
      <c r="N669" s="341"/>
      <c r="O669" s="340"/>
      <c r="P669" s="341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spans="1:26" ht="15.75" customHeight="1">
      <c r="A670" s="343"/>
      <c r="B670" s="340"/>
      <c r="C670" s="341"/>
      <c r="D670" s="340"/>
      <c r="E670" s="341"/>
      <c r="F670" s="340"/>
      <c r="G670" s="341"/>
      <c r="H670" s="340"/>
      <c r="I670" s="341"/>
      <c r="J670" s="342"/>
      <c r="K670" s="340"/>
      <c r="L670" s="341"/>
      <c r="M670" s="340"/>
      <c r="N670" s="341"/>
      <c r="O670" s="340"/>
      <c r="P670" s="341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spans="1:26" ht="15.75" customHeight="1">
      <c r="A671" s="343"/>
      <c r="B671" s="340"/>
      <c r="C671" s="341"/>
      <c r="D671" s="340"/>
      <c r="E671" s="341"/>
      <c r="F671" s="340"/>
      <c r="G671" s="341"/>
      <c r="H671" s="340"/>
      <c r="I671" s="341"/>
      <c r="J671" s="342"/>
      <c r="K671" s="340"/>
      <c r="L671" s="341"/>
      <c r="M671" s="340"/>
      <c r="N671" s="341"/>
      <c r="O671" s="340"/>
      <c r="P671" s="341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spans="1:26" ht="15.75" customHeight="1">
      <c r="A672" s="343"/>
      <c r="B672" s="340"/>
      <c r="C672" s="341"/>
      <c r="D672" s="340"/>
      <c r="E672" s="341"/>
      <c r="F672" s="340"/>
      <c r="G672" s="341"/>
      <c r="H672" s="340"/>
      <c r="I672" s="341"/>
      <c r="J672" s="342"/>
      <c r="K672" s="340"/>
      <c r="L672" s="341"/>
      <c r="M672" s="340"/>
      <c r="N672" s="341"/>
      <c r="O672" s="340"/>
      <c r="P672" s="341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spans="1:26" ht="15.75" customHeight="1">
      <c r="A673" s="343"/>
      <c r="B673" s="340"/>
      <c r="C673" s="341"/>
      <c r="D673" s="340"/>
      <c r="E673" s="341"/>
      <c r="F673" s="340"/>
      <c r="G673" s="341"/>
      <c r="H673" s="340"/>
      <c r="I673" s="341"/>
      <c r="J673" s="342"/>
      <c r="K673" s="340"/>
      <c r="L673" s="341"/>
      <c r="M673" s="340"/>
      <c r="N673" s="341"/>
      <c r="O673" s="340"/>
      <c r="P673" s="341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spans="1:26" ht="15.75" customHeight="1">
      <c r="A674" s="343"/>
      <c r="B674" s="340"/>
      <c r="C674" s="341"/>
      <c r="D674" s="340"/>
      <c r="E674" s="341"/>
      <c r="F674" s="340"/>
      <c r="G674" s="341"/>
      <c r="H674" s="340"/>
      <c r="I674" s="341"/>
      <c r="J674" s="342"/>
      <c r="K674" s="340"/>
      <c r="L674" s="341"/>
      <c r="M674" s="340"/>
      <c r="N674" s="341"/>
      <c r="O674" s="340"/>
      <c r="P674" s="341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spans="1:26" ht="15.75" customHeight="1">
      <c r="A675" s="343"/>
      <c r="B675" s="340"/>
      <c r="C675" s="341"/>
      <c r="D675" s="340"/>
      <c r="E675" s="341"/>
      <c r="F675" s="340"/>
      <c r="G675" s="341"/>
      <c r="H675" s="340"/>
      <c r="I675" s="341"/>
      <c r="J675" s="342"/>
      <c r="K675" s="340"/>
      <c r="L675" s="341"/>
      <c r="M675" s="340"/>
      <c r="N675" s="341"/>
      <c r="O675" s="340"/>
      <c r="P675" s="341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spans="1:26" ht="15.75" customHeight="1">
      <c r="A676" s="343"/>
      <c r="B676" s="340"/>
      <c r="C676" s="341"/>
      <c r="D676" s="340"/>
      <c r="E676" s="341"/>
      <c r="F676" s="340"/>
      <c r="G676" s="341"/>
      <c r="H676" s="340"/>
      <c r="I676" s="341"/>
      <c r="J676" s="342"/>
      <c r="K676" s="340"/>
      <c r="L676" s="341"/>
      <c r="M676" s="340"/>
      <c r="N676" s="341"/>
      <c r="O676" s="340"/>
      <c r="P676" s="341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spans="1:26" ht="15.75" customHeight="1">
      <c r="A677" s="343"/>
      <c r="B677" s="340"/>
      <c r="C677" s="341"/>
      <c r="D677" s="340"/>
      <c r="E677" s="341"/>
      <c r="F677" s="340"/>
      <c r="G677" s="341"/>
      <c r="H677" s="340"/>
      <c r="I677" s="341"/>
      <c r="J677" s="342"/>
      <c r="K677" s="340"/>
      <c r="L677" s="341"/>
      <c r="M677" s="340"/>
      <c r="N677" s="341"/>
      <c r="O677" s="340"/>
      <c r="P677" s="341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spans="1:26" ht="15.75" customHeight="1">
      <c r="A678" s="343"/>
      <c r="B678" s="340"/>
      <c r="C678" s="341"/>
      <c r="D678" s="340"/>
      <c r="E678" s="341"/>
      <c r="F678" s="340"/>
      <c r="G678" s="341"/>
      <c r="H678" s="340"/>
      <c r="I678" s="341"/>
      <c r="J678" s="342"/>
      <c r="K678" s="340"/>
      <c r="L678" s="341"/>
      <c r="M678" s="340"/>
      <c r="N678" s="341"/>
      <c r="O678" s="340"/>
      <c r="P678" s="341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spans="1:26" ht="15.75" customHeight="1">
      <c r="A679" s="343"/>
      <c r="B679" s="340"/>
      <c r="C679" s="341"/>
      <c r="D679" s="340"/>
      <c r="E679" s="341"/>
      <c r="F679" s="340"/>
      <c r="G679" s="341"/>
      <c r="H679" s="340"/>
      <c r="I679" s="341"/>
      <c r="J679" s="342"/>
      <c r="K679" s="340"/>
      <c r="L679" s="341"/>
      <c r="M679" s="340"/>
      <c r="N679" s="341"/>
      <c r="O679" s="340"/>
      <c r="P679" s="341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spans="1:26" ht="15.75" customHeight="1">
      <c r="A680" s="343"/>
      <c r="B680" s="340"/>
      <c r="C680" s="341"/>
      <c r="D680" s="340"/>
      <c r="E680" s="341"/>
      <c r="F680" s="340"/>
      <c r="G680" s="341"/>
      <c r="H680" s="340"/>
      <c r="I680" s="341"/>
      <c r="J680" s="342"/>
      <c r="K680" s="340"/>
      <c r="L680" s="341"/>
      <c r="M680" s="340"/>
      <c r="N680" s="341"/>
      <c r="O680" s="340"/>
      <c r="P680" s="341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spans="1:26" ht="15.75" customHeight="1">
      <c r="A681" s="343"/>
      <c r="B681" s="340"/>
      <c r="C681" s="341"/>
      <c r="D681" s="340"/>
      <c r="E681" s="341"/>
      <c r="F681" s="340"/>
      <c r="G681" s="341"/>
      <c r="H681" s="340"/>
      <c r="I681" s="341"/>
      <c r="J681" s="342"/>
      <c r="K681" s="340"/>
      <c r="L681" s="341"/>
      <c r="M681" s="340"/>
      <c r="N681" s="341"/>
      <c r="O681" s="340"/>
      <c r="P681" s="341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spans="1:26" ht="15.75" customHeight="1">
      <c r="A682" s="343"/>
      <c r="B682" s="340"/>
      <c r="C682" s="341"/>
      <c r="D682" s="340"/>
      <c r="E682" s="341"/>
      <c r="F682" s="340"/>
      <c r="G682" s="341"/>
      <c r="H682" s="340"/>
      <c r="I682" s="341"/>
      <c r="J682" s="342"/>
      <c r="K682" s="340"/>
      <c r="L682" s="341"/>
      <c r="M682" s="340"/>
      <c r="N682" s="341"/>
      <c r="O682" s="340"/>
      <c r="P682" s="341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spans="1:26" ht="15.75" customHeight="1">
      <c r="A683" s="343"/>
      <c r="B683" s="340"/>
      <c r="C683" s="341"/>
      <c r="D683" s="340"/>
      <c r="E683" s="341"/>
      <c r="F683" s="340"/>
      <c r="G683" s="341"/>
      <c r="H683" s="340"/>
      <c r="I683" s="341"/>
      <c r="J683" s="342"/>
      <c r="K683" s="340"/>
      <c r="L683" s="341"/>
      <c r="M683" s="340"/>
      <c r="N683" s="341"/>
      <c r="O683" s="340"/>
      <c r="P683" s="341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spans="1:26" ht="15.75" customHeight="1">
      <c r="A684" s="343"/>
      <c r="B684" s="340"/>
      <c r="C684" s="341"/>
      <c r="D684" s="340"/>
      <c r="E684" s="341"/>
      <c r="F684" s="340"/>
      <c r="G684" s="341"/>
      <c r="H684" s="340"/>
      <c r="I684" s="341"/>
      <c r="J684" s="342"/>
      <c r="K684" s="340"/>
      <c r="L684" s="341"/>
      <c r="M684" s="340"/>
      <c r="N684" s="341"/>
      <c r="O684" s="340"/>
      <c r="P684" s="341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spans="1:26" ht="15.75" customHeight="1">
      <c r="A685" s="343"/>
      <c r="B685" s="340"/>
      <c r="C685" s="341"/>
      <c r="D685" s="340"/>
      <c r="E685" s="341"/>
      <c r="F685" s="340"/>
      <c r="G685" s="341"/>
      <c r="H685" s="340"/>
      <c r="I685" s="341"/>
      <c r="J685" s="342"/>
      <c r="K685" s="340"/>
      <c r="L685" s="341"/>
      <c r="M685" s="340"/>
      <c r="N685" s="341"/>
      <c r="O685" s="340"/>
      <c r="P685" s="341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spans="1:26" ht="15.75" customHeight="1">
      <c r="A686" s="343"/>
      <c r="B686" s="340"/>
      <c r="C686" s="341"/>
      <c r="D686" s="340"/>
      <c r="E686" s="341"/>
      <c r="F686" s="340"/>
      <c r="G686" s="341"/>
      <c r="H686" s="340"/>
      <c r="I686" s="341"/>
      <c r="J686" s="342"/>
      <c r="K686" s="340"/>
      <c r="L686" s="341"/>
      <c r="M686" s="340"/>
      <c r="N686" s="341"/>
      <c r="O686" s="340"/>
      <c r="P686" s="341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spans="1:26" ht="15.75" customHeight="1">
      <c r="A687" s="343"/>
      <c r="B687" s="340"/>
      <c r="C687" s="341"/>
      <c r="D687" s="340"/>
      <c r="E687" s="341"/>
      <c r="F687" s="340"/>
      <c r="G687" s="341"/>
      <c r="H687" s="340"/>
      <c r="I687" s="341"/>
      <c r="J687" s="342"/>
      <c r="K687" s="340"/>
      <c r="L687" s="341"/>
      <c r="M687" s="340"/>
      <c r="N687" s="341"/>
      <c r="O687" s="340"/>
      <c r="P687" s="341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spans="1:26" ht="15.75" customHeight="1">
      <c r="A688" s="343"/>
      <c r="B688" s="340"/>
      <c r="C688" s="341"/>
      <c r="D688" s="340"/>
      <c r="E688" s="341"/>
      <c r="F688" s="340"/>
      <c r="G688" s="341"/>
      <c r="H688" s="340"/>
      <c r="I688" s="341"/>
      <c r="J688" s="342"/>
      <c r="K688" s="340"/>
      <c r="L688" s="341"/>
      <c r="M688" s="340"/>
      <c r="N688" s="341"/>
      <c r="O688" s="340"/>
      <c r="P688" s="341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spans="1:26" ht="15.75" customHeight="1">
      <c r="A689" s="343"/>
      <c r="B689" s="340"/>
      <c r="C689" s="341"/>
      <c r="D689" s="340"/>
      <c r="E689" s="341"/>
      <c r="F689" s="340"/>
      <c r="G689" s="341"/>
      <c r="H689" s="340"/>
      <c r="I689" s="341"/>
      <c r="J689" s="342"/>
      <c r="K689" s="340"/>
      <c r="L689" s="341"/>
      <c r="M689" s="340"/>
      <c r="N689" s="341"/>
      <c r="O689" s="340"/>
      <c r="P689" s="341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spans="1:26" ht="15.75" customHeight="1">
      <c r="A690" s="343"/>
      <c r="B690" s="340"/>
      <c r="C690" s="341"/>
      <c r="D690" s="340"/>
      <c r="E690" s="341"/>
      <c r="F690" s="340"/>
      <c r="G690" s="341"/>
      <c r="H690" s="340"/>
      <c r="I690" s="341"/>
      <c r="J690" s="342"/>
      <c r="K690" s="340"/>
      <c r="L690" s="341"/>
      <c r="M690" s="340"/>
      <c r="N690" s="341"/>
      <c r="O690" s="340"/>
      <c r="P690" s="341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spans="1:26" ht="15.75" customHeight="1">
      <c r="A691" s="343"/>
      <c r="B691" s="340"/>
      <c r="C691" s="341"/>
      <c r="D691" s="340"/>
      <c r="E691" s="341"/>
      <c r="F691" s="340"/>
      <c r="G691" s="341"/>
      <c r="H691" s="340"/>
      <c r="I691" s="341"/>
      <c r="J691" s="342"/>
      <c r="K691" s="340"/>
      <c r="L691" s="341"/>
      <c r="M691" s="340"/>
      <c r="N691" s="341"/>
      <c r="O691" s="340"/>
      <c r="P691" s="341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spans="1:26" ht="15.75" customHeight="1">
      <c r="A692" s="343"/>
      <c r="B692" s="340"/>
      <c r="C692" s="341"/>
      <c r="D692" s="340"/>
      <c r="E692" s="341"/>
      <c r="F692" s="340"/>
      <c r="G692" s="341"/>
      <c r="H692" s="340"/>
      <c r="I692" s="341"/>
      <c r="J692" s="342"/>
      <c r="K692" s="340"/>
      <c r="L692" s="341"/>
      <c r="M692" s="340"/>
      <c r="N692" s="341"/>
      <c r="O692" s="340"/>
      <c r="P692" s="341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spans="1:26" ht="15.75" customHeight="1">
      <c r="A693" s="343"/>
      <c r="B693" s="340"/>
      <c r="C693" s="341"/>
      <c r="D693" s="340"/>
      <c r="E693" s="341"/>
      <c r="F693" s="340"/>
      <c r="G693" s="341"/>
      <c r="H693" s="340"/>
      <c r="I693" s="341"/>
      <c r="J693" s="342"/>
      <c r="K693" s="340"/>
      <c r="L693" s="341"/>
      <c r="M693" s="340"/>
      <c r="N693" s="341"/>
      <c r="O693" s="340"/>
      <c r="P693" s="341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spans="1:26" ht="15.75" customHeight="1">
      <c r="A694" s="343"/>
      <c r="B694" s="340"/>
      <c r="C694" s="341"/>
      <c r="D694" s="340"/>
      <c r="E694" s="341"/>
      <c r="F694" s="340"/>
      <c r="G694" s="341"/>
      <c r="H694" s="340"/>
      <c r="I694" s="341"/>
      <c r="J694" s="342"/>
      <c r="K694" s="340"/>
      <c r="L694" s="341"/>
      <c r="M694" s="340"/>
      <c r="N694" s="341"/>
      <c r="O694" s="340"/>
      <c r="P694" s="341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spans="1:26" ht="15.75" customHeight="1">
      <c r="A695" s="343"/>
      <c r="B695" s="340"/>
      <c r="C695" s="341"/>
      <c r="D695" s="340"/>
      <c r="E695" s="341"/>
      <c r="F695" s="340"/>
      <c r="G695" s="341"/>
      <c r="H695" s="340"/>
      <c r="I695" s="341"/>
      <c r="J695" s="342"/>
      <c r="K695" s="340"/>
      <c r="L695" s="341"/>
      <c r="M695" s="340"/>
      <c r="N695" s="341"/>
      <c r="O695" s="340"/>
      <c r="P695" s="341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spans="1:26" ht="15.75" customHeight="1">
      <c r="A696" s="343"/>
      <c r="B696" s="340"/>
      <c r="C696" s="341"/>
      <c r="D696" s="340"/>
      <c r="E696" s="341"/>
      <c r="F696" s="340"/>
      <c r="G696" s="341"/>
      <c r="H696" s="340"/>
      <c r="I696" s="341"/>
      <c r="J696" s="342"/>
      <c r="K696" s="340"/>
      <c r="L696" s="341"/>
      <c r="M696" s="340"/>
      <c r="N696" s="341"/>
      <c r="O696" s="340"/>
      <c r="P696" s="341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spans="1:26" ht="15.75" customHeight="1">
      <c r="A697" s="343"/>
      <c r="B697" s="340"/>
      <c r="C697" s="341"/>
      <c r="D697" s="340"/>
      <c r="E697" s="341"/>
      <c r="F697" s="340"/>
      <c r="G697" s="341"/>
      <c r="H697" s="340"/>
      <c r="I697" s="341"/>
      <c r="J697" s="342"/>
      <c r="K697" s="340"/>
      <c r="L697" s="341"/>
      <c r="M697" s="340"/>
      <c r="N697" s="341"/>
      <c r="O697" s="340"/>
      <c r="P697" s="341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spans="1:26" ht="15.75" customHeight="1">
      <c r="A698" s="343"/>
      <c r="B698" s="340"/>
      <c r="C698" s="341"/>
      <c r="D698" s="340"/>
      <c r="E698" s="341"/>
      <c r="F698" s="340"/>
      <c r="G698" s="341"/>
      <c r="H698" s="340"/>
      <c r="I698" s="341"/>
      <c r="J698" s="342"/>
      <c r="K698" s="340"/>
      <c r="L698" s="341"/>
      <c r="M698" s="340"/>
      <c r="N698" s="341"/>
      <c r="O698" s="340"/>
      <c r="P698" s="341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spans="1:26" ht="15.75" customHeight="1">
      <c r="A699" s="343"/>
      <c r="B699" s="340"/>
      <c r="C699" s="341"/>
      <c r="D699" s="340"/>
      <c r="E699" s="341"/>
      <c r="F699" s="340"/>
      <c r="G699" s="341"/>
      <c r="H699" s="340"/>
      <c r="I699" s="341"/>
      <c r="J699" s="342"/>
      <c r="K699" s="340"/>
      <c r="L699" s="341"/>
      <c r="M699" s="340"/>
      <c r="N699" s="341"/>
      <c r="O699" s="340"/>
      <c r="P699" s="341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spans="1:26" ht="15.75" customHeight="1">
      <c r="A700" s="343"/>
      <c r="B700" s="340"/>
      <c r="C700" s="341"/>
      <c r="D700" s="340"/>
      <c r="E700" s="341"/>
      <c r="F700" s="340"/>
      <c r="G700" s="341"/>
      <c r="H700" s="340"/>
      <c r="I700" s="341"/>
      <c r="J700" s="342"/>
      <c r="K700" s="340"/>
      <c r="L700" s="341"/>
      <c r="M700" s="340"/>
      <c r="N700" s="341"/>
      <c r="O700" s="340"/>
      <c r="P700" s="341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spans="1:26" ht="15.75" customHeight="1">
      <c r="A701" s="343"/>
      <c r="B701" s="340"/>
      <c r="C701" s="341"/>
      <c r="D701" s="340"/>
      <c r="E701" s="341"/>
      <c r="F701" s="340"/>
      <c r="G701" s="341"/>
      <c r="H701" s="340"/>
      <c r="I701" s="341"/>
      <c r="J701" s="342"/>
      <c r="K701" s="340"/>
      <c r="L701" s="341"/>
      <c r="M701" s="340"/>
      <c r="N701" s="341"/>
      <c r="O701" s="340"/>
      <c r="P701" s="341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spans="1:26" ht="15.75" customHeight="1">
      <c r="A702" s="343"/>
      <c r="B702" s="340"/>
      <c r="C702" s="341"/>
      <c r="D702" s="340"/>
      <c r="E702" s="341"/>
      <c r="F702" s="340"/>
      <c r="G702" s="341"/>
      <c r="H702" s="340"/>
      <c r="I702" s="341"/>
      <c r="J702" s="342"/>
      <c r="K702" s="340"/>
      <c r="L702" s="341"/>
      <c r="M702" s="340"/>
      <c r="N702" s="341"/>
      <c r="O702" s="340"/>
      <c r="P702" s="341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spans="1:26" ht="15.75" customHeight="1">
      <c r="A703" s="343"/>
      <c r="B703" s="340"/>
      <c r="C703" s="341"/>
      <c r="D703" s="340"/>
      <c r="E703" s="341"/>
      <c r="F703" s="340"/>
      <c r="G703" s="341"/>
      <c r="H703" s="340"/>
      <c r="I703" s="341"/>
      <c r="J703" s="342"/>
      <c r="K703" s="340"/>
      <c r="L703" s="341"/>
      <c r="M703" s="340"/>
      <c r="N703" s="341"/>
      <c r="O703" s="340"/>
      <c r="P703" s="341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spans="1:26" ht="15.75" customHeight="1">
      <c r="A704" s="343"/>
      <c r="B704" s="340"/>
      <c r="C704" s="341"/>
      <c r="D704" s="340"/>
      <c r="E704" s="341"/>
      <c r="F704" s="340"/>
      <c r="G704" s="341"/>
      <c r="H704" s="340"/>
      <c r="I704" s="341"/>
      <c r="J704" s="342"/>
      <c r="K704" s="340"/>
      <c r="L704" s="341"/>
      <c r="M704" s="340"/>
      <c r="N704" s="341"/>
      <c r="O704" s="340"/>
      <c r="P704" s="341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spans="1:26" ht="15.75" customHeight="1">
      <c r="A705" s="343"/>
      <c r="B705" s="340"/>
      <c r="C705" s="341"/>
      <c r="D705" s="340"/>
      <c r="E705" s="341"/>
      <c r="F705" s="340"/>
      <c r="G705" s="341"/>
      <c r="H705" s="340"/>
      <c r="I705" s="341"/>
      <c r="J705" s="342"/>
      <c r="K705" s="340"/>
      <c r="L705" s="341"/>
      <c r="M705" s="340"/>
      <c r="N705" s="341"/>
      <c r="O705" s="340"/>
      <c r="P705" s="341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spans="1:26" ht="15.75" customHeight="1">
      <c r="A706" s="343"/>
      <c r="B706" s="340"/>
      <c r="C706" s="341"/>
      <c r="D706" s="340"/>
      <c r="E706" s="341"/>
      <c r="F706" s="340"/>
      <c r="G706" s="341"/>
      <c r="H706" s="340"/>
      <c r="I706" s="341"/>
      <c r="J706" s="342"/>
      <c r="K706" s="340"/>
      <c r="L706" s="341"/>
      <c r="M706" s="340"/>
      <c r="N706" s="341"/>
      <c r="O706" s="340"/>
      <c r="P706" s="341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spans="1:26" ht="15.75" customHeight="1">
      <c r="A707" s="343"/>
      <c r="B707" s="340"/>
      <c r="C707" s="341"/>
      <c r="D707" s="340"/>
      <c r="E707" s="341"/>
      <c r="F707" s="340"/>
      <c r="G707" s="341"/>
      <c r="H707" s="340"/>
      <c r="I707" s="341"/>
      <c r="J707" s="342"/>
      <c r="K707" s="340"/>
      <c r="L707" s="341"/>
      <c r="M707" s="340"/>
      <c r="N707" s="341"/>
      <c r="O707" s="340"/>
      <c r="P707" s="341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spans="1:26" ht="15.75" customHeight="1">
      <c r="A708" s="343"/>
      <c r="B708" s="340"/>
      <c r="C708" s="341"/>
      <c r="D708" s="340"/>
      <c r="E708" s="341"/>
      <c r="F708" s="340"/>
      <c r="G708" s="341"/>
      <c r="H708" s="340"/>
      <c r="I708" s="341"/>
      <c r="J708" s="342"/>
      <c r="K708" s="340"/>
      <c r="L708" s="341"/>
      <c r="M708" s="340"/>
      <c r="N708" s="341"/>
      <c r="O708" s="340"/>
      <c r="P708" s="341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spans="1:26" ht="15.75" customHeight="1">
      <c r="A709" s="343"/>
      <c r="B709" s="340"/>
      <c r="C709" s="341"/>
      <c r="D709" s="340"/>
      <c r="E709" s="341"/>
      <c r="F709" s="340"/>
      <c r="G709" s="341"/>
      <c r="H709" s="340"/>
      <c r="I709" s="341"/>
      <c r="J709" s="342"/>
      <c r="K709" s="340"/>
      <c r="L709" s="341"/>
      <c r="M709" s="340"/>
      <c r="N709" s="341"/>
      <c r="O709" s="340"/>
      <c r="P709" s="341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spans="1:26" ht="15.75" customHeight="1">
      <c r="A710" s="343"/>
      <c r="B710" s="340"/>
      <c r="C710" s="341"/>
      <c r="D710" s="340"/>
      <c r="E710" s="341"/>
      <c r="F710" s="340"/>
      <c r="G710" s="341"/>
      <c r="H710" s="340"/>
      <c r="I710" s="341"/>
      <c r="J710" s="342"/>
      <c r="K710" s="340"/>
      <c r="L710" s="341"/>
      <c r="M710" s="340"/>
      <c r="N710" s="341"/>
      <c r="O710" s="340"/>
      <c r="P710" s="341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spans="1:26" ht="15.75" customHeight="1">
      <c r="A711" s="343"/>
      <c r="B711" s="340"/>
      <c r="C711" s="341"/>
      <c r="D711" s="340"/>
      <c r="E711" s="341"/>
      <c r="F711" s="340"/>
      <c r="G711" s="341"/>
      <c r="H711" s="340"/>
      <c r="I711" s="341"/>
      <c r="J711" s="342"/>
      <c r="K711" s="340"/>
      <c r="L711" s="341"/>
      <c r="M711" s="340"/>
      <c r="N711" s="341"/>
      <c r="O711" s="340"/>
      <c r="P711" s="341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spans="1:26" ht="15.75" customHeight="1">
      <c r="A712" s="343"/>
      <c r="B712" s="340"/>
      <c r="C712" s="341"/>
      <c r="D712" s="340"/>
      <c r="E712" s="341"/>
      <c r="F712" s="340"/>
      <c r="G712" s="341"/>
      <c r="H712" s="340"/>
      <c r="I712" s="341"/>
      <c r="J712" s="342"/>
      <c r="K712" s="340"/>
      <c r="L712" s="341"/>
      <c r="M712" s="340"/>
      <c r="N712" s="341"/>
      <c r="O712" s="340"/>
      <c r="P712" s="341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spans="1:26" ht="15.75" customHeight="1">
      <c r="A713" s="343"/>
      <c r="B713" s="340"/>
      <c r="C713" s="341"/>
      <c r="D713" s="340"/>
      <c r="E713" s="341"/>
      <c r="F713" s="340"/>
      <c r="G713" s="341"/>
      <c r="H713" s="340"/>
      <c r="I713" s="341"/>
      <c r="J713" s="342"/>
      <c r="K713" s="340"/>
      <c r="L713" s="341"/>
      <c r="M713" s="340"/>
      <c r="N713" s="341"/>
      <c r="O713" s="340"/>
      <c r="P713" s="341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spans="1:26" ht="15.75" customHeight="1">
      <c r="A714" s="343"/>
      <c r="B714" s="340"/>
      <c r="C714" s="341"/>
      <c r="D714" s="340"/>
      <c r="E714" s="341"/>
      <c r="F714" s="340"/>
      <c r="G714" s="341"/>
      <c r="H714" s="340"/>
      <c r="I714" s="341"/>
      <c r="J714" s="342"/>
      <c r="K714" s="340"/>
      <c r="L714" s="341"/>
      <c r="M714" s="340"/>
      <c r="N714" s="341"/>
      <c r="O714" s="340"/>
      <c r="P714" s="341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spans="1:26" ht="15.75" customHeight="1">
      <c r="A715" s="343"/>
      <c r="B715" s="340"/>
      <c r="C715" s="341"/>
      <c r="D715" s="340"/>
      <c r="E715" s="341"/>
      <c r="F715" s="340"/>
      <c r="G715" s="341"/>
      <c r="H715" s="340"/>
      <c r="I715" s="341"/>
      <c r="J715" s="342"/>
      <c r="K715" s="340"/>
      <c r="L715" s="341"/>
      <c r="M715" s="340"/>
      <c r="N715" s="341"/>
      <c r="O715" s="340"/>
      <c r="P715" s="341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spans="1:26" ht="15.75" customHeight="1">
      <c r="A716" s="343"/>
      <c r="B716" s="340"/>
      <c r="C716" s="341"/>
      <c r="D716" s="340"/>
      <c r="E716" s="341"/>
      <c r="F716" s="340"/>
      <c r="G716" s="341"/>
      <c r="H716" s="340"/>
      <c r="I716" s="341"/>
      <c r="J716" s="342"/>
      <c r="K716" s="340"/>
      <c r="L716" s="341"/>
      <c r="M716" s="340"/>
      <c r="N716" s="341"/>
      <c r="O716" s="340"/>
      <c r="P716" s="341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spans="1:26" ht="15.75" customHeight="1">
      <c r="A717" s="343"/>
      <c r="B717" s="340"/>
      <c r="C717" s="341"/>
      <c r="D717" s="340"/>
      <c r="E717" s="341"/>
      <c r="F717" s="340"/>
      <c r="G717" s="341"/>
      <c r="H717" s="340"/>
      <c r="I717" s="341"/>
      <c r="J717" s="342"/>
      <c r="K717" s="340"/>
      <c r="L717" s="341"/>
      <c r="M717" s="340"/>
      <c r="N717" s="341"/>
      <c r="O717" s="340"/>
      <c r="P717" s="341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spans="1:26" ht="15.75" customHeight="1">
      <c r="A718" s="343"/>
      <c r="B718" s="340"/>
      <c r="C718" s="341"/>
      <c r="D718" s="340"/>
      <c r="E718" s="341"/>
      <c r="F718" s="340"/>
      <c r="G718" s="341"/>
      <c r="H718" s="340"/>
      <c r="I718" s="341"/>
      <c r="J718" s="342"/>
      <c r="K718" s="340"/>
      <c r="L718" s="341"/>
      <c r="M718" s="340"/>
      <c r="N718" s="341"/>
      <c r="O718" s="340"/>
      <c r="P718" s="341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spans="1:26" ht="15.75" customHeight="1">
      <c r="A719" s="343"/>
      <c r="B719" s="340"/>
      <c r="C719" s="341"/>
      <c r="D719" s="340"/>
      <c r="E719" s="341"/>
      <c r="F719" s="340"/>
      <c r="G719" s="341"/>
      <c r="H719" s="340"/>
      <c r="I719" s="341"/>
      <c r="J719" s="342"/>
      <c r="K719" s="340"/>
      <c r="L719" s="341"/>
      <c r="M719" s="340"/>
      <c r="N719" s="341"/>
      <c r="O719" s="340"/>
      <c r="P719" s="341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spans="1:26" ht="15.75" customHeight="1">
      <c r="A720" s="343"/>
      <c r="B720" s="340"/>
      <c r="C720" s="341"/>
      <c r="D720" s="340"/>
      <c r="E720" s="341"/>
      <c r="F720" s="340"/>
      <c r="G720" s="341"/>
      <c r="H720" s="340"/>
      <c r="I720" s="341"/>
      <c r="J720" s="342"/>
      <c r="K720" s="340"/>
      <c r="L720" s="341"/>
      <c r="M720" s="340"/>
      <c r="N720" s="341"/>
      <c r="O720" s="340"/>
      <c r="P720" s="341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spans="1:26" ht="15.75" customHeight="1">
      <c r="A721" s="343"/>
      <c r="B721" s="340"/>
      <c r="C721" s="341"/>
      <c r="D721" s="340"/>
      <c r="E721" s="341"/>
      <c r="F721" s="340"/>
      <c r="G721" s="341"/>
      <c r="H721" s="340"/>
      <c r="I721" s="341"/>
      <c r="J721" s="342"/>
      <c r="K721" s="340"/>
      <c r="L721" s="341"/>
      <c r="M721" s="340"/>
      <c r="N721" s="341"/>
      <c r="O721" s="340"/>
      <c r="P721" s="341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spans="1:26" ht="15.75" customHeight="1">
      <c r="A722" s="343"/>
      <c r="B722" s="340"/>
      <c r="C722" s="341"/>
      <c r="D722" s="340"/>
      <c r="E722" s="341"/>
      <c r="F722" s="340"/>
      <c r="G722" s="341"/>
      <c r="H722" s="340"/>
      <c r="I722" s="341"/>
      <c r="J722" s="342"/>
      <c r="K722" s="340"/>
      <c r="L722" s="341"/>
      <c r="M722" s="340"/>
      <c r="N722" s="341"/>
      <c r="O722" s="340"/>
      <c r="P722" s="341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spans="1:26" ht="15.75" customHeight="1">
      <c r="A723" s="343"/>
      <c r="B723" s="340"/>
      <c r="C723" s="341"/>
      <c r="D723" s="340"/>
      <c r="E723" s="341"/>
      <c r="F723" s="340"/>
      <c r="G723" s="341"/>
      <c r="H723" s="340"/>
      <c r="I723" s="341"/>
      <c r="J723" s="342"/>
      <c r="K723" s="340"/>
      <c r="L723" s="341"/>
      <c r="M723" s="340"/>
      <c r="N723" s="341"/>
      <c r="O723" s="340"/>
      <c r="P723" s="341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spans="1:26" ht="15.75" customHeight="1">
      <c r="A724" s="343"/>
      <c r="B724" s="340"/>
      <c r="C724" s="341"/>
      <c r="D724" s="340"/>
      <c r="E724" s="341"/>
      <c r="F724" s="340"/>
      <c r="G724" s="341"/>
      <c r="H724" s="340"/>
      <c r="I724" s="341"/>
      <c r="J724" s="342"/>
      <c r="K724" s="340"/>
      <c r="L724" s="341"/>
      <c r="M724" s="340"/>
      <c r="N724" s="341"/>
      <c r="O724" s="340"/>
      <c r="P724" s="341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spans="1:26" ht="15.75" customHeight="1">
      <c r="A725" s="343"/>
      <c r="B725" s="340"/>
      <c r="C725" s="341"/>
      <c r="D725" s="340"/>
      <c r="E725" s="341"/>
      <c r="F725" s="340"/>
      <c r="G725" s="341"/>
      <c r="H725" s="340"/>
      <c r="I725" s="341"/>
      <c r="J725" s="342"/>
      <c r="K725" s="340"/>
      <c r="L725" s="341"/>
      <c r="M725" s="340"/>
      <c r="N725" s="341"/>
      <c r="O725" s="340"/>
      <c r="P725" s="341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spans="1:26" ht="15.75" customHeight="1">
      <c r="A726" s="343"/>
      <c r="B726" s="340"/>
      <c r="C726" s="341"/>
      <c r="D726" s="340"/>
      <c r="E726" s="341"/>
      <c r="F726" s="340"/>
      <c r="G726" s="341"/>
      <c r="H726" s="340"/>
      <c r="I726" s="341"/>
      <c r="J726" s="342"/>
      <c r="K726" s="340"/>
      <c r="L726" s="341"/>
      <c r="M726" s="340"/>
      <c r="N726" s="341"/>
      <c r="O726" s="340"/>
      <c r="P726" s="341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spans="1:26" ht="15.75" customHeight="1">
      <c r="A727" s="343"/>
      <c r="B727" s="340"/>
      <c r="C727" s="341"/>
      <c r="D727" s="340"/>
      <c r="E727" s="341"/>
      <c r="F727" s="340"/>
      <c r="G727" s="341"/>
      <c r="H727" s="340"/>
      <c r="I727" s="341"/>
      <c r="J727" s="342"/>
      <c r="K727" s="340"/>
      <c r="L727" s="341"/>
      <c r="M727" s="340"/>
      <c r="N727" s="341"/>
      <c r="O727" s="340"/>
      <c r="P727" s="341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spans="1:26" ht="15.75" customHeight="1">
      <c r="A728" s="343"/>
      <c r="B728" s="340"/>
      <c r="C728" s="341"/>
      <c r="D728" s="340"/>
      <c r="E728" s="341"/>
      <c r="F728" s="340"/>
      <c r="G728" s="341"/>
      <c r="H728" s="340"/>
      <c r="I728" s="341"/>
      <c r="J728" s="342"/>
      <c r="K728" s="340"/>
      <c r="L728" s="341"/>
      <c r="M728" s="340"/>
      <c r="N728" s="341"/>
      <c r="O728" s="340"/>
      <c r="P728" s="341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spans="1:26" ht="15.75" customHeight="1">
      <c r="A729" s="343"/>
      <c r="B729" s="340"/>
      <c r="C729" s="341"/>
      <c r="D729" s="340"/>
      <c r="E729" s="341"/>
      <c r="F729" s="340"/>
      <c r="G729" s="341"/>
      <c r="H729" s="340"/>
      <c r="I729" s="341"/>
      <c r="J729" s="342"/>
      <c r="K729" s="340"/>
      <c r="L729" s="341"/>
      <c r="M729" s="340"/>
      <c r="N729" s="341"/>
      <c r="O729" s="340"/>
      <c r="P729" s="341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spans="1:26" ht="15.75" customHeight="1">
      <c r="A730" s="343"/>
      <c r="B730" s="340"/>
      <c r="C730" s="341"/>
      <c r="D730" s="340"/>
      <c r="E730" s="341"/>
      <c r="F730" s="340"/>
      <c r="G730" s="341"/>
      <c r="H730" s="340"/>
      <c r="I730" s="341"/>
      <c r="J730" s="342"/>
      <c r="K730" s="340"/>
      <c r="L730" s="341"/>
      <c r="M730" s="340"/>
      <c r="N730" s="341"/>
      <c r="O730" s="340"/>
      <c r="P730" s="341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spans="1:26" ht="15.75" customHeight="1">
      <c r="A731" s="343"/>
      <c r="B731" s="340"/>
      <c r="C731" s="341"/>
      <c r="D731" s="340"/>
      <c r="E731" s="341"/>
      <c r="F731" s="340"/>
      <c r="G731" s="341"/>
      <c r="H731" s="340"/>
      <c r="I731" s="341"/>
      <c r="J731" s="342"/>
      <c r="K731" s="340"/>
      <c r="L731" s="341"/>
      <c r="M731" s="340"/>
      <c r="N731" s="341"/>
      <c r="O731" s="340"/>
      <c r="P731" s="341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spans="1:26" ht="15.75" customHeight="1">
      <c r="A732" s="343"/>
      <c r="B732" s="340"/>
      <c r="C732" s="341"/>
      <c r="D732" s="340"/>
      <c r="E732" s="341"/>
      <c r="F732" s="340"/>
      <c r="G732" s="341"/>
      <c r="H732" s="340"/>
      <c r="I732" s="341"/>
      <c r="J732" s="342"/>
      <c r="K732" s="340"/>
      <c r="L732" s="341"/>
      <c r="M732" s="340"/>
      <c r="N732" s="341"/>
      <c r="O732" s="340"/>
      <c r="P732" s="341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spans="1:26" ht="15.75" customHeight="1">
      <c r="A733" s="343"/>
      <c r="B733" s="340"/>
      <c r="C733" s="341"/>
      <c r="D733" s="340"/>
      <c r="E733" s="341"/>
      <c r="F733" s="340"/>
      <c r="G733" s="341"/>
      <c r="H733" s="340"/>
      <c r="I733" s="341"/>
      <c r="J733" s="342"/>
      <c r="K733" s="340"/>
      <c r="L733" s="341"/>
      <c r="M733" s="340"/>
      <c r="N733" s="341"/>
      <c r="O733" s="340"/>
      <c r="P733" s="341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spans="1:26" ht="15.75" customHeight="1">
      <c r="A734" s="343"/>
      <c r="B734" s="340"/>
      <c r="C734" s="341"/>
      <c r="D734" s="340"/>
      <c r="E734" s="341"/>
      <c r="F734" s="340"/>
      <c r="G734" s="341"/>
      <c r="H734" s="340"/>
      <c r="I734" s="341"/>
      <c r="J734" s="342"/>
      <c r="K734" s="340"/>
      <c r="L734" s="341"/>
      <c r="M734" s="340"/>
      <c r="N734" s="341"/>
      <c r="O734" s="340"/>
      <c r="P734" s="341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spans="1:26" ht="15.75" customHeight="1">
      <c r="A735" s="343"/>
      <c r="B735" s="340"/>
      <c r="C735" s="341"/>
      <c r="D735" s="340"/>
      <c r="E735" s="341"/>
      <c r="F735" s="340"/>
      <c r="G735" s="341"/>
      <c r="H735" s="340"/>
      <c r="I735" s="341"/>
      <c r="J735" s="342"/>
      <c r="K735" s="340"/>
      <c r="L735" s="341"/>
      <c r="M735" s="340"/>
      <c r="N735" s="341"/>
      <c r="O735" s="340"/>
      <c r="P735" s="341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spans="1:26" ht="15.75" customHeight="1">
      <c r="A736" s="343"/>
      <c r="B736" s="340"/>
      <c r="C736" s="341"/>
      <c r="D736" s="340"/>
      <c r="E736" s="341"/>
      <c r="F736" s="340"/>
      <c r="G736" s="341"/>
      <c r="H736" s="340"/>
      <c r="I736" s="341"/>
      <c r="J736" s="342"/>
      <c r="K736" s="340"/>
      <c r="L736" s="341"/>
      <c r="M736" s="340"/>
      <c r="N736" s="341"/>
      <c r="O736" s="340"/>
      <c r="P736" s="341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spans="1:26" ht="15.75" customHeight="1">
      <c r="A737" s="343"/>
      <c r="B737" s="340"/>
      <c r="C737" s="341"/>
      <c r="D737" s="340"/>
      <c r="E737" s="341"/>
      <c r="F737" s="340"/>
      <c r="G737" s="341"/>
      <c r="H737" s="340"/>
      <c r="I737" s="341"/>
      <c r="J737" s="342"/>
      <c r="K737" s="340"/>
      <c r="L737" s="341"/>
      <c r="M737" s="340"/>
      <c r="N737" s="341"/>
      <c r="O737" s="340"/>
      <c r="P737" s="341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spans="1:26" ht="15.75" customHeight="1">
      <c r="A738" s="343"/>
      <c r="B738" s="340"/>
      <c r="C738" s="341"/>
      <c r="D738" s="340"/>
      <c r="E738" s="341"/>
      <c r="F738" s="340"/>
      <c r="G738" s="341"/>
      <c r="H738" s="340"/>
      <c r="I738" s="341"/>
      <c r="J738" s="342"/>
      <c r="K738" s="340"/>
      <c r="L738" s="341"/>
      <c r="M738" s="340"/>
      <c r="N738" s="341"/>
      <c r="O738" s="340"/>
      <c r="P738" s="341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spans="1:26" ht="15.75" customHeight="1">
      <c r="A739" s="343"/>
      <c r="B739" s="340"/>
      <c r="C739" s="341"/>
      <c r="D739" s="340"/>
      <c r="E739" s="341"/>
      <c r="F739" s="340"/>
      <c r="G739" s="341"/>
      <c r="H739" s="340"/>
      <c r="I739" s="341"/>
      <c r="J739" s="342"/>
      <c r="K739" s="340"/>
      <c r="L739" s="341"/>
      <c r="M739" s="340"/>
      <c r="N739" s="341"/>
      <c r="O739" s="340"/>
      <c r="P739" s="341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spans="1:26" ht="15.75" customHeight="1">
      <c r="A740" s="343"/>
      <c r="B740" s="340"/>
      <c r="C740" s="341"/>
      <c r="D740" s="340"/>
      <c r="E740" s="341"/>
      <c r="F740" s="340"/>
      <c r="G740" s="341"/>
      <c r="H740" s="340"/>
      <c r="I740" s="341"/>
      <c r="J740" s="342"/>
      <c r="K740" s="340"/>
      <c r="L740" s="341"/>
      <c r="M740" s="340"/>
      <c r="N740" s="341"/>
      <c r="O740" s="340"/>
      <c r="P740" s="341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spans="1:26" ht="15.75" customHeight="1">
      <c r="A741" s="343"/>
      <c r="B741" s="340"/>
      <c r="C741" s="341"/>
      <c r="D741" s="340"/>
      <c r="E741" s="341"/>
      <c r="F741" s="340"/>
      <c r="G741" s="341"/>
      <c r="H741" s="340"/>
      <c r="I741" s="341"/>
      <c r="J741" s="342"/>
      <c r="K741" s="340"/>
      <c r="L741" s="341"/>
      <c r="M741" s="340"/>
      <c r="N741" s="341"/>
      <c r="O741" s="340"/>
      <c r="P741" s="341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spans="1:26" ht="15.75" customHeight="1">
      <c r="A742" s="343"/>
      <c r="B742" s="340"/>
      <c r="C742" s="341"/>
      <c r="D742" s="340"/>
      <c r="E742" s="341"/>
      <c r="F742" s="340"/>
      <c r="G742" s="341"/>
      <c r="H742" s="340"/>
      <c r="I742" s="341"/>
      <c r="J742" s="342"/>
      <c r="K742" s="340"/>
      <c r="L742" s="341"/>
      <c r="M742" s="340"/>
      <c r="N742" s="341"/>
      <c r="O742" s="340"/>
      <c r="P742" s="341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spans="1:26" ht="15.75" customHeight="1">
      <c r="A743" s="343"/>
      <c r="B743" s="340"/>
      <c r="C743" s="341"/>
      <c r="D743" s="340"/>
      <c r="E743" s="341"/>
      <c r="F743" s="340"/>
      <c r="G743" s="341"/>
      <c r="H743" s="340"/>
      <c r="I743" s="341"/>
      <c r="J743" s="342"/>
      <c r="K743" s="340"/>
      <c r="L743" s="341"/>
      <c r="M743" s="340"/>
      <c r="N743" s="341"/>
      <c r="O743" s="340"/>
      <c r="P743" s="341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spans="1:26" ht="15.75" customHeight="1">
      <c r="A744" s="343"/>
      <c r="B744" s="340"/>
      <c r="C744" s="341"/>
      <c r="D744" s="340"/>
      <c r="E744" s="341"/>
      <c r="F744" s="340"/>
      <c r="G744" s="341"/>
      <c r="H744" s="340"/>
      <c r="I744" s="341"/>
      <c r="J744" s="342"/>
      <c r="K744" s="340"/>
      <c r="L744" s="341"/>
      <c r="M744" s="340"/>
      <c r="N744" s="341"/>
      <c r="O744" s="340"/>
      <c r="P744" s="341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spans="1:26" ht="15.75" customHeight="1">
      <c r="A745" s="343"/>
      <c r="B745" s="340"/>
      <c r="C745" s="341"/>
      <c r="D745" s="340"/>
      <c r="E745" s="341"/>
      <c r="F745" s="340"/>
      <c r="G745" s="341"/>
      <c r="H745" s="340"/>
      <c r="I745" s="341"/>
      <c r="J745" s="342"/>
      <c r="K745" s="340"/>
      <c r="L745" s="341"/>
      <c r="M745" s="340"/>
      <c r="N745" s="341"/>
      <c r="O745" s="340"/>
      <c r="P745" s="341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spans="1:26" ht="15.75" customHeight="1">
      <c r="A746" s="343"/>
      <c r="B746" s="340"/>
      <c r="C746" s="341"/>
      <c r="D746" s="340"/>
      <c r="E746" s="341"/>
      <c r="F746" s="340"/>
      <c r="G746" s="341"/>
      <c r="H746" s="340"/>
      <c r="I746" s="341"/>
      <c r="J746" s="342"/>
      <c r="K746" s="340"/>
      <c r="L746" s="341"/>
      <c r="M746" s="340"/>
      <c r="N746" s="341"/>
      <c r="O746" s="340"/>
      <c r="P746" s="341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spans="1:26" ht="15.75" customHeight="1">
      <c r="A747" s="343"/>
      <c r="B747" s="340"/>
      <c r="C747" s="341"/>
      <c r="D747" s="340"/>
      <c r="E747" s="341"/>
      <c r="F747" s="340"/>
      <c r="G747" s="341"/>
      <c r="H747" s="340"/>
      <c r="I747" s="341"/>
      <c r="J747" s="342"/>
      <c r="K747" s="340"/>
      <c r="L747" s="341"/>
      <c r="M747" s="340"/>
      <c r="N747" s="341"/>
      <c r="O747" s="340"/>
      <c r="P747" s="341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spans="1:26" ht="15.75" customHeight="1">
      <c r="A748" s="343"/>
      <c r="B748" s="340"/>
      <c r="C748" s="341"/>
      <c r="D748" s="340"/>
      <c r="E748" s="341"/>
      <c r="F748" s="340"/>
      <c r="G748" s="341"/>
      <c r="H748" s="340"/>
      <c r="I748" s="341"/>
      <c r="J748" s="342"/>
      <c r="K748" s="340"/>
      <c r="L748" s="341"/>
      <c r="M748" s="340"/>
      <c r="N748" s="341"/>
      <c r="O748" s="340"/>
      <c r="P748" s="341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spans="1:26" ht="15.75" customHeight="1">
      <c r="A749" s="343"/>
      <c r="B749" s="340"/>
      <c r="C749" s="341"/>
      <c r="D749" s="340"/>
      <c r="E749" s="341"/>
      <c r="F749" s="340"/>
      <c r="G749" s="341"/>
      <c r="H749" s="340"/>
      <c r="I749" s="341"/>
      <c r="J749" s="342"/>
      <c r="K749" s="340"/>
      <c r="L749" s="341"/>
      <c r="M749" s="340"/>
      <c r="N749" s="341"/>
      <c r="O749" s="340"/>
      <c r="P749" s="341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spans="1:26" ht="15.75" customHeight="1">
      <c r="A750" s="343"/>
      <c r="B750" s="340"/>
      <c r="C750" s="341"/>
      <c r="D750" s="340"/>
      <c r="E750" s="341"/>
      <c r="F750" s="340"/>
      <c r="G750" s="341"/>
      <c r="H750" s="340"/>
      <c r="I750" s="341"/>
      <c r="J750" s="342"/>
      <c r="K750" s="340"/>
      <c r="L750" s="341"/>
      <c r="M750" s="340"/>
      <c r="N750" s="341"/>
      <c r="O750" s="340"/>
      <c r="P750" s="341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spans="1:26" ht="15.75" customHeight="1">
      <c r="A751" s="343"/>
      <c r="B751" s="340"/>
      <c r="C751" s="341"/>
      <c r="D751" s="340"/>
      <c r="E751" s="341"/>
      <c r="F751" s="340"/>
      <c r="G751" s="341"/>
      <c r="H751" s="340"/>
      <c r="I751" s="341"/>
      <c r="J751" s="342"/>
      <c r="K751" s="340"/>
      <c r="L751" s="341"/>
      <c r="M751" s="340"/>
      <c r="N751" s="341"/>
      <c r="O751" s="340"/>
      <c r="P751" s="341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spans="1:26" ht="15.75" customHeight="1">
      <c r="A752" s="343"/>
      <c r="B752" s="340"/>
      <c r="C752" s="341"/>
      <c r="D752" s="340"/>
      <c r="E752" s="341"/>
      <c r="F752" s="340"/>
      <c r="G752" s="341"/>
      <c r="H752" s="340"/>
      <c r="I752" s="341"/>
      <c r="J752" s="342"/>
      <c r="K752" s="340"/>
      <c r="L752" s="341"/>
      <c r="M752" s="340"/>
      <c r="N752" s="341"/>
      <c r="O752" s="340"/>
      <c r="P752" s="341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spans="1:26" ht="15.75" customHeight="1">
      <c r="A753" s="343"/>
      <c r="B753" s="340"/>
      <c r="C753" s="341"/>
      <c r="D753" s="340"/>
      <c r="E753" s="341"/>
      <c r="F753" s="340"/>
      <c r="G753" s="341"/>
      <c r="H753" s="340"/>
      <c r="I753" s="341"/>
      <c r="J753" s="342"/>
      <c r="K753" s="340"/>
      <c r="L753" s="341"/>
      <c r="M753" s="340"/>
      <c r="N753" s="341"/>
      <c r="O753" s="340"/>
      <c r="P753" s="341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spans="1:26" ht="15.75" customHeight="1">
      <c r="A754" s="343"/>
      <c r="B754" s="340"/>
      <c r="C754" s="341"/>
      <c r="D754" s="340"/>
      <c r="E754" s="341"/>
      <c r="F754" s="340"/>
      <c r="G754" s="341"/>
      <c r="H754" s="340"/>
      <c r="I754" s="341"/>
      <c r="J754" s="342"/>
      <c r="K754" s="340"/>
      <c r="L754" s="341"/>
      <c r="M754" s="340"/>
      <c r="N754" s="341"/>
      <c r="O754" s="340"/>
      <c r="P754" s="341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spans="1:26" ht="15.75" customHeight="1">
      <c r="A755" s="343"/>
      <c r="B755" s="340"/>
      <c r="C755" s="341"/>
      <c r="D755" s="340"/>
      <c r="E755" s="341"/>
      <c r="F755" s="340"/>
      <c r="G755" s="341"/>
      <c r="H755" s="340"/>
      <c r="I755" s="341"/>
      <c r="J755" s="342"/>
      <c r="K755" s="340"/>
      <c r="L755" s="341"/>
      <c r="M755" s="340"/>
      <c r="N755" s="341"/>
      <c r="O755" s="340"/>
      <c r="P755" s="341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spans="1:26" ht="15.75" customHeight="1">
      <c r="A756" s="343"/>
      <c r="B756" s="340"/>
      <c r="C756" s="341"/>
      <c r="D756" s="340"/>
      <c r="E756" s="341"/>
      <c r="F756" s="340"/>
      <c r="G756" s="341"/>
      <c r="H756" s="340"/>
      <c r="I756" s="341"/>
      <c r="J756" s="342"/>
      <c r="K756" s="340"/>
      <c r="L756" s="341"/>
      <c r="M756" s="340"/>
      <c r="N756" s="341"/>
      <c r="O756" s="340"/>
      <c r="P756" s="341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spans="1:26" ht="15.75" customHeight="1">
      <c r="A757" s="343"/>
      <c r="B757" s="340"/>
      <c r="C757" s="341"/>
      <c r="D757" s="340"/>
      <c r="E757" s="341"/>
      <c r="F757" s="340"/>
      <c r="G757" s="341"/>
      <c r="H757" s="340"/>
      <c r="I757" s="341"/>
      <c r="J757" s="342"/>
      <c r="K757" s="340"/>
      <c r="L757" s="341"/>
      <c r="M757" s="340"/>
      <c r="N757" s="341"/>
      <c r="O757" s="340"/>
      <c r="P757" s="341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spans="1:26" ht="15.75" customHeight="1">
      <c r="A758" s="343"/>
      <c r="B758" s="340"/>
      <c r="C758" s="341"/>
      <c r="D758" s="340"/>
      <c r="E758" s="341"/>
      <c r="F758" s="340"/>
      <c r="G758" s="341"/>
      <c r="H758" s="340"/>
      <c r="I758" s="341"/>
      <c r="J758" s="342"/>
      <c r="K758" s="340"/>
      <c r="L758" s="341"/>
      <c r="M758" s="340"/>
      <c r="N758" s="341"/>
      <c r="O758" s="340"/>
      <c r="P758" s="341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spans="1:26" ht="15.75" customHeight="1">
      <c r="A759" s="343"/>
      <c r="B759" s="340"/>
      <c r="C759" s="341"/>
      <c r="D759" s="340"/>
      <c r="E759" s="341"/>
      <c r="F759" s="340"/>
      <c r="G759" s="341"/>
      <c r="H759" s="340"/>
      <c r="I759" s="341"/>
      <c r="J759" s="342"/>
      <c r="K759" s="340"/>
      <c r="L759" s="341"/>
      <c r="M759" s="340"/>
      <c r="N759" s="341"/>
      <c r="O759" s="340"/>
      <c r="P759" s="341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spans="1:26" ht="15.75" customHeight="1">
      <c r="A760" s="343"/>
      <c r="B760" s="340"/>
      <c r="C760" s="341"/>
      <c r="D760" s="340"/>
      <c r="E760" s="341"/>
      <c r="F760" s="340"/>
      <c r="G760" s="341"/>
      <c r="H760" s="340"/>
      <c r="I760" s="341"/>
      <c r="J760" s="342"/>
      <c r="K760" s="340"/>
      <c r="L760" s="341"/>
      <c r="M760" s="340"/>
      <c r="N760" s="341"/>
      <c r="O760" s="340"/>
      <c r="P760" s="341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spans="1:26" ht="15.75" customHeight="1">
      <c r="A761" s="343"/>
      <c r="B761" s="340"/>
      <c r="C761" s="341"/>
      <c r="D761" s="340"/>
      <c r="E761" s="341"/>
      <c r="F761" s="340"/>
      <c r="G761" s="341"/>
      <c r="H761" s="340"/>
      <c r="I761" s="341"/>
      <c r="J761" s="342"/>
      <c r="K761" s="340"/>
      <c r="L761" s="341"/>
      <c r="M761" s="340"/>
      <c r="N761" s="341"/>
      <c r="O761" s="340"/>
      <c r="P761" s="341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spans="1:26" ht="15.75" customHeight="1">
      <c r="A762" s="343"/>
      <c r="B762" s="340"/>
      <c r="C762" s="341"/>
      <c r="D762" s="340"/>
      <c r="E762" s="341"/>
      <c r="F762" s="340"/>
      <c r="G762" s="341"/>
      <c r="H762" s="340"/>
      <c r="I762" s="341"/>
      <c r="J762" s="342"/>
      <c r="K762" s="340"/>
      <c r="L762" s="341"/>
      <c r="M762" s="340"/>
      <c r="N762" s="341"/>
      <c r="O762" s="340"/>
      <c r="P762" s="341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spans="1:26" ht="15.75" customHeight="1">
      <c r="A763" s="343"/>
      <c r="B763" s="340"/>
      <c r="C763" s="341"/>
      <c r="D763" s="340"/>
      <c r="E763" s="341"/>
      <c r="F763" s="340"/>
      <c r="G763" s="341"/>
      <c r="H763" s="340"/>
      <c r="I763" s="341"/>
      <c r="J763" s="342"/>
      <c r="K763" s="340"/>
      <c r="L763" s="341"/>
      <c r="M763" s="340"/>
      <c r="N763" s="341"/>
      <c r="O763" s="340"/>
      <c r="P763" s="341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spans="1:26" ht="15.75" customHeight="1">
      <c r="A764" s="343"/>
      <c r="B764" s="340"/>
      <c r="C764" s="341"/>
      <c r="D764" s="340"/>
      <c r="E764" s="341"/>
      <c r="F764" s="340"/>
      <c r="G764" s="341"/>
      <c r="H764" s="340"/>
      <c r="I764" s="341"/>
      <c r="J764" s="342"/>
      <c r="K764" s="340"/>
      <c r="L764" s="341"/>
      <c r="M764" s="340"/>
      <c r="N764" s="341"/>
      <c r="O764" s="340"/>
      <c r="P764" s="341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spans="1:26" ht="15.75" customHeight="1">
      <c r="A765" s="343"/>
      <c r="B765" s="340"/>
      <c r="C765" s="341"/>
      <c r="D765" s="340"/>
      <c r="E765" s="341"/>
      <c r="F765" s="340"/>
      <c r="G765" s="341"/>
      <c r="H765" s="340"/>
      <c r="I765" s="341"/>
      <c r="J765" s="342"/>
      <c r="K765" s="340"/>
      <c r="L765" s="341"/>
      <c r="M765" s="340"/>
      <c r="N765" s="341"/>
      <c r="O765" s="340"/>
      <c r="P765" s="341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spans="1:26" ht="15.75" customHeight="1">
      <c r="A766" s="343"/>
      <c r="B766" s="340"/>
      <c r="C766" s="341"/>
      <c r="D766" s="340"/>
      <c r="E766" s="341"/>
      <c r="F766" s="340"/>
      <c r="G766" s="341"/>
      <c r="H766" s="340"/>
      <c r="I766" s="341"/>
      <c r="J766" s="342"/>
      <c r="K766" s="340"/>
      <c r="L766" s="341"/>
      <c r="M766" s="340"/>
      <c r="N766" s="341"/>
      <c r="O766" s="340"/>
      <c r="P766" s="341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spans="1:26" ht="15.75" customHeight="1">
      <c r="A767" s="343"/>
      <c r="B767" s="340"/>
      <c r="C767" s="341"/>
      <c r="D767" s="340"/>
      <c r="E767" s="341"/>
      <c r="F767" s="340"/>
      <c r="G767" s="341"/>
      <c r="H767" s="340"/>
      <c r="I767" s="341"/>
      <c r="J767" s="342"/>
      <c r="K767" s="340"/>
      <c r="L767" s="341"/>
      <c r="M767" s="340"/>
      <c r="N767" s="341"/>
      <c r="O767" s="340"/>
      <c r="P767" s="341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spans="1:26" ht="15.75" customHeight="1">
      <c r="A768" s="343"/>
      <c r="B768" s="340"/>
      <c r="C768" s="341"/>
      <c r="D768" s="340"/>
      <c r="E768" s="341"/>
      <c r="F768" s="340"/>
      <c r="G768" s="341"/>
      <c r="H768" s="340"/>
      <c r="I768" s="341"/>
      <c r="J768" s="342"/>
      <c r="K768" s="340"/>
      <c r="L768" s="341"/>
      <c r="M768" s="340"/>
      <c r="N768" s="341"/>
      <c r="O768" s="340"/>
      <c r="P768" s="341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spans="1:26" ht="15.75" customHeight="1">
      <c r="A769" s="343"/>
      <c r="B769" s="340"/>
      <c r="C769" s="341"/>
      <c r="D769" s="340"/>
      <c r="E769" s="341"/>
      <c r="F769" s="340"/>
      <c r="G769" s="341"/>
      <c r="H769" s="340"/>
      <c r="I769" s="341"/>
      <c r="J769" s="342"/>
      <c r="K769" s="340"/>
      <c r="L769" s="341"/>
      <c r="M769" s="340"/>
      <c r="N769" s="341"/>
      <c r="O769" s="340"/>
      <c r="P769" s="341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spans="1:26" ht="15.75" customHeight="1">
      <c r="A770" s="343"/>
      <c r="B770" s="340"/>
      <c r="C770" s="341"/>
      <c r="D770" s="340"/>
      <c r="E770" s="341"/>
      <c r="F770" s="340"/>
      <c r="G770" s="341"/>
      <c r="H770" s="340"/>
      <c r="I770" s="341"/>
      <c r="J770" s="342"/>
      <c r="K770" s="340"/>
      <c r="L770" s="341"/>
      <c r="M770" s="340"/>
      <c r="N770" s="341"/>
      <c r="O770" s="340"/>
      <c r="P770" s="341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spans="1:26" ht="15.75" customHeight="1">
      <c r="A771" s="343"/>
      <c r="B771" s="340"/>
      <c r="C771" s="341"/>
      <c r="D771" s="340"/>
      <c r="E771" s="341"/>
      <c r="F771" s="340"/>
      <c r="G771" s="341"/>
      <c r="H771" s="340"/>
      <c r="I771" s="341"/>
      <c r="J771" s="342"/>
      <c r="K771" s="340"/>
      <c r="L771" s="341"/>
      <c r="M771" s="340"/>
      <c r="N771" s="341"/>
      <c r="O771" s="340"/>
      <c r="P771" s="341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spans="1:26" ht="15.75" customHeight="1">
      <c r="A772" s="343"/>
      <c r="B772" s="340"/>
      <c r="C772" s="341"/>
      <c r="D772" s="340"/>
      <c r="E772" s="341"/>
      <c r="F772" s="340"/>
      <c r="G772" s="341"/>
      <c r="H772" s="340"/>
      <c r="I772" s="341"/>
      <c r="J772" s="342"/>
      <c r="K772" s="340"/>
      <c r="L772" s="341"/>
      <c r="M772" s="340"/>
      <c r="N772" s="341"/>
      <c r="O772" s="340"/>
      <c r="P772" s="341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spans="1:26" ht="15.75" customHeight="1">
      <c r="A773" s="343"/>
      <c r="B773" s="340"/>
      <c r="C773" s="341"/>
      <c r="D773" s="340"/>
      <c r="E773" s="341"/>
      <c r="F773" s="340"/>
      <c r="G773" s="341"/>
      <c r="H773" s="340"/>
      <c r="I773" s="341"/>
      <c r="J773" s="342"/>
      <c r="K773" s="340"/>
      <c r="L773" s="341"/>
      <c r="M773" s="340"/>
      <c r="N773" s="341"/>
      <c r="O773" s="340"/>
      <c r="P773" s="341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spans="1:26" ht="15.75" customHeight="1">
      <c r="A774" s="343"/>
      <c r="B774" s="340"/>
      <c r="C774" s="341"/>
      <c r="D774" s="340"/>
      <c r="E774" s="341"/>
      <c r="F774" s="340"/>
      <c r="G774" s="341"/>
      <c r="H774" s="340"/>
      <c r="I774" s="341"/>
      <c r="J774" s="342"/>
      <c r="K774" s="340"/>
      <c r="L774" s="341"/>
      <c r="M774" s="340"/>
      <c r="N774" s="341"/>
      <c r="O774" s="340"/>
      <c r="P774" s="341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spans="1:26" ht="15.75" customHeight="1">
      <c r="A775" s="343"/>
      <c r="B775" s="340"/>
      <c r="C775" s="341"/>
      <c r="D775" s="340"/>
      <c r="E775" s="341"/>
      <c r="F775" s="340"/>
      <c r="G775" s="341"/>
      <c r="H775" s="340"/>
      <c r="I775" s="341"/>
      <c r="J775" s="342"/>
      <c r="K775" s="340"/>
      <c r="L775" s="341"/>
      <c r="M775" s="340"/>
      <c r="N775" s="341"/>
      <c r="O775" s="340"/>
      <c r="P775" s="341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spans="1:26" ht="15.75" customHeight="1">
      <c r="A776" s="343"/>
      <c r="B776" s="340"/>
      <c r="C776" s="341"/>
      <c r="D776" s="340"/>
      <c r="E776" s="341"/>
      <c r="F776" s="340"/>
      <c r="G776" s="341"/>
      <c r="H776" s="340"/>
      <c r="I776" s="341"/>
      <c r="J776" s="342"/>
      <c r="K776" s="340"/>
      <c r="L776" s="341"/>
      <c r="M776" s="340"/>
      <c r="N776" s="341"/>
      <c r="O776" s="340"/>
      <c r="P776" s="341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spans="1:26" ht="15.75" customHeight="1">
      <c r="A777" s="343"/>
      <c r="B777" s="340"/>
      <c r="C777" s="341"/>
      <c r="D777" s="340"/>
      <c r="E777" s="341"/>
      <c r="F777" s="340"/>
      <c r="G777" s="341"/>
      <c r="H777" s="340"/>
      <c r="I777" s="341"/>
      <c r="J777" s="342"/>
      <c r="K777" s="340"/>
      <c r="L777" s="341"/>
      <c r="M777" s="340"/>
      <c r="N777" s="341"/>
      <c r="O777" s="340"/>
      <c r="P777" s="341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spans="1:26" ht="15.75" customHeight="1">
      <c r="A778" s="343"/>
      <c r="B778" s="340"/>
      <c r="C778" s="341"/>
      <c r="D778" s="340"/>
      <c r="E778" s="341"/>
      <c r="F778" s="340"/>
      <c r="G778" s="341"/>
      <c r="H778" s="340"/>
      <c r="I778" s="341"/>
      <c r="J778" s="342"/>
      <c r="K778" s="340"/>
      <c r="L778" s="341"/>
      <c r="M778" s="340"/>
      <c r="N778" s="341"/>
      <c r="O778" s="340"/>
      <c r="P778" s="341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spans="1:26" ht="15.75" customHeight="1">
      <c r="A779" s="343"/>
      <c r="B779" s="340"/>
      <c r="C779" s="341"/>
      <c r="D779" s="340"/>
      <c r="E779" s="341"/>
      <c r="F779" s="340"/>
      <c r="G779" s="341"/>
      <c r="H779" s="340"/>
      <c r="I779" s="341"/>
      <c r="J779" s="342"/>
      <c r="K779" s="340"/>
      <c r="L779" s="341"/>
      <c r="M779" s="340"/>
      <c r="N779" s="341"/>
      <c r="O779" s="340"/>
      <c r="P779" s="341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spans="1:26" ht="15.75" customHeight="1">
      <c r="A780" s="343"/>
      <c r="B780" s="340"/>
      <c r="C780" s="341"/>
      <c r="D780" s="340"/>
      <c r="E780" s="341"/>
      <c r="F780" s="340"/>
      <c r="G780" s="341"/>
      <c r="H780" s="340"/>
      <c r="I780" s="341"/>
      <c r="J780" s="342"/>
      <c r="K780" s="340"/>
      <c r="L780" s="341"/>
      <c r="M780" s="340"/>
      <c r="N780" s="341"/>
      <c r="O780" s="340"/>
      <c r="P780" s="341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spans="1:26" ht="15.75" customHeight="1">
      <c r="A781" s="343"/>
      <c r="B781" s="340"/>
      <c r="C781" s="341"/>
      <c r="D781" s="340"/>
      <c r="E781" s="341"/>
      <c r="F781" s="340"/>
      <c r="G781" s="341"/>
      <c r="H781" s="340"/>
      <c r="I781" s="341"/>
      <c r="J781" s="342"/>
      <c r="K781" s="340"/>
      <c r="L781" s="341"/>
      <c r="M781" s="340"/>
      <c r="N781" s="341"/>
      <c r="O781" s="340"/>
      <c r="P781" s="341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spans="1:26" ht="15.75" customHeight="1">
      <c r="A782" s="343"/>
      <c r="B782" s="340"/>
      <c r="C782" s="341"/>
      <c r="D782" s="340"/>
      <c r="E782" s="341"/>
      <c r="F782" s="340"/>
      <c r="G782" s="341"/>
      <c r="H782" s="340"/>
      <c r="I782" s="341"/>
      <c r="J782" s="342"/>
      <c r="K782" s="340"/>
      <c r="L782" s="341"/>
      <c r="M782" s="340"/>
      <c r="N782" s="341"/>
      <c r="O782" s="340"/>
      <c r="P782" s="341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spans="1:26" ht="15.75" customHeight="1">
      <c r="A783" s="343"/>
      <c r="B783" s="340"/>
      <c r="C783" s="341"/>
      <c r="D783" s="340"/>
      <c r="E783" s="341"/>
      <c r="F783" s="340"/>
      <c r="G783" s="341"/>
      <c r="H783" s="340"/>
      <c r="I783" s="341"/>
      <c r="J783" s="342"/>
      <c r="K783" s="340"/>
      <c r="L783" s="341"/>
      <c r="M783" s="340"/>
      <c r="N783" s="341"/>
      <c r="O783" s="340"/>
      <c r="P783" s="341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spans="1:26" ht="15.75" customHeight="1">
      <c r="A784" s="343"/>
      <c r="B784" s="340"/>
      <c r="C784" s="341"/>
      <c r="D784" s="340"/>
      <c r="E784" s="341"/>
      <c r="F784" s="340"/>
      <c r="G784" s="341"/>
      <c r="H784" s="340"/>
      <c r="I784" s="341"/>
      <c r="J784" s="342"/>
      <c r="K784" s="340"/>
      <c r="L784" s="341"/>
      <c r="M784" s="340"/>
      <c r="N784" s="341"/>
      <c r="O784" s="340"/>
      <c r="P784" s="341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spans="1:26" ht="15.75" customHeight="1">
      <c r="A785" s="343"/>
      <c r="B785" s="340"/>
      <c r="C785" s="341"/>
      <c r="D785" s="340"/>
      <c r="E785" s="341"/>
      <c r="F785" s="340"/>
      <c r="G785" s="341"/>
      <c r="H785" s="340"/>
      <c r="I785" s="341"/>
      <c r="J785" s="342"/>
      <c r="K785" s="340"/>
      <c r="L785" s="341"/>
      <c r="M785" s="340"/>
      <c r="N785" s="341"/>
      <c r="O785" s="340"/>
      <c r="P785" s="341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spans="1:26" ht="15.75" customHeight="1">
      <c r="A786" s="343"/>
      <c r="B786" s="340"/>
      <c r="C786" s="341"/>
      <c r="D786" s="340"/>
      <c r="E786" s="341"/>
      <c r="F786" s="340"/>
      <c r="G786" s="341"/>
      <c r="H786" s="340"/>
      <c r="I786" s="341"/>
      <c r="J786" s="342"/>
      <c r="K786" s="340"/>
      <c r="L786" s="341"/>
      <c r="M786" s="340"/>
      <c r="N786" s="341"/>
      <c r="O786" s="340"/>
      <c r="P786" s="341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spans="1:26" ht="15.75" customHeight="1">
      <c r="A787" s="343"/>
      <c r="B787" s="340"/>
      <c r="C787" s="341"/>
      <c r="D787" s="340"/>
      <c r="E787" s="341"/>
      <c r="F787" s="340"/>
      <c r="G787" s="341"/>
      <c r="H787" s="340"/>
      <c r="I787" s="341"/>
      <c r="J787" s="342"/>
      <c r="K787" s="340"/>
      <c r="L787" s="341"/>
      <c r="M787" s="340"/>
      <c r="N787" s="341"/>
      <c r="O787" s="340"/>
      <c r="P787" s="341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spans="1:26" ht="15.75" customHeight="1">
      <c r="A788" s="343"/>
      <c r="B788" s="340"/>
      <c r="C788" s="341"/>
      <c r="D788" s="340"/>
      <c r="E788" s="341"/>
      <c r="F788" s="340"/>
      <c r="G788" s="341"/>
      <c r="H788" s="340"/>
      <c r="I788" s="341"/>
      <c r="J788" s="342"/>
      <c r="K788" s="340"/>
      <c r="L788" s="341"/>
      <c r="M788" s="340"/>
      <c r="N788" s="341"/>
      <c r="O788" s="340"/>
      <c r="P788" s="341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spans="1:26" ht="15.75" customHeight="1">
      <c r="A789" s="343"/>
      <c r="B789" s="340"/>
      <c r="C789" s="341"/>
      <c r="D789" s="340"/>
      <c r="E789" s="341"/>
      <c r="F789" s="340"/>
      <c r="G789" s="341"/>
      <c r="H789" s="340"/>
      <c r="I789" s="341"/>
      <c r="J789" s="342"/>
      <c r="K789" s="340"/>
      <c r="L789" s="341"/>
      <c r="M789" s="340"/>
      <c r="N789" s="341"/>
      <c r="O789" s="340"/>
      <c r="P789" s="341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spans="1:26" ht="15.75" customHeight="1">
      <c r="A790" s="343"/>
      <c r="B790" s="340"/>
      <c r="C790" s="341"/>
      <c r="D790" s="340"/>
      <c r="E790" s="341"/>
      <c r="F790" s="340"/>
      <c r="G790" s="341"/>
      <c r="H790" s="340"/>
      <c r="I790" s="341"/>
      <c r="J790" s="342"/>
      <c r="K790" s="340"/>
      <c r="L790" s="341"/>
      <c r="M790" s="340"/>
      <c r="N790" s="341"/>
      <c r="O790" s="340"/>
      <c r="P790" s="341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spans="1:26" ht="15.75" customHeight="1">
      <c r="A791" s="343"/>
      <c r="B791" s="340"/>
      <c r="C791" s="341"/>
      <c r="D791" s="340"/>
      <c r="E791" s="341"/>
      <c r="F791" s="340"/>
      <c r="G791" s="341"/>
      <c r="H791" s="340"/>
      <c r="I791" s="341"/>
      <c r="J791" s="342"/>
      <c r="K791" s="340"/>
      <c r="L791" s="341"/>
      <c r="M791" s="340"/>
      <c r="N791" s="341"/>
      <c r="O791" s="340"/>
      <c r="P791" s="341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spans="1:26" ht="15.75" customHeight="1">
      <c r="A792" s="343"/>
      <c r="B792" s="340"/>
      <c r="C792" s="341"/>
      <c r="D792" s="340"/>
      <c r="E792" s="341"/>
      <c r="F792" s="340"/>
      <c r="G792" s="341"/>
      <c r="H792" s="340"/>
      <c r="I792" s="341"/>
      <c r="J792" s="342"/>
      <c r="K792" s="340"/>
      <c r="L792" s="341"/>
      <c r="M792" s="340"/>
      <c r="N792" s="341"/>
      <c r="O792" s="340"/>
      <c r="P792" s="341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spans="1:26" ht="15.75" customHeight="1">
      <c r="A793" s="343"/>
      <c r="B793" s="340"/>
      <c r="C793" s="341"/>
      <c r="D793" s="340"/>
      <c r="E793" s="341"/>
      <c r="F793" s="340"/>
      <c r="G793" s="341"/>
      <c r="H793" s="340"/>
      <c r="I793" s="341"/>
      <c r="J793" s="342"/>
      <c r="K793" s="340"/>
      <c r="L793" s="341"/>
      <c r="M793" s="340"/>
      <c r="N793" s="341"/>
      <c r="O793" s="340"/>
      <c r="P793" s="341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spans="1:26" ht="15.75" customHeight="1">
      <c r="A794" s="343"/>
      <c r="B794" s="340"/>
      <c r="C794" s="341"/>
      <c r="D794" s="340"/>
      <c r="E794" s="341"/>
      <c r="F794" s="340"/>
      <c r="G794" s="341"/>
      <c r="H794" s="340"/>
      <c r="I794" s="341"/>
      <c r="J794" s="342"/>
      <c r="K794" s="340"/>
      <c r="L794" s="341"/>
      <c r="M794" s="340"/>
      <c r="N794" s="341"/>
      <c r="O794" s="340"/>
      <c r="P794" s="341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spans="1:26" ht="15.75" customHeight="1">
      <c r="A795" s="343"/>
      <c r="B795" s="340"/>
      <c r="C795" s="341"/>
      <c r="D795" s="340"/>
      <c r="E795" s="341"/>
      <c r="F795" s="340"/>
      <c r="G795" s="341"/>
      <c r="H795" s="340"/>
      <c r="I795" s="341"/>
      <c r="J795" s="342"/>
      <c r="K795" s="340"/>
      <c r="L795" s="341"/>
      <c r="M795" s="340"/>
      <c r="N795" s="341"/>
      <c r="O795" s="340"/>
      <c r="P795" s="341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spans="1:26" ht="15.75" customHeight="1">
      <c r="A796" s="343"/>
      <c r="B796" s="340"/>
      <c r="C796" s="341"/>
      <c r="D796" s="340"/>
      <c r="E796" s="341"/>
      <c r="F796" s="340"/>
      <c r="G796" s="341"/>
      <c r="H796" s="340"/>
      <c r="I796" s="341"/>
      <c r="J796" s="342"/>
      <c r="K796" s="340"/>
      <c r="L796" s="341"/>
      <c r="M796" s="340"/>
      <c r="N796" s="341"/>
      <c r="O796" s="340"/>
      <c r="P796" s="341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spans="1:26" ht="15.75" customHeight="1">
      <c r="A797" s="343"/>
      <c r="B797" s="340"/>
      <c r="C797" s="341"/>
      <c r="D797" s="340"/>
      <c r="E797" s="341"/>
      <c r="F797" s="340"/>
      <c r="G797" s="341"/>
      <c r="H797" s="340"/>
      <c r="I797" s="341"/>
      <c r="J797" s="342"/>
      <c r="K797" s="340"/>
      <c r="L797" s="341"/>
      <c r="M797" s="340"/>
      <c r="N797" s="341"/>
      <c r="O797" s="340"/>
      <c r="P797" s="341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spans="1:26" ht="15.75" customHeight="1">
      <c r="A798" s="343"/>
      <c r="B798" s="340"/>
      <c r="C798" s="341"/>
      <c r="D798" s="340"/>
      <c r="E798" s="341"/>
      <c r="F798" s="340"/>
      <c r="G798" s="341"/>
      <c r="H798" s="340"/>
      <c r="I798" s="341"/>
      <c r="J798" s="342"/>
      <c r="K798" s="340"/>
      <c r="L798" s="341"/>
      <c r="M798" s="340"/>
      <c r="N798" s="341"/>
      <c r="O798" s="340"/>
      <c r="P798" s="341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spans="1:26" ht="15.75" customHeight="1">
      <c r="A799" s="343"/>
      <c r="B799" s="340"/>
      <c r="C799" s="341"/>
      <c r="D799" s="340"/>
      <c r="E799" s="341"/>
      <c r="F799" s="340"/>
      <c r="G799" s="341"/>
      <c r="H799" s="340"/>
      <c r="I799" s="341"/>
      <c r="J799" s="342"/>
      <c r="K799" s="340"/>
      <c r="L799" s="341"/>
      <c r="M799" s="340"/>
      <c r="N799" s="341"/>
      <c r="O799" s="340"/>
      <c r="P799" s="341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spans="1:26" ht="15.75" customHeight="1">
      <c r="A800" s="343"/>
      <c r="B800" s="340"/>
      <c r="C800" s="341"/>
      <c r="D800" s="340"/>
      <c r="E800" s="341"/>
      <c r="F800" s="340"/>
      <c r="G800" s="341"/>
      <c r="H800" s="340"/>
      <c r="I800" s="341"/>
      <c r="J800" s="342"/>
      <c r="K800" s="340"/>
      <c r="L800" s="341"/>
      <c r="M800" s="340"/>
      <c r="N800" s="341"/>
      <c r="O800" s="340"/>
      <c r="P800" s="341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spans="1:26" ht="15.75" customHeight="1">
      <c r="A801" s="343"/>
      <c r="B801" s="340"/>
      <c r="C801" s="341"/>
      <c r="D801" s="340"/>
      <c r="E801" s="341"/>
      <c r="F801" s="340"/>
      <c r="G801" s="341"/>
      <c r="H801" s="340"/>
      <c r="I801" s="341"/>
      <c r="J801" s="342"/>
      <c r="K801" s="340"/>
      <c r="L801" s="341"/>
      <c r="M801" s="340"/>
      <c r="N801" s="341"/>
      <c r="O801" s="340"/>
      <c r="P801" s="341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spans="1:26" ht="15.75" customHeight="1">
      <c r="A802" s="343"/>
      <c r="B802" s="340"/>
      <c r="C802" s="341"/>
      <c r="D802" s="340"/>
      <c r="E802" s="341"/>
      <c r="F802" s="340"/>
      <c r="G802" s="341"/>
      <c r="H802" s="340"/>
      <c r="I802" s="341"/>
      <c r="J802" s="342"/>
      <c r="K802" s="340"/>
      <c r="L802" s="341"/>
      <c r="M802" s="340"/>
      <c r="N802" s="341"/>
      <c r="O802" s="340"/>
      <c r="P802" s="341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spans="1:26" ht="15.75" customHeight="1">
      <c r="A803" s="343"/>
      <c r="B803" s="340"/>
      <c r="C803" s="341"/>
      <c r="D803" s="340"/>
      <c r="E803" s="341"/>
      <c r="F803" s="340"/>
      <c r="G803" s="341"/>
      <c r="H803" s="340"/>
      <c r="I803" s="341"/>
      <c r="J803" s="342"/>
      <c r="K803" s="340"/>
      <c r="L803" s="341"/>
      <c r="M803" s="340"/>
      <c r="N803" s="341"/>
      <c r="O803" s="340"/>
      <c r="P803" s="341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spans="1:26" ht="15.75" customHeight="1">
      <c r="A804" s="343"/>
      <c r="B804" s="340"/>
      <c r="C804" s="341"/>
      <c r="D804" s="340"/>
      <c r="E804" s="341"/>
      <c r="F804" s="340"/>
      <c r="G804" s="341"/>
      <c r="H804" s="340"/>
      <c r="I804" s="341"/>
      <c r="J804" s="342"/>
      <c r="K804" s="340"/>
      <c r="L804" s="341"/>
      <c r="M804" s="340"/>
      <c r="N804" s="341"/>
      <c r="O804" s="340"/>
      <c r="P804" s="341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spans="1:26" ht="15.75" customHeight="1">
      <c r="A805" s="343"/>
      <c r="B805" s="340"/>
      <c r="C805" s="341"/>
      <c r="D805" s="340"/>
      <c r="E805" s="341"/>
      <c r="F805" s="340"/>
      <c r="G805" s="341"/>
      <c r="H805" s="340"/>
      <c r="I805" s="341"/>
      <c r="J805" s="342"/>
      <c r="K805" s="340"/>
      <c r="L805" s="341"/>
      <c r="M805" s="340"/>
      <c r="N805" s="341"/>
      <c r="O805" s="340"/>
      <c r="P805" s="341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spans="1:26" ht="15.75" customHeight="1">
      <c r="A806" s="343"/>
      <c r="B806" s="340"/>
      <c r="C806" s="341"/>
      <c r="D806" s="340"/>
      <c r="E806" s="341"/>
      <c r="F806" s="340"/>
      <c r="G806" s="341"/>
      <c r="H806" s="340"/>
      <c r="I806" s="341"/>
      <c r="J806" s="342"/>
      <c r="K806" s="340"/>
      <c r="L806" s="341"/>
      <c r="M806" s="340"/>
      <c r="N806" s="341"/>
      <c r="O806" s="340"/>
      <c r="P806" s="341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spans="1:26" ht="15.75" customHeight="1">
      <c r="A807" s="343"/>
      <c r="B807" s="340"/>
      <c r="C807" s="341"/>
      <c r="D807" s="340"/>
      <c r="E807" s="341"/>
      <c r="F807" s="340"/>
      <c r="G807" s="341"/>
      <c r="H807" s="340"/>
      <c r="I807" s="341"/>
      <c r="J807" s="342"/>
      <c r="K807" s="340"/>
      <c r="L807" s="341"/>
      <c r="M807" s="340"/>
      <c r="N807" s="341"/>
      <c r="O807" s="340"/>
      <c r="P807" s="341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spans="1:26" ht="15.75" customHeight="1">
      <c r="A808" s="343"/>
      <c r="B808" s="340"/>
      <c r="C808" s="341"/>
      <c r="D808" s="340"/>
      <c r="E808" s="341"/>
      <c r="F808" s="340"/>
      <c r="G808" s="341"/>
      <c r="H808" s="340"/>
      <c r="I808" s="341"/>
      <c r="J808" s="342"/>
      <c r="K808" s="340"/>
      <c r="L808" s="341"/>
      <c r="M808" s="340"/>
      <c r="N808" s="341"/>
      <c r="O808" s="340"/>
      <c r="P808" s="341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spans="1:26" ht="15.75" customHeight="1">
      <c r="A809" s="343"/>
      <c r="B809" s="340"/>
      <c r="C809" s="341"/>
      <c r="D809" s="340"/>
      <c r="E809" s="341"/>
      <c r="F809" s="340"/>
      <c r="G809" s="341"/>
      <c r="H809" s="340"/>
      <c r="I809" s="341"/>
      <c r="J809" s="342"/>
      <c r="K809" s="340"/>
      <c r="L809" s="341"/>
      <c r="M809" s="340"/>
      <c r="N809" s="341"/>
      <c r="O809" s="340"/>
      <c r="P809" s="341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spans="1:26" ht="15.75" customHeight="1">
      <c r="A810" s="343"/>
      <c r="B810" s="340"/>
      <c r="C810" s="341"/>
      <c r="D810" s="340"/>
      <c r="E810" s="341"/>
      <c r="F810" s="340"/>
      <c r="G810" s="341"/>
      <c r="H810" s="340"/>
      <c r="I810" s="341"/>
      <c r="J810" s="342"/>
      <c r="K810" s="340"/>
      <c r="L810" s="341"/>
      <c r="M810" s="340"/>
      <c r="N810" s="341"/>
      <c r="O810" s="340"/>
      <c r="P810" s="341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spans="1:26" ht="15.75" customHeight="1">
      <c r="A811" s="343"/>
      <c r="B811" s="340"/>
      <c r="C811" s="341"/>
      <c r="D811" s="340"/>
      <c r="E811" s="341"/>
      <c r="F811" s="340"/>
      <c r="G811" s="341"/>
      <c r="H811" s="340"/>
      <c r="I811" s="341"/>
      <c r="J811" s="342"/>
      <c r="K811" s="340"/>
      <c r="L811" s="341"/>
      <c r="M811" s="340"/>
      <c r="N811" s="341"/>
      <c r="O811" s="340"/>
      <c r="P811" s="341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spans="1:26" ht="15.75" customHeight="1">
      <c r="A812" s="343"/>
      <c r="B812" s="340"/>
      <c r="C812" s="341"/>
      <c r="D812" s="340"/>
      <c r="E812" s="341"/>
      <c r="F812" s="340"/>
      <c r="G812" s="341"/>
      <c r="H812" s="340"/>
      <c r="I812" s="341"/>
      <c r="J812" s="342"/>
      <c r="K812" s="340"/>
      <c r="L812" s="341"/>
      <c r="M812" s="340"/>
      <c r="N812" s="341"/>
      <c r="O812" s="340"/>
      <c r="P812" s="341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spans="1:26" ht="15.75" customHeight="1">
      <c r="A813" s="343"/>
      <c r="B813" s="340"/>
      <c r="C813" s="341"/>
      <c r="D813" s="340"/>
      <c r="E813" s="341"/>
      <c r="F813" s="340"/>
      <c r="G813" s="341"/>
      <c r="H813" s="340"/>
      <c r="I813" s="341"/>
      <c r="J813" s="342"/>
      <c r="K813" s="340"/>
      <c r="L813" s="341"/>
      <c r="M813" s="340"/>
      <c r="N813" s="341"/>
      <c r="O813" s="340"/>
      <c r="P813" s="341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spans="1:26" ht="15.75" customHeight="1">
      <c r="A814" s="343"/>
      <c r="B814" s="340"/>
      <c r="C814" s="341"/>
      <c r="D814" s="340"/>
      <c r="E814" s="341"/>
      <c r="F814" s="340"/>
      <c r="G814" s="341"/>
      <c r="H814" s="340"/>
      <c r="I814" s="341"/>
      <c r="J814" s="342"/>
      <c r="K814" s="340"/>
      <c r="L814" s="341"/>
      <c r="M814" s="340"/>
      <c r="N814" s="341"/>
      <c r="O814" s="340"/>
      <c r="P814" s="341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spans="1:26" ht="15.75" customHeight="1">
      <c r="A815" s="343"/>
      <c r="B815" s="340"/>
      <c r="C815" s="341"/>
      <c r="D815" s="340"/>
      <c r="E815" s="341"/>
      <c r="F815" s="340"/>
      <c r="G815" s="341"/>
      <c r="H815" s="340"/>
      <c r="I815" s="341"/>
      <c r="J815" s="342"/>
      <c r="K815" s="340"/>
      <c r="L815" s="341"/>
      <c r="M815" s="340"/>
      <c r="N815" s="341"/>
      <c r="O815" s="340"/>
      <c r="P815" s="341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spans="1:26" ht="15.75" customHeight="1">
      <c r="A816" s="343"/>
      <c r="B816" s="340"/>
      <c r="C816" s="341"/>
      <c r="D816" s="340"/>
      <c r="E816" s="341"/>
      <c r="F816" s="340"/>
      <c r="G816" s="341"/>
      <c r="H816" s="340"/>
      <c r="I816" s="341"/>
      <c r="J816" s="342"/>
      <c r="K816" s="340"/>
      <c r="L816" s="341"/>
      <c r="M816" s="340"/>
      <c r="N816" s="341"/>
      <c r="O816" s="340"/>
      <c r="P816" s="341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spans="1:26" ht="15.75" customHeight="1">
      <c r="A817" s="343"/>
      <c r="B817" s="340"/>
      <c r="C817" s="341"/>
      <c r="D817" s="340"/>
      <c r="E817" s="341"/>
      <c r="F817" s="340"/>
      <c r="G817" s="341"/>
      <c r="H817" s="340"/>
      <c r="I817" s="341"/>
      <c r="J817" s="342"/>
      <c r="K817" s="340"/>
      <c r="L817" s="341"/>
      <c r="M817" s="340"/>
      <c r="N817" s="341"/>
      <c r="O817" s="340"/>
      <c r="P817" s="341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spans="1:26" ht="15.75" customHeight="1">
      <c r="A818" s="343"/>
      <c r="B818" s="340"/>
      <c r="C818" s="341"/>
      <c r="D818" s="340"/>
      <c r="E818" s="341"/>
      <c r="F818" s="340"/>
      <c r="G818" s="341"/>
      <c r="H818" s="340"/>
      <c r="I818" s="341"/>
      <c r="J818" s="342"/>
      <c r="K818" s="340"/>
      <c r="L818" s="341"/>
      <c r="M818" s="340"/>
      <c r="N818" s="341"/>
      <c r="O818" s="340"/>
      <c r="P818" s="341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spans="1:26" ht="15.75" customHeight="1">
      <c r="A819" s="343"/>
      <c r="B819" s="340"/>
      <c r="C819" s="341"/>
      <c r="D819" s="340"/>
      <c r="E819" s="341"/>
      <c r="F819" s="340"/>
      <c r="G819" s="341"/>
      <c r="H819" s="340"/>
      <c r="I819" s="341"/>
      <c r="J819" s="342"/>
      <c r="K819" s="340"/>
      <c r="L819" s="341"/>
      <c r="M819" s="340"/>
      <c r="N819" s="341"/>
      <c r="O819" s="340"/>
      <c r="P819" s="341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spans="1:26" ht="15.75" customHeight="1">
      <c r="A820" s="343"/>
      <c r="B820" s="340"/>
      <c r="C820" s="341"/>
      <c r="D820" s="340"/>
      <c r="E820" s="341"/>
      <c r="F820" s="340"/>
      <c r="G820" s="341"/>
      <c r="H820" s="340"/>
      <c r="I820" s="341"/>
      <c r="J820" s="342"/>
      <c r="K820" s="340"/>
      <c r="L820" s="341"/>
      <c r="M820" s="340"/>
      <c r="N820" s="341"/>
      <c r="O820" s="340"/>
      <c r="P820" s="341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spans="1:26" ht="15.75" customHeight="1">
      <c r="A821" s="343"/>
      <c r="B821" s="340"/>
      <c r="C821" s="341"/>
      <c r="D821" s="340"/>
      <c r="E821" s="341"/>
      <c r="F821" s="340"/>
      <c r="G821" s="341"/>
      <c r="H821" s="340"/>
      <c r="I821" s="341"/>
      <c r="J821" s="342"/>
      <c r="K821" s="340"/>
      <c r="L821" s="341"/>
      <c r="M821" s="340"/>
      <c r="N821" s="341"/>
      <c r="O821" s="340"/>
      <c r="P821" s="341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spans="1:26" ht="15.75" customHeight="1">
      <c r="A822" s="343"/>
      <c r="B822" s="340"/>
      <c r="C822" s="341"/>
      <c r="D822" s="340"/>
      <c r="E822" s="341"/>
      <c r="F822" s="340"/>
      <c r="G822" s="341"/>
      <c r="H822" s="340"/>
      <c r="I822" s="341"/>
      <c r="J822" s="342"/>
      <c r="K822" s="340"/>
      <c r="L822" s="341"/>
      <c r="M822" s="340"/>
      <c r="N822" s="341"/>
      <c r="O822" s="340"/>
      <c r="P822" s="341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spans="1:26" ht="15.75" customHeight="1">
      <c r="A823" s="343"/>
      <c r="B823" s="340"/>
      <c r="C823" s="341"/>
      <c r="D823" s="340"/>
      <c r="E823" s="341"/>
      <c r="F823" s="340"/>
      <c r="G823" s="341"/>
      <c r="H823" s="340"/>
      <c r="I823" s="341"/>
      <c r="J823" s="342"/>
      <c r="K823" s="340"/>
      <c r="L823" s="341"/>
      <c r="M823" s="340"/>
      <c r="N823" s="341"/>
      <c r="O823" s="340"/>
      <c r="P823" s="341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spans="1:26" ht="15.75" customHeight="1">
      <c r="A824" s="343"/>
      <c r="B824" s="340"/>
      <c r="C824" s="341"/>
      <c r="D824" s="340"/>
      <c r="E824" s="341"/>
      <c r="F824" s="340"/>
      <c r="G824" s="341"/>
      <c r="H824" s="340"/>
      <c r="I824" s="341"/>
      <c r="J824" s="342"/>
      <c r="K824" s="340"/>
      <c r="L824" s="341"/>
      <c r="M824" s="340"/>
      <c r="N824" s="341"/>
      <c r="O824" s="340"/>
      <c r="P824" s="341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spans="1:26" ht="15.75" customHeight="1">
      <c r="A825" s="343"/>
      <c r="B825" s="340"/>
      <c r="C825" s="341"/>
      <c r="D825" s="340"/>
      <c r="E825" s="341"/>
      <c r="F825" s="340"/>
      <c r="G825" s="341"/>
      <c r="H825" s="340"/>
      <c r="I825" s="341"/>
      <c r="J825" s="342"/>
      <c r="K825" s="340"/>
      <c r="L825" s="341"/>
      <c r="M825" s="340"/>
      <c r="N825" s="341"/>
      <c r="O825" s="340"/>
      <c r="P825" s="341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spans="1:26" ht="15.75" customHeight="1">
      <c r="A826" s="343"/>
      <c r="B826" s="340"/>
      <c r="C826" s="341"/>
      <c r="D826" s="340"/>
      <c r="E826" s="341"/>
      <c r="F826" s="340"/>
      <c r="G826" s="341"/>
      <c r="H826" s="340"/>
      <c r="I826" s="341"/>
      <c r="J826" s="342"/>
      <c r="K826" s="340"/>
      <c r="L826" s="341"/>
      <c r="M826" s="340"/>
      <c r="N826" s="341"/>
      <c r="O826" s="340"/>
      <c r="P826" s="341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spans="1:26" ht="15.75" customHeight="1">
      <c r="A827" s="343"/>
      <c r="B827" s="340"/>
      <c r="C827" s="341"/>
      <c r="D827" s="340"/>
      <c r="E827" s="341"/>
      <c r="F827" s="340"/>
      <c r="G827" s="341"/>
      <c r="H827" s="340"/>
      <c r="I827" s="341"/>
      <c r="J827" s="342"/>
      <c r="K827" s="340"/>
      <c r="L827" s="341"/>
      <c r="M827" s="340"/>
      <c r="N827" s="341"/>
      <c r="O827" s="340"/>
      <c r="P827" s="341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spans="1:26" ht="15.75" customHeight="1">
      <c r="A828" s="343"/>
      <c r="B828" s="340"/>
      <c r="C828" s="341"/>
      <c r="D828" s="340"/>
      <c r="E828" s="341"/>
      <c r="F828" s="340"/>
      <c r="G828" s="341"/>
      <c r="H828" s="340"/>
      <c r="I828" s="341"/>
      <c r="J828" s="342"/>
      <c r="K828" s="340"/>
      <c r="L828" s="341"/>
      <c r="M828" s="340"/>
      <c r="N828" s="341"/>
      <c r="O828" s="340"/>
      <c r="P828" s="341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spans="1:26" ht="15.75" customHeight="1">
      <c r="A829" s="343"/>
      <c r="B829" s="340"/>
      <c r="C829" s="341"/>
      <c r="D829" s="340"/>
      <c r="E829" s="341"/>
      <c r="F829" s="340"/>
      <c r="G829" s="341"/>
      <c r="H829" s="340"/>
      <c r="I829" s="341"/>
      <c r="J829" s="342"/>
      <c r="K829" s="340"/>
      <c r="L829" s="341"/>
      <c r="M829" s="340"/>
      <c r="N829" s="341"/>
      <c r="O829" s="340"/>
      <c r="P829" s="341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spans="1:26" ht="15.75" customHeight="1">
      <c r="A830" s="343"/>
      <c r="B830" s="340"/>
      <c r="C830" s="341"/>
      <c r="D830" s="340"/>
      <c r="E830" s="341"/>
      <c r="F830" s="340"/>
      <c r="G830" s="341"/>
      <c r="H830" s="340"/>
      <c r="I830" s="341"/>
      <c r="J830" s="342"/>
      <c r="K830" s="340"/>
      <c r="L830" s="341"/>
      <c r="M830" s="340"/>
      <c r="N830" s="341"/>
      <c r="O830" s="340"/>
      <c r="P830" s="341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spans="1:26" ht="15.75" customHeight="1">
      <c r="A831" s="343"/>
      <c r="B831" s="340"/>
      <c r="C831" s="341"/>
      <c r="D831" s="340"/>
      <c r="E831" s="341"/>
      <c r="F831" s="340"/>
      <c r="G831" s="341"/>
      <c r="H831" s="340"/>
      <c r="I831" s="341"/>
      <c r="J831" s="342"/>
      <c r="K831" s="340"/>
      <c r="L831" s="341"/>
      <c r="M831" s="340"/>
      <c r="N831" s="341"/>
      <c r="O831" s="340"/>
      <c r="P831" s="341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spans="1:26" ht="15.75" customHeight="1">
      <c r="A832" s="343"/>
      <c r="B832" s="340"/>
      <c r="C832" s="341"/>
      <c r="D832" s="340"/>
      <c r="E832" s="341"/>
      <c r="F832" s="340"/>
      <c r="G832" s="341"/>
      <c r="H832" s="340"/>
      <c r="I832" s="341"/>
      <c r="J832" s="342"/>
      <c r="K832" s="340"/>
      <c r="L832" s="341"/>
      <c r="M832" s="340"/>
      <c r="N832" s="341"/>
      <c r="O832" s="340"/>
      <c r="P832" s="341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spans="1:26" ht="15.75" customHeight="1">
      <c r="A833" s="343"/>
      <c r="B833" s="340"/>
      <c r="C833" s="341"/>
      <c r="D833" s="340"/>
      <c r="E833" s="341"/>
      <c r="F833" s="340"/>
      <c r="G833" s="341"/>
      <c r="H833" s="340"/>
      <c r="I833" s="341"/>
      <c r="J833" s="342"/>
      <c r="K833" s="340"/>
      <c r="L833" s="341"/>
      <c r="M833" s="340"/>
      <c r="N833" s="341"/>
      <c r="O833" s="340"/>
      <c r="P833" s="341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spans="1:26" ht="15.75" customHeight="1">
      <c r="A834" s="343"/>
      <c r="B834" s="340"/>
      <c r="C834" s="341"/>
      <c r="D834" s="340"/>
      <c r="E834" s="341"/>
      <c r="F834" s="340"/>
      <c r="G834" s="341"/>
      <c r="H834" s="340"/>
      <c r="I834" s="341"/>
      <c r="J834" s="342"/>
      <c r="K834" s="340"/>
      <c r="L834" s="341"/>
      <c r="M834" s="340"/>
      <c r="N834" s="341"/>
      <c r="O834" s="340"/>
      <c r="P834" s="341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spans="1:26" ht="15.75" customHeight="1">
      <c r="A835" s="343"/>
      <c r="B835" s="340"/>
      <c r="C835" s="341"/>
      <c r="D835" s="340"/>
      <c r="E835" s="341"/>
      <c r="F835" s="340"/>
      <c r="G835" s="341"/>
      <c r="H835" s="340"/>
      <c r="I835" s="341"/>
      <c r="J835" s="342"/>
      <c r="K835" s="340"/>
      <c r="L835" s="341"/>
      <c r="M835" s="340"/>
      <c r="N835" s="341"/>
      <c r="O835" s="340"/>
      <c r="P835" s="341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spans="1:26" ht="15.75" customHeight="1">
      <c r="A836" s="343"/>
      <c r="B836" s="340"/>
      <c r="C836" s="341"/>
      <c r="D836" s="340"/>
      <c r="E836" s="341"/>
      <c r="F836" s="340"/>
      <c r="G836" s="341"/>
      <c r="H836" s="340"/>
      <c r="I836" s="341"/>
      <c r="J836" s="342"/>
      <c r="K836" s="340"/>
      <c r="L836" s="341"/>
      <c r="M836" s="340"/>
      <c r="N836" s="341"/>
      <c r="O836" s="340"/>
      <c r="P836" s="341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spans="1:26" ht="15.75" customHeight="1">
      <c r="A837" s="343"/>
      <c r="B837" s="340"/>
      <c r="C837" s="341"/>
      <c r="D837" s="340"/>
      <c r="E837" s="341"/>
      <c r="F837" s="340"/>
      <c r="G837" s="341"/>
      <c r="H837" s="340"/>
      <c r="I837" s="341"/>
      <c r="J837" s="342"/>
      <c r="K837" s="340"/>
      <c r="L837" s="341"/>
      <c r="M837" s="340"/>
      <c r="N837" s="341"/>
      <c r="O837" s="340"/>
      <c r="P837" s="341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spans="1:26" ht="15.75" customHeight="1">
      <c r="A838" s="343"/>
      <c r="B838" s="340"/>
      <c r="C838" s="341"/>
      <c r="D838" s="340"/>
      <c r="E838" s="341"/>
      <c r="F838" s="340"/>
      <c r="G838" s="341"/>
      <c r="H838" s="340"/>
      <c r="I838" s="341"/>
      <c r="J838" s="342"/>
      <c r="K838" s="340"/>
      <c r="L838" s="341"/>
      <c r="M838" s="340"/>
      <c r="N838" s="341"/>
      <c r="O838" s="340"/>
      <c r="P838" s="341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spans="1:26" ht="15.75" customHeight="1">
      <c r="A839" s="343"/>
      <c r="B839" s="340"/>
      <c r="C839" s="341"/>
      <c r="D839" s="340"/>
      <c r="E839" s="341"/>
      <c r="F839" s="340"/>
      <c r="G839" s="341"/>
      <c r="H839" s="340"/>
      <c r="I839" s="341"/>
      <c r="J839" s="342"/>
      <c r="K839" s="340"/>
      <c r="L839" s="341"/>
      <c r="M839" s="340"/>
      <c r="N839" s="341"/>
      <c r="O839" s="340"/>
      <c r="P839" s="341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spans="1:26" ht="15.75" customHeight="1">
      <c r="A840" s="343"/>
      <c r="B840" s="340"/>
      <c r="C840" s="341"/>
      <c r="D840" s="340"/>
      <c r="E840" s="341"/>
      <c r="F840" s="340"/>
      <c r="G840" s="341"/>
      <c r="H840" s="340"/>
      <c r="I840" s="341"/>
      <c r="J840" s="342"/>
      <c r="K840" s="340"/>
      <c r="L840" s="341"/>
      <c r="M840" s="340"/>
      <c r="N840" s="341"/>
      <c r="O840" s="340"/>
      <c r="P840" s="341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spans="1:26" ht="15.75" customHeight="1">
      <c r="A841" s="343"/>
      <c r="B841" s="340"/>
      <c r="C841" s="341"/>
      <c r="D841" s="340"/>
      <c r="E841" s="341"/>
      <c r="F841" s="340"/>
      <c r="G841" s="341"/>
      <c r="H841" s="340"/>
      <c r="I841" s="341"/>
      <c r="J841" s="342"/>
      <c r="K841" s="340"/>
      <c r="L841" s="341"/>
      <c r="M841" s="340"/>
      <c r="N841" s="341"/>
      <c r="O841" s="340"/>
      <c r="P841" s="341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spans="1:26" ht="15.75" customHeight="1">
      <c r="A842" s="343"/>
      <c r="B842" s="340"/>
      <c r="C842" s="341"/>
      <c r="D842" s="340"/>
      <c r="E842" s="341"/>
      <c r="F842" s="340"/>
      <c r="G842" s="341"/>
      <c r="H842" s="340"/>
      <c r="I842" s="341"/>
      <c r="J842" s="342"/>
      <c r="K842" s="340"/>
      <c r="L842" s="341"/>
      <c r="M842" s="340"/>
      <c r="N842" s="341"/>
      <c r="O842" s="340"/>
      <c r="P842" s="341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spans="1:26" ht="15.75" customHeight="1">
      <c r="A843" s="343"/>
      <c r="B843" s="340"/>
      <c r="C843" s="341"/>
      <c r="D843" s="340"/>
      <c r="E843" s="341"/>
      <c r="F843" s="340"/>
      <c r="G843" s="341"/>
      <c r="H843" s="340"/>
      <c r="I843" s="341"/>
      <c r="J843" s="342"/>
      <c r="K843" s="340"/>
      <c r="L843" s="341"/>
      <c r="M843" s="340"/>
      <c r="N843" s="341"/>
      <c r="O843" s="340"/>
      <c r="P843" s="341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spans="1:26" ht="15.75" customHeight="1">
      <c r="A844" s="343"/>
      <c r="B844" s="340"/>
      <c r="C844" s="341"/>
      <c r="D844" s="340"/>
      <c r="E844" s="341"/>
      <c r="F844" s="340"/>
      <c r="G844" s="341"/>
      <c r="H844" s="340"/>
      <c r="I844" s="341"/>
      <c r="J844" s="342"/>
      <c r="K844" s="340"/>
      <c r="L844" s="341"/>
      <c r="M844" s="340"/>
      <c r="N844" s="341"/>
      <c r="O844" s="340"/>
      <c r="P844" s="341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spans="1:26" ht="15.75" customHeight="1">
      <c r="A845" s="343"/>
      <c r="B845" s="340"/>
      <c r="C845" s="341"/>
      <c r="D845" s="340"/>
      <c r="E845" s="341"/>
      <c r="F845" s="340"/>
      <c r="G845" s="341"/>
      <c r="H845" s="340"/>
      <c r="I845" s="341"/>
      <c r="J845" s="342"/>
      <c r="K845" s="340"/>
      <c r="L845" s="341"/>
      <c r="M845" s="340"/>
      <c r="N845" s="341"/>
      <c r="O845" s="340"/>
      <c r="P845" s="341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spans="1:26" ht="15.75" customHeight="1">
      <c r="A846" s="343"/>
      <c r="B846" s="340"/>
      <c r="C846" s="341"/>
      <c r="D846" s="340"/>
      <c r="E846" s="341"/>
      <c r="F846" s="340"/>
      <c r="G846" s="341"/>
      <c r="H846" s="340"/>
      <c r="I846" s="341"/>
      <c r="J846" s="342"/>
      <c r="K846" s="340"/>
      <c r="L846" s="341"/>
      <c r="M846" s="340"/>
      <c r="N846" s="341"/>
      <c r="O846" s="340"/>
      <c r="P846" s="341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spans="1:26" ht="15.75" customHeight="1">
      <c r="A847" s="343"/>
      <c r="B847" s="340"/>
      <c r="C847" s="341"/>
      <c r="D847" s="340"/>
      <c r="E847" s="341"/>
      <c r="F847" s="340"/>
      <c r="G847" s="341"/>
      <c r="H847" s="340"/>
      <c r="I847" s="341"/>
      <c r="J847" s="342"/>
      <c r="K847" s="340"/>
      <c r="L847" s="341"/>
      <c r="M847" s="340"/>
      <c r="N847" s="341"/>
      <c r="O847" s="340"/>
      <c r="P847" s="341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spans="1:26" ht="15.75" customHeight="1">
      <c r="A848" s="343"/>
      <c r="B848" s="340"/>
      <c r="C848" s="341"/>
      <c r="D848" s="340"/>
      <c r="E848" s="341"/>
      <c r="F848" s="340"/>
      <c r="G848" s="341"/>
      <c r="H848" s="340"/>
      <c r="I848" s="341"/>
      <c r="J848" s="342"/>
      <c r="K848" s="340"/>
      <c r="L848" s="341"/>
      <c r="M848" s="340"/>
      <c r="N848" s="341"/>
      <c r="O848" s="340"/>
      <c r="P848" s="341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spans="1:26" ht="15.75" customHeight="1">
      <c r="A849" s="343"/>
      <c r="B849" s="340"/>
      <c r="C849" s="341"/>
      <c r="D849" s="340"/>
      <c r="E849" s="341"/>
      <c r="F849" s="340"/>
      <c r="G849" s="341"/>
      <c r="H849" s="340"/>
      <c r="I849" s="341"/>
      <c r="J849" s="342"/>
      <c r="K849" s="340"/>
      <c r="L849" s="341"/>
      <c r="M849" s="340"/>
      <c r="N849" s="341"/>
      <c r="O849" s="340"/>
      <c r="P849" s="341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spans="1:26" ht="15.75" customHeight="1">
      <c r="A850" s="343"/>
      <c r="B850" s="340"/>
      <c r="C850" s="341"/>
      <c r="D850" s="340"/>
      <c r="E850" s="341"/>
      <c r="F850" s="340"/>
      <c r="G850" s="341"/>
      <c r="H850" s="340"/>
      <c r="I850" s="341"/>
      <c r="J850" s="342"/>
      <c r="K850" s="340"/>
      <c r="L850" s="341"/>
      <c r="M850" s="340"/>
      <c r="N850" s="341"/>
      <c r="O850" s="340"/>
      <c r="P850" s="341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spans="1:26" ht="15.75" customHeight="1">
      <c r="A851" s="343"/>
      <c r="B851" s="340"/>
      <c r="C851" s="341"/>
      <c r="D851" s="340"/>
      <c r="E851" s="341"/>
      <c r="F851" s="340"/>
      <c r="G851" s="341"/>
      <c r="H851" s="340"/>
      <c r="I851" s="341"/>
      <c r="J851" s="342"/>
      <c r="K851" s="340"/>
      <c r="L851" s="341"/>
      <c r="M851" s="340"/>
      <c r="N851" s="341"/>
      <c r="O851" s="340"/>
      <c r="P851" s="341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spans="1:26" ht="15.75" customHeight="1">
      <c r="A852" s="343"/>
      <c r="B852" s="340"/>
      <c r="C852" s="341"/>
      <c r="D852" s="340"/>
      <c r="E852" s="341"/>
      <c r="F852" s="340"/>
      <c r="G852" s="341"/>
      <c r="H852" s="340"/>
      <c r="I852" s="341"/>
      <c r="J852" s="342"/>
      <c r="K852" s="340"/>
      <c r="L852" s="341"/>
      <c r="M852" s="340"/>
      <c r="N852" s="341"/>
      <c r="O852" s="340"/>
      <c r="P852" s="341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spans="1:26" ht="15.75" customHeight="1">
      <c r="A853" s="343"/>
      <c r="B853" s="340"/>
      <c r="C853" s="341"/>
      <c r="D853" s="340"/>
      <c r="E853" s="341"/>
      <c r="F853" s="340"/>
      <c r="G853" s="341"/>
      <c r="H853" s="340"/>
      <c r="I853" s="341"/>
      <c r="J853" s="342"/>
      <c r="K853" s="340"/>
      <c r="L853" s="341"/>
      <c r="M853" s="340"/>
      <c r="N853" s="341"/>
      <c r="O853" s="340"/>
      <c r="P853" s="341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spans="1:26" ht="15.75" customHeight="1">
      <c r="A854" s="343"/>
      <c r="B854" s="340"/>
      <c r="C854" s="341"/>
      <c r="D854" s="340"/>
      <c r="E854" s="341"/>
      <c r="F854" s="340"/>
      <c r="G854" s="341"/>
      <c r="H854" s="340"/>
      <c r="I854" s="341"/>
      <c r="J854" s="342"/>
      <c r="K854" s="340"/>
      <c r="L854" s="341"/>
      <c r="M854" s="340"/>
      <c r="N854" s="341"/>
      <c r="O854" s="340"/>
      <c r="P854" s="341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spans="1:26" ht="15.75" customHeight="1">
      <c r="A855" s="343"/>
      <c r="B855" s="340"/>
      <c r="C855" s="341"/>
      <c r="D855" s="340"/>
      <c r="E855" s="341"/>
      <c r="F855" s="340"/>
      <c r="G855" s="341"/>
      <c r="H855" s="340"/>
      <c r="I855" s="341"/>
      <c r="J855" s="342"/>
      <c r="K855" s="340"/>
      <c r="L855" s="341"/>
      <c r="M855" s="340"/>
      <c r="N855" s="341"/>
      <c r="O855" s="340"/>
      <c r="P855" s="341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spans="1:26" ht="15.75" customHeight="1">
      <c r="A856" s="343"/>
      <c r="B856" s="340"/>
      <c r="C856" s="341"/>
      <c r="D856" s="340"/>
      <c r="E856" s="341"/>
      <c r="F856" s="340"/>
      <c r="G856" s="341"/>
      <c r="H856" s="340"/>
      <c r="I856" s="341"/>
      <c r="J856" s="342"/>
      <c r="K856" s="340"/>
      <c r="L856" s="341"/>
      <c r="M856" s="340"/>
      <c r="N856" s="341"/>
      <c r="O856" s="340"/>
      <c r="P856" s="341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spans="1:26" ht="15.75" customHeight="1">
      <c r="A857" s="343"/>
      <c r="B857" s="340"/>
      <c r="C857" s="341"/>
      <c r="D857" s="340"/>
      <c r="E857" s="341"/>
      <c r="F857" s="340"/>
      <c r="G857" s="341"/>
      <c r="H857" s="340"/>
      <c r="I857" s="341"/>
      <c r="J857" s="342"/>
      <c r="K857" s="340"/>
      <c r="L857" s="341"/>
      <c r="M857" s="340"/>
      <c r="N857" s="341"/>
      <c r="O857" s="340"/>
      <c r="P857" s="341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spans="1:26" ht="15.75" customHeight="1">
      <c r="A858" s="343"/>
      <c r="B858" s="340"/>
      <c r="C858" s="341"/>
      <c r="D858" s="340"/>
      <c r="E858" s="341"/>
      <c r="F858" s="340"/>
      <c r="G858" s="341"/>
      <c r="H858" s="340"/>
      <c r="I858" s="341"/>
      <c r="J858" s="342"/>
      <c r="K858" s="340"/>
      <c r="L858" s="341"/>
      <c r="M858" s="340"/>
      <c r="N858" s="341"/>
      <c r="O858" s="340"/>
      <c r="P858" s="341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spans="1:26" ht="15.75" customHeight="1">
      <c r="A859" s="343"/>
      <c r="B859" s="340"/>
      <c r="C859" s="341"/>
      <c r="D859" s="340"/>
      <c r="E859" s="341"/>
      <c r="F859" s="340"/>
      <c r="G859" s="341"/>
      <c r="H859" s="340"/>
      <c r="I859" s="341"/>
      <c r="J859" s="342"/>
      <c r="K859" s="340"/>
      <c r="L859" s="341"/>
      <c r="M859" s="340"/>
      <c r="N859" s="341"/>
      <c r="O859" s="340"/>
      <c r="P859" s="341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spans="1:26" ht="15.75" customHeight="1">
      <c r="A860" s="343"/>
      <c r="B860" s="340"/>
      <c r="C860" s="341"/>
      <c r="D860" s="340"/>
      <c r="E860" s="341"/>
      <c r="F860" s="340"/>
      <c r="G860" s="341"/>
      <c r="H860" s="340"/>
      <c r="I860" s="341"/>
      <c r="J860" s="342"/>
      <c r="K860" s="340"/>
      <c r="L860" s="341"/>
      <c r="M860" s="340"/>
      <c r="N860" s="341"/>
      <c r="O860" s="340"/>
      <c r="P860" s="341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spans="1:26" ht="15.75" customHeight="1">
      <c r="A861" s="343"/>
      <c r="B861" s="340"/>
      <c r="C861" s="341"/>
      <c r="D861" s="340"/>
      <c r="E861" s="341"/>
      <c r="F861" s="340"/>
      <c r="G861" s="341"/>
      <c r="H861" s="340"/>
      <c r="I861" s="341"/>
      <c r="J861" s="342"/>
      <c r="K861" s="340"/>
      <c r="L861" s="341"/>
      <c r="M861" s="340"/>
      <c r="N861" s="341"/>
      <c r="O861" s="340"/>
      <c r="P861" s="341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spans="1:26" ht="15.75" customHeight="1">
      <c r="A862" s="343"/>
      <c r="B862" s="340"/>
      <c r="C862" s="341"/>
      <c r="D862" s="340"/>
      <c r="E862" s="341"/>
      <c r="F862" s="340"/>
      <c r="G862" s="341"/>
      <c r="H862" s="340"/>
      <c r="I862" s="341"/>
      <c r="J862" s="342"/>
      <c r="K862" s="340"/>
      <c r="L862" s="341"/>
      <c r="M862" s="340"/>
      <c r="N862" s="341"/>
      <c r="O862" s="340"/>
      <c r="P862" s="341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spans="1:26" ht="15.75" customHeight="1">
      <c r="A863" s="343"/>
      <c r="B863" s="340"/>
      <c r="C863" s="341"/>
      <c r="D863" s="340"/>
      <c r="E863" s="341"/>
      <c r="F863" s="340"/>
      <c r="G863" s="341"/>
      <c r="H863" s="340"/>
      <c r="I863" s="341"/>
      <c r="J863" s="342"/>
      <c r="K863" s="340"/>
      <c r="L863" s="341"/>
      <c r="M863" s="340"/>
      <c r="N863" s="341"/>
      <c r="O863" s="340"/>
      <c r="P863" s="341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spans="1:26" ht="15.75" customHeight="1">
      <c r="A864" s="343"/>
      <c r="B864" s="340"/>
      <c r="C864" s="341"/>
      <c r="D864" s="340"/>
      <c r="E864" s="341"/>
      <c r="F864" s="340"/>
      <c r="G864" s="341"/>
      <c r="H864" s="340"/>
      <c r="I864" s="341"/>
      <c r="J864" s="342"/>
      <c r="K864" s="340"/>
      <c r="L864" s="341"/>
      <c r="M864" s="340"/>
      <c r="N864" s="341"/>
      <c r="O864" s="340"/>
      <c r="P864" s="341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spans="1:26" ht="15.75" customHeight="1">
      <c r="A865" s="343"/>
      <c r="B865" s="340"/>
      <c r="C865" s="341"/>
      <c r="D865" s="340"/>
      <c r="E865" s="341"/>
      <c r="F865" s="340"/>
      <c r="G865" s="341"/>
      <c r="H865" s="340"/>
      <c r="I865" s="341"/>
      <c r="J865" s="342"/>
      <c r="K865" s="340"/>
      <c r="L865" s="341"/>
      <c r="M865" s="340"/>
      <c r="N865" s="341"/>
      <c r="O865" s="340"/>
      <c r="P865" s="341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spans="1:26" ht="15.75" customHeight="1">
      <c r="A866" s="343"/>
      <c r="B866" s="340"/>
      <c r="C866" s="341"/>
      <c r="D866" s="340"/>
      <c r="E866" s="341"/>
      <c r="F866" s="340"/>
      <c r="G866" s="341"/>
      <c r="H866" s="340"/>
      <c r="I866" s="341"/>
      <c r="J866" s="342"/>
      <c r="K866" s="340"/>
      <c r="L866" s="341"/>
      <c r="M866" s="340"/>
      <c r="N866" s="341"/>
      <c r="O866" s="340"/>
      <c r="P866" s="341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spans="1:26" ht="15.75" customHeight="1">
      <c r="A867" s="343"/>
      <c r="B867" s="340"/>
      <c r="C867" s="341"/>
      <c r="D867" s="340"/>
      <c r="E867" s="341"/>
      <c r="F867" s="340"/>
      <c r="G867" s="341"/>
      <c r="H867" s="340"/>
      <c r="I867" s="341"/>
      <c r="J867" s="342"/>
      <c r="K867" s="340"/>
      <c r="L867" s="341"/>
      <c r="M867" s="340"/>
      <c r="N867" s="341"/>
      <c r="O867" s="340"/>
      <c r="P867" s="341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spans="1:26" ht="15.75" customHeight="1">
      <c r="A868" s="343"/>
      <c r="B868" s="340"/>
      <c r="C868" s="341"/>
      <c r="D868" s="340"/>
      <c r="E868" s="341"/>
      <c r="F868" s="340"/>
      <c r="G868" s="341"/>
      <c r="H868" s="340"/>
      <c r="I868" s="341"/>
      <c r="J868" s="342"/>
      <c r="K868" s="340"/>
      <c r="L868" s="341"/>
      <c r="M868" s="340"/>
      <c r="N868" s="341"/>
      <c r="O868" s="340"/>
      <c r="P868" s="341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spans="1:26" ht="15.75" customHeight="1">
      <c r="A869" s="343"/>
      <c r="B869" s="340"/>
      <c r="C869" s="341"/>
      <c r="D869" s="340"/>
      <c r="E869" s="341"/>
      <c r="F869" s="340"/>
      <c r="G869" s="341"/>
      <c r="H869" s="340"/>
      <c r="I869" s="341"/>
      <c r="J869" s="342"/>
      <c r="K869" s="340"/>
      <c r="L869" s="341"/>
      <c r="M869" s="340"/>
      <c r="N869" s="341"/>
      <c r="O869" s="340"/>
      <c r="P869" s="341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spans="1:26" ht="15.75" customHeight="1">
      <c r="A870" s="343"/>
      <c r="B870" s="340"/>
      <c r="C870" s="341"/>
      <c r="D870" s="340"/>
      <c r="E870" s="341"/>
      <c r="F870" s="340"/>
      <c r="G870" s="341"/>
      <c r="H870" s="340"/>
      <c r="I870" s="341"/>
      <c r="J870" s="342"/>
      <c r="K870" s="340"/>
      <c r="L870" s="341"/>
      <c r="M870" s="340"/>
      <c r="N870" s="341"/>
      <c r="O870" s="340"/>
      <c r="P870" s="341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spans="1:26" ht="15.75" customHeight="1">
      <c r="A871" s="343"/>
      <c r="B871" s="340"/>
      <c r="C871" s="341"/>
      <c r="D871" s="340"/>
      <c r="E871" s="341"/>
      <c r="F871" s="340"/>
      <c r="G871" s="341"/>
      <c r="H871" s="340"/>
      <c r="I871" s="341"/>
      <c r="J871" s="342"/>
      <c r="K871" s="340"/>
      <c r="L871" s="341"/>
      <c r="M871" s="340"/>
      <c r="N871" s="341"/>
      <c r="O871" s="340"/>
      <c r="P871" s="341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spans="1:26" ht="15.75" customHeight="1">
      <c r="A872" s="343"/>
      <c r="B872" s="340"/>
      <c r="C872" s="341"/>
      <c r="D872" s="340"/>
      <c r="E872" s="341"/>
      <c r="F872" s="340"/>
      <c r="G872" s="341"/>
      <c r="H872" s="340"/>
      <c r="I872" s="341"/>
      <c r="J872" s="342"/>
      <c r="K872" s="340"/>
      <c r="L872" s="341"/>
      <c r="M872" s="340"/>
      <c r="N872" s="341"/>
      <c r="O872" s="340"/>
      <c r="P872" s="341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spans="1:26" ht="15.75" customHeight="1">
      <c r="A873" s="343"/>
      <c r="B873" s="340"/>
      <c r="C873" s="341"/>
      <c r="D873" s="340"/>
      <c r="E873" s="341"/>
      <c r="F873" s="340"/>
      <c r="G873" s="341"/>
      <c r="H873" s="340"/>
      <c r="I873" s="341"/>
      <c r="J873" s="342"/>
      <c r="K873" s="340"/>
      <c r="L873" s="341"/>
      <c r="M873" s="340"/>
      <c r="N873" s="341"/>
      <c r="O873" s="340"/>
      <c r="P873" s="341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spans="1:26" ht="15.75" customHeight="1">
      <c r="A874" s="343"/>
      <c r="B874" s="340"/>
      <c r="C874" s="341"/>
      <c r="D874" s="340"/>
      <c r="E874" s="341"/>
      <c r="F874" s="340"/>
      <c r="G874" s="341"/>
      <c r="H874" s="340"/>
      <c r="I874" s="341"/>
      <c r="J874" s="342"/>
      <c r="K874" s="340"/>
      <c r="L874" s="341"/>
      <c r="M874" s="340"/>
      <c r="N874" s="341"/>
      <c r="O874" s="340"/>
      <c r="P874" s="341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spans="1:26" ht="15.75" customHeight="1">
      <c r="A875" s="343"/>
      <c r="B875" s="340"/>
      <c r="C875" s="341"/>
      <c r="D875" s="340"/>
      <c r="E875" s="341"/>
      <c r="F875" s="340"/>
      <c r="G875" s="341"/>
      <c r="H875" s="340"/>
      <c r="I875" s="341"/>
      <c r="J875" s="342"/>
      <c r="K875" s="340"/>
      <c r="L875" s="341"/>
      <c r="M875" s="340"/>
      <c r="N875" s="341"/>
      <c r="O875" s="340"/>
      <c r="P875" s="341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spans="1:26" ht="15.75" customHeight="1">
      <c r="A876" s="343"/>
      <c r="B876" s="340"/>
      <c r="C876" s="341"/>
      <c r="D876" s="340"/>
      <c r="E876" s="341"/>
      <c r="F876" s="340"/>
      <c r="G876" s="341"/>
      <c r="H876" s="340"/>
      <c r="I876" s="341"/>
      <c r="J876" s="342"/>
      <c r="K876" s="340"/>
      <c r="L876" s="341"/>
      <c r="M876" s="340"/>
      <c r="N876" s="341"/>
      <c r="O876" s="340"/>
      <c r="P876" s="341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spans="1:26" ht="15.75" customHeight="1">
      <c r="A877" s="343"/>
      <c r="B877" s="340"/>
      <c r="C877" s="341"/>
      <c r="D877" s="340"/>
      <c r="E877" s="341"/>
      <c r="F877" s="340"/>
      <c r="G877" s="341"/>
      <c r="H877" s="340"/>
      <c r="I877" s="341"/>
      <c r="J877" s="342"/>
      <c r="K877" s="340"/>
      <c r="L877" s="341"/>
      <c r="M877" s="340"/>
      <c r="N877" s="341"/>
      <c r="O877" s="340"/>
      <c r="P877" s="341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spans="1:26" ht="15.75" customHeight="1">
      <c r="A878" s="343"/>
      <c r="B878" s="340"/>
      <c r="C878" s="341"/>
      <c r="D878" s="340"/>
      <c r="E878" s="341"/>
      <c r="F878" s="340"/>
      <c r="G878" s="341"/>
      <c r="H878" s="340"/>
      <c r="I878" s="341"/>
      <c r="J878" s="342"/>
      <c r="K878" s="340"/>
      <c r="L878" s="341"/>
      <c r="M878" s="340"/>
      <c r="N878" s="341"/>
      <c r="O878" s="340"/>
      <c r="P878" s="341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spans="1:26" ht="15.75" customHeight="1">
      <c r="A879" s="343"/>
      <c r="B879" s="340"/>
      <c r="C879" s="341"/>
      <c r="D879" s="340"/>
      <c r="E879" s="341"/>
      <c r="F879" s="340"/>
      <c r="G879" s="341"/>
      <c r="H879" s="340"/>
      <c r="I879" s="341"/>
      <c r="J879" s="342"/>
      <c r="K879" s="340"/>
      <c r="L879" s="341"/>
      <c r="M879" s="340"/>
      <c r="N879" s="341"/>
      <c r="O879" s="340"/>
      <c r="P879" s="341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spans="1:26" ht="15.75" customHeight="1">
      <c r="A880" s="343"/>
      <c r="B880" s="340"/>
      <c r="C880" s="341"/>
      <c r="D880" s="340"/>
      <c r="E880" s="341"/>
      <c r="F880" s="340"/>
      <c r="G880" s="341"/>
      <c r="H880" s="340"/>
      <c r="I880" s="341"/>
      <c r="J880" s="342"/>
      <c r="K880" s="340"/>
      <c r="L880" s="341"/>
      <c r="M880" s="340"/>
      <c r="N880" s="341"/>
      <c r="O880" s="340"/>
      <c r="P880" s="341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spans="1:26" ht="15.75" customHeight="1">
      <c r="A881" s="343"/>
      <c r="B881" s="340"/>
      <c r="C881" s="341"/>
      <c r="D881" s="340"/>
      <c r="E881" s="341"/>
      <c r="F881" s="340"/>
      <c r="G881" s="341"/>
      <c r="H881" s="340"/>
      <c r="I881" s="341"/>
      <c r="J881" s="342"/>
      <c r="K881" s="340"/>
      <c r="L881" s="341"/>
      <c r="M881" s="340"/>
      <c r="N881" s="341"/>
      <c r="O881" s="340"/>
      <c r="P881" s="341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spans="1:26" ht="15.75" customHeight="1">
      <c r="A882" s="343"/>
      <c r="B882" s="340"/>
      <c r="C882" s="341"/>
      <c r="D882" s="340"/>
      <c r="E882" s="341"/>
      <c r="F882" s="340"/>
      <c r="G882" s="341"/>
      <c r="H882" s="340"/>
      <c r="I882" s="341"/>
      <c r="J882" s="342"/>
      <c r="K882" s="340"/>
      <c r="L882" s="341"/>
      <c r="M882" s="340"/>
      <c r="N882" s="341"/>
      <c r="O882" s="340"/>
      <c r="P882" s="341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spans="1:26" ht="15.75" customHeight="1">
      <c r="A883" s="343"/>
      <c r="B883" s="340"/>
      <c r="C883" s="341"/>
      <c r="D883" s="340"/>
      <c r="E883" s="341"/>
      <c r="F883" s="340"/>
      <c r="G883" s="341"/>
      <c r="H883" s="340"/>
      <c r="I883" s="341"/>
      <c r="J883" s="342"/>
      <c r="K883" s="340"/>
      <c r="L883" s="341"/>
      <c r="M883" s="340"/>
      <c r="N883" s="341"/>
      <c r="O883" s="340"/>
      <c r="P883" s="341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spans="1:26" ht="15.75" customHeight="1">
      <c r="A884" s="343"/>
      <c r="B884" s="340"/>
      <c r="C884" s="341"/>
      <c r="D884" s="340"/>
      <c r="E884" s="341"/>
      <c r="F884" s="340"/>
      <c r="G884" s="341"/>
      <c r="H884" s="340"/>
      <c r="I884" s="341"/>
      <c r="J884" s="342"/>
      <c r="K884" s="340"/>
      <c r="L884" s="341"/>
      <c r="M884" s="340"/>
      <c r="N884" s="341"/>
      <c r="O884" s="340"/>
      <c r="P884" s="341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spans="1:26" ht="15.75" customHeight="1">
      <c r="A885" s="343"/>
      <c r="B885" s="340"/>
      <c r="C885" s="341"/>
      <c r="D885" s="340"/>
      <c r="E885" s="341"/>
      <c r="F885" s="340"/>
      <c r="G885" s="341"/>
      <c r="H885" s="340"/>
      <c r="I885" s="341"/>
      <c r="J885" s="342"/>
      <c r="K885" s="340"/>
      <c r="L885" s="341"/>
      <c r="M885" s="340"/>
      <c r="N885" s="341"/>
      <c r="O885" s="340"/>
      <c r="P885" s="341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spans="1:26" ht="15.75" customHeight="1">
      <c r="A886" s="343"/>
      <c r="B886" s="340"/>
      <c r="C886" s="341"/>
      <c r="D886" s="340"/>
      <c r="E886" s="341"/>
      <c r="F886" s="340"/>
      <c r="G886" s="341"/>
      <c r="H886" s="340"/>
      <c r="I886" s="341"/>
      <c r="J886" s="342"/>
      <c r="K886" s="340"/>
      <c r="L886" s="341"/>
      <c r="M886" s="340"/>
      <c r="N886" s="341"/>
      <c r="O886" s="340"/>
      <c r="P886" s="341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spans="1:26" ht="15.75" customHeight="1">
      <c r="A887" s="343"/>
      <c r="B887" s="340"/>
      <c r="C887" s="341"/>
      <c r="D887" s="340"/>
      <c r="E887" s="341"/>
      <c r="F887" s="340"/>
      <c r="G887" s="341"/>
      <c r="H887" s="340"/>
      <c r="I887" s="341"/>
      <c r="J887" s="342"/>
      <c r="K887" s="340"/>
      <c r="L887" s="341"/>
      <c r="M887" s="340"/>
      <c r="N887" s="341"/>
      <c r="O887" s="340"/>
      <c r="P887" s="341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spans="1:26" ht="15.75" customHeight="1">
      <c r="A888" s="343"/>
      <c r="B888" s="340"/>
      <c r="C888" s="341"/>
      <c r="D888" s="340"/>
      <c r="E888" s="341"/>
      <c r="F888" s="340"/>
      <c r="G888" s="341"/>
      <c r="H888" s="340"/>
      <c r="I888" s="341"/>
      <c r="J888" s="342"/>
      <c r="K888" s="340"/>
      <c r="L888" s="341"/>
      <c r="M888" s="340"/>
      <c r="N888" s="341"/>
      <c r="O888" s="340"/>
      <c r="P888" s="341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spans="1:26" ht="15.75" customHeight="1">
      <c r="A889" s="343"/>
      <c r="B889" s="340"/>
      <c r="C889" s="341"/>
      <c r="D889" s="340"/>
      <c r="E889" s="341"/>
      <c r="F889" s="340"/>
      <c r="G889" s="341"/>
      <c r="H889" s="340"/>
      <c r="I889" s="341"/>
      <c r="J889" s="342"/>
      <c r="K889" s="340"/>
      <c r="L889" s="341"/>
      <c r="M889" s="340"/>
      <c r="N889" s="341"/>
      <c r="O889" s="340"/>
      <c r="P889" s="341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spans="1:26" ht="15.75" customHeight="1">
      <c r="A890" s="343"/>
      <c r="B890" s="340"/>
      <c r="C890" s="341"/>
      <c r="D890" s="340"/>
      <c r="E890" s="341"/>
      <c r="F890" s="340"/>
      <c r="G890" s="341"/>
      <c r="H890" s="340"/>
      <c r="I890" s="341"/>
      <c r="J890" s="342"/>
      <c r="K890" s="340"/>
      <c r="L890" s="341"/>
      <c r="M890" s="340"/>
      <c r="N890" s="341"/>
      <c r="O890" s="340"/>
      <c r="P890" s="341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spans="1:26" ht="15.75" customHeight="1">
      <c r="A891" s="343"/>
      <c r="B891" s="340"/>
      <c r="C891" s="341"/>
      <c r="D891" s="340"/>
      <c r="E891" s="341"/>
      <c r="F891" s="340"/>
      <c r="G891" s="341"/>
      <c r="H891" s="340"/>
      <c r="I891" s="341"/>
      <c r="J891" s="342"/>
      <c r="K891" s="340"/>
      <c r="L891" s="341"/>
      <c r="M891" s="340"/>
      <c r="N891" s="341"/>
      <c r="O891" s="340"/>
      <c r="P891" s="341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spans="1:26" ht="15.75" customHeight="1">
      <c r="A892" s="343"/>
      <c r="B892" s="340"/>
      <c r="C892" s="341"/>
      <c r="D892" s="340"/>
      <c r="E892" s="341"/>
      <c r="F892" s="340"/>
      <c r="G892" s="341"/>
      <c r="H892" s="340"/>
      <c r="I892" s="341"/>
      <c r="J892" s="342"/>
      <c r="K892" s="340"/>
      <c r="L892" s="341"/>
      <c r="M892" s="340"/>
      <c r="N892" s="341"/>
      <c r="O892" s="340"/>
      <c r="P892" s="341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spans="1:26" ht="15.75" customHeight="1">
      <c r="A893" s="343"/>
      <c r="B893" s="340"/>
      <c r="C893" s="341"/>
      <c r="D893" s="340"/>
      <c r="E893" s="341"/>
      <c r="F893" s="340"/>
      <c r="G893" s="341"/>
      <c r="H893" s="340"/>
      <c r="I893" s="341"/>
      <c r="J893" s="342"/>
      <c r="K893" s="340"/>
      <c r="L893" s="341"/>
      <c r="M893" s="340"/>
      <c r="N893" s="341"/>
      <c r="O893" s="340"/>
      <c r="P893" s="341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spans="1:26" ht="15.75" customHeight="1">
      <c r="A894" s="343"/>
      <c r="B894" s="340"/>
      <c r="C894" s="341"/>
      <c r="D894" s="340"/>
      <c r="E894" s="341"/>
      <c r="F894" s="340"/>
      <c r="G894" s="341"/>
      <c r="H894" s="340"/>
      <c r="I894" s="341"/>
      <c r="J894" s="342"/>
      <c r="K894" s="340"/>
      <c r="L894" s="341"/>
      <c r="M894" s="340"/>
      <c r="N894" s="341"/>
      <c r="O894" s="340"/>
      <c r="P894" s="341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spans="1:26" ht="15.75" customHeight="1">
      <c r="A895" s="343"/>
      <c r="B895" s="340"/>
      <c r="C895" s="341"/>
      <c r="D895" s="340"/>
      <c r="E895" s="341"/>
      <c r="F895" s="340"/>
      <c r="G895" s="341"/>
      <c r="H895" s="340"/>
      <c r="I895" s="341"/>
      <c r="J895" s="342"/>
      <c r="K895" s="340"/>
      <c r="L895" s="341"/>
      <c r="M895" s="340"/>
      <c r="N895" s="341"/>
      <c r="O895" s="340"/>
      <c r="P895" s="341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spans="1:26" ht="15.75" customHeight="1">
      <c r="A896" s="343"/>
      <c r="B896" s="340"/>
      <c r="C896" s="341"/>
      <c r="D896" s="340"/>
      <c r="E896" s="341"/>
      <c r="F896" s="340"/>
      <c r="G896" s="341"/>
      <c r="H896" s="340"/>
      <c r="I896" s="341"/>
      <c r="J896" s="342"/>
      <c r="K896" s="340"/>
      <c r="L896" s="341"/>
      <c r="M896" s="340"/>
      <c r="N896" s="341"/>
      <c r="O896" s="340"/>
      <c r="P896" s="341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spans="1:26" ht="15.75" customHeight="1">
      <c r="A897" s="343"/>
      <c r="B897" s="340"/>
      <c r="C897" s="341"/>
      <c r="D897" s="340"/>
      <c r="E897" s="341"/>
      <c r="F897" s="340"/>
      <c r="G897" s="341"/>
      <c r="H897" s="340"/>
      <c r="I897" s="341"/>
      <c r="J897" s="342"/>
      <c r="K897" s="340"/>
      <c r="L897" s="341"/>
      <c r="M897" s="340"/>
      <c r="N897" s="341"/>
      <c r="O897" s="340"/>
      <c r="P897" s="341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spans="1:26" ht="15.75" customHeight="1">
      <c r="A898" s="343"/>
      <c r="B898" s="340"/>
      <c r="C898" s="341"/>
      <c r="D898" s="340"/>
      <c r="E898" s="341"/>
      <c r="F898" s="340"/>
      <c r="G898" s="341"/>
      <c r="H898" s="340"/>
      <c r="I898" s="341"/>
      <c r="J898" s="342"/>
      <c r="K898" s="340"/>
      <c r="L898" s="341"/>
      <c r="M898" s="340"/>
      <c r="N898" s="341"/>
      <c r="O898" s="340"/>
      <c r="P898" s="341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spans="1:26" ht="15.75" customHeight="1">
      <c r="A899" s="343"/>
      <c r="B899" s="340"/>
      <c r="C899" s="341"/>
      <c r="D899" s="340"/>
      <c r="E899" s="341"/>
      <c r="F899" s="340"/>
      <c r="G899" s="341"/>
      <c r="H899" s="340"/>
      <c r="I899" s="341"/>
      <c r="J899" s="342"/>
      <c r="K899" s="340"/>
      <c r="L899" s="341"/>
      <c r="M899" s="340"/>
      <c r="N899" s="341"/>
      <c r="O899" s="340"/>
      <c r="P899" s="341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spans="1:26" ht="15.75" customHeight="1">
      <c r="A900" s="343"/>
      <c r="B900" s="340"/>
      <c r="C900" s="341"/>
      <c r="D900" s="340"/>
      <c r="E900" s="341"/>
      <c r="F900" s="340"/>
      <c r="G900" s="341"/>
      <c r="H900" s="340"/>
      <c r="I900" s="341"/>
      <c r="J900" s="342"/>
      <c r="K900" s="340"/>
      <c r="L900" s="341"/>
      <c r="M900" s="340"/>
      <c r="N900" s="341"/>
      <c r="O900" s="340"/>
      <c r="P900" s="341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spans="1:26" ht="15.75" customHeight="1">
      <c r="A901" s="343"/>
      <c r="B901" s="340"/>
      <c r="C901" s="341"/>
      <c r="D901" s="340"/>
      <c r="E901" s="341"/>
      <c r="F901" s="340"/>
      <c r="G901" s="341"/>
      <c r="H901" s="340"/>
      <c r="I901" s="341"/>
      <c r="J901" s="342"/>
      <c r="K901" s="340"/>
      <c r="L901" s="341"/>
      <c r="M901" s="340"/>
      <c r="N901" s="341"/>
      <c r="O901" s="340"/>
      <c r="P901" s="341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spans="1:26" ht="15.75" customHeight="1">
      <c r="A902" s="343"/>
      <c r="B902" s="340"/>
      <c r="C902" s="341"/>
      <c r="D902" s="340"/>
      <c r="E902" s="341"/>
      <c r="F902" s="340"/>
      <c r="G902" s="341"/>
      <c r="H902" s="340"/>
      <c r="I902" s="341"/>
      <c r="J902" s="342"/>
      <c r="K902" s="340"/>
      <c r="L902" s="341"/>
      <c r="M902" s="340"/>
      <c r="N902" s="341"/>
      <c r="O902" s="340"/>
      <c r="P902" s="341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spans="1:26" ht="15.75" customHeight="1">
      <c r="A903" s="343"/>
      <c r="B903" s="340"/>
      <c r="C903" s="341"/>
      <c r="D903" s="340"/>
      <c r="E903" s="341"/>
      <c r="F903" s="340"/>
      <c r="G903" s="341"/>
      <c r="H903" s="340"/>
      <c r="I903" s="341"/>
      <c r="J903" s="342"/>
      <c r="K903" s="340"/>
      <c r="L903" s="341"/>
      <c r="M903" s="340"/>
      <c r="N903" s="341"/>
      <c r="O903" s="340"/>
      <c r="P903" s="341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spans="1:26" ht="15.75" customHeight="1">
      <c r="A904" s="343"/>
      <c r="B904" s="340"/>
      <c r="C904" s="341"/>
      <c r="D904" s="340"/>
      <c r="E904" s="341"/>
      <c r="F904" s="340"/>
      <c r="G904" s="341"/>
      <c r="H904" s="340"/>
      <c r="I904" s="341"/>
      <c r="J904" s="342"/>
      <c r="K904" s="340"/>
      <c r="L904" s="341"/>
      <c r="M904" s="340"/>
      <c r="N904" s="341"/>
      <c r="O904" s="340"/>
      <c r="P904" s="341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spans="1:26" ht="15.75" customHeight="1">
      <c r="A905" s="343"/>
      <c r="B905" s="340"/>
      <c r="C905" s="341"/>
      <c r="D905" s="340"/>
      <c r="E905" s="341"/>
      <c r="F905" s="340"/>
      <c r="G905" s="341"/>
      <c r="H905" s="340"/>
      <c r="I905" s="341"/>
      <c r="J905" s="342"/>
      <c r="K905" s="340"/>
      <c r="L905" s="341"/>
      <c r="M905" s="340"/>
      <c r="N905" s="341"/>
      <c r="O905" s="340"/>
      <c r="P905" s="341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spans="1:26" ht="15.75" customHeight="1">
      <c r="A906" s="343"/>
      <c r="B906" s="340"/>
      <c r="C906" s="341"/>
      <c r="D906" s="340"/>
      <c r="E906" s="341"/>
      <c r="F906" s="340"/>
      <c r="G906" s="341"/>
      <c r="H906" s="340"/>
      <c r="I906" s="341"/>
      <c r="J906" s="342"/>
      <c r="K906" s="340"/>
      <c r="L906" s="341"/>
      <c r="M906" s="340"/>
      <c r="N906" s="341"/>
      <c r="O906" s="340"/>
      <c r="P906" s="341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spans="1:26" ht="15.75" customHeight="1">
      <c r="A907" s="343"/>
      <c r="B907" s="340"/>
      <c r="C907" s="341"/>
      <c r="D907" s="340"/>
      <c r="E907" s="341"/>
      <c r="F907" s="340"/>
      <c r="G907" s="341"/>
      <c r="H907" s="340"/>
      <c r="I907" s="341"/>
      <c r="J907" s="342"/>
      <c r="K907" s="340"/>
      <c r="L907" s="341"/>
      <c r="M907" s="340"/>
      <c r="N907" s="341"/>
      <c r="O907" s="340"/>
      <c r="P907" s="341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spans="1:26" ht="15.75" customHeight="1">
      <c r="A908" s="343"/>
      <c r="B908" s="340"/>
      <c r="C908" s="341"/>
      <c r="D908" s="340"/>
      <c r="E908" s="341"/>
      <c r="F908" s="340"/>
      <c r="G908" s="341"/>
      <c r="H908" s="340"/>
      <c r="I908" s="341"/>
      <c r="J908" s="342"/>
      <c r="K908" s="340"/>
      <c r="L908" s="341"/>
      <c r="M908" s="340"/>
      <c r="N908" s="341"/>
      <c r="O908" s="340"/>
      <c r="P908" s="341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spans="1:26" ht="15.75" customHeight="1">
      <c r="A909" s="343"/>
      <c r="B909" s="340"/>
      <c r="C909" s="341"/>
      <c r="D909" s="340"/>
      <c r="E909" s="341"/>
      <c r="F909" s="340"/>
      <c r="G909" s="341"/>
      <c r="H909" s="340"/>
      <c r="I909" s="341"/>
      <c r="J909" s="342"/>
      <c r="K909" s="340"/>
      <c r="L909" s="341"/>
      <c r="M909" s="340"/>
      <c r="N909" s="341"/>
      <c r="O909" s="340"/>
      <c r="P909" s="341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spans="1:26" ht="15.75" customHeight="1">
      <c r="A910" s="343"/>
      <c r="B910" s="340"/>
      <c r="C910" s="341"/>
      <c r="D910" s="340"/>
      <c r="E910" s="341"/>
      <c r="F910" s="340"/>
      <c r="G910" s="341"/>
      <c r="H910" s="340"/>
      <c r="I910" s="341"/>
      <c r="J910" s="342"/>
      <c r="K910" s="340"/>
      <c r="L910" s="341"/>
      <c r="M910" s="340"/>
      <c r="N910" s="341"/>
      <c r="O910" s="340"/>
      <c r="P910" s="341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spans="1:26" ht="15.75" customHeight="1">
      <c r="A911" s="343"/>
      <c r="B911" s="340"/>
      <c r="C911" s="341"/>
      <c r="D911" s="340"/>
      <c r="E911" s="341"/>
      <c r="F911" s="340"/>
      <c r="G911" s="341"/>
      <c r="H911" s="340"/>
      <c r="I911" s="341"/>
      <c r="J911" s="342"/>
      <c r="K911" s="340"/>
      <c r="L911" s="341"/>
      <c r="M911" s="340"/>
      <c r="N911" s="341"/>
      <c r="O911" s="340"/>
      <c r="P911" s="341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spans="1:26" ht="15.75" customHeight="1">
      <c r="A912" s="343"/>
      <c r="B912" s="340"/>
      <c r="C912" s="341"/>
      <c r="D912" s="340"/>
      <c r="E912" s="341"/>
      <c r="F912" s="340"/>
      <c r="G912" s="341"/>
      <c r="H912" s="340"/>
      <c r="I912" s="341"/>
      <c r="J912" s="342"/>
      <c r="K912" s="340"/>
      <c r="L912" s="341"/>
      <c r="M912" s="340"/>
      <c r="N912" s="341"/>
      <c r="O912" s="340"/>
      <c r="P912" s="341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spans="1:26" ht="15.75" customHeight="1">
      <c r="A913" s="343"/>
      <c r="B913" s="340"/>
      <c r="C913" s="341"/>
      <c r="D913" s="340"/>
      <c r="E913" s="341"/>
      <c r="F913" s="340"/>
      <c r="G913" s="341"/>
      <c r="H913" s="340"/>
      <c r="I913" s="341"/>
      <c r="J913" s="342"/>
      <c r="K913" s="340"/>
      <c r="L913" s="341"/>
      <c r="M913" s="340"/>
      <c r="N913" s="341"/>
      <c r="O913" s="340"/>
      <c r="P913" s="341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spans="1:26" ht="15.75" customHeight="1">
      <c r="A914" s="343"/>
      <c r="B914" s="340"/>
      <c r="C914" s="341"/>
      <c r="D914" s="340"/>
      <c r="E914" s="341"/>
      <c r="F914" s="340"/>
      <c r="G914" s="341"/>
      <c r="H914" s="340"/>
      <c r="I914" s="341"/>
      <c r="J914" s="342"/>
      <c r="K914" s="340"/>
      <c r="L914" s="341"/>
      <c r="M914" s="340"/>
      <c r="N914" s="341"/>
      <c r="O914" s="340"/>
      <c r="P914" s="341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spans="1:26" ht="15.75" customHeight="1">
      <c r="A915" s="343"/>
      <c r="B915" s="340"/>
      <c r="C915" s="341"/>
      <c r="D915" s="340"/>
      <c r="E915" s="341"/>
      <c r="F915" s="340"/>
      <c r="G915" s="341"/>
      <c r="H915" s="340"/>
      <c r="I915" s="341"/>
      <c r="J915" s="342"/>
      <c r="K915" s="340"/>
      <c r="L915" s="341"/>
      <c r="M915" s="340"/>
      <c r="N915" s="341"/>
      <c r="O915" s="340"/>
      <c r="P915" s="341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spans="1:26" ht="15.75" customHeight="1">
      <c r="A916" s="343"/>
      <c r="B916" s="340"/>
      <c r="C916" s="341"/>
      <c r="D916" s="340"/>
      <c r="E916" s="341"/>
      <c r="F916" s="340"/>
      <c r="G916" s="341"/>
      <c r="H916" s="340"/>
      <c r="I916" s="341"/>
      <c r="J916" s="342"/>
      <c r="K916" s="340"/>
      <c r="L916" s="341"/>
      <c r="M916" s="340"/>
      <c r="N916" s="341"/>
      <c r="O916" s="340"/>
      <c r="P916" s="341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spans="1:26" ht="15.75" customHeight="1">
      <c r="A917" s="343"/>
      <c r="B917" s="340"/>
      <c r="C917" s="341"/>
      <c r="D917" s="340"/>
      <c r="E917" s="341"/>
      <c r="F917" s="340"/>
      <c r="G917" s="341"/>
      <c r="H917" s="340"/>
      <c r="I917" s="341"/>
      <c r="J917" s="342"/>
      <c r="K917" s="340"/>
      <c r="L917" s="341"/>
      <c r="M917" s="340"/>
      <c r="N917" s="341"/>
      <c r="O917" s="340"/>
      <c r="P917" s="341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spans="1:26" ht="15.75" customHeight="1">
      <c r="A918" s="343"/>
      <c r="B918" s="340"/>
      <c r="C918" s="341"/>
      <c r="D918" s="340"/>
      <c r="E918" s="341"/>
      <c r="F918" s="340"/>
      <c r="G918" s="341"/>
      <c r="H918" s="340"/>
      <c r="I918" s="341"/>
      <c r="J918" s="342"/>
      <c r="K918" s="340"/>
      <c r="L918" s="341"/>
      <c r="M918" s="340"/>
      <c r="N918" s="341"/>
      <c r="O918" s="340"/>
      <c r="P918" s="341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spans="1:26" ht="15.75" customHeight="1">
      <c r="A919" s="343"/>
      <c r="B919" s="340"/>
      <c r="C919" s="341"/>
      <c r="D919" s="340"/>
      <c r="E919" s="341"/>
      <c r="F919" s="340"/>
      <c r="G919" s="341"/>
      <c r="H919" s="340"/>
      <c r="I919" s="341"/>
      <c r="J919" s="342"/>
      <c r="K919" s="340"/>
      <c r="L919" s="341"/>
      <c r="M919" s="340"/>
      <c r="N919" s="341"/>
      <c r="O919" s="340"/>
      <c r="P919" s="341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spans="1:26" ht="15.75" customHeight="1">
      <c r="A920" s="343"/>
      <c r="B920" s="340"/>
      <c r="C920" s="341"/>
      <c r="D920" s="340"/>
      <c r="E920" s="341"/>
      <c r="F920" s="340"/>
      <c r="G920" s="341"/>
      <c r="H920" s="340"/>
      <c r="I920" s="341"/>
      <c r="J920" s="342"/>
      <c r="K920" s="340"/>
      <c r="L920" s="341"/>
      <c r="M920" s="340"/>
      <c r="N920" s="341"/>
      <c r="O920" s="340"/>
      <c r="P920" s="341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spans="1:26" ht="15.75" customHeight="1">
      <c r="A921" s="343"/>
      <c r="B921" s="340"/>
      <c r="C921" s="341"/>
      <c r="D921" s="340"/>
      <c r="E921" s="341"/>
      <c r="F921" s="340"/>
      <c r="G921" s="341"/>
      <c r="H921" s="340"/>
      <c r="I921" s="341"/>
      <c r="J921" s="342"/>
      <c r="K921" s="340"/>
      <c r="L921" s="341"/>
      <c r="M921" s="340"/>
      <c r="N921" s="341"/>
      <c r="O921" s="340"/>
      <c r="P921" s="341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spans="1:26" ht="15.75" customHeight="1">
      <c r="A922" s="343"/>
      <c r="B922" s="340"/>
      <c r="C922" s="341"/>
      <c r="D922" s="340"/>
      <c r="E922" s="341"/>
      <c r="F922" s="340"/>
      <c r="G922" s="341"/>
      <c r="H922" s="340"/>
      <c r="I922" s="341"/>
      <c r="J922" s="342"/>
      <c r="K922" s="340"/>
      <c r="L922" s="341"/>
      <c r="M922" s="340"/>
      <c r="N922" s="341"/>
      <c r="O922" s="340"/>
      <c r="P922" s="341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spans="1:26" ht="15.75" customHeight="1">
      <c r="A923" s="343"/>
      <c r="B923" s="340"/>
      <c r="C923" s="341"/>
      <c r="D923" s="340"/>
      <c r="E923" s="341"/>
      <c r="F923" s="340"/>
      <c r="G923" s="341"/>
      <c r="H923" s="340"/>
      <c r="I923" s="341"/>
      <c r="J923" s="342"/>
      <c r="K923" s="340"/>
      <c r="L923" s="341"/>
      <c r="M923" s="340"/>
      <c r="N923" s="341"/>
      <c r="O923" s="340"/>
      <c r="P923" s="341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spans="1:26" ht="15.75" customHeight="1">
      <c r="A924" s="343"/>
      <c r="B924" s="340"/>
      <c r="C924" s="341"/>
      <c r="D924" s="340"/>
      <c r="E924" s="341"/>
      <c r="F924" s="340"/>
      <c r="G924" s="341"/>
      <c r="H924" s="340"/>
      <c r="I924" s="341"/>
      <c r="J924" s="342"/>
      <c r="K924" s="340"/>
      <c r="L924" s="341"/>
      <c r="M924" s="340"/>
      <c r="N924" s="341"/>
      <c r="O924" s="340"/>
      <c r="P924" s="341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spans="1:26" ht="15.75" customHeight="1">
      <c r="A925" s="343"/>
      <c r="B925" s="340"/>
      <c r="C925" s="341"/>
      <c r="D925" s="340"/>
      <c r="E925" s="341"/>
      <c r="F925" s="340"/>
      <c r="G925" s="341"/>
      <c r="H925" s="340"/>
      <c r="I925" s="341"/>
      <c r="J925" s="342"/>
      <c r="K925" s="340"/>
      <c r="L925" s="341"/>
      <c r="M925" s="340"/>
      <c r="N925" s="341"/>
      <c r="O925" s="340"/>
      <c r="P925" s="341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spans="1:26" ht="15.75" customHeight="1">
      <c r="A926" s="343"/>
      <c r="B926" s="340"/>
      <c r="C926" s="341"/>
      <c r="D926" s="340"/>
      <c r="E926" s="341"/>
      <c r="F926" s="340"/>
      <c r="G926" s="341"/>
      <c r="H926" s="340"/>
      <c r="I926" s="341"/>
      <c r="J926" s="342"/>
      <c r="K926" s="340"/>
      <c r="L926" s="341"/>
      <c r="M926" s="340"/>
      <c r="N926" s="341"/>
      <c r="O926" s="340"/>
      <c r="P926" s="341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spans="1:26" ht="15.75" customHeight="1">
      <c r="A927" s="343"/>
      <c r="B927" s="340"/>
      <c r="C927" s="341"/>
      <c r="D927" s="340"/>
      <c r="E927" s="341"/>
      <c r="F927" s="340"/>
      <c r="G927" s="341"/>
      <c r="H927" s="340"/>
      <c r="I927" s="341"/>
      <c r="J927" s="342"/>
      <c r="K927" s="340"/>
      <c r="L927" s="341"/>
      <c r="M927" s="340"/>
      <c r="N927" s="341"/>
      <c r="O927" s="340"/>
      <c r="P927" s="341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spans="1:26" ht="15.75" customHeight="1">
      <c r="A928" s="343"/>
      <c r="B928" s="340"/>
      <c r="C928" s="341"/>
      <c r="D928" s="340"/>
      <c r="E928" s="341"/>
      <c r="F928" s="340"/>
      <c r="G928" s="341"/>
      <c r="H928" s="340"/>
      <c r="I928" s="341"/>
      <c r="J928" s="342"/>
      <c r="K928" s="340"/>
      <c r="L928" s="341"/>
      <c r="M928" s="340"/>
      <c r="N928" s="341"/>
      <c r="O928" s="340"/>
      <c r="P928" s="341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spans="1:26" ht="15.75" customHeight="1">
      <c r="A929" s="343"/>
      <c r="B929" s="340"/>
      <c r="C929" s="341"/>
      <c r="D929" s="340"/>
      <c r="E929" s="341"/>
      <c r="F929" s="340"/>
      <c r="G929" s="341"/>
      <c r="H929" s="340"/>
      <c r="I929" s="341"/>
      <c r="J929" s="342"/>
      <c r="K929" s="340"/>
      <c r="L929" s="341"/>
      <c r="M929" s="340"/>
      <c r="N929" s="341"/>
      <c r="O929" s="340"/>
      <c r="P929" s="341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spans="1:26" ht="15.75" customHeight="1">
      <c r="A930" s="343"/>
      <c r="B930" s="340"/>
      <c r="C930" s="341"/>
      <c r="D930" s="340"/>
      <c r="E930" s="341"/>
      <c r="F930" s="340"/>
      <c r="G930" s="341"/>
      <c r="H930" s="340"/>
      <c r="I930" s="341"/>
      <c r="J930" s="342"/>
      <c r="K930" s="340"/>
      <c r="L930" s="341"/>
      <c r="M930" s="340"/>
      <c r="N930" s="341"/>
      <c r="O930" s="340"/>
      <c r="P930" s="341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spans="1:26" ht="15.75" customHeight="1">
      <c r="A931" s="343"/>
      <c r="B931" s="340"/>
      <c r="C931" s="341"/>
      <c r="D931" s="340"/>
      <c r="E931" s="341"/>
      <c r="F931" s="340"/>
      <c r="G931" s="341"/>
      <c r="H931" s="340"/>
      <c r="I931" s="341"/>
      <c r="J931" s="342"/>
      <c r="K931" s="340"/>
      <c r="L931" s="341"/>
      <c r="M931" s="340"/>
      <c r="N931" s="341"/>
      <c r="O931" s="340"/>
      <c r="P931" s="341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spans="1:26" ht="15.75" customHeight="1">
      <c r="A932" s="343"/>
      <c r="B932" s="340"/>
      <c r="C932" s="341"/>
      <c r="D932" s="340"/>
      <c r="E932" s="341"/>
      <c r="F932" s="340"/>
      <c r="G932" s="341"/>
      <c r="H932" s="340"/>
      <c r="I932" s="341"/>
      <c r="J932" s="342"/>
      <c r="K932" s="340"/>
      <c r="L932" s="341"/>
      <c r="M932" s="340"/>
      <c r="N932" s="341"/>
      <c r="O932" s="340"/>
      <c r="P932" s="341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spans="1:26" ht="15.75" customHeight="1">
      <c r="A933" s="343"/>
      <c r="B933" s="340"/>
      <c r="C933" s="341"/>
      <c r="D933" s="340"/>
      <c r="E933" s="341"/>
      <c r="F933" s="340"/>
      <c r="G933" s="341"/>
      <c r="H933" s="340"/>
      <c r="I933" s="341"/>
      <c r="J933" s="342"/>
      <c r="K933" s="340"/>
      <c r="L933" s="341"/>
      <c r="M933" s="340"/>
      <c r="N933" s="341"/>
      <c r="O933" s="340"/>
      <c r="P933" s="341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spans="1:26" ht="15.75" customHeight="1">
      <c r="A934" s="343"/>
      <c r="B934" s="340"/>
      <c r="C934" s="341"/>
      <c r="D934" s="340"/>
      <c r="E934" s="341"/>
      <c r="F934" s="340"/>
      <c r="G934" s="341"/>
      <c r="H934" s="340"/>
      <c r="I934" s="341"/>
      <c r="J934" s="342"/>
      <c r="K934" s="340"/>
      <c r="L934" s="341"/>
      <c r="M934" s="340"/>
      <c r="N934" s="341"/>
      <c r="O934" s="340"/>
      <c r="P934" s="341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spans="1:26" ht="15.75" customHeight="1">
      <c r="A935" s="343"/>
      <c r="B935" s="340"/>
      <c r="C935" s="341"/>
      <c r="D935" s="340"/>
      <c r="E935" s="341"/>
      <c r="F935" s="340"/>
      <c r="G935" s="341"/>
      <c r="H935" s="340"/>
      <c r="I935" s="341"/>
      <c r="J935" s="342"/>
      <c r="K935" s="340"/>
      <c r="L935" s="341"/>
      <c r="M935" s="340"/>
      <c r="N935" s="341"/>
      <c r="O935" s="340"/>
      <c r="P935" s="341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spans="1:26" ht="15.75" customHeight="1">
      <c r="A936" s="343"/>
      <c r="B936" s="340"/>
      <c r="C936" s="341"/>
      <c r="D936" s="340"/>
      <c r="E936" s="341"/>
      <c r="F936" s="340"/>
      <c r="G936" s="341"/>
      <c r="H936" s="340"/>
      <c r="I936" s="341"/>
      <c r="J936" s="342"/>
      <c r="K936" s="340"/>
      <c r="L936" s="341"/>
      <c r="M936" s="340"/>
      <c r="N936" s="341"/>
      <c r="O936" s="340"/>
      <c r="P936" s="341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spans="1:26" ht="15.75" customHeight="1">
      <c r="A937" s="343"/>
      <c r="B937" s="340"/>
      <c r="C937" s="341"/>
      <c r="D937" s="340"/>
      <c r="E937" s="341"/>
      <c r="F937" s="340"/>
      <c r="G937" s="341"/>
      <c r="H937" s="340"/>
      <c r="I937" s="341"/>
      <c r="J937" s="342"/>
      <c r="K937" s="340"/>
      <c r="L937" s="341"/>
      <c r="M937" s="340"/>
      <c r="N937" s="341"/>
      <c r="O937" s="340"/>
      <c r="P937" s="341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spans="1:26" ht="15.75" customHeight="1">
      <c r="A938" s="343"/>
      <c r="B938" s="340"/>
      <c r="C938" s="341"/>
      <c r="D938" s="340"/>
      <c r="E938" s="341"/>
      <c r="F938" s="340"/>
      <c r="G938" s="341"/>
      <c r="H938" s="340"/>
      <c r="I938" s="341"/>
      <c r="J938" s="342"/>
      <c r="K938" s="340"/>
      <c r="L938" s="341"/>
      <c r="M938" s="340"/>
      <c r="N938" s="341"/>
      <c r="O938" s="340"/>
      <c r="P938" s="341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spans="1:26" ht="15.75" customHeight="1">
      <c r="A939" s="343"/>
      <c r="B939" s="340"/>
      <c r="C939" s="341"/>
      <c r="D939" s="340"/>
      <c r="E939" s="341"/>
      <c r="F939" s="340"/>
      <c r="G939" s="341"/>
      <c r="H939" s="340"/>
      <c r="I939" s="341"/>
      <c r="J939" s="342"/>
      <c r="K939" s="340"/>
      <c r="L939" s="341"/>
      <c r="M939" s="340"/>
      <c r="N939" s="341"/>
      <c r="O939" s="340"/>
      <c r="P939" s="341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spans="1:26" ht="15.75" customHeight="1">
      <c r="A940" s="343"/>
      <c r="B940" s="340"/>
      <c r="C940" s="341"/>
      <c r="D940" s="340"/>
      <c r="E940" s="341"/>
      <c r="F940" s="340"/>
      <c r="G940" s="341"/>
      <c r="H940" s="340"/>
      <c r="I940" s="341"/>
      <c r="J940" s="342"/>
      <c r="K940" s="340"/>
      <c r="L940" s="341"/>
      <c r="M940" s="340"/>
      <c r="N940" s="341"/>
      <c r="O940" s="340"/>
      <c r="P940" s="341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spans="1:26" ht="15.75" customHeight="1">
      <c r="A941" s="343"/>
      <c r="B941" s="340"/>
      <c r="C941" s="341"/>
      <c r="D941" s="340"/>
      <c r="E941" s="341"/>
      <c r="F941" s="340"/>
      <c r="G941" s="341"/>
      <c r="H941" s="340"/>
      <c r="I941" s="341"/>
      <c r="J941" s="342"/>
      <c r="K941" s="340"/>
      <c r="L941" s="341"/>
      <c r="M941" s="340"/>
      <c r="N941" s="341"/>
      <c r="O941" s="340"/>
      <c r="P941" s="341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spans="1:26" ht="15.75" customHeight="1">
      <c r="A942" s="343"/>
      <c r="B942" s="340"/>
      <c r="C942" s="341"/>
      <c r="D942" s="340"/>
      <c r="E942" s="341"/>
      <c r="F942" s="340"/>
      <c r="G942" s="341"/>
      <c r="H942" s="340"/>
      <c r="I942" s="341"/>
      <c r="J942" s="342"/>
      <c r="K942" s="340"/>
      <c r="L942" s="341"/>
      <c r="M942" s="340"/>
      <c r="N942" s="341"/>
      <c r="O942" s="340"/>
      <c r="P942" s="341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spans="1:26" ht="15.75" customHeight="1">
      <c r="A943" s="343"/>
      <c r="B943" s="340"/>
      <c r="C943" s="341"/>
      <c r="D943" s="340"/>
      <c r="E943" s="341"/>
      <c r="F943" s="340"/>
      <c r="G943" s="341"/>
      <c r="H943" s="340"/>
      <c r="I943" s="341"/>
      <c r="J943" s="342"/>
      <c r="K943" s="340"/>
      <c r="L943" s="341"/>
      <c r="M943" s="340"/>
      <c r="N943" s="341"/>
      <c r="O943" s="340"/>
      <c r="P943" s="341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spans="1:26" ht="15.75" customHeight="1">
      <c r="A944" s="343"/>
      <c r="B944" s="340"/>
      <c r="C944" s="341"/>
      <c r="D944" s="340"/>
      <c r="E944" s="341"/>
      <c r="F944" s="340"/>
      <c r="G944" s="341"/>
      <c r="H944" s="340"/>
      <c r="I944" s="341"/>
      <c r="J944" s="342"/>
      <c r="K944" s="340"/>
      <c r="L944" s="341"/>
      <c r="M944" s="340"/>
      <c r="N944" s="341"/>
      <c r="O944" s="340"/>
      <c r="P944" s="341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spans="1:26" ht="15.75" customHeight="1">
      <c r="A945" s="343"/>
      <c r="B945" s="340"/>
      <c r="C945" s="341"/>
      <c r="D945" s="340"/>
      <c r="E945" s="341"/>
      <c r="F945" s="340"/>
      <c r="G945" s="341"/>
      <c r="H945" s="340"/>
      <c r="I945" s="341"/>
      <c r="J945" s="342"/>
      <c r="K945" s="340"/>
      <c r="L945" s="341"/>
      <c r="M945" s="340"/>
      <c r="N945" s="341"/>
      <c r="O945" s="340"/>
      <c r="P945" s="341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spans="1:26" ht="15.75" customHeight="1">
      <c r="A946" s="343"/>
      <c r="B946" s="340"/>
      <c r="C946" s="341"/>
      <c r="D946" s="340"/>
      <c r="E946" s="341"/>
      <c r="F946" s="340"/>
      <c r="G946" s="341"/>
      <c r="H946" s="340"/>
      <c r="I946" s="341"/>
      <c r="J946" s="342"/>
      <c r="K946" s="340"/>
      <c r="L946" s="341"/>
      <c r="M946" s="340"/>
      <c r="N946" s="341"/>
      <c r="O946" s="340"/>
      <c r="P946" s="341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spans="1:26" ht="15.75" customHeight="1">
      <c r="A947" s="343"/>
      <c r="B947" s="340"/>
      <c r="C947" s="341"/>
      <c r="D947" s="340"/>
      <c r="E947" s="341"/>
      <c r="F947" s="340"/>
      <c r="G947" s="341"/>
      <c r="H947" s="340"/>
      <c r="I947" s="341"/>
      <c r="J947" s="342"/>
      <c r="K947" s="340"/>
      <c r="L947" s="341"/>
      <c r="M947" s="340"/>
      <c r="N947" s="341"/>
      <c r="O947" s="340"/>
      <c r="P947" s="341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spans="1:26" ht="15.75" customHeight="1">
      <c r="A948" s="343"/>
      <c r="B948" s="340"/>
      <c r="C948" s="341"/>
      <c r="D948" s="340"/>
      <c r="E948" s="341"/>
      <c r="F948" s="340"/>
      <c r="G948" s="341"/>
      <c r="H948" s="340"/>
      <c r="I948" s="341"/>
      <c r="J948" s="342"/>
      <c r="K948" s="340"/>
      <c r="L948" s="341"/>
      <c r="M948" s="340"/>
      <c r="N948" s="341"/>
      <c r="O948" s="340"/>
      <c r="P948" s="341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spans="1:26" ht="15.75" customHeight="1">
      <c r="A949" s="343"/>
      <c r="B949" s="340"/>
      <c r="C949" s="341"/>
      <c r="D949" s="340"/>
      <c r="E949" s="341"/>
      <c r="F949" s="340"/>
      <c r="G949" s="341"/>
      <c r="H949" s="340"/>
      <c r="I949" s="341"/>
      <c r="J949" s="342"/>
      <c r="K949" s="340"/>
      <c r="L949" s="341"/>
      <c r="M949" s="340"/>
      <c r="N949" s="341"/>
      <c r="O949" s="340"/>
      <c r="P949" s="341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spans="1:26" ht="15.75" customHeight="1">
      <c r="A950" s="343"/>
      <c r="B950" s="340"/>
      <c r="C950" s="341"/>
      <c r="D950" s="340"/>
      <c r="E950" s="341"/>
      <c r="F950" s="340"/>
      <c r="G950" s="341"/>
      <c r="H950" s="340"/>
      <c r="I950" s="341"/>
      <c r="J950" s="342"/>
      <c r="K950" s="340"/>
      <c r="L950" s="341"/>
      <c r="M950" s="340"/>
      <c r="N950" s="341"/>
      <c r="O950" s="340"/>
      <c r="P950" s="341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spans="1:26" ht="15.75" customHeight="1">
      <c r="A951" s="343"/>
      <c r="B951" s="340"/>
      <c r="C951" s="341"/>
      <c r="D951" s="340"/>
      <c r="E951" s="341"/>
      <c r="F951" s="340"/>
      <c r="G951" s="341"/>
      <c r="H951" s="340"/>
      <c r="I951" s="341"/>
      <c r="J951" s="342"/>
      <c r="K951" s="340"/>
      <c r="L951" s="341"/>
      <c r="M951" s="340"/>
      <c r="N951" s="341"/>
      <c r="O951" s="340"/>
      <c r="P951" s="341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spans="1:26" ht="15.75" customHeight="1">
      <c r="A952" s="343"/>
      <c r="B952" s="340"/>
      <c r="C952" s="341"/>
      <c r="D952" s="340"/>
      <c r="E952" s="341"/>
      <c r="F952" s="340"/>
      <c r="G952" s="341"/>
      <c r="H952" s="340"/>
      <c r="I952" s="341"/>
      <c r="J952" s="342"/>
      <c r="K952" s="340"/>
      <c r="L952" s="341"/>
      <c r="M952" s="340"/>
      <c r="N952" s="341"/>
      <c r="O952" s="340"/>
      <c r="P952" s="341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spans="1:26" ht="15.75" customHeight="1">
      <c r="A953" s="343"/>
      <c r="B953" s="340"/>
      <c r="C953" s="341"/>
      <c r="D953" s="340"/>
      <c r="E953" s="341"/>
      <c r="F953" s="340"/>
      <c r="G953" s="341"/>
      <c r="H953" s="340"/>
      <c r="I953" s="341"/>
      <c r="J953" s="342"/>
      <c r="K953" s="340"/>
      <c r="L953" s="341"/>
      <c r="M953" s="340"/>
      <c r="N953" s="341"/>
      <c r="O953" s="340"/>
      <c r="P953" s="341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spans="1:26" ht="15.75" customHeight="1">
      <c r="A954" s="343"/>
      <c r="B954" s="340"/>
      <c r="C954" s="341"/>
      <c r="D954" s="340"/>
      <c r="E954" s="341"/>
      <c r="F954" s="340"/>
      <c r="G954" s="341"/>
      <c r="H954" s="340"/>
      <c r="I954" s="341"/>
      <c r="J954" s="342"/>
      <c r="K954" s="340"/>
      <c r="L954" s="341"/>
      <c r="M954" s="340"/>
      <c r="N954" s="341"/>
      <c r="O954" s="340"/>
      <c r="P954" s="341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spans="1:26" ht="15.75" customHeight="1">
      <c r="A955" s="343"/>
      <c r="B955" s="340"/>
      <c r="C955" s="341"/>
      <c r="D955" s="340"/>
      <c r="E955" s="341"/>
      <c r="F955" s="340"/>
      <c r="G955" s="341"/>
      <c r="H955" s="340"/>
      <c r="I955" s="341"/>
      <c r="J955" s="342"/>
      <c r="K955" s="340"/>
      <c r="L955" s="341"/>
      <c r="M955" s="340"/>
      <c r="N955" s="341"/>
      <c r="O955" s="340"/>
      <c r="P955" s="341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spans="1:26" ht="15.75" customHeight="1">
      <c r="A956" s="343"/>
      <c r="B956" s="340"/>
      <c r="C956" s="341"/>
      <c r="D956" s="340"/>
      <c r="E956" s="341"/>
      <c r="F956" s="340"/>
      <c r="G956" s="341"/>
      <c r="H956" s="340"/>
      <c r="I956" s="341"/>
      <c r="J956" s="342"/>
      <c r="K956" s="340"/>
      <c r="L956" s="341"/>
      <c r="M956" s="340"/>
      <c r="N956" s="341"/>
      <c r="O956" s="340"/>
      <c r="P956" s="341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spans="1:26" ht="15.75" customHeight="1">
      <c r="A957" s="343"/>
      <c r="B957" s="340"/>
      <c r="C957" s="341"/>
      <c r="D957" s="340"/>
      <c r="E957" s="341"/>
      <c r="F957" s="340"/>
      <c r="G957" s="341"/>
      <c r="H957" s="340"/>
      <c r="I957" s="341"/>
      <c r="J957" s="342"/>
      <c r="K957" s="340"/>
      <c r="L957" s="341"/>
      <c r="M957" s="340"/>
      <c r="N957" s="341"/>
      <c r="O957" s="340"/>
      <c r="P957" s="341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spans="1:26" ht="15.75" customHeight="1">
      <c r="A958" s="343"/>
      <c r="B958" s="340"/>
      <c r="C958" s="341"/>
      <c r="D958" s="340"/>
      <c r="E958" s="341"/>
      <c r="F958" s="340"/>
      <c r="G958" s="341"/>
      <c r="H958" s="340"/>
      <c r="I958" s="341"/>
      <c r="J958" s="342"/>
      <c r="K958" s="340"/>
      <c r="L958" s="341"/>
      <c r="M958" s="340"/>
      <c r="N958" s="341"/>
      <c r="O958" s="340"/>
      <c r="P958" s="341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spans="1:26" ht="15.75" customHeight="1">
      <c r="A959" s="343"/>
      <c r="B959" s="340"/>
      <c r="C959" s="341"/>
      <c r="D959" s="340"/>
      <c r="E959" s="341"/>
      <c r="F959" s="340"/>
      <c r="G959" s="341"/>
      <c r="H959" s="340"/>
      <c r="I959" s="341"/>
      <c r="J959" s="342"/>
      <c r="K959" s="340"/>
      <c r="L959" s="341"/>
      <c r="M959" s="340"/>
      <c r="N959" s="341"/>
      <c r="O959" s="340"/>
      <c r="P959" s="341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spans="1:26" ht="15.75" customHeight="1">
      <c r="A960" s="343"/>
      <c r="B960" s="340"/>
      <c r="C960" s="341"/>
      <c r="D960" s="340"/>
      <c r="E960" s="341"/>
      <c r="F960" s="340"/>
      <c r="G960" s="341"/>
      <c r="H960" s="340"/>
      <c r="I960" s="341"/>
      <c r="J960" s="342"/>
      <c r="K960" s="340"/>
      <c r="L960" s="341"/>
      <c r="M960" s="340"/>
      <c r="N960" s="341"/>
      <c r="O960" s="340"/>
      <c r="P960" s="341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spans="1:26" ht="15.75" customHeight="1">
      <c r="A961" s="343"/>
      <c r="B961" s="340"/>
      <c r="C961" s="341"/>
      <c r="D961" s="340"/>
      <c r="E961" s="341"/>
      <c r="F961" s="340"/>
      <c r="G961" s="341"/>
      <c r="H961" s="340"/>
      <c r="I961" s="341"/>
      <c r="J961" s="342"/>
      <c r="K961" s="340"/>
      <c r="L961" s="341"/>
      <c r="M961" s="340"/>
      <c r="N961" s="341"/>
      <c r="O961" s="340"/>
      <c r="P961" s="341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spans="1:26" ht="15.75" customHeight="1">
      <c r="A962" s="343"/>
      <c r="B962" s="340"/>
      <c r="C962" s="341"/>
      <c r="D962" s="340"/>
      <c r="E962" s="341"/>
      <c r="F962" s="340"/>
      <c r="G962" s="341"/>
      <c r="H962" s="340"/>
      <c r="I962" s="341"/>
      <c r="J962" s="342"/>
      <c r="K962" s="340"/>
      <c r="L962" s="341"/>
      <c r="M962" s="340"/>
      <c r="N962" s="341"/>
      <c r="O962" s="340"/>
      <c r="P962" s="341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spans="1:26" ht="15.75" customHeight="1">
      <c r="A963" s="343"/>
      <c r="B963" s="340"/>
      <c r="C963" s="341"/>
      <c r="D963" s="340"/>
      <c r="E963" s="341"/>
      <c r="F963" s="340"/>
      <c r="G963" s="341"/>
      <c r="H963" s="340"/>
      <c r="I963" s="341"/>
      <c r="J963" s="342"/>
      <c r="K963" s="340"/>
      <c r="L963" s="341"/>
      <c r="M963" s="340"/>
      <c r="N963" s="341"/>
      <c r="O963" s="340"/>
      <c r="P963" s="341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spans="1:26" ht="15.75" customHeight="1">
      <c r="A964" s="343"/>
      <c r="B964" s="340"/>
      <c r="C964" s="341"/>
      <c r="D964" s="340"/>
      <c r="E964" s="341"/>
      <c r="F964" s="340"/>
      <c r="G964" s="341"/>
      <c r="H964" s="340"/>
      <c r="I964" s="341"/>
      <c r="J964" s="342"/>
      <c r="K964" s="340"/>
      <c r="L964" s="341"/>
      <c r="M964" s="340"/>
      <c r="N964" s="341"/>
      <c r="O964" s="340"/>
      <c r="P964" s="341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spans="1:26" ht="15.75" customHeight="1">
      <c r="A965" s="343"/>
      <c r="B965" s="340"/>
      <c r="C965" s="341"/>
      <c r="D965" s="340"/>
      <c r="E965" s="341"/>
      <c r="F965" s="340"/>
      <c r="G965" s="341"/>
      <c r="H965" s="340"/>
      <c r="I965" s="341"/>
      <c r="J965" s="342"/>
      <c r="K965" s="340"/>
      <c r="L965" s="341"/>
      <c r="M965" s="340"/>
      <c r="N965" s="341"/>
      <c r="O965" s="340"/>
      <c r="P965" s="341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spans="1:26" ht="15.75" customHeight="1">
      <c r="A966" s="343"/>
      <c r="B966" s="340"/>
      <c r="C966" s="341"/>
      <c r="D966" s="340"/>
      <c r="E966" s="341"/>
      <c r="F966" s="340"/>
      <c r="G966" s="341"/>
      <c r="H966" s="340"/>
      <c r="I966" s="341"/>
      <c r="J966" s="342"/>
      <c r="K966" s="340"/>
      <c r="L966" s="341"/>
      <c r="M966" s="340"/>
      <c r="N966" s="341"/>
      <c r="O966" s="340"/>
      <c r="P966" s="341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spans="1:26" ht="15.75" customHeight="1">
      <c r="A967" s="343"/>
      <c r="B967" s="340"/>
      <c r="C967" s="341"/>
      <c r="D967" s="340"/>
      <c r="E967" s="341"/>
      <c r="F967" s="340"/>
      <c r="G967" s="341"/>
      <c r="H967" s="340"/>
      <c r="I967" s="341"/>
      <c r="J967" s="342"/>
      <c r="K967" s="340"/>
      <c r="L967" s="341"/>
      <c r="M967" s="340"/>
      <c r="N967" s="341"/>
      <c r="O967" s="340"/>
      <c r="P967" s="341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spans="1:26" ht="15.75" customHeight="1">
      <c r="A968" s="343"/>
      <c r="B968" s="340"/>
      <c r="C968" s="341"/>
      <c r="D968" s="340"/>
      <c r="E968" s="341"/>
      <c r="F968" s="340"/>
      <c r="G968" s="341"/>
      <c r="H968" s="340"/>
      <c r="I968" s="341"/>
      <c r="J968" s="342"/>
      <c r="K968" s="340"/>
      <c r="L968" s="341"/>
      <c r="M968" s="340"/>
      <c r="N968" s="341"/>
      <c r="O968" s="340"/>
      <c r="P968" s="341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spans="1:26" ht="15.75" customHeight="1">
      <c r="A969" s="343"/>
      <c r="B969" s="340"/>
      <c r="C969" s="341"/>
      <c r="D969" s="340"/>
      <c r="E969" s="341"/>
      <c r="F969" s="340"/>
      <c r="G969" s="341"/>
      <c r="H969" s="340"/>
      <c r="I969" s="341"/>
      <c r="J969" s="342"/>
      <c r="K969" s="340"/>
      <c r="L969" s="341"/>
      <c r="M969" s="340"/>
      <c r="N969" s="341"/>
      <c r="O969" s="340"/>
      <c r="P969" s="341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spans="1:26" ht="15.75" customHeight="1">
      <c r="A970" s="343"/>
      <c r="B970" s="340"/>
      <c r="C970" s="341"/>
      <c r="D970" s="340"/>
      <c r="E970" s="341"/>
      <c r="F970" s="340"/>
      <c r="G970" s="341"/>
      <c r="H970" s="340"/>
      <c r="I970" s="341"/>
      <c r="J970" s="342"/>
      <c r="K970" s="340"/>
      <c r="L970" s="341"/>
      <c r="M970" s="340"/>
      <c r="N970" s="341"/>
      <c r="O970" s="340"/>
      <c r="P970" s="341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spans="1:26" ht="15.75" customHeight="1">
      <c r="A971" s="343"/>
      <c r="B971" s="340"/>
      <c r="C971" s="341"/>
      <c r="D971" s="340"/>
      <c r="E971" s="341"/>
      <c r="F971" s="340"/>
      <c r="G971" s="341"/>
      <c r="H971" s="340"/>
      <c r="I971" s="341"/>
      <c r="J971" s="342"/>
      <c r="K971" s="340"/>
      <c r="L971" s="341"/>
      <c r="M971" s="340"/>
      <c r="N971" s="341"/>
      <c r="O971" s="340"/>
      <c r="P971" s="341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spans="1:26" ht="15.75" customHeight="1">
      <c r="A972" s="343"/>
      <c r="B972" s="340"/>
      <c r="C972" s="341"/>
      <c r="D972" s="340"/>
      <c r="E972" s="341"/>
      <c r="F972" s="340"/>
      <c r="G972" s="341"/>
      <c r="H972" s="340"/>
      <c r="I972" s="341"/>
      <c r="J972" s="342"/>
      <c r="K972" s="340"/>
      <c r="L972" s="341"/>
      <c r="M972" s="340"/>
      <c r="N972" s="341"/>
      <c r="O972" s="340"/>
      <c r="P972" s="341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spans="1:26" ht="15.75" customHeight="1">
      <c r="A973" s="343"/>
      <c r="B973" s="340"/>
      <c r="C973" s="341"/>
      <c r="D973" s="340"/>
      <c r="E973" s="341"/>
      <c r="F973" s="340"/>
      <c r="G973" s="341"/>
      <c r="H973" s="340"/>
      <c r="I973" s="341"/>
      <c r="J973" s="342"/>
      <c r="K973" s="340"/>
      <c r="L973" s="341"/>
      <c r="M973" s="340"/>
      <c r="N973" s="341"/>
      <c r="O973" s="340"/>
      <c r="P973" s="341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spans="1:26" ht="15.75" customHeight="1">
      <c r="A974" s="343"/>
      <c r="B974" s="340"/>
      <c r="C974" s="341"/>
      <c r="D974" s="340"/>
      <c r="E974" s="341"/>
      <c r="F974" s="340"/>
      <c r="G974" s="341"/>
      <c r="H974" s="340"/>
      <c r="I974" s="341"/>
      <c r="J974" s="342"/>
      <c r="K974" s="340"/>
      <c r="L974" s="341"/>
      <c r="M974" s="340"/>
      <c r="N974" s="341"/>
      <c r="O974" s="340"/>
      <c r="P974" s="341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spans="1:26" ht="15.75" customHeight="1">
      <c r="A975" s="343"/>
      <c r="B975" s="340"/>
      <c r="C975" s="341"/>
      <c r="D975" s="340"/>
      <c r="E975" s="341"/>
      <c r="F975" s="340"/>
      <c r="G975" s="341"/>
      <c r="H975" s="340"/>
      <c r="I975" s="341"/>
      <c r="J975" s="342"/>
      <c r="K975" s="340"/>
      <c r="L975" s="341"/>
      <c r="M975" s="340"/>
      <c r="N975" s="341"/>
      <c r="O975" s="340"/>
      <c r="P975" s="341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spans="1:26" ht="15.75" customHeight="1">
      <c r="A976" s="343"/>
      <c r="B976" s="340"/>
      <c r="C976" s="341"/>
      <c r="D976" s="340"/>
      <c r="E976" s="341"/>
      <c r="F976" s="340"/>
      <c r="G976" s="341"/>
      <c r="H976" s="340"/>
      <c r="I976" s="341"/>
      <c r="J976" s="342"/>
      <c r="K976" s="340"/>
      <c r="L976" s="341"/>
      <c r="M976" s="340"/>
      <c r="N976" s="341"/>
      <c r="O976" s="340"/>
      <c r="P976" s="341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spans="1:26" ht="15.75" customHeight="1">
      <c r="A977" s="343"/>
      <c r="B977" s="340"/>
      <c r="C977" s="341"/>
      <c r="D977" s="340"/>
      <c r="E977" s="341"/>
      <c r="F977" s="340"/>
      <c r="G977" s="341"/>
      <c r="H977" s="340"/>
      <c r="I977" s="341"/>
      <c r="J977" s="342"/>
      <c r="K977" s="340"/>
      <c r="L977" s="341"/>
      <c r="M977" s="340"/>
      <c r="N977" s="341"/>
      <c r="O977" s="340"/>
      <c r="P977" s="341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spans="1:26" ht="15.75" customHeight="1">
      <c r="A978" s="343"/>
      <c r="B978" s="340"/>
      <c r="C978" s="341"/>
      <c r="D978" s="340"/>
      <c r="E978" s="341"/>
      <c r="F978" s="340"/>
      <c r="G978" s="341"/>
      <c r="H978" s="340"/>
      <c r="I978" s="341"/>
      <c r="J978" s="342"/>
      <c r="K978" s="340"/>
      <c r="L978" s="341"/>
      <c r="M978" s="340"/>
      <c r="N978" s="341"/>
      <c r="O978" s="340"/>
      <c r="P978" s="341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spans="1:26" ht="15.75" customHeight="1">
      <c r="A979" s="343"/>
      <c r="B979" s="340"/>
      <c r="C979" s="341"/>
      <c r="D979" s="340"/>
      <c r="E979" s="341"/>
      <c r="F979" s="340"/>
      <c r="G979" s="341"/>
      <c r="H979" s="340"/>
      <c r="I979" s="341"/>
      <c r="J979" s="342"/>
      <c r="K979" s="340"/>
      <c r="L979" s="341"/>
      <c r="M979" s="340"/>
      <c r="N979" s="341"/>
      <c r="O979" s="340"/>
      <c r="P979" s="341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spans="1:26" ht="15.75" customHeight="1">
      <c r="A980" s="343"/>
      <c r="B980" s="340"/>
      <c r="C980" s="341"/>
      <c r="D980" s="340"/>
      <c r="E980" s="341"/>
      <c r="F980" s="340"/>
      <c r="G980" s="341"/>
      <c r="H980" s="340"/>
      <c r="I980" s="341"/>
      <c r="J980" s="342"/>
      <c r="K980" s="340"/>
      <c r="L980" s="341"/>
      <c r="M980" s="340"/>
      <c r="N980" s="341"/>
      <c r="O980" s="340"/>
      <c r="P980" s="341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spans="1:26" ht="15.75" customHeight="1">
      <c r="A981" s="343"/>
      <c r="B981" s="340"/>
      <c r="C981" s="341"/>
      <c r="D981" s="340"/>
      <c r="E981" s="341"/>
      <c r="F981" s="340"/>
      <c r="G981" s="341"/>
      <c r="H981" s="340"/>
      <c r="I981" s="341"/>
      <c r="J981" s="342"/>
      <c r="K981" s="340"/>
      <c r="L981" s="341"/>
      <c r="M981" s="340"/>
      <c r="N981" s="341"/>
      <c r="O981" s="340"/>
      <c r="P981" s="341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spans="1:26" ht="15.75" customHeight="1">
      <c r="A982" s="343"/>
      <c r="B982" s="340"/>
      <c r="C982" s="341"/>
      <c r="D982" s="340"/>
      <c r="E982" s="341"/>
      <c r="F982" s="340"/>
      <c r="G982" s="341"/>
      <c r="H982" s="340"/>
      <c r="I982" s="341"/>
      <c r="J982" s="342"/>
      <c r="K982" s="340"/>
      <c r="L982" s="341"/>
      <c r="M982" s="340"/>
      <c r="N982" s="341"/>
      <c r="O982" s="340"/>
      <c r="P982" s="341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spans="1:26" ht="15.75" customHeight="1">
      <c r="A983" s="343"/>
      <c r="B983" s="340"/>
      <c r="C983" s="341"/>
      <c r="D983" s="340"/>
      <c r="E983" s="341"/>
      <c r="F983" s="340"/>
      <c r="G983" s="341"/>
      <c r="H983" s="340"/>
      <c r="I983" s="341"/>
      <c r="J983" s="342"/>
      <c r="K983" s="340"/>
      <c r="L983" s="341"/>
      <c r="M983" s="340"/>
      <c r="N983" s="341"/>
      <c r="O983" s="340"/>
      <c r="P983" s="341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spans="1:26" ht="15.75" customHeight="1">
      <c r="A984" s="343"/>
      <c r="B984" s="340"/>
      <c r="C984" s="341"/>
      <c r="D984" s="340"/>
      <c r="E984" s="341"/>
      <c r="F984" s="340"/>
      <c r="G984" s="341"/>
      <c r="H984" s="340"/>
      <c r="I984" s="341"/>
      <c r="J984" s="342"/>
      <c r="K984" s="340"/>
      <c r="L984" s="341"/>
      <c r="M984" s="340"/>
      <c r="N984" s="341"/>
      <c r="O984" s="340"/>
      <c r="P984" s="341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spans="1:26" ht="15.75" customHeight="1">
      <c r="A985" s="343"/>
      <c r="B985" s="340"/>
      <c r="C985" s="341"/>
      <c r="D985" s="340"/>
      <c r="E985" s="341"/>
      <c r="F985" s="340"/>
      <c r="G985" s="341"/>
      <c r="H985" s="340"/>
      <c r="I985" s="341"/>
      <c r="J985" s="342"/>
      <c r="K985" s="340"/>
      <c r="L985" s="341"/>
      <c r="M985" s="340"/>
      <c r="N985" s="341"/>
      <c r="O985" s="340"/>
      <c r="P985" s="341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spans="1:26" ht="15.75" customHeight="1">
      <c r="A986" s="343"/>
      <c r="B986" s="340"/>
      <c r="C986" s="341"/>
      <c r="D986" s="340"/>
      <c r="E986" s="341"/>
      <c r="F986" s="340"/>
      <c r="G986" s="341"/>
      <c r="H986" s="340"/>
      <c r="I986" s="341"/>
      <c r="J986" s="342"/>
      <c r="K986" s="340"/>
      <c r="L986" s="341"/>
      <c r="M986" s="340"/>
      <c r="N986" s="341"/>
      <c r="O986" s="340"/>
      <c r="P986" s="341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spans="1:26" ht="15.75" customHeight="1">
      <c r="A987" s="343"/>
      <c r="B987" s="340"/>
      <c r="C987" s="341"/>
      <c r="D987" s="340"/>
      <c r="E987" s="341"/>
      <c r="F987" s="340"/>
      <c r="G987" s="341"/>
      <c r="H987" s="340"/>
      <c r="I987" s="341"/>
      <c r="J987" s="342"/>
      <c r="K987" s="340"/>
      <c r="L987" s="341"/>
      <c r="M987" s="340"/>
      <c r="N987" s="341"/>
      <c r="O987" s="340"/>
      <c r="P987" s="341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spans="1:26" ht="15.75" customHeight="1">
      <c r="A988" s="343"/>
      <c r="B988" s="340"/>
      <c r="C988" s="341"/>
      <c r="D988" s="340"/>
      <c r="E988" s="341"/>
      <c r="F988" s="340"/>
      <c r="G988" s="341"/>
      <c r="H988" s="340"/>
      <c r="I988" s="341"/>
      <c r="J988" s="342"/>
      <c r="K988" s="340"/>
      <c r="L988" s="341"/>
      <c r="M988" s="340"/>
      <c r="N988" s="341"/>
      <c r="O988" s="340"/>
      <c r="P988" s="341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spans="1:26" ht="15.75" customHeight="1">
      <c r="A989" s="343"/>
      <c r="B989" s="340"/>
      <c r="C989" s="341"/>
      <c r="D989" s="340"/>
      <c r="E989" s="341"/>
      <c r="F989" s="340"/>
      <c r="G989" s="341"/>
      <c r="H989" s="340"/>
      <c r="I989" s="341"/>
      <c r="J989" s="342"/>
      <c r="K989" s="340"/>
      <c r="L989" s="341"/>
      <c r="M989" s="340"/>
      <c r="N989" s="341"/>
      <c r="O989" s="340"/>
      <c r="P989" s="341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spans="1:26" ht="15.75" customHeight="1">
      <c r="A990" s="343"/>
      <c r="B990" s="340"/>
      <c r="C990" s="341"/>
      <c r="D990" s="340"/>
      <c r="E990" s="341"/>
      <c r="F990" s="340"/>
      <c r="G990" s="341"/>
      <c r="H990" s="340"/>
      <c r="I990" s="341"/>
      <c r="J990" s="342"/>
      <c r="K990" s="340"/>
      <c r="L990" s="341"/>
      <c r="M990" s="340"/>
      <c r="N990" s="341"/>
      <c r="O990" s="340"/>
      <c r="P990" s="341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spans="1:26" ht="15.75" customHeight="1">
      <c r="A991" s="343"/>
      <c r="B991" s="340"/>
      <c r="C991" s="341"/>
      <c r="D991" s="340"/>
      <c r="E991" s="341"/>
      <c r="F991" s="340"/>
      <c r="G991" s="341"/>
      <c r="H991" s="340"/>
      <c r="I991" s="341"/>
      <c r="J991" s="342"/>
      <c r="K991" s="340"/>
      <c r="L991" s="341"/>
      <c r="M991" s="340"/>
      <c r="N991" s="341"/>
      <c r="O991" s="340"/>
      <c r="P991" s="341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spans="1:26" ht="15.75" customHeight="1">
      <c r="A992" s="343"/>
      <c r="B992" s="340"/>
      <c r="C992" s="341"/>
      <c r="D992" s="340"/>
      <c r="E992" s="341"/>
      <c r="F992" s="340"/>
      <c r="G992" s="341"/>
      <c r="H992" s="340"/>
      <c r="I992" s="341"/>
      <c r="J992" s="342"/>
      <c r="K992" s="340"/>
      <c r="L992" s="341"/>
      <c r="M992" s="340"/>
      <c r="N992" s="341"/>
      <c r="O992" s="340"/>
      <c r="P992" s="341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spans="1:26" ht="15.75" customHeight="1">
      <c r="A993" s="343"/>
      <c r="B993" s="340"/>
      <c r="C993" s="341"/>
      <c r="D993" s="340"/>
      <c r="E993" s="341"/>
      <c r="F993" s="340"/>
      <c r="G993" s="341"/>
      <c r="H993" s="340"/>
      <c r="I993" s="341"/>
      <c r="J993" s="342"/>
      <c r="K993" s="340"/>
      <c r="L993" s="341"/>
      <c r="M993" s="340"/>
      <c r="N993" s="341"/>
      <c r="O993" s="340"/>
      <c r="P993" s="341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spans="1:26" ht="15.75" customHeight="1">
      <c r="A994" s="343"/>
      <c r="B994" s="340"/>
      <c r="C994" s="341"/>
      <c r="D994" s="340"/>
      <c r="E994" s="341"/>
      <c r="F994" s="340"/>
      <c r="G994" s="341"/>
      <c r="H994" s="340"/>
      <c r="I994" s="341"/>
      <c r="J994" s="342"/>
      <c r="K994" s="340"/>
      <c r="L994" s="341"/>
      <c r="M994" s="340"/>
      <c r="N994" s="341"/>
      <c r="O994" s="340"/>
      <c r="P994" s="341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spans="1:26" ht="15.75" customHeight="1">
      <c r="A995" s="343"/>
      <c r="B995" s="340"/>
      <c r="C995" s="341"/>
      <c r="D995" s="340"/>
      <c r="E995" s="341"/>
      <c r="F995" s="340"/>
      <c r="G995" s="341"/>
      <c r="H995" s="340"/>
      <c r="I995" s="341"/>
      <c r="J995" s="342"/>
      <c r="K995" s="340"/>
      <c r="L995" s="341"/>
      <c r="M995" s="340"/>
      <c r="N995" s="341"/>
      <c r="O995" s="340"/>
      <c r="P995" s="341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spans="1:26" ht="15.75" customHeight="1">
      <c r="A996" s="343"/>
      <c r="B996" s="340"/>
      <c r="C996" s="341"/>
      <c r="D996" s="340"/>
      <c r="E996" s="341"/>
      <c r="F996" s="340"/>
      <c r="G996" s="341"/>
      <c r="H996" s="340"/>
      <c r="I996" s="341"/>
      <c r="J996" s="342"/>
      <c r="K996" s="340"/>
      <c r="L996" s="341"/>
      <c r="M996" s="340"/>
      <c r="N996" s="341"/>
      <c r="O996" s="340"/>
      <c r="P996" s="341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spans="1:26" ht="15.75" customHeight="1">
      <c r="A997" s="343"/>
      <c r="B997" s="340"/>
      <c r="C997" s="341"/>
      <c r="D997" s="340"/>
      <c r="E997" s="341"/>
      <c r="F997" s="340"/>
      <c r="G997" s="341"/>
      <c r="H997" s="340"/>
      <c r="I997" s="341"/>
      <c r="J997" s="342"/>
      <c r="K997" s="340"/>
      <c r="L997" s="341"/>
      <c r="M997" s="340"/>
      <c r="N997" s="341"/>
      <c r="O997" s="340"/>
      <c r="P997" s="341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spans="1:26" ht="15.75" customHeight="1">
      <c r="A998" s="343"/>
      <c r="B998" s="340"/>
      <c r="C998" s="341"/>
      <c r="D998" s="340"/>
      <c r="E998" s="341"/>
      <c r="F998" s="340"/>
      <c r="G998" s="341"/>
      <c r="H998" s="340"/>
      <c r="I998" s="341"/>
      <c r="J998" s="342"/>
      <c r="K998" s="340"/>
      <c r="L998" s="341"/>
      <c r="M998" s="340"/>
      <c r="N998" s="341"/>
      <c r="O998" s="340"/>
      <c r="P998" s="341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spans="1:26" ht="15.75" customHeight="1">
      <c r="A999" s="343"/>
      <c r="B999" s="340"/>
      <c r="C999" s="341"/>
      <c r="D999" s="340"/>
      <c r="E999" s="341"/>
      <c r="F999" s="340"/>
      <c r="G999" s="341"/>
      <c r="H999" s="340"/>
      <c r="I999" s="341"/>
      <c r="J999" s="342"/>
      <c r="K999" s="340"/>
      <c r="L999" s="341"/>
      <c r="M999" s="340"/>
      <c r="N999" s="341"/>
      <c r="O999" s="340"/>
      <c r="P999" s="341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spans="1:26" ht="15.75" customHeight="1">
      <c r="A1000" s="343"/>
      <c r="B1000" s="340"/>
      <c r="C1000" s="341"/>
      <c r="D1000" s="340"/>
      <c r="E1000" s="341"/>
      <c r="F1000" s="340"/>
      <c r="G1000" s="341"/>
      <c r="H1000" s="340"/>
      <c r="I1000" s="341"/>
      <c r="J1000" s="342"/>
      <c r="K1000" s="340"/>
      <c r="L1000" s="341"/>
      <c r="M1000" s="340"/>
      <c r="N1000" s="341"/>
      <c r="O1000" s="340"/>
      <c r="P1000" s="341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mergeCells count="3">
    <mergeCell ref="B2:P2"/>
    <mergeCell ref="B3:P3"/>
    <mergeCell ref="B4:P4"/>
  </mergeCells>
  <pageMargins left="0.7" right="0.7" top="0.75" bottom="0.75" header="0" footer="0"/>
  <pageSetup scale="43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RSBudget</vt:lpstr>
      <vt:lpstr>RSActual</vt:lpstr>
      <vt:lpstr>DataSource</vt:lpstr>
      <vt:lpstr>HotelInformation</vt:lpstr>
      <vt:lpstr>MACRO</vt:lpstr>
      <vt:lpstr>EX SUMMARY</vt:lpstr>
      <vt:lpstr>GM COMMENT</vt:lpstr>
      <vt:lpstr>BALANCE SHEET</vt:lpstr>
      <vt:lpstr>PL CONSOLIDATE</vt:lpstr>
      <vt:lpstr>PNL</vt:lpstr>
      <vt:lpstr>ROOM DIV</vt:lpstr>
      <vt:lpstr>FO</vt:lpstr>
      <vt:lpstr>HK</vt:lpstr>
      <vt:lpstr>FB DIV</vt:lpstr>
      <vt:lpstr>MOD</vt:lpstr>
      <vt:lpstr>AG</vt:lpstr>
      <vt:lpstr>FA</vt:lpstr>
      <vt:lpstr>HR</vt:lpstr>
      <vt:lpstr>SM</vt:lpstr>
      <vt:lpstr>PMC</vt:lpstr>
      <vt:lpstr>LP</vt:lpstr>
      <vt:lpstr>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retechno khaer</dc:creator>
  <cp:lastModifiedBy>retechno khaer</cp:lastModifiedBy>
  <dcterms:created xsi:type="dcterms:W3CDTF">2024-01-27T15:24:42Z</dcterms:created>
  <dcterms:modified xsi:type="dcterms:W3CDTF">2024-04-27T03:34:15Z</dcterms:modified>
</cp:coreProperties>
</file>