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ING\_Cakrasoft\Web\chs_cloud_frontend\public\report\reports\CHS\"/>
    </mc:Choice>
  </mc:AlternateContent>
  <xr:revisionPtr revIDLastSave="0" documentId="13_ncr:1_{1E70B8C1-5C17-4E4C-86F7-74DAC3EDE878}" xr6:coauthVersionLast="47" xr6:coauthVersionMax="47" xr10:uidLastSave="{00000000-0000-0000-0000-000000000000}"/>
  <bookViews>
    <workbookView xWindow="-120" yWindow="-120" windowWidth="29040" windowHeight="17520" tabRatio="676" xr2:uid="{00000000-000D-0000-FFFF-FFFF00000000}"/>
  </bookViews>
  <sheets>
    <sheet name="NAReport" sheetId="1" r:id="rId1"/>
    <sheet name="RSActual" sheetId="13" r:id="rId2"/>
    <sheet name="MarketStatisticByBusinessSource" sheetId="32" state="hidden" r:id="rId3"/>
    <sheet name="Statistic" sheetId="2" state="hidden" r:id="rId4"/>
    <sheet name="Rev" sheetId="8" state="hidden" r:id="rId5"/>
    <sheet name="Payment" sheetId="9" state="hidden" r:id="rId6"/>
    <sheet name="Forecast" sheetId="3" state="hidden" r:id="rId7"/>
    <sheet name="Type" sheetId="4" state="hidden" r:id="rId8"/>
    <sheet name="Segment" sheetId="5" state="hidden" r:id="rId9"/>
    <sheet name="OTA" sheetId="7" state="hidden" r:id="rId10"/>
    <sheet name="Banquet" sheetId="6" state="hidden" r:id="rId11"/>
    <sheet name="VIP" sheetId="10" state="hidden" r:id="rId12"/>
    <sheet name="Reservation" sheetId="11" state="hidden" r:id="rId13"/>
    <sheet name="DailyReport" sheetId="30" state="hidden" r:id="rId14"/>
    <sheet name="Stat" sheetId="29" r:id="rId15"/>
    <sheet name="MonthlyGuestForecast" sheetId="27" state="hidden" r:id="rId16"/>
    <sheet name="MarketSegment" sheetId="14" state="hidden" r:id="rId17"/>
    <sheet name="RoomTypeTotalRoom" sheetId="15" state="hidden" r:id="rId18"/>
    <sheet name="RoomTypeTotalRoomHouseUse" sheetId="16" state="hidden" r:id="rId19"/>
    <sheet name="RoomTypeTotalRoomCompliment" sheetId="17" state="hidden" r:id="rId20"/>
    <sheet name="RevenueStatisticRoom" sheetId="18" state="hidden" r:id="rId21"/>
    <sheet name="RevenueStatistic" sheetId="19" state="hidden" r:id="rId22"/>
    <sheet name="RevenueStatisticOtherFB" sheetId="20" state="hidden" r:id="rId23"/>
    <sheet name="RevenueStatisticLiability" sheetId="21" state="hidden" r:id="rId24"/>
    <sheet name="PaymentStatistic" sheetId="22" state="hidden" r:id="rId25"/>
    <sheet name="GuestLedgerDeposit" sheetId="23" state="hidden" r:id="rId26"/>
    <sheet name="HotelInformation" sheetId="25" state="hidden" r:id="rId27"/>
    <sheet name="RevStatLiabilityNoTaxSvc" sheetId="26" state="hidden" r:id="rId28"/>
    <sheet name="HotelCompetitor" sheetId="31" r:id="rId29"/>
  </sheets>
  <definedNames>
    <definedName name="_xlnm.Print_Area" localSheetId="0">NAReport!$B$1:$M$63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D41" i="22"/>
  <c r="E41" i="22"/>
  <c r="F41" i="22"/>
  <c r="G41" i="22"/>
  <c r="G32" i="1" l="1"/>
  <c r="D38" i="26"/>
  <c r="E31" i="1" s="1"/>
  <c r="E32" i="1" s="1"/>
  <c r="E38" i="26"/>
  <c r="F38" i="26"/>
  <c r="G38" i="26"/>
  <c r="H38" i="26"/>
  <c r="I38" i="26"/>
  <c r="C38" i="26"/>
  <c r="C31" i="1" s="1"/>
  <c r="C32" i="1" s="1"/>
  <c r="C4" i="1" l="1"/>
  <c r="J61" i="1"/>
  <c r="J62" i="1"/>
  <c r="J63" i="1"/>
  <c r="J64" i="1"/>
  <c r="J65" i="1"/>
  <c r="J66" i="1"/>
  <c r="J67" i="1"/>
  <c r="J68" i="1"/>
  <c r="J60" i="1"/>
  <c r="E12" i="1" l="1"/>
  <c r="C12" i="1"/>
  <c r="E11" i="1"/>
  <c r="E10" i="1"/>
  <c r="C10" i="1"/>
  <c r="D62" i="1"/>
  <c r="E62" i="1"/>
  <c r="C62" i="1"/>
  <c r="H60" i="1"/>
  <c r="G60" i="1"/>
  <c r="F60" i="1"/>
  <c r="E60" i="1"/>
  <c r="D60" i="1"/>
  <c r="C60" i="1"/>
  <c r="E61" i="1"/>
  <c r="D61" i="1"/>
  <c r="C61" i="1"/>
  <c r="H59" i="1"/>
  <c r="G59" i="1"/>
  <c r="F59" i="1"/>
  <c r="E59" i="1"/>
  <c r="D59" i="1"/>
  <c r="E57" i="1"/>
  <c r="D57" i="1"/>
  <c r="C57" i="1"/>
  <c r="H55" i="1"/>
  <c r="G55" i="1"/>
  <c r="F55" i="1"/>
  <c r="E55" i="1"/>
  <c r="D55" i="1"/>
  <c r="C59" i="1"/>
  <c r="C55" i="1"/>
  <c r="E58" i="1"/>
  <c r="D58" i="1"/>
  <c r="C58" i="1"/>
  <c r="H56" i="1"/>
  <c r="G56" i="1"/>
  <c r="F56" i="1"/>
  <c r="E56" i="1"/>
  <c r="D56" i="1"/>
  <c r="C56" i="1"/>
  <c r="E30" i="1"/>
  <c r="E29" i="1"/>
  <c r="E24" i="1"/>
  <c r="E22" i="1"/>
  <c r="E21" i="1"/>
  <c r="E20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L25" i="1"/>
  <c r="K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5" i="1"/>
  <c r="J70" i="1"/>
  <c r="B2" i="1"/>
  <c r="B1" i="1"/>
  <c r="G48" i="1"/>
  <c r="G49" i="1"/>
  <c r="G50" i="1"/>
  <c r="G51" i="1"/>
  <c r="G52" i="1"/>
  <c r="G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F47" i="1"/>
  <c r="E47" i="1"/>
  <c r="D47" i="1"/>
  <c r="C47" i="1"/>
  <c r="B48" i="1"/>
  <c r="B49" i="1"/>
  <c r="B50" i="1"/>
  <c r="B51" i="1"/>
  <c r="B52" i="1"/>
  <c r="B47" i="1"/>
  <c r="E39" i="1" l="1"/>
  <c r="E38" i="1"/>
  <c r="E37" i="1"/>
  <c r="E36" i="1"/>
  <c r="C39" i="1"/>
  <c r="C38" i="1"/>
  <c r="C37" i="1"/>
  <c r="C36" i="1"/>
  <c r="C41" i="1"/>
  <c r="C30" i="1"/>
  <c r="C29" i="1"/>
  <c r="F32" i="20"/>
  <c r="E25" i="1" s="1"/>
  <c r="E28" i="1" s="1"/>
  <c r="G32" i="20"/>
  <c r="H32" i="20"/>
  <c r="I32" i="20"/>
  <c r="J32" i="20"/>
  <c r="K32" i="20"/>
  <c r="L32" i="20"/>
  <c r="E32" i="20"/>
  <c r="C25" i="1" s="1"/>
  <c r="C24" i="1"/>
  <c r="C22" i="1"/>
  <c r="C21" i="1"/>
  <c r="C20" i="1"/>
  <c r="E17" i="1"/>
  <c r="C17" i="1"/>
  <c r="C11" i="1"/>
  <c r="E9" i="1"/>
  <c r="C9" i="1"/>
  <c r="E8" i="1"/>
  <c r="C8" i="1"/>
  <c r="E7" i="1"/>
  <c r="C7" i="1"/>
  <c r="E6" i="1"/>
  <c r="C6" i="1"/>
  <c r="E17" i="9"/>
  <c r="D17" i="9"/>
  <c r="C17" i="9"/>
  <c r="J17" i="8"/>
  <c r="I17" i="8"/>
  <c r="G28" i="1" s="1"/>
  <c r="H17" i="8"/>
  <c r="G17" i="8"/>
  <c r="F17" i="8"/>
  <c r="E17" i="8"/>
  <c r="D17" i="8"/>
  <c r="C17" i="8"/>
  <c r="G24" i="1"/>
  <c r="G23" i="1"/>
  <c r="C23" i="1"/>
  <c r="G22" i="1"/>
  <c r="L21" i="1"/>
  <c r="J21" i="1"/>
  <c r="G21" i="1"/>
  <c r="L20" i="1"/>
  <c r="J20" i="1"/>
  <c r="G20" i="1"/>
  <c r="L19" i="1"/>
  <c r="J19" i="1"/>
  <c r="L18" i="1"/>
  <c r="J18" i="1"/>
  <c r="G17" i="1"/>
  <c r="G13" i="1"/>
  <c r="G12" i="1"/>
  <c r="G11" i="1"/>
  <c r="G10" i="1"/>
  <c r="G9" i="1"/>
  <c r="G8" i="1"/>
  <c r="G7" i="1"/>
  <c r="G6" i="1"/>
  <c r="E14" i="1" l="1"/>
  <c r="C16" i="1"/>
  <c r="E13" i="1"/>
  <c r="C13" i="1"/>
  <c r="C28" i="1"/>
  <c r="K46" i="1" s="1"/>
  <c r="L45" i="1"/>
  <c r="E15" i="1"/>
  <c r="G14" i="1"/>
  <c r="G15" i="1"/>
  <c r="G16" i="1"/>
  <c r="M48" i="1"/>
  <c r="L48" i="1"/>
  <c r="K44" i="1"/>
  <c r="G30" i="1"/>
  <c r="K47" i="1"/>
  <c r="L47" i="1"/>
  <c r="L44" i="1"/>
  <c r="M47" i="1"/>
  <c r="C14" i="1"/>
  <c r="M44" i="1"/>
  <c r="C15" i="1"/>
  <c r="M45" i="1"/>
  <c r="L46" i="1"/>
  <c r="M46" i="1"/>
  <c r="E16" i="1"/>
  <c r="G29" i="1"/>
  <c r="G26" i="1"/>
  <c r="G31" i="1" l="1"/>
  <c r="K48" i="1"/>
  <c r="K45" i="1"/>
</calcChain>
</file>

<file path=xl/sharedStrings.xml><?xml version="1.0" encoding="utf-8"?>
<sst xmlns="http://schemas.openxmlformats.org/spreadsheetml/2006/main" count="828" uniqueCount="552">
  <si>
    <t>Date</t>
  </si>
  <si>
    <t>BFAST PREPARE SETUP</t>
  </si>
  <si>
    <t>TODAY</t>
  </si>
  <si>
    <t>MTD</t>
  </si>
  <si>
    <t>REMARK</t>
  </si>
  <si>
    <t>Statistic</t>
  </si>
  <si>
    <t>Today</t>
  </si>
  <si>
    <t>BUDGET</t>
  </si>
  <si>
    <t>Total Room</t>
  </si>
  <si>
    <t>Out of Order</t>
  </si>
  <si>
    <t>MEETING / PAX</t>
  </si>
  <si>
    <t>Room Saleable</t>
  </si>
  <si>
    <t>Room Sold</t>
  </si>
  <si>
    <t>House Use</t>
  </si>
  <si>
    <t>R. Complimentary</t>
  </si>
  <si>
    <t>R. Day Use</t>
  </si>
  <si>
    <t>R. Occupancy</t>
  </si>
  <si>
    <t>% Occupancy (Paid)</t>
  </si>
  <si>
    <t>% Double Occupancy</t>
  </si>
  <si>
    <t>ARR</t>
  </si>
  <si>
    <t>VIP ROOM (EA/IN HOUSE)</t>
  </si>
  <si>
    <t>Total Guest</t>
  </si>
  <si>
    <t>NAME/CORP/GOV/OWN</t>
  </si>
  <si>
    <t>ROOM</t>
  </si>
  <si>
    <t>HOTEL REVENUE</t>
  </si>
  <si>
    <t>Room Revenue</t>
  </si>
  <si>
    <t>Breakfast</t>
  </si>
  <si>
    <t>Restaurant</t>
  </si>
  <si>
    <t>Room Service</t>
  </si>
  <si>
    <t>MARKET SEGMENT</t>
  </si>
  <si>
    <t>Banquet</t>
  </si>
  <si>
    <t>SEGMENT</t>
  </si>
  <si>
    <t>MOD</t>
  </si>
  <si>
    <t>TOTAL REVENUE</t>
  </si>
  <si>
    <t>SERVICE CHARGE</t>
  </si>
  <si>
    <t>TAX</t>
  </si>
  <si>
    <t>GROSS REVENUE</t>
  </si>
  <si>
    <t>CASH IN FLOW HOTEL</t>
  </si>
  <si>
    <t>OPENING LEDGER</t>
  </si>
  <si>
    <t>CASH</t>
  </si>
  <si>
    <t>BANK TRANSFER</t>
  </si>
  <si>
    <t>CITY LEDGER</t>
  </si>
  <si>
    <t>OTHER</t>
  </si>
  <si>
    <t>TOTAL GUEST LEDGER</t>
  </si>
  <si>
    <t>STATISTIC ANALYSIS</t>
  </si>
  <si>
    <t>CLOSING LEDGER</t>
  </si>
  <si>
    <t>STATISTIC</t>
  </si>
  <si>
    <t>RevPar</t>
  </si>
  <si>
    <t>FORECAST</t>
  </si>
  <si>
    <t>TRevPar</t>
  </si>
  <si>
    <t>DATE</t>
  </si>
  <si>
    <t>LN</t>
  </si>
  <si>
    <t>EA</t>
  </si>
  <si>
    <t>ED</t>
  </si>
  <si>
    <t>SOLD</t>
  </si>
  <si>
    <t>%OCC</t>
  </si>
  <si>
    <t>TRevPOR</t>
  </si>
  <si>
    <t>RevPGuest</t>
  </si>
  <si>
    <t>TRevPerGuest</t>
  </si>
  <si>
    <t>SPECIAL RESERVATIONS FOR TODAY</t>
  </si>
  <si>
    <t>DESCRIPTION</t>
  </si>
  <si>
    <t>ROOM TYPE OCCUPANCY</t>
  </si>
  <si>
    <t>OCCUPIED TODAY</t>
  </si>
  <si>
    <t>OTA</t>
  </si>
  <si>
    <t>OCCUPIED MTD</t>
  </si>
  <si>
    <t>NAME</t>
  </si>
  <si>
    <t>TRAVELOKA</t>
  </si>
  <si>
    <t>AGODA</t>
  </si>
  <si>
    <t>Note :</t>
  </si>
  <si>
    <t>TOTAL</t>
  </si>
  <si>
    <t>No</t>
  </si>
  <si>
    <t>Remark</t>
  </si>
  <si>
    <t>Actual MTD</t>
  </si>
  <si>
    <t>Budget MTD</t>
  </si>
  <si>
    <t>Ytd</t>
  </si>
  <si>
    <t>Room Inventory</t>
  </si>
  <si>
    <t>Room Out of Order</t>
  </si>
  <si>
    <t>Room Occupied</t>
  </si>
  <si>
    <t>Room House Use</t>
  </si>
  <si>
    <t>Room Compliment</t>
  </si>
  <si>
    <t>Room Vacant</t>
  </si>
  <si>
    <t>% Sold</t>
  </si>
  <si>
    <t>Double Occ</t>
  </si>
  <si>
    <t># of Paying Pax</t>
  </si>
  <si>
    <t># of House Use Pax</t>
  </si>
  <si>
    <t># of Compliment Pax</t>
  </si>
  <si>
    <t>Total Number of Pax</t>
  </si>
  <si>
    <t>Total Nett Room Revenue</t>
  </si>
  <si>
    <t>Today Arrival Room</t>
  </si>
  <si>
    <t>Today Arrival Pax</t>
  </si>
  <si>
    <t># of Walk-in Room</t>
  </si>
  <si>
    <t>Today Departure Room</t>
  </si>
  <si>
    <t>Today Departure Pax</t>
  </si>
  <si>
    <t>Cancel CI Room</t>
  </si>
  <si>
    <t>Cancel Rsv Room</t>
  </si>
  <si>
    <t>No Show Room</t>
  </si>
  <si>
    <t>Early Departure Room</t>
  </si>
  <si>
    <t>Extend Departure Room</t>
  </si>
  <si>
    <t xml:space="preserve">Day Use </t>
  </si>
  <si>
    <t>**EOF**</t>
  </si>
  <si>
    <t>Dept</t>
  </si>
  <si>
    <t>SubDept</t>
  </si>
  <si>
    <t>Nett Today</t>
  </si>
  <si>
    <t>SvcToday</t>
  </si>
  <si>
    <t>TaxToday</t>
  </si>
  <si>
    <t>SvcMtd</t>
  </si>
  <si>
    <t>TaxMtd</t>
  </si>
  <si>
    <t>001</t>
  </si>
  <si>
    <t/>
  </si>
  <si>
    <t>002</t>
  </si>
  <si>
    <t>BQ</t>
  </si>
  <si>
    <t>RST</t>
  </si>
  <si>
    <t>RSV</t>
  </si>
  <si>
    <t>003</t>
  </si>
  <si>
    <t>Code</t>
  </si>
  <si>
    <t>BK</t>
  </si>
  <si>
    <t>CC</t>
  </si>
  <si>
    <t>CL</t>
  </si>
  <si>
    <t>CS</t>
  </si>
  <si>
    <t>DC</t>
  </si>
  <si>
    <t>DP</t>
  </si>
  <si>
    <t>DPU</t>
  </si>
  <si>
    <t>Forecast</t>
  </si>
  <si>
    <t>Inv</t>
  </si>
  <si>
    <t>OO</t>
  </si>
  <si>
    <t>Saleable</t>
  </si>
  <si>
    <t>26/08, Mon</t>
  </si>
  <si>
    <t>27/08, Tue</t>
  </si>
  <si>
    <t>28/08, Wed</t>
  </si>
  <si>
    <t>29/08, Thu</t>
  </si>
  <si>
    <t>30/08, Fri</t>
  </si>
  <si>
    <t>31/08, Sat</t>
  </si>
  <si>
    <t>01/09, Sun</t>
  </si>
  <si>
    <t>Budget</t>
  </si>
  <si>
    <t>Type</t>
  </si>
  <si>
    <t>Qty</t>
  </si>
  <si>
    <t>Pax</t>
  </si>
  <si>
    <t>Rev</t>
  </si>
  <si>
    <t>BRD</t>
  </si>
  <si>
    <t>BRIGHT DAY DOUBLE</t>
  </si>
  <si>
    <t>BRT</t>
  </si>
  <si>
    <t>BRIGHT DAY TWIN</t>
  </si>
  <si>
    <t>LVD</t>
  </si>
  <si>
    <t>LOVELY DAY DOUBLE</t>
  </si>
  <si>
    <t>MND</t>
  </si>
  <si>
    <t>MOONLITE NITE DOUBLE</t>
  </si>
  <si>
    <t>NID</t>
  </si>
  <si>
    <t>NITE DOUBLE</t>
  </si>
  <si>
    <t>SHD</t>
  </si>
  <si>
    <t>SHINY NITE DOUBLE</t>
  </si>
  <si>
    <t>SHT</t>
  </si>
  <si>
    <t>SHINY NITE TWIN</t>
  </si>
  <si>
    <t>SUD</t>
  </si>
  <si>
    <t>SUNNY DAY DOUBLE</t>
  </si>
  <si>
    <t>SUT</t>
  </si>
  <si>
    <t>SUNNY DAY TWIN</t>
  </si>
  <si>
    <t>NIT</t>
  </si>
  <si>
    <t>STD</t>
  </si>
  <si>
    <t>STT</t>
  </si>
  <si>
    <t>Segment</t>
  </si>
  <si>
    <t>GTAG</t>
  </si>
  <si>
    <t>GRP - TRAVEL AGENT</t>
  </si>
  <si>
    <t>GOTH</t>
  </si>
  <si>
    <t>GRP - OTHERS</t>
  </si>
  <si>
    <t>COMP</t>
  </si>
  <si>
    <t>OTH - COMPLIMENT</t>
  </si>
  <si>
    <t>ARTR</t>
  </si>
  <si>
    <t>OTH -ARTIST RATE</t>
  </si>
  <si>
    <t>PACK</t>
  </si>
  <si>
    <t>TRA - RETAIL HOTEL PACKAGE</t>
  </si>
  <si>
    <t>GGOV</t>
  </si>
  <si>
    <t>GRP- GOVERMENTSEGMENT</t>
  </si>
  <si>
    <t>MRED</t>
  </si>
  <si>
    <t>MEM-POINT REDEMPTION</t>
  </si>
  <si>
    <t>FOTH</t>
  </si>
  <si>
    <t>TRA - OTHERS TRANSIENT</t>
  </si>
  <si>
    <t>GOV</t>
  </si>
  <si>
    <t>TRA - GOVERNMENT</t>
  </si>
  <si>
    <t>CORP</t>
  </si>
  <si>
    <t>TRA- CORPORATE</t>
  </si>
  <si>
    <t>TA C</t>
  </si>
  <si>
    <t>TRA - TRAVEL AGENT C</t>
  </si>
  <si>
    <t>FTAG</t>
  </si>
  <si>
    <t>TRA - TRAVEL AGENT</t>
  </si>
  <si>
    <t>INDV</t>
  </si>
  <si>
    <t>TRA - RETAIL INDV</t>
  </si>
  <si>
    <t>TRA - ONLINE TRAVEL AGENT</t>
  </si>
  <si>
    <t>OWN</t>
  </si>
  <si>
    <t>OTH -OWNER RATE</t>
  </si>
  <si>
    <t>IWEB</t>
  </si>
  <si>
    <t>TRA - AL WEBSITE</t>
  </si>
  <si>
    <t>TA A</t>
  </si>
  <si>
    <t>TRA - TRAVEL AGENT A</t>
  </si>
  <si>
    <t>HU</t>
  </si>
  <si>
    <t>OTH - HOUSE USE</t>
  </si>
  <si>
    <t>GCOR</t>
  </si>
  <si>
    <t>GRP - CORPORATE SEGMENT</t>
  </si>
  <si>
    <t>AFNF</t>
  </si>
  <si>
    <t>OTH - ARTIST FRIEND &amp; FAMILY</t>
  </si>
  <si>
    <t>MROL</t>
  </si>
  <si>
    <t>MEM-MEMBER ONLY RATE</t>
  </si>
  <si>
    <t>WIG</t>
  </si>
  <si>
    <t>TRA - RETAIL WIG</t>
  </si>
  <si>
    <t>3</t>
  </si>
  <si>
    <t>6</t>
  </si>
  <si>
    <t>7</t>
  </si>
  <si>
    <t>BOOKING.COM</t>
  </si>
  <si>
    <t>691</t>
  </si>
  <si>
    <t>TRIP.COM</t>
  </si>
  <si>
    <t>5</t>
  </si>
  <si>
    <t>TIKET.COM</t>
  </si>
  <si>
    <t>Room</t>
  </si>
  <si>
    <t>Guest Note</t>
  </si>
  <si>
    <t>Bill Instr</t>
  </si>
  <si>
    <t>Company</t>
  </si>
  <si>
    <t>Guest Name</t>
  </si>
  <si>
    <t>Qty Room</t>
  </si>
  <si>
    <t>Guestname</t>
  </si>
  <si>
    <t>PT KONGRES MANAJEMEN INDONESIA (ICM)</t>
  </si>
  <si>
    <t xml:space="preserve">PT KONGRES MANAJEMEN INDONESIA </t>
  </si>
  <si>
    <t>Unit Code</t>
  </si>
  <si>
    <t>Description</t>
  </si>
  <si>
    <t>TDY</t>
  </si>
  <si>
    <t>MTDLM</t>
  </si>
  <si>
    <t>MTDLY</t>
  </si>
  <si>
    <t>YTD</t>
  </si>
  <si>
    <t>YTDLY</t>
  </si>
  <si>
    <t>Accounting Period: May 2024</t>
  </si>
  <si>
    <t>RSA000</t>
  </si>
  <si>
    <t>Operations Days</t>
  </si>
  <si>
    <t>RSA001</t>
  </si>
  <si>
    <t>RSA002</t>
  </si>
  <si>
    <t>Out Of Order</t>
  </si>
  <si>
    <t>RSA003</t>
  </si>
  <si>
    <t>Office Use</t>
  </si>
  <si>
    <t>RSA004</t>
  </si>
  <si>
    <t>Under Construction</t>
  </si>
  <si>
    <t>RSA005</t>
  </si>
  <si>
    <t>RSA006</t>
  </si>
  <si>
    <t>Compliment</t>
  </si>
  <si>
    <t>RSA007</t>
  </si>
  <si>
    <t>RSA009</t>
  </si>
  <si>
    <t>Day Use</t>
  </si>
  <si>
    <t>RSA010</t>
  </si>
  <si>
    <t>Revenue Gross</t>
  </si>
  <si>
    <t>RSA011</t>
  </si>
  <si>
    <t>Revenue with Compliment</t>
  </si>
  <si>
    <t>RSA012</t>
  </si>
  <si>
    <t>Revenue Non Package</t>
  </si>
  <si>
    <t>RSA013</t>
  </si>
  <si>
    <t>Revenue Nett</t>
  </si>
  <si>
    <t>RSA014</t>
  </si>
  <si>
    <t>Adult</t>
  </si>
  <si>
    <t>RSA015</t>
  </si>
  <si>
    <t>Child</t>
  </si>
  <si>
    <t>RSA016</t>
  </si>
  <si>
    <t>Adult Sold</t>
  </si>
  <si>
    <t>RSA017</t>
  </si>
  <si>
    <t>Child Sold</t>
  </si>
  <si>
    <t>RSA018</t>
  </si>
  <si>
    <t>Adult Day Use</t>
  </si>
  <si>
    <t>RSA019</t>
  </si>
  <si>
    <t>Child Day Use</t>
  </si>
  <si>
    <t>RSA020</t>
  </si>
  <si>
    <t>Adult Compliment</t>
  </si>
  <si>
    <t>RSA021</t>
  </si>
  <si>
    <t>Child Compliment</t>
  </si>
  <si>
    <t>RSA022</t>
  </si>
  <si>
    <t>Adult House Use</t>
  </si>
  <si>
    <t>RSA023</t>
  </si>
  <si>
    <t>Child House use</t>
  </si>
  <si>
    <t>RSA024</t>
  </si>
  <si>
    <t>Pax Single Occupancy</t>
  </si>
  <si>
    <t>RSA025</t>
  </si>
  <si>
    <t>Walk In</t>
  </si>
  <si>
    <t>RSA026</t>
  </si>
  <si>
    <t>WAlk In Foreign</t>
  </si>
  <si>
    <t>RSA027</t>
  </si>
  <si>
    <t>Check In</t>
  </si>
  <si>
    <t>RSA028</t>
  </si>
  <si>
    <t>Pax Check In</t>
  </si>
  <si>
    <t>RSA029</t>
  </si>
  <si>
    <t>Check In Tomorrow</t>
  </si>
  <si>
    <t>RSA030</t>
  </si>
  <si>
    <t>Pax Check In Tomorrow</t>
  </si>
  <si>
    <t>RSA031</t>
  </si>
  <si>
    <t>Check In Foreign</t>
  </si>
  <si>
    <t>RSA032</t>
  </si>
  <si>
    <t>Reservation</t>
  </si>
  <si>
    <t>RSA033</t>
  </si>
  <si>
    <t>Cancel Reservation</t>
  </si>
  <si>
    <t>RSA034</t>
  </si>
  <si>
    <t>No Show Reservation</t>
  </si>
  <si>
    <t>RSA035</t>
  </si>
  <si>
    <t>Check Out</t>
  </si>
  <si>
    <t>RSA036</t>
  </si>
  <si>
    <t>Pax Check Out</t>
  </si>
  <si>
    <t>RSA037</t>
  </si>
  <si>
    <t>Early Check Out</t>
  </si>
  <si>
    <t>RSA038</t>
  </si>
  <si>
    <t>Check Out Tomorrow</t>
  </si>
  <si>
    <t>RSA039</t>
  </si>
  <si>
    <t>Pax Check Out Tomorrow</t>
  </si>
  <si>
    <t>RSA040</t>
  </si>
  <si>
    <t>Breakfast Cover</t>
  </si>
  <si>
    <t>RSA041</t>
  </si>
  <si>
    <t>Food Cover</t>
  </si>
  <si>
    <t>RSA042</t>
  </si>
  <si>
    <t>Beverage Cover</t>
  </si>
  <si>
    <t>RSA043</t>
  </si>
  <si>
    <t>Banquet Cover</t>
  </si>
  <si>
    <t>Gathering Cover</t>
  </si>
  <si>
    <t>RSA044</t>
  </si>
  <si>
    <t>Wedding Cover</t>
  </si>
  <si>
    <t>Segment Cover Breakfast</t>
  </si>
  <si>
    <t>RSA045</t>
  </si>
  <si>
    <t>Segment Cover Lunch</t>
  </si>
  <si>
    <t>RSA046</t>
  </si>
  <si>
    <t>Segment Cover Dinner</t>
  </si>
  <si>
    <t>RSA047</t>
  </si>
  <si>
    <t>Segment Cover Coffee Break</t>
  </si>
  <si>
    <t>RSA048</t>
  </si>
  <si>
    <t>Revenue Breakfast</t>
  </si>
  <si>
    <t>RSA049</t>
  </si>
  <si>
    <t>Revenue Food</t>
  </si>
  <si>
    <t>RSA050</t>
  </si>
  <si>
    <t>Revenue Beverage</t>
  </si>
  <si>
    <t>RSA051</t>
  </si>
  <si>
    <t>Revenue Banquet</t>
  </si>
  <si>
    <t>RSA052</t>
  </si>
  <si>
    <t>Revenue Wedding</t>
  </si>
  <si>
    <t>RSA053</t>
  </si>
  <si>
    <t>Revenue Gathering</t>
  </si>
  <si>
    <t>RSA054</t>
  </si>
  <si>
    <t>Guest Ledger</t>
  </si>
  <si>
    <t>RSA055</t>
  </si>
  <si>
    <t>Guest Deposit</t>
  </si>
  <si>
    <t>Market</t>
  </si>
  <si>
    <t>TDYOccupied</t>
  </si>
  <si>
    <t>MTDOccupied</t>
  </si>
  <si>
    <t>YTDOccupied</t>
  </si>
  <si>
    <t>TDYOccupiedWithCompliment</t>
  </si>
  <si>
    <t>MTDOccupiedWithCompliment</t>
  </si>
  <si>
    <t>YTDOccupiedWithCompliment</t>
  </si>
  <si>
    <t>TDYRevenue</t>
  </si>
  <si>
    <t>MTDRevenue</t>
  </si>
  <si>
    <t>YTDRevenue</t>
  </si>
  <si>
    <t>Room Type</t>
  </si>
  <si>
    <t>TDYRoomTypeTotalRoom</t>
  </si>
  <si>
    <t>MTDRoomTypeTotalRoom</t>
  </si>
  <si>
    <t>MTDLMRoomTypeTotalRoom</t>
  </si>
  <si>
    <t>YTDRoomTypeTotalRoom</t>
  </si>
  <si>
    <t>YTDLYRoomTypeTotalRoom</t>
  </si>
  <si>
    <t>account_code</t>
  </si>
  <si>
    <t>Account</t>
  </si>
  <si>
    <t>AccountSubGroup</t>
  </si>
  <si>
    <t>MTDLMRevenue</t>
  </si>
  <si>
    <t>TDYRevenueBudget</t>
  </si>
  <si>
    <t>MTDRevenueBudget</t>
  </si>
  <si>
    <t>YTDRevenueBudget</t>
  </si>
  <si>
    <t>SubDepartment</t>
  </si>
  <si>
    <t>TDYLiability</t>
  </si>
  <si>
    <t>MTDLiability</t>
  </si>
  <si>
    <t>MTDLMLiability</t>
  </si>
  <si>
    <t>YTDLiability</t>
  </si>
  <si>
    <t>TDYLiabilityBudget</t>
  </si>
  <si>
    <t>MTDLiabilityBudget</t>
  </si>
  <si>
    <t>YTDLiabilityBudget</t>
  </si>
  <si>
    <t>TDYPayment</t>
  </si>
  <si>
    <t>MTDPayment</t>
  </si>
  <si>
    <t>MTDLMPayment</t>
  </si>
  <si>
    <t>YTDPayment</t>
  </si>
  <si>
    <t>TDYGuestLedger</t>
  </si>
  <si>
    <t>TDYGuestLedgerPrevious</t>
  </si>
  <si>
    <t>MTDGuestLedger</t>
  </si>
  <si>
    <t>MTDGuestLedgerPrevious</t>
  </si>
  <si>
    <t>MTDLMGuestLedger</t>
  </si>
  <si>
    <t>MTDGLMGuestLedgerPrevious</t>
  </si>
  <si>
    <t>YTDGuestLedger</t>
  </si>
  <si>
    <t>YTDGuestLedgerPrevious</t>
  </si>
  <si>
    <t>TDYGuestDeposit</t>
  </si>
  <si>
    <t>TDYGuestDepositPrevious</t>
  </si>
  <si>
    <t>MTDGuestDeposit</t>
  </si>
  <si>
    <t>MTDGuestDepositPrevious</t>
  </si>
  <si>
    <t>MTDLMGuestDeposit</t>
  </si>
  <si>
    <t>MTDGLMGuestDepositPrevious</t>
  </si>
  <si>
    <t>YTDGuestDeposit</t>
  </si>
  <si>
    <t>YTDGuestDepositPrevious</t>
  </si>
  <si>
    <t>code</t>
  </si>
  <si>
    <t>name</t>
  </si>
  <si>
    <t>street</t>
  </si>
  <si>
    <t>Country</t>
  </si>
  <si>
    <t>State</t>
  </si>
  <si>
    <t>foto</t>
  </si>
  <si>
    <t>CREDIT/DEBIT CARD</t>
  </si>
  <si>
    <t>AuditDate</t>
  </si>
  <si>
    <t>total_room</t>
  </si>
  <si>
    <t>total_oo</t>
  </si>
  <si>
    <t>Day Name</t>
  </si>
  <si>
    <t>pax_group_arrival_by_res</t>
  </si>
  <si>
    <t>pax_group_arrival_by_walk</t>
  </si>
  <si>
    <t>pax_individual_arrival_by_res</t>
  </si>
  <si>
    <t>pax_individual_arrival_by_walk</t>
  </si>
  <si>
    <t>pax_group_departure</t>
  </si>
  <si>
    <t>pax_individual_departure</t>
  </si>
  <si>
    <t>pax_day_use</t>
  </si>
  <si>
    <t>pax_group_compliment</t>
  </si>
  <si>
    <t>pax_individual_compliment</t>
  </si>
  <si>
    <t>pax_house_use</t>
  </si>
  <si>
    <t>RoomTotal</t>
  </si>
  <si>
    <t>RoomDayUseX</t>
  </si>
  <si>
    <t>RoomGroup</t>
  </si>
  <si>
    <t>RoomGroupArrival</t>
  </si>
  <si>
    <t>rooms_group_arrival_by_res</t>
  </si>
  <si>
    <t>rooms_group_arrival_by_walk</t>
  </si>
  <si>
    <t>RoomGroupDeparture</t>
  </si>
  <si>
    <t>RoomGroupStay</t>
  </si>
  <si>
    <t>RoomIndividual</t>
  </si>
  <si>
    <t>RoomIndividualArrival</t>
  </si>
  <si>
    <t>rooms_individual_arrival_by_res</t>
  </si>
  <si>
    <t>rooms_individual_arrival_by_walk</t>
  </si>
  <si>
    <t>RoomIndividualDeparture</t>
  </si>
  <si>
    <t>RoomIndividualStay</t>
  </si>
  <si>
    <t>RoomCompliment</t>
  </si>
  <si>
    <t>RoomHouseUse</t>
  </si>
  <si>
    <t>RoomAvailaible</t>
  </si>
  <si>
    <t>revenue_prediction</t>
  </si>
  <si>
    <t>revenue</t>
  </si>
  <si>
    <t>revenue_nett</t>
  </si>
  <si>
    <t>ArrivalRoomResv</t>
  </si>
  <si>
    <t>ArrivalAdultResv</t>
  </si>
  <si>
    <t>ArrivalChild</t>
  </si>
  <si>
    <t>ArrivalRoomResvPrediction</t>
  </si>
  <si>
    <t>ArrivalAdultResvPrediction</t>
  </si>
  <si>
    <t>ArrivalChildPrediction</t>
  </si>
  <si>
    <t>ArrivalRoomWalkIn</t>
  </si>
  <si>
    <t>ArrivalAdultWalkIn</t>
  </si>
  <si>
    <t>ArrivalChildWalkIn</t>
  </si>
  <si>
    <t>DepartureRoomResv</t>
  </si>
  <si>
    <t>DepartureAdultResv</t>
  </si>
  <si>
    <t>DepartureChild</t>
  </si>
  <si>
    <t>DepartureRoomResvPrediction</t>
  </si>
  <si>
    <t>DepartureAdultResvPrediction</t>
  </si>
  <si>
    <t>DepartureChildPrediction</t>
  </si>
  <si>
    <t>DepartureRoomWalkIn</t>
  </si>
  <si>
    <t>DepartureAdultWalkIn</t>
  </si>
  <si>
    <t>DepartureChildWalkIn</t>
  </si>
  <si>
    <t>DayUseRoom</t>
  </si>
  <si>
    <t>DayUseAdult</t>
  </si>
  <si>
    <t>DayUseChild</t>
  </si>
  <si>
    <t>UserID</t>
  </si>
  <si>
    <t>ReportName</t>
  </si>
  <si>
    <t>ActualDate</t>
  </si>
  <si>
    <t>ADMIN</t>
  </si>
  <si>
    <t>NA Report</t>
  </si>
  <si>
    <t>RoomTypeCode</t>
  </si>
  <si>
    <t>Daily Report</t>
  </si>
  <si>
    <t>DAILY REVENUE REPORT DD MMM YYYY</t>
  </si>
  <si>
    <t>Room Available</t>
  </si>
  <si>
    <t>:</t>
  </si>
  <si>
    <t>Room Block</t>
  </si>
  <si>
    <t>House use</t>
  </si>
  <si>
    <t>Project</t>
  </si>
  <si>
    <t>Spa</t>
  </si>
  <si>
    <t>R. Saleable</t>
  </si>
  <si>
    <t>R. Sold</t>
  </si>
  <si>
    <t>Complimentary</t>
  </si>
  <si>
    <t>Occupancy </t>
  </si>
  <si>
    <t>Occupancy  R.A</t>
  </si>
  <si>
    <t>Average Room Rate</t>
  </si>
  <si>
    <t>Total Room Revenue</t>
  </si>
  <si>
    <t>FOOD &amp; BEVERAGE</t>
  </si>
  <si>
    <t>Food Revenue       </t>
  </si>
  <si>
    <t>Breakfast Ala Carte</t>
  </si>
  <si>
    <t>Lunch </t>
  </si>
  <si>
    <t>Dinner</t>
  </si>
  <si>
    <t>Cafe</t>
  </si>
  <si>
    <t>Mini Bar</t>
  </si>
  <si>
    <t>Delivery</t>
  </si>
  <si>
    <t>Total Food Revenue</t>
  </si>
  <si>
    <t>Beverage Revenue</t>
  </si>
  <si>
    <t>Total Beverage Revenue</t>
  </si>
  <si>
    <t>BANQUET REVENUE</t>
  </si>
  <si>
    <t>Event Rental</t>
  </si>
  <si>
    <t>Wedding</t>
  </si>
  <si>
    <t>Hall Meeting</t>
  </si>
  <si>
    <t>Total Banquet Revenue</t>
  </si>
  <si>
    <t>-</t>
  </si>
  <si>
    <t>Total F&amp;B Revenue</t>
  </si>
  <si>
    <t>OTHERS</t>
  </si>
  <si>
    <t>Miscellaneous</t>
  </si>
  <si>
    <t>Laundry</t>
  </si>
  <si>
    <t>Shuttle airport</t>
  </si>
  <si>
    <t>Honeymoon setup</t>
  </si>
  <si>
    <t>Total Others Revenue</t>
  </si>
  <si>
    <t>TOTAL DAILY REVENUE</t>
  </si>
  <si>
    <t>NAME OF TRAVEL</t>
  </si>
  <si>
    <t>TIKET.com</t>
  </si>
  <si>
    <t>Expected Arrival</t>
  </si>
  <si>
    <t>Expected Departure</t>
  </si>
  <si>
    <t>On Hand Reservation</t>
  </si>
  <si>
    <t>Occupancy (Forecast)</t>
  </si>
  <si>
    <t>Breakfast (pax)</t>
  </si>
  <si>
    <t>Group Expected Arrival</t>
  </si>
  <si>
    <t>Group In house</t>
  </si>
  <si>
    <t>Group Expected Departure</t>
  </si>
  <si>
    <t>COMPETITOR</t>
  </si>
  <si>
    <t>Competitor 1</t>
  </si>
  <si>
    <t>Competitor 2</t>
  </si>
  <si>
    <t>Competitor 3</t>
  </si>
  <si>
    <t>Competitor 4</t>
  </si>
  <si>
    <t>Competitor 5</t>
  </si>
  <si>
    <t>Competitor 6</t>
  </si>
  <si>
    <t>Competitor 7</t>
  </si>
  <si>
    <t>HOTEL GROUP INFORMATION</t>
  </si>
  <si>
    <t>TDYAvailableRoom</t>
  </si>
  <si>
    <t>MTDAvailableRoom</t>
  </si>
  <si>
    <t>YTDAvailableRoom</t>
  </si>
  <si>
    <t>TDYRoomSold</t>
  </si>
  <si>
    <t>MTDRoomSold</t>
  </si>
  <si>
    <t>YTDRoomSold</t>
  </si>
  <si>
    <t>Created: 06/10/2024 00:00:00</t>
  </si>
  <si>
    <t>Field1</t>
  </si>
  <si>
    <t>Field2</t>
  </si>
  <si>
    <t>Field3</t>
  </si>
  <si>
    <t>market_code</t>
  </si>
  <si>
    <t>market_company_code</t>
  </si>
  <si>
    <t>TDYRoom</t>
  </si>
  <si>
    <t>RoomWithCompliment</t>
  </si>
  <si>
    <t>TDYRoomWithCompliment</t>
  </si>
  <si>
    <t>TDYPax</t>
  </si>
  <si>
    <t>PaxWithCompliment</t>
  </si>
  <si>
    <t>TDYPaxWithCompliment</t>
  </si>
  <si>
    <t>NettRevenue</t>
  </si>
  <si>
    <t>TDYNettRevenue</t>
  </si>
  <si>
    <t>NetRevenueWithCompliment</t>
  </si>
  <si>
    <t>TDYNetRevenueWithCompliment</t>
  </si>
  <si>
    <t>GrossRevenue</t>
  </si>
  <si>
    <t>TDYGrossRevenue</t>
  </si>
  <si>
    <t>GrossRevenueWithCompliment</t>
  </si>
  <si>
    <t>TDYGrossRevenueWithCompliment</t>
  </si>
  <si>
    <t>NonPackageRevenue</t>
  </si>
  <si>
    <t>TDYNonPackageRevenue</t>
  </si>
  <si>
    <t>NonPackageRevenueWithCompliment</t>
  </si>
  <si>
    <t>TDYNonPackageRevenueWithCompliment</t>
  </si>
  <si>
    <t>name_1</t>
  </si>
  <si>
    <t>name_2</t>
  </si>
  <si>
    <t>PercentValue</t>
  </si>
  <si>
    <t>2024-05-21</t>
  </si>
  <si>
    <t>Other Revenue</t>
  </si>
  <si>
    <t>AP NON 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</si>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</sst>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13809]dd/mm/yyyy;@"/>
    <numFmt numFmtId="167" formatCode="_-* #,##0.00_-;\-* #,##0.00_-;_-* &quot;-&quot;??_-;_-@"/>
    <numFmt numFmtId="168" formatCode="_-&quot; &quot;* #,##0.00_-;\-&quot; &quot;* #,##0.00_-;_-&quot; &quot;* &quot;-&quot;??_-;_-@"/>
    <numFmt numFmtId="169" formatCode="_-* #,##0_-;\-* #,##0_-;_-* &quot;-&quot;??_-;_-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scheme val="minor"/>
    </font>
    <font>
      <b/>
      <u/>
      <sz val="8"/>
      <color rgb="FF222222"/>
      <name val="Verdana"/>
    </font>
    <font>
      <sz val="8"/>
      <color rgb="FF000000"/>
      <name val="Verdana"/>
    </font>
    <font>
      <i/>
      <sz val="8"/>
      <color rgb="FF000000"/>
      <name val="Calibri"/>
    </font>
    <font>
      <sz val="8"/>
      <color rgb="FF222222"/>
      <name val="Verdana"/>
    </font>
    <font>
      <b/>
      <sz val="8"/>
      <color rgb="FF222222"/>
      <name val="Verdana"/>
    </font>
    <font>
      <sz val="8"/>
      <name val="Verdana"/>
    </font>
    <font>
      <sz val="11"/>
      <name val="Verdana"/>
    </font>
    <font>
      <b/>
      <sz val="8"/>
      <name val="Verdana"/>
    </font>
    <font>
      <b/>
      <u/>
      <sz val="8"/>
      <name val="Verdana"/>
    </font>
    <font>
      <b/>
      <sz val="8"/>
      <color rgb="FF000000"/>
      <name val="Verdana"/>
    </font>
    <font>
      <sz val="10"/>
      <name val="Verdana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/>
  </cellStyleXfs>
  <cellXfs count="170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165" fontId="0" fillId="2" borderId="1" xfId="1" applyNumberFormat="1" applyFont="1" applyFill="1" applyBorder="1"/>
    <xf numFmtId="165" fontId="0" fillId="2" borderId="0" xfId="1" applyNumberFormat="1" applyFont="1" applyFill="1" applyBorder="1"/>
    <xf numFmtId="165" fontId="0" fillId="2" borderId="2" xfId="1" applyNumberFormat="1" applyFont="1" applyFill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2" fillId="2" borderId="8" xfId="1" applyNumberFormat="1" applyFont="1" applyFill="1" applyBorder="1" applyAlignment="1">
      <alignment horizontal="right" vertical="center"/>
    </xf>
    <xf numFmtId="165" fontId="2" fillId="2" borderId="9" xfId="1" applyNumberFormat="1" applyFont="1" applyFill="1" applyBorder="1" applyAlignment="1">
      <alignment horizontal="right" vertical="center"/>
    </xf>
    <xf numFmtId="165" fontId="2" fillId="2" borderId="1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right" vertical="center"/>
    </xf>
    <xf numFmtId="165" fontId="2" fillId="2" borderId="2" xfId="1" applyNumberFormat="1" applyFont="1" applyFill="1" applyBorder="1" applyAlignment="1">
      <alignment horizontal="right" vertical="center"/>
    </xf>
    <xf numFmtId="165" fontId="2" fillId="2" borderId="1" xfId="1" applyNumberFormat="1" applyFont="1" applyFill="1" applyBorder="1" applyAlignment="1">
      <alignment horizontal="right" vertical="center"/>
    </xf>
    <xf numFmtId="165" fontId="0" fillId="2" borderId="0" xfId="1" applyNumberFormat="1" applyFont="1" applyFill="1"/>
    <xf numFmtId="164" fontId="0" fillId="2" borderId="0" xfId="1" applyFont="1" applyFill="1"/>
    <xf numFmtId="0" fontId="2" fillId="0" borderId="3" xfId="0" applyFont="1" applyBorder="1" applyAlignment="1">
      <alignment vertical="center"/>
    </xf>
    <xf numFmtId="165" fontId="4" fillId="2" borderId="3" xfId="1" applyNumberFormat="1" applyFont="1" applyFill="1" applyBorder="1"/>
    <xf numFmtId="165" fontId="2" fillId="2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right" vertical="center"/>
    </xf>
    <xf numFmtId="164" fontId="4" fillId="2" borderId="3" xfId="1" applyFont="1" applyFill="1" applyBorder="1"/>
    <xf numFmtId="164" fontId="2" fillId="2" borderId="0" xfId="1" applyFont="1" applyFill="1" applyAlignment="1">
      <alignment horizontal="right" vertical="center"/>
    </xf>
    <xf numFmtId="165" fontId="0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2" borderId="0" xfId="0" applyFill="1"/>
    <xf numFmtId="165" fontId="0" fillId="3" borderId="0" xfId="1" applyNumberFormat="1" applyFont="1" applyFill="1"/>
    <xf numFmtId="165" fontId="2" fillId="3" borderId="0" xfId="1" applyNumberFormat="1" applyFont="1" applyFill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0" borderId="3" xfId="0" applyFont="1" applyBorder="1"/>
    <xf numFmtId="165" fontId="5" fillId="0" borderId="3" xfId="0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right"/>
    </xf>
    <xf numFmtId="165" fontId="5" fillId="0" borderId="3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/>
    <xf numFmtId="165" fontId="5" fillId="0" borderId="3" xfId="1" applyNumberFormat="1" applyFont="1" applyBorder="1"/>
    <xf numFmtId="164" fontId="5" fillId="0" borderId="3" xfId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" fillId="0" borderId="0" xfId="0" applyFont="1"/>
    <xf numFmtId="166" fontId="5" fillId="0" borderId="3" xfId="0" applyNumberFormat="1" applyFont="1" applyBorder="1" applyAlignment="1">
      <alignment horizontal="center"/>
    </xf>
    <xf numFmtId="22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0" xfId="0" applyFill="1"/>
    <xf numFmtId="49" fontId="5" fillId="0" borderId="3" xfId="0" applyNumberFormat="1" applyFont="1" applyBorder="1"/>
    <xf numFmtId="0" fontId="5" fillId="7" borderId="3" xfId="0" applyFont="1" applyFill="1" applyBorder="1"/>
    <xf numFmtId="0" fontId="12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13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7" fillId="0" borderId="0" xfId="3" applyFont="1"/>
    <xf numFmtId="0" fontId="17" fillId="0" borderId="0" xfId="3" applyFont="1" applyAlignment="1">
      <alignment horizontal="right" vertical="center"/>
    </xf>
    <xf numFmtId="0" fontId="18" fillId="0" borderId="0" xfId="3" applyFont="1"/>
    <xf numFmtId="0" fontId="12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horizontal="right" vertical="center"/>
    </xf>
    <xf numFmtId="0" fontId="19" fillId="0" borderId="0" xfId="3" applyFont="1"/>
    <xf numFmtId="0" fontId="19" fillId="0" borderId="0" xfId="3" applyFont="1" applyAlignment="1">
      <alignment horizontal="right"/>
    </xf>
    <xf numFmtId="0" fontId="17" fillId="0" borderId="0" xfId="3" applyFont="1" applyAlignment="1">
      <alignment horizontal="right" vertical="center" wrapText="1"/>
    </xf>
    <xf numFmtId="0" fontId="13" fillId="0" borderId="0" xfId="3" applyFont="1" applyAlignment="1">
      <alignment horizontal="right" vertical="center" wrapText="1"/>
    </xf>
    <xf numFmtId="3" fontId="13" fillId="0" borderId="0" xfId="3" applyNumberFormat="1" applyFont="1"/>
    <xf numFmtId="0" fontId="15" fillId="0" borderId="0" xfId="3" applyFont="1" applyAlignment="1">
      <alignment vertical="center"/>
    </xf>
    <xf numFmtId="0" fontId="17" fillId="8" borderId="0" xfId="3" applyFont="1" applyFill="1" applyAlignment="1">
      <alignment vertical="center"/>
    </xf>
    <xf numFmtId="10" fontId="13" fillId="0" borderId="0" xfId="3" applyNumberFormat="1" applyFont="1" applyAlignment="1">
      <alignment horizontal="right" vertical="center" wrapText="1"/>
    </xf>
    <xf numFmtId="4" fontId="13" fillId="0" borderId="0" xfId="3" applyNumberFormat="1" applyFont="1" applyAlignment="1">
      <alignment horizontal="right" vertical="center" wrapText="1"/>
    </xf>
    <xf numFmtId="4" fontId="13" fillId="0" borderId="0" xfId="3" applyNumberFormat="1" applyFont="1"/>
    <xf numFmtId="0" fontId="20" fillId="0" borderId="0" xfId="3" applyFont="1" applyAlignment="1">
      <alignment vertical="center"/>
    </xf>
    <xf numFmtId="4" fontId="21" fillId="0" borderId="0" xfId="3" applyNumberFormat="1" applyFont="1"/>
    <xf numFmtId="0" fontId="13" fillId="0" borderId="0" xfId="3" applyFont="1" applyAlignment="1">
      <alignment horizontal="center" vertical="center"/>
    </xf>
    <xf numFmtId="4" fontId="19" fillId="0" borderId="0" xfId="3" applyNumberFormat="1" applyFont="1" applyAlignment="1">
      <alignment horizontal="right" vertical="center" wrapText="1"/>
    </xf>
    <xf numFmtId="167" fontId="13" fillId="0" borderId="0" xfId="3" applyNumberFormat="1" applyFont="1" applyAlignment="1">
      <alignment horizontal="right" vertical="center" wrapText="1"/>
    </xf>
    <xf numFmtId="168" fontId="13" fillId="0" borderId="0" xfId="3" applyNumberFormat="1" applyFont="1" applyAlignment="1">
      <alignment horizontal="right" vertical="center" wrapText="1"/>
    </xf>
    <xf numFmtId="4" fontId="13" fillId="9" borderId="0" xfId="3" applyNumberFormat="1" applyFont="1" applyFill="1" applyAlignment="1">
      <alignment horizontal="right" vertical="center" wrapText="1"/>
    </xf>
    <xf numFmtId="0" fontId="17" fillId="9" borderId="0" xfId="3" applyFont="1" applyFill="1"/>
    <xf numFmtId="4" fontId="21" fillId="9" borderId="0" xfId="3" applyNumberFormat="1" applyFont="1" applyFill="1" applyAlignment="1">
      <alignment horizontal="right" vertical="center" wrapText="1"/>
    </xf>
    <xf numFmtId="0" fontId="18" fillId="0" borderId="0" xfId="3" applyFont="1" applyAlignment="1">
      <alignment horizontal="right" vertical="center"/>
    </xf>
    <xf numFmtId="168" fontId="13" fillId="9" borderId="0" xfId="3" applyNumberFormat="1" applyFont="1" applyFill="1" applyAlignment="1">
      <alignment horizontal="right" vertical="center" wrapText="1"/>
    </xf>
    <xf numFmtId="43" fontId="18" fillId="0" borderId="0" xfId="3" applyNumberFormat="1" applyFont="1"/>
    <xf numFmtId="168" fontId="17" fillId="0" borderId="0" xfId="3" applyNumberFormat="1" applyFont="1" applyAlignment="1">
      <alignment horizontal="right" wrapText="1"/>
    </xf>
    <xf numFmtId="168" fontId="17" fillId="0" borderId="0" xfId="3" applyNumberFormat="1" applyFont="1" applyAlignment="1">
      <alignment horizontal="right" vertical="center" wrapText="1"/>
    </xf>
    <xf numFmtId="10" fontId="17" fillId="0" borderId="0" xfId="3" applyNumberFormat="1" applyFont="1" applyAlignment="1">
      <alignment horizontal="right" vertical="center" wrapText="1"/>
    </xf>
    <xf numFmtId="0" fontId="13" fillId="0" borderId="0" xfId="3" applyFont="1" applyAlignment="1">
      <alignment horizontal="left" vertical="top"/>
    </xf>
    <xf numFmtId="0" fontId="13" fillId="0" borderId="0" xfId="3" applyFont="1" applyAlignment="1">
      <alignment horizontal="left" vertical="center"/>
    </xf>
    <xf numFmtId="167" fontId="22" fillId="0" borderId="0" xfId="3" applyNumberFormat="1" applyFont="1" applyAlignment="1">
      <alignment vertical="center"/>
    </xf>
    <xf numFmtId="0" fontId="15" fillId="0" borderId="0" xfId="3" applyFont="1" applyAlignment="1">
      <alignment horizontal="left" vertical="center"/>
    </xf>
    <xf numFmtId="169" fontId="22" fillId="0" borderId="0" xfId="3" applyNumberFormat="1" applyFont="1" applyAlignment="1">
      <alignment vertical="center"/>
    </xf>
    <xf numFmtId="0" fontId="13" fillId="0" borderId="0" xfId="3" applyFont="1" applyAlignment="1">
      <alignment horizontal="right" vertical="center"/>
    </xf>
    <xf numFmtId="10" fontId="17" fillId="0" borderId="0" xfId="3" applyNumberFormat="1" applyFont="1" applyAlignment="1">
      <alignment horizontal="left" vertical="top"/>
    </xf>
    <xf numFmtId="10" fontId="17" fillId="0" borderId="0" xfId="3" applyNumberFormat="1" applyFont="1" applyAlignment="1">
      <alignment horizontal="center" vertical="center"/>
    </xf>
    <xf numFmtId="167" fontId="17" fillId="0" borderId="0" xfId="3" applyNumberFormat="1" applyFont="1"/>
    <xf numFmtId="167" fontId="18" fillId="0" borderId="0" xfId="3" applyNumberFormat="1" applyFont="1"/>
    <xf numFmtId="0" fontId="14" fillId="0" borderId="0" xfId="3" applyFont="1"/>
    <xf numFmtId="10" fontId="17" fillId="0" borderId="0" xfId="3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right"/>
    </xf>
    <xf numFmtId="165" fontId="5" fillId="0" borderId="3" xfId="1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4" xfId="1" quotePrefix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5" fillId="0" borderId="4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13" xfId="1" applyNumberFormat="1" applyFont="1" applyBorder="1" applyAlignment="1">
      <alignment horizontal="center"/>
    </xf>
    <xf numFmtId="165" fontId="5" fillId="0" borderId="12" xfId="1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9" fontId="5" fillId="0" borderId="12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0" fontId="16" fillId="0" borderId="0" xfId="3" applyFont="1" applyAlignment="1">
      <alignment vertical="center"/>
    </xf>
    <xf numFmtId="0" fontId="11" fillId="0" borderId="0" xfId="3"/>
    <xf numFmtId="0" fontId="12" fillId="0" borderId="0" xfId="3" applyFont="1" applyAlignment="1">
      <alignment horizontal="left" vertical="center"/>
    </xf>
    <xf numFmtId="0" fontId="15" fillId="0" borderId="0" xfId="3" applyFont="1" applyAlignment="1">
      <alignment vertical="center"/>
    </xf>
    <xf numFmtId="0" fontId="13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3" fillId="0" borderId="0" xfId="3" applyFont="1" applyAlignment="1">
      <alignment horizontal="left" vertical="top"/>
    </xf>
    <xf numFmtId="0" fontId="12" fillId="8" borderId="0" xfId="3" applyFont="1" applyFill="1" applyAlignment="1">
      <alignment horizontal="left" vertical="center"/>
    </xf>
    <xf numFmtId="0" fontId="23" fillId="0" borderId="0" xfId="3" applyFont="1"/>
    <xf numFmtId="0" fontId="12" fillId="0" borderId="0" xfId="3" applyFont="1" applyAlignment="1">
      <alignment vertical="center"/>
    </xf>
    <xf numFmtId="14" fontId="7" fillId="0" borderId="3" xfId="0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F47B-00D1-4561-8235-6EC9A9C32751}">
  <sheetPr>
    <tabColor rgb="FFFFFF00"/>
    <pageSetUpPr fitToPage="1"/>
  </sheetPr>
  <dimension ref="B1:W71"/>
  <sheetViews>
    <sheetView tabSelected="1" zoomScale="85" zoomScaleNormal="85" workbookViewId="0">
      <selection activeCell="G32" sqref="G32:H32"/>
    </sheetView>
  </sheetViews>
  <sheetFormatPr defaultColWidth="9" defaultRowHeight="15.75"/>
  <cols>
    <col min="1" max="1" width="3.140625" style="37" customWidth="1"/>
    <col min="2" max="2" width="18.5703125" style="37" customWidth="1"/>
    <col min="3" max="3" width="8.5703125" style="37" customWidth="1"/>
    <col min="4" max="4" width="6.85546875" style="37" customWidth="1"/>
    <col min="5" max="5" width="7.5703125" style="37" customWidth="1"/>
    <col min="6" max="6" width="7.7109375" style="37" customWidth="1"/>
    <col min="7" max="7" width="11.5703125" style="37" customWidth="1"/>
    <col min="8" max="8" width="5.140625" style="37" customWidth="1"/>
    <col min="9" max="9" width="2.5703125" style="37" customWidth="1"/>
    <col min="10" max="10" width="29" style="37" customWidth="1"/>
    <col min="11" max="11" width="15.42578125" style="38" customWidth="1"/>
    <col min="12" max="12" width="17" style="38" customWidth="1"/>
    <col min="13" max="13" width="9.5703125" style="38" customWidth="1"/>
    <col min="14" max="14" width="9" style="37" customWidth="1"/>
    <col min="15" max="16384" width="9" style="37"/>
  </cols>
  <sheetData>
    <row r="1" spans="2:15" ht="25.5" customHeight="1">
      <c r="B1" s="113">
        <f>HotelInformation!B2</f>
        <v>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2:15" ht="25.5" customHeight="1">
      <c r="B2" s="113" t="str">
        <f>CONCATENATE(("NA REPORT On "),Stat!B2)</f>
        <v>NA REPORT On 2024-05-21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 spans="2:15" ht="18" customHeight="1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2:15" ht="24" customHeight="1">
      <c r="B4" s="39" t="s">
        <v>0</v>
      </c>
      <c r="C4" s="169" t="str">
        <f>Stat!B2</f>
        <v>2024-05-21</v>
      </c>
      <c r="D4" s="169"/>
      <c r="E4" s="169"/>
      <c r="F4" s="169"/>
      <c r="G4" s="169"/>
      <c r="H4" s="169"/>
      <c r="J4" s="137" t="s">
        <v>1</v>
      </c>
      <c r="K4" s="41" t="s">
        <v>2</v>
      </c>
      <c r="L4" s="41" t="s">
        <v>3</v>
      </c>
      <c r="M4" s="41" t="s">
        <v>4</v>
      </c>
    </row>
    <row r="5" spans="2:15">
      <c r="B5" s="40" t="s">
        <v>5</v>
      </c>
      <c r="C5" s="115" t="s">
        <v>6</v>
      </c>
      <c r="D5" s="115"/>
      <c r="E5" s="115" t="s">
        <v>3</v>
      </c>
      <c r="F5" s="115"/>
      <c r="G5" s="115" t="s">
        <v>7</v>
      </c>
      <c r="H5" s="115"/>
      <c r="J5" s="137"/>
      <c r="K5" s="49"/>
      <c r="L5" s="49"/>
      <c r="M5" s="49"/>
    </row>
    <row r="6" spans="2:15">
      <c r="B6" s="42" t="s">
        <v>8</v>
      </c>
      <c r="C6" s="116">
        <f>RSActual!D4</f>
        <v>0</v>
      </c>
      <c r="D6" s="116"/>
      <c r="E6" s="116">
        <f>RSActual!E4</f>
        <v>0</v>
      </c>
      <c r="F6" s="116"/>
      <c r="G6" s="116">
        <f>Statistic!E3</f>
        <v>0</v>
      </c>
      <c r="H6" s="116"/>
      <c r="O6"/>
    </row>
    <row r="7" spans="2:15">
      <c r="B7" s="42" t="s">
        <v>9</v>
      </c>
      <c r="C7" s="116">
        <f>RSActual!D5</f>
        <v>0</v>
      </c>
      <c r="D7" s="116"/>
      <c r="E7" s="116">
        <f>RSActual!E5</f>
        <v>0</v>
      </c>
      <c r="F7" s="116"/>
      <c r="G7" s="116">
        <f>Statistic!E4</f>
        <v>0</v>
      </c>
      <c r="H7" s="116"/>
      <c r="J7" s="40" t="s">
        <v>10</v>
      </c>
      <c r="K7" s="41" t="s">
        <v>2</v>
      </c>
      <c r="L7" s="41" t="s">
        <v>3</v>
      </c>
      <c r="M7" s="41" t="s">
        <v>4</v>
      </c>
    </row>
    <row r="8" spans="2:15">
      <c r="B8" s="42" t="s">
        <v>11</v>
      </c>
      <c r="C8" s="116">
        <f>RSActual!D4-RSActual!D5-RSActual!D6-RSActual!D7</f>
        <v>0</v>
      </c>
      <c r="D8" s="116"/>
      <c r="E8" s="116">
        <f>RSActual!E4-RSActual!E5-RSActual!E6-RSActual!E7</f>
        <v>0</v>
      </c>
      <c r="F8" s="116"/>
      <c r="G8" s="116">
        <f>Statistic!E5</f>
        <v>0</v>
      </c>
      <c r="H8" s="116"/>
      <c r="J8" s="42"/>
      <c r="K8" s="49"/>
      <c r="L8" s="49"/>
      <c r="M8" s="49"/>
    </row>
    <row r="9" spans="2:15">
      <c r="B9" s="42" t="s">
        <v>12</v>
      </c>
      <c r="C9" s="116">
        <f>RSActual!D10</f>
        <v>0</v>
      </c>
      <c r="D9" s="116"/>
      <c r="E9" s="116">
        <f>RSActual!E10</f>
        <v>0</v>
      </c>
      <c r="F9" s="116"/>
      <c r="G9" s="116">
        <f>Statistic!E7</f>
        <v>0</v>
      </c>
      <c r="H9" s="116"/>
      <c r="J9" s="42"/>
      <c r="K9" s="49"/>
      <c r="L9" s="49"/>
      <c r="M9" s="49"/>
    </row>
    <row r="10" spans="2:15">
      <c r="B10" s="42" t="s">
        <v>13</v>
      </c>
      <c r="C10" s="116">
        <f>RSActual!D8</f>
        <v>0</v>
      </c>
      <c r="D10" s="116"/>
      <c r="E10" s="116">
        <f>RSActual!E8</f>
        <v>0</v>
      </c>
      <c r="F10" s="116"/>
      <c r="G10" s="116">
        <f>Statistic!E8</f>
        <v>0</v>
      </c>
      <c r="H10" s="116"/>
      <c r="J10" s="42"/>
      <c r="K10" s="49"/>
      <c r="L10" s="49"/>
      <c r="M10" s="49"/>
    </row>
    <row r="11" spans="2:15">
      <c r="B11" s="42" t="s">
        <v>14</v>
      </c>
      <c r="C11" s="116">
        <f>RSActual!D9</f>
        <v>0</v>
      </c>
      <c r="D11" s="116"/>
      <c r="E11" s="116">
        <f>RSActual!E9</f>
        <v>0</v>
      </c>
      <c r="F11" s="116"/>
      <c r="G11" s="116">
        <f>Statistic!E8</f>
        <v>0</v>
      </c>
      <c r="H11" s="116"/>
      <c r="J11" s="42"/>
      <c r="K11" s="49"/>
      <c r="L11" s="49"/>
      <c r="M11" s="49"/>
    </row>
    <row r="12" spans="2:15">
      <c r="B12" s="42" t="s">
        <v>15</v>
      </c>
      <c r="C12" s="116">
        <f>RSActual!D11</f>
        <v>0</v>
      </c>
      <c r="D12" s="116"/>
      <c r="E12" s="116">
        <f>RSActual!E11</f>
        <v>0</v>
      </c>
      <c r="F12" s="116"/>
      <c r="G12" s="116">
        <f>Statistic!E28</f>
        <v>0</v>
      </c>
      <c r="H12" s="116"/>
      <c r="J12" s="42"/>
      <c r="K12" s="49"/>
      <c r="L12" s="49"/>
      <c r="M12" s="49"/>
    </row>
    <row r="13" spans="2:15">
      <c r="B13" s="42" t="s">
        <v>16</v>
      </c>
      <c r="C13" s="116">
        <f>C9+C10+C11</f>
        <v>0</v>
      </c>
      <c r="D13" s="116"/>
      <c r="E13" s="116">
        <f>E9+E10+E11</f>
        <v>0</v>
      </c>
      <c r="F13" s="116"/>
      <c r="G13" s="116">
        <f>Statistic!E6</f>
        <v>0</v>
      </c>
      <c r="H13" s="116"/>
      <c r="J13" s="42"/>
      <c r="K13" s="49"/>
      <c r="L13" s="49"/>
      <c r="M13" s="49"/>
    </row>
    <row r="14" spans="2:15">
      <c r="B14" s="42" t="s">
        <v>17</v>
      </c>
      <c r="C14" s="117" t="e">
        <f>C9/C8</f>
        <v>#DIV/0!</v>
      </c>
      <c r="D14" s="117"/>
      <c r="E14" s="117" t="e">
        <f t="shared" ref="E14" si="0">E9/E8</f>
        <v>#DIV/0!</v>
      </c>
      <c r="F14" s="117"/>
      <c r="G14" s="117">
        <f>IFERROR(G9/G8,0)</f>
        <v>0</v>
      </c>
      <c r="H14" s="117"/>
      <c r="J14" s="42"/>
      <c r="K14" s="49"/>
      <c r="L14" s="49"/>
      <c r="M14" s="49"/>
    </row>
    <row r="15" spans="2:15">
      <c r="B15" s="42" t="s">
        <v>18</v>
      </c>
      <c r="C15" s="117" t="e">
        <f>(C17-C9)/C9</f>
        <v>#DIV/0!</v>
      </c>
      <c r="D15" s="117"/>
      <c r="E15" s="117" t="e">
        <f>(E17-E9)/E9</f>
        <v>#DIV/0!</v>
      </c>
      <c r="F15" s="117"/>
      <c r="G15" s="117">
        <f>IFERROR((G17-G9)/G9,0)</f>
        <v>0</v>
      </c>
      <c r="H15" s="117"/>
    </row>
    <row r="16" spans="2:15">
      <c r="B16" s="42" t="s">
        <v>19</v>
      </c>
      <c r="C16" s="118" t="e">
        <f>C20/C9</f>
        <v>#DIV/0!</v>
      </c>
      <c r="D16" s="118"/>
      <c r="E16" s="118" t="e">
        <f>E20/E9</f>
        <v>#DIV/0!</v>
      </c>
      <c r="F16" s="118"/>
      <c r="G16" s="118">
        <f>IFERROR(G20/G9,0)</f>
        <v>0</v>
      </c>
      <c r="H16" s="118"/>
      <c r="J16" s="119" t="s">
        <v>20</v>
      </c>
      <c r="K16" s="120"/>
      <c r="L16" s="120"/>
      <c r="M16" s="121"/>
    </row>
    <row r="17" spans="2:23">
      <c r="B17" s="42" t="s">
        <v>21</v>
      </c>
      <c r="C17" s="116">
        <f>RSActual!D16+RSActual!D17</f>
        <v>0</v>
      </c>
      <c r="D17" s="116"/>
      <c r="E17" s="116">
        <f>RSActual!E16+RSActual!E17</f>
        <v>0</v>
      </c>
      <c r="F17" s="116"/>
      <c r="G17" s="116">
        <f>Statistic!E13</f>
        <v>0</v>
      </c>
      <c r="H17" s="116"/>
      <c r="J17" s="122" t="s">
        <v>22</v>
      </c>
      <c r="K17" s="123"/>
      <c r="L17" s="46" t="s">
        <v>23</v>
      </c>
      <c r="M17" s="46" t="s">
        <v>4</v>
      </c>
    </row>
    <row r="18" spans="2:23">
      <c r="B18" s="124"/>
      <c r="C18" s="124"/>
      <c r="D18" s="124"/>
      <c r="E18" s="124"/>
      <c r="F18" s="124"/>
      <c r="G18" s="124"/>
      <c r="H18" s="124"/>
      <c r="J18" s="125" t="str">
        <f>VIP!B3</f>
        <v/>
      </c>
      <c r="K18" s="126"/>
      <c r="L18" s="52">
        <f>VIP!A3</f>
        <v>0</v>
      </c>
      <c r="M18" s="53"/>
    </row>
    <row r="19" spans="2:23">
      <c r="B19" s="115" t="s">
        <v>24</v>
      </c>
      <c r="C19" s="115"/>
      <c r="D19" s="115"/>
      <c r="E19" s="115"/>
      <c r="F19" s="115"/>
      <c r="G19" s="115"/>
      <c r="H19" s="115"/>
      <c r="J19" s="127" t="str">
        <f>VIP!B4</f>
        <v/>
      </c>
      <c r="K19" s="126"/>
      <c r="L19" s="52">
        <f>VIP!A4</f>
        <v>0</v>
      </c>
      <c r="M19" s="53"/>
    </row>
    <row r="20" spans="2:23">
      <c r="B20" s="42" t="s">
        <v>25</v>
      </c>
      <c r="C20" s="128">
        <f>RSActual!D15</f>
        <v>0</v>
      </c>
      <c r="D20" s="128"/>
      <c r="E20" s="128">
        <f>RSActual!E15</f>
        <v>0</v>
      </c>
      <c r="F20" s="128"/>
      <c r="G20" s="129">
        <f>SUMIFS(Rev!I3:I16,Rev!$A$3:$A$16,"001")</f>
        <v>0</v>
      </c>
      <c r="H20" s="130"/>
      <c r="J20" s="127" t="str">
        <f>VIP!B5</f>
        <v/>
      </c>
      <c r="K20" s="126"/>
      <c r="L20" s="52">
        <f>VIP!A5</f>
        <v>0</v>
      </c>
      <c r="M20" s="53"/>
    </row>
    <row r="21" spans="2:23">
      <c r="B21" s="42" t="s">
        <v>26</v>
      </c>
      <c r="C21" s="128">
        <f>RSActual!D52</f>
        <v>0</v>
      </c>
      <c r="D21" s="128"/>
      <c r="E21" s="128">
        <f>RSActual!E52</f>
        <v>0</v>
      </c>
      <c r="F21" s="128"/>
      <c r="G21" s="128">
        <f>SUMIFS(Rev!I3:I16,Rev!$A$3:$A$16,"002",Rev!$B$3:$B$16,"BF")</f>
        <v>0</v>
      </c>
      <c r="H21" s="128"/>
      <c r="J21" s="127" t="str">
        <f>VIP!B6</f>
        <v/>
      </c>
      <c r="K21" s="126"/>
      <c r="L21" s="52">
        <f>VIP!A6</f>
        <v>0</v>
      </c>
      <c r="M21" s="53"/>
    </row>
    <row r="22" spans="2:23">
      <c r="B22" s="42" t="s">
        <v>27</v>
      </c>
      <c r="C22" s="128">
        <f>RSActual!D53+RSActual!D54</f>
        <v>0</v>
      </c>
      <c r="D22" s="128"/>
      <c r="E22" s="128">
        <f>RSActual!E53+RSActual!E54</f>
        <v>0</v>
      </c>
      <c r="F22" s="128"/>
      <c r="G22" s="128">
        <f>SUMIFS(Rev!I3:I16,Rev!$A$3:$A$16,"002",Rev!$B$3:$B$16,"RST")</f>
        <v>0</v>
      </c>
      <c r="H22" s="128"/>
    </row>
    <row r="23" spans="2:23">
      <c r="B23" s="42" t="s">
        <v>28</v>
      </c>
      <c r="C23" s="128">
        <f>SUMIFS(Rev!C3:C16,Rev!$A$3:$A$16,"002",Rev!$B$3:$B$16,"RSV")</f>
        <v>0</v>
      </c>
      <c r="D23" s="128"/>
      <c r="E23" s="128"/>
      <c r="F23" s="128"/>
      <c r="G23" s="128">
        <f>SUMIFS(Rev!I3:I16,Rev!$A$3:$A$16,"002",Rev!$B$3:$B$16,"RSV")</f>
        <v>0</v>
      </c>
      <c r="H23" s="128"/>
      <c r="J23" s="115" t="s">
        <v>29</v>
      </c>
      <c r="K23" s="115"/>
      <c r="L23" s="115"/>
      <c r="M23" s="115"/>
    </row>
    <row r="24" spans="2:23">
      <c r="B24" s="42" t="s">
        <v>30</v>
      </c>
      <c r="C24" s="128">
        <f>RSActual!D55</f>
        <v>0</v>
      </c>
      <c r="D24" s="128"/>
      <c r="E24" s="128">
        <f>RSActual!E55</f>
        <v>0</v>
      </c>
      <c r="F24" s="128"/>
      <c r="G24" s="128">
        <f>SUMIFS(Rev!I3:I16,Rev!$A$3:$A$16,"002",Rev!$B$3:$B$16,"BQ")</f>
        <v>0</v>
      </c>
      <c r="H24" s="128"/>
      <c r="J24" s="47" t="s">
        <v>31</v>
      </c>
      <c r="K24" s="46" t="s">
        <v>2</v>
      </c>
      <c r="L24" s="46" t="s">
        <v>3</v>
      </c>
      <c r="M24" s="46" t="s">
        <v>4</v>
      </c>
    </row>
    <row r="25" spans="2:23">
      <c r="B25" s="42" t="s">
        <v>549</v>
      </c>
      <c r="C25" s="128">
        <f>RevenueStatisticOtherFB!E32</f>
        <v>0</v>
      </c>
      <c r="D25" s="128"/>
      <c r="E25" s="128">
        <f>RevenueStatisticOtherFB!F32</f>
        <v>0</v>
      </c>
      <c r="F25" s="128"/>
      <c r="G25" s="128">
        <v>0</v>
      </c>
      <c r="H25" s="128"/>
      <c r="J25" s="42">
        <f>MarketSegment!A2</f>
        <v>0</v>
      </c>
      <c r="K25" s="45">
        <f>MarketSegment!B2</f>
        <v>0</v>
      </c>
      <c r="L25" s="45">
        <f>MarketSegment!C2</f>
        <v>0</v>
      </c>
      <c r="M25" s="49"/>
    </row>
    <row r="26" spans="2:23">
      <c r="B26" s="42" t="s">
        <v>32</v>
      </c>
      <c r="C26" s="128"/>
      <c r="D26" s="128"/>
      <c r="E26" s="128"/>
      <c r="F26" s="128"/>
      <c r="G26" s="128">
        <f>G28-SUM(G20:H25)</f>
        <v>0</v>
      </c>
      <c r="H26" s="128"/>
      <c r="J26" s="42">
        <f>MarketSegment!A3</f>
        <v>0</v>
      </c>
      <c r="K26" s="45">
        <f>MarketSegment!B3</f>
        <v>0</v>
      </c>
      <c r="L26" s="45">
        <f>MarketSegment!C3</f>
        <v>0</v>
      </c>
      <c r="M26" s="49"/>
    </row>
    <row r="27" spans="2:23">
      <c r="B27" s="42"/>
      <c r="C27" s="128"/>
      <c r="D27" s="128"/>
      <c r="E27" s="128"/>
      <c r="F27" s="128"/>
      <c r="G27" s="128"/>
      <c r="H27" s="128"/>
      <c r="J27" s="64">
        <f>MarketSegment!A4</f>
        <v>0</v>
      </c>
      <c r="K27" s="45">
        <f>MarketSegment!B4</f>
        <v>0</v>
      </c>
      <c r="L27" s="45">
        <f>MarketSegment!C4</f>
        <v>0</v>
      </c>
      <c r="M27" s="49"/>
    </row>
    <row r="28" spans="2:23">
      <c r="B28" s="46" t="s">
        <v>33</v>
      </c>
      <c r="C28" s="128">
        <f>SUM(C20:D26)</f>
        <v>0</v>
      </c>
      <c r="D28" s="128"/>
      <c r="E28" s="128">
        <f>SUM(E20:F26)</f>
        <v>0</v>
      </c>
      <c r="F28" s="128"/>
      <c r="G28" s="128">
        <f>Rev!I17</f>
        <v>0</v>
      </c>
      <c r="H28" s="128"/>
      <c r="J28" s="64">
        <f>MarketSegment!A5</f>
        <v>0</v>
      </c>
      <c r="K28" s="45">
        <f>MarketSegment!B5</f>
        <v>0</v>
      </c>
      <c r="L28" s="45">
        <f>MarketSegment!C5</f>
        <v>0</v>
      </c>
      <c r="M28" s="49"/>
    </row>
    <row r="29" spans="2:23">
      <c r="B29" s="46" t="s">
        <v>34</v>
      </c>
      <c r="C29" s="128">
        <f>RevenueStatisticLiability!C3</f>
        <v>0</v>
      </c>
      <c r="D29" s="128"/>
      <c r="E29" s="128">
        <f>RevenueStatisticLiability!D3</f>
        <v>0</v>
      </c>
      <c r="F29" s="128"/>
      <c r="G29" s="128">
        <f>G28*0.1</f>
        <v>0</v>
      </c>
      <c r="H29" s="128"/>
      <c r="J29" s="64">
        <f>MarketSegment!A6</f>
        <v>0</v>
      </c>
      <c r="K29" s="45">
        <f>MarketSegment!B6</f>
        <v>0</v>
      </c>
      <c r="L29" s="45">
        <f>MarketSegment!C6</f>
        <v>0</v>
      </c>
      <c r="M29" s="49"/>
      <c r="W29" s="58"/>
    </row>
    <row r="30" spans="2:23">
      <c r="B30" s="46" t="s">
        <v>35</v>
      </c>
      <c r="C30" s="128">
        <f>RevenueStatisticLiability!C2</f>
        <v>0</v>
      </c>
      <c r="D30" s="128"/>
      <c r="E30" s="128">
        <f>RevenueStatisticLiability!C2</f>
        <v>0</v>
      </c>
      <c r="F30" s="128"/>
      <c r="G30" s="128">
        <f>G28*0.11</f>
        <v>0</v>
      </c>
      <c r="H30" s="128"/>
      <c r="J30" s="64">
        <f>MarketSegment!A7</f>
        <v>0</v>
      </c>
      <c r="K30" s="45">
        <f>MarketSegment!B7</f>
        <v>0</v>
      </c>
      <c r="L30" s="45">
        <f>MarketSegment!C7</f>
        <v>0</v>
      </c>
      <c r="M30" s="49"/>
      <c r="W30" s="58"/>
    </row>
    <row r="31" spans="2:23">
      <c r="B31" s="46" t="s">
        <v>550</v>
      </c>
      <c r="C31" s="128">
        <f>RevStatLiabilityNoTaxSvc!C38</f>
        <v>0</v>
      </c>
      <c r="D31" s="128"/>
      <c r="E31" s="128">
        <f>RevStatLiabilityNoTaxSvc!D38</f>
        <v>0</v>
      </c>
      <c r="F31" s="128"/>
      <c r="G31" s="128">
        <f t="shared" ref="G31:G32" si="1">SUM(G28:H30)</f>
        <v>0</v>
      </c>
      <c r="H31" s="128"/>
      <c r="J31" s="64">
        <f>MarketSegment!A8</f>
        <v>0</v>
      </c>
      <c r="K31" s="45">
        <f>MarketSegment!B8</f>
        <v>0</v>
      </c>
      <c r="L31" s="45">
        <f>MarketSegment!C8</f>
        <v>0</v>
      </c>
      <c r="M31" s="49"/>
    </row>
    <row r="32" spans="2:23">
      <c r="B32" s="46" t="s">
        <v>36</v>
      </c>
      <c r="C32" s="128">
        <f>SUM(C28:D31)</f>
        <v>0</v>
      </c>
      <c r="D32" s="128"/>
      <c r="E32" s="128">
        <f>SUM(E28:F31)</f>
        <v>0</v>
      </c>
      <c r="F32" s="128"/>
      <c r="G32" s="128">
        <f>SUM(G28:H31)</f>
        <v>0</v>
      </c>
      <c r="H32" s="128"/>
      <c r="J32" s="64">
        <f>MarketSegment!A9</f>
        <v>0</v>
      </c>
      <c r="K32" s="45">
        <f>MarketSegment!B9</f>
        <v>0</v>
      </c>
      <c r="L32" s="45">
        <f>MarketSegment!C9</f>
        <v>0</v>
      </c>
      <c r="M32" s="49"/>
      <c r="W32" s="58"/>
    </row>
    <row r="33" spans="2:23">
      <c r="B33" s="132"/>
      <c r="C33" s="132"/>
      <c r="D33" s="132"/>
      <c r="E33" s="132"/>
      <c r="F33" s="132"/>
      <c r="G33" s="132"/>
      <c r="H33" s="132"/>
      <c r="J33" s="64">
        <f>MarketSegment!A10</f>
        <v>0</v>
      </c>
      <c r="K33" s="45">
        <f>MarketSegment!B10</f>
        <v>0</v>
      </c>
      <c r="L33" s="45">
        <f>MarketSegment!C10</f>
        <v>0</v>
      </c>
      <c r="M33" s="49"/>
      <c r="W33" s="58"/>
    </row>
    <row r="34" spans="2:23">
      <c r="B34" s="115" t="s">
        <v>37</v>
      </c>
      <c r="C34" s="115"/>
      <c r="D34" s="115"/>
      <c r="E34" s="115"/>
      <c r="F34" s="115"/>
      <c r="H34" s="57"/>
      <c r="J34" s="64">
        <f>MarketSegment!A11</f>
        <v>0</v>
      </c>
      <c r="K34" s="45">
        <f>MarketSegment!B11</f>
        <v>0</v>
      </c>
      <c r="L34" s="45">
        <f>MarketSegment!C11</f>
        <v>0</v>
      </c>
      <c r="M34" s="49"/>
    </row>
    <row r="35" spans="2:23">
      <c r="B35" s="46" t="s">
        <v>38</v>
      </c>
      <c r="C35" s="133"/>
      <c r="D35" s="124"/>
      <c r="E35" s="124"/>
      <c r="F35" s="134"/>
      <c r="J35" s="64">
        <f>MarketSegment!A12</f>
        <v>0</v>
      </c>
      <c r="K35" s="45">
        <f>MarketSegment!B12</f>
        <v>0</v>
      </c>
      <c r="L35" s="45">
        <f>MarketSegment!C12</f>
        <v>0</v>
      </c>
      <c r="M35" s="49"/>
    </row>
    <row r="36" spans="2:23">
      <c r="B36" s="42" t="s">
        <v>39</v>
      </c>
      <c r="C36" s="128" t="e">
        <f>VLOOKUP("Cash Payment",PaymentStatistic!$B$2:$E$6,3,TRUE)</f>
        <v>#N/A</v>
      </c>
      <c r="D36" s="128"/>
      <c r="E36" s="128" t="e">
        <f>VLOOKUP("Cash Payment",PaymentStatistic!$B$2:$E$6,4,TRUE)</f>
        <v>#N/A</v>
      </c>
      <c r="F36" s="128"/>
      <c r="J36" s="64">
        <f>MarketSegment!A13</f>
        <v>0</v>
      </c>
      <c r="K36" s="45">
        <f>MarketSegment!B13</f>
        <v>0</v>
      </c>
      <c r="L36" s="45">
        <f>MarketSegment!C13</f>
        <v>0</v>
      </c>
      <c r="M36" s="49"/>
    </row>
    <row r="37" spans="2:23">
      <c r="B37" s="42" t="s">
        <v>394</v>
      </c>
      <c r="C37" s="128" t="e">
        <f>VLOOKUP("Credit/Debit Card",PaymentStatistic!$B$2:$E$6,3,TRUE)</f>
        <v>#N/A</v>
      </c>
      <c r="D37" s="128"/>
      <c r="E37" s="128" t="e">
        <f>VLOOKUP("Credit/Debit Card",PaymentStatistic!$B$2:$E$6,4,TRUE)</f>
        <v>#N/A</v>
      </c>
      <c r="F37" s="128"/>
      <c r="J37" s="64">
        <f>MarketSegment!A14</f>
        <v>0</v>
      </c>
      <c r="K37" s="45">
        <f>MarketSegment!B14</f>
        <v>0</v>
      </c>
      <c r="L37" s="45">
        <f>MarketSegment!C14</f>
        <v>0</v>
      </c>
      <c r="M37" s="49"/>
    </row>
    <row r="38" spans="2:23">
      <c r="B38" s="42" t="s">
        <v>40</v>
      </c>
      <c r="C38" s="128" t="e">
        <f>VLOOKUP("Bank Transfer",PaymentStatistic!$B$2:$E$6,3,TRUE)</f>
        <v>#N/A</v>
      </c>
      <c r="D38" s="128"/>
      <c r="E38" s="128" t="e">
        <f>VLOOKUP("Bank Transfer",PaymentStatistic!$B$2:$E$6,4,TRUE)</f>
        <v>#N/A</v>
      </c>
      <c r="F38" s="128"/>
      <c r="J38" s="64">
        <f>MarketSegment!A15</f>
        <v>0</v>
      </c>
      <c r="K38" s="45">
        <f>MarketSegment!B15</f>
        <v>0</v>
      </c>
      <c r="L38" s="45">
        <f>MarketSegment!C15</f>
        <v>0</v>
      </c>
      <c r="M38" s="49"/>
    </row>
    <row r="39" spans="2:23">
      <c r="B39" s="42" t="s">
        <v>41</v>
      </c>
      <c r="C39" s="128" t="e">
        <f>VLOOKUP("Account Receiveable",PaymentStatistic!$B$2:$E$6,3,TRUE)</f>
        <v>#N/A</v>
      </c>
      <c r="D39" s="128"/>
      <c r="E39" s="128" t="e">
        <f>VLOOKUP("Account Receiveable",PaymentStatistic!$B$2:$E$6,4,TRUE)</f>
        <v>#N/A</v>
      </c>
      <c r="F39" s="128"/>
      <c r="J39" s="64">
        <f>MarketSegment!A16</f>
        <v>0</v>
      </c>
      <c r="K39" s="45">
        <f>MarketSegment!B16</f>
        <v>0</v>
      </c>
      <c r="L39" s="45">
        <f>MarketSegment!C16</f>
        <v>0</v>
      </c>
      <c r="M39" s="49"/>
    </row>
    <row r="40" spans="2:23">
      <c r="B40" s="42" t="s">
        <v>42</v>
      </c>
      <c r="C40" s="128">
        <f>PaymentStatistic!D41</f>
        <v>0</v>
      </c>
      <c r="D40" s="128"/>
      <c r="E40" s="128">
        <f>PaymentStatistic!E41</f>
        <v>0</v>
      </c>
      <c r="F40" s="128"/>
      <c r="J40" s="64">
        <f>MarketSegment!A17</f>
        <v>0</v>
      </c>
      <c r="K40" s="45">
        <f>MarketSegment!B17</f>
        <v>0</v>
      </c>
      <c r="L40" s="45">
        <f>MarketSegment!C17</f>
        <v>0</v>
      </c>
      <c r="M40" s="49"/>
    </row>
    <row r="41" spans="2:23">
      <c r="B41" s="42" t="s">
        <v>43</v>
      </c>
      <c r="C41" s="129">
        <f>RSActual!D58</f>
        <v>0</v>
      </c>
      <c r="D41" s="131"/>
      <c r="E41" s="131"/>
      <c r="F41" s="130"/>
      <c r="K41" s="54"/>
      <c r="L41" s="54"/>
    </row>
    <row r="42" spans="2:23">
      <c r="B42" s="46" t="s">
        <v>45</v>
      </c>
      <c r="C42" s="133"/>
      <c r="D42" s="124"/>
      <c r="E42" s="124"/>
      <c r="F42" s="134"/>
      <c r="J42" s="119" t="s">
        <v>44</v>
      </c>
      <c r="K42" s="120"/>
      <c r="L42" s="120"/>
      <c r="M42" s="121"/>
    </row>
    <row r="43" spans="2:23">
      <c r="J43" s="47" t="s">
        <v>46</v>
      </c>
      <c r="K43" s="46" t="s">
        <v>2</v>
      </c>
      <c r="L43" s="46" t="s">
        <v>3</v>
      </c>
      <c r="M43" s="46" t="s">
        <v>7</v>
      </c>
    </row>
    <row r="44" spans="2:23">
      <c r="J44" s="42" t="s">
        <v>47</v>
      </c>
      <c r="K44" s="45" t="e">
        <f>C20/C6</f>
        <v>#DIV/0!</v>
      </c>
      <c r="L44" s="45" t="e">
        <f>E20/E6</f>
        <v>#DIV/0!</v>
      </c>
      <c r="M44" s="45">
        <f>IFERROR(G20/G6,0)</f>
        <v>0</v>
      </c>
    </row>
    <row r="45" spans="2:23">
      <c r="B45" s="115" t="s">
        <v>48</v>
      </c>
      <c r="C45" s="115"/>
      <c r="D45" s="115"/>
      <c r="E45" s="115"/>
      <c r="F45" s="115"/>
      <c r="G45" s="115"/>
      <c r="J45" s="42" t="s">
        <v>49</v>
      </c>
      <c r="K45" s="45" t="e">
        <f>C28/C6</f>
        <v>#DIV/0!</v>
      </c>
      <c r="L45" s="45" t="e">
        <f>E28/E6</f>
        <v>#DIV/0!</v>
      </c>
      <c r="M45" s="45">
        <f>IFERROR(G28/G6,0)</f>
        <v>0</v>
      </c>
    </row>
    <row r="46" spans="2:23">
      <c r="B46" s="47" t="s">
        <v>50</v>
      </c>
      <c r="C46" s="46" t="s">
        <v>51</v>
      </c>
      <c r="D46" s="46" t="s">
        <v>52</v>
      </c>
      <c r="E46" s="46" t="s">
        <v>53</v>
      </c>
      <c r="F46" s="46" t="s">
        <v>54</v>
      </c>
      <c r="G46" s="48" t="s">
        <v>55</v>
      </c>
      <c r="J46" s="42" t="s">
        <v>56</v>
      </c>
      <c r="K46" s="45" t="e">
        <f>C28/C9</f>
        <v>#DIV/0!</v>
      </c>
      <c r="L46" s="45" t="e">
        <f>E28/E9</f>
        <v>#DIV/0!</v>
      </c>
      <c r="M46" s="45">
        <f>IFERROR(G28/G9,0)</f>
        <v>0</v>
      </c>
    </row>
    <row r="47" spans="2:23">
      <c r="B47" s="59">
        <f>MonthlyGuestForecast!A3</f>
        <v>0</v>
      </c>
      <c r="C47" s="43">
        <f>MonthlyGuestForecast!R2+MonthlyGuestForecast!X2+MonthlyGuestForecast!AD2+MonthlyGuestForecast!AE2</f>
        <v>0</v>
      </c>
      <c r="D47" s="43">
        <f>MonthlyGuestForecast!S3+MonthlyGuestForecast!Y3</f>
        <v>0</v>
      </c>
      <c r="E47" s="43">
        <f>MonthlyGuestForecast!V3+MonthlyGuestForecast!AB3</f>
        <v>0</v>
      </c>
      <c r="F47" s="43">
        <f>MonthlyGuestForecast!R3+MonthlyGuestForecast!X3</f>
        <v>0</v>
      </c>
      <c r="G47" s="44" t="e">
        <f>(MonthlyGuestForecast!R3+MonthlyGuestForecast!X3)/MonthlyGuestForecast!AF3</f>
        <v>#DIV/0!</v>
      </c>
      <c r="J47" s="42" t="s">
        <v>57</v>
      </c>
      <c r="K47" s="45" t="e">
        <f>C20/C17</f>
        <v>#DIV/0!</v>
      </c>
      <c r="L47" s="45" t="e">
        <f>E20/E17</f>
        <v>#DIV/0!</v>
      </c>
      <c r="M47" s="45">
        <f>IFERROR(G20/G17,0)</f>
        <v>0</v>
      </c>
    </row>
    <row r="48" spans="2:23">
      <c r="B48" s="59">
        <f>MonthlyGuestForecast!A4</f>
        <v>0</v>
      </c>
      <c r="C48" s="43">
        <f>MonthlyGuestForecast!R3+MonthlyGuestForecast!X3+MonthlyGuestForecast!AD3+MonthlyGuestForecast!AE3</f>
        <v>0</v>
      </c>
      <c r="D48" s="43">
        <f>MonthlyGuestForecast!S4+MonthlyGuestForecast!Y4</f>
        <v>0</v>
      </c>
      <c r="E48" s="43">
        <f>MonthlyGuestForecast!V4+MonthlyGuestForecast!AB4</f>
        <v>0</v>
      </c>
      <c r="F48" s="43">
        <f>MonthlyGuestForecast!R4+MonthlyGuestForecast!X4</f>
        <v>0</v>
      </c>
      <c r="G48" s="44" t="e">
        <f>(MonthlyGuestForecast!R4+MonthlyGuestForecast!X4)/MonthlyGuestForecast!AF4</f>
        <v>#DIV/0!</v>
      </c>
      <c r="J48" s="42" t="s">
        <v>58</v>
      </c>
      <c r="K48" s="45" t="e">
        <f>C28/C17</f>
        <v>#DIV/0!</v>
      </c>
      <c r="L48" s="45" t="e">
        <f>E28/E17</f>
        <v>#DIV/0!</v>
      </c>
      <c r="M48" s="45">
        <f>IFERROR(G28/G17,0)</f>
        <v>0</v>
      </c>
    </row>
    <row r="49" spans="2:13">
      <c r="B49" s="59">
        <f>MonthlyGuestForecast!A5</f>
        <v>0</v>
      </c>
      <c r="C49" s="43">
        <f>MonthlyGuestForecast!R4+MonthlyGuestForecast!X4+MonthlyGuestForecast!AD4+MonthlyGuestForecast!AE4</f>
        <v>0</v>
      </c>
      <c r="D49" s="43">
        <f>MonthlyGuestForecast!S5+MonthlyGuestForecast!Y5</f>
        <v>0</v>
      </c>
      <c r="E49" s="43">
        <f>MonthlyGuestForecast!V5+MonthlyGuestForecast!AB5</f>
        <v>0</v>
      </c>
      <c r="F49" s="43">
        <f>MonthlyGuestForecast!R5+MonthlyGuestForecast!X5</f>
        <v>0</v>
      </c>
      <c r="G49" s="44" t="e">
        <f>(MonthlyGuestForecast!R5+MonthlyGuestForecast!X5)/MonthlyGuestForecast!AF5</f>
        <v>#DIV/0!</v>
      </c>
    </row>
    <row r="50" spans="2:13">
      <c r="B50" s="59">
        <f>MonthlyGuestForecast!A6</f>
        <v>0</v>
      </c>
      <c r="C50" s="43">
        <f>MonthlyGuestForecast!R5+MonthlyGuestForecast!X5+MonthlyGuestForecast!AD5+MonthlyGuestForecast!AE5</f>
        <v>0</v>
      </c>
      <c r="D50" s="43">
        <f>MonthlyGuestForecast!S6+MonthlyGuestForecast!Y6</f>
        <v>0</v>
      </c>
      <c r="E50" s="43">
        <f>MonthlyGuestForecast!V6+MonthlyGuestForecast!AB6</f>
        <v>0</v>
      </c>
      <c r="F50" s="43">
        <f>MonthlyGuestForecast!R6+MonthlyGuestForecast!X6</f>
        <v>0</v>
      </c>
      <c r="G50" s="44" t="e">
        <f>(MonthlyGuestForecast!R6+MonthlyGuestForecast!X6)/MonthlyGuestForecast!AF6</f>
        <v>#DIV/0!</v>
      </c>
      <c r="J50" s="115" t="s">
        <v>59</v>
      </c>
      <c r="K50" s="115"/>
      <c r="L50" s="115"/>
      <c r="M50" s="115"/>
    </row>
    <row r="51" spans="2:13">
      <c r="B51" s="59">
        <f>MonthlyGuestForecast!A7</f>
        <v>0</v>
      </c>
      <c r="C51" s="43">
        <f>MonthlyGuestForecast!R6+MonthlyGuestForecast!X6+MonthlyGuestForecast!AD6+MonthlyGuestForecast!AE6</f>
        <v>0</v>
      </c>
      <c r="D51" s="43">
        <f>MonthlyGuestForecast!S7+MonthlyGuestForecast!Y7</f>
        <v>0</v>
      </c>
      <c r="E51" s="43">
        <f>MonthlyGuestForecast!V7+MonthlyGuestForecast!AB7</f>
        <v>0</v>
      </c>
      <c r="F51" s="43">
        <f>MonthlyGuestForecast!R7+MonthlyGuestForecast!X7</f>
        <v>0</v>
      </c>
      <c r="G51" s="44" t="e">
        <f>(MonthlyGuestForecast!R7+MonthlyGuestForecast!X7)/MonthlyGuestForecast!AF7</f>
        <v>#DIV/0!</v>
      </c>
      <c r="J51" s="155" t="s">
        <v>60</v>
      </c>
      <c r="K51" s="155"/>
      <c r="L51" s="155"/>
      <c r="M51" s="49" t="s">
        <v>4</v>
      </c>
    </row>
    <row r="52" spans="2:13">
      <c r="B52" s="59">
        <f>MonthlyGuestForecast!A8</f>
        <v>0</v>
      </c>
      <c r="C52" s="43">
        <f>MonthlyGuestForecast!R7+MonthlyGuestForecast!X7+MonthlyGuestForecast!AD7+MonthlyGuestForecast!AE7</f>
        <v>0</v>
      </c>
      <c r="D52" s="43">
        <f>MonthlyGuestForecast!S8+MonthlyGuestForecast!Y8</f>
        <v>0</v>
      </c>
      <c r="E52" s="43">
        <f>MonthlyGuestForecast!V8+MonthlyGuestForecast!AB8</f>
        <v>0</v>
      </c>
      <c r="F52" s="43">
        <f>MonthlyGuestForecast!R8+MonthlyGuestForecast!X8</f>
        <v>0</v>
      </c>
      <c r="G52" s="44" t="e">
        <f>(MonthlyGuestForecast!R8+MonthlyGuestForecast!X8)/MonthlyGuestForecast!AF8</f>
        <v>#DIV/0!</v>
      </c>
      <c r="J52" s="125"/>
      <c r="K52" s="135"/>
      <c r="L52" s="126"/>
      <c r="M52" s="45"/>
    </row>
    <row r="53" spans="2:13">
      <c r="J53" s="127"/>
      <c r="K53" s="135"/>
      <c r="L53" s="126"/>
      <c r="M53" s="45"/>
    </row>
    <row r="54" spans="2:13">
      <c r="B54" s="115" t="s">
        <v>61</v>
      </c>
      <c r="C54" s="115"/>
      <c r="D54" s="115"/>
      <c r="E54" s="115"/>
      <c r="F54" s="115"/>
      <c r="G54" s="115"/>
      <c r="H54" s="115"/>
      <c r="J54" s="127"/>
      <c r="K54" s="135"/>
      <c r="L54" s="126"/>
      <c r="M54" s="45"/>
    </row>
    <row r="55" spans="2:13">
      <c r="B55" s="136" t="s">
        <v>62</v>
      </c>
      <c r="C55" s="50">
        <f>RoomTypeTotalRoom!$A$2</f>
        <v>0</v>
      </c>
      <c r="D55" s="50">
        <f>RoomTypeTotalRoom!$A$3</f>
        <v>0</v>
      </c>
      <c r="E55" s="50">
        <f>RoomTypeTotalRoom!$A$4</f>
        <v>0</v>
      </c>
      <c r="F55" s="50">
        <f>RoomTypeTotalRoom!$A$5</f>
        <v>0</v>
      </c>
      <c r="G55" s="50">
        <f>RoomTypeTotalRoom!$A$6</f>
        <v>0</v>
      </c>
      <c r="H55" s="50">
        <f>RoomTypeTotalRoom!$A$7</f>
        <v>0</v>
      </c>
      <c r="J55" s="127"/>
      <c r="K55" s="135"/>
      <c r="L55" s="126"/>
      <c r="M55" s="45"/>
    </row>
    <row r="56" spans="2:13">
      <c r="B56" s="136"/>
      <c r="C56" s="51">
        <f>RoomTypeTotalRoom!C2</f>
        <v>0</v>
      </c>
      <c r="D56" s="51">
        <f>RoomTypeTotalRoom!C3</f>
        <v>0</v>
      </c>
      <c r="E56" s="51">
        <f>RoomTypeTotalRoom!C4</f>
        <v>0</v>
      </c>
      <c r="F56" s="51">
        <f>RoomTypeTotalRoom!C5</f>
        <v>0</v>
      </c>
      <c r="G56" s="51">
        <f>RoomTypeTotalRoom!C6</f>
        <v>0</v>
      </c>
      <c r="H56" s="51">
        <f>RoomTypeTotalRoom!C7</f>
        <v>0</v>
      </c>
      <c r="J56" s="127"/>
      <c r="K56" s="135"/>
      <c r="L56" s="126"/>
      <c r="M56" s="45"/>
    </row>
    <row r="57" spans="2:13">
      <c r="B57" s="136"/>
      <c r="C57" s="50">
        <f>RoomTypeTotalRoom!$A$8</f>
        <v>0</v>
      </c>
      <c r="D57" s="50">
        <f>RoomTypeTotalRoom!$A$9</f>
        <v>0</v>
      </c>
      <c r="E57" s="50">
        <f>RoomTypeTotalRoom!$A$10</f>
        <v>0</v>
      </c>
    </row>
    <row r="58" spans="2:13">
      <c r="B58" s="136"/>
      <c r="C58" s="51">
        <f>RoomTypeTotalRoom!C8</f>
        <v>0</v>
      </c>
      <c r="D58" s="51">
        <f>RoomTypeTotalRoom!C9</f>
        <v>0</v>
      </c>
      <c r="E58" s="51">
        <f>RoomTypeTotalRoom!C10</f>
        <v>0</v>
      </c>
      <c r="J58" s="115" t="s">
        <v>63</v>
      </c>
      <c r="K58" s="115"/>
      <c r="L58" s="115"/>
      <c r="M58" s="115"/>
    </row>
    <row r="59" spans="2:13">
      <c r="B59" s="136" t="s">
        <v>64</v>
      </c>
      <c r="C59" s="65">
        <f>RoomTypeTotalRoom!$A$2</f>
        <v>0</v>
      </c>
      <c r="D59" s="65">
        <f>RoomTypeTotalRoom!$A$3</f>
        <v>0</v>
      </c>
      <c r="E59" s="65">
        <f>RoomTypeTotalRoom!$A$4</f>
        <v>0</v>
      </c>
      <c r="F59" s="65">
        <f>RoomTypeTotalRoom!$A$5</f>
        <v>0</v>
      </c>
      <c r="G59" s="65">
        <f>RoomTypeTotalRoom!$A$6</f>
        <v>0</v>
      </c>
      <c r="H59" s="65">
        <f>RoomTypeTotalRoom!$A$7</f>
        <v>0</v>
      </c>
      <c r="J59" s="47" t="s">
        <v>65</v>
      </c>
      <c r="K59" s="46" t="s">
        <v>2</v>
      </c>
      <c r="L59" s="46" t="s">
        <v>3</v>
      </c>
      <c r="M59" s="46" t="s">
        <v>4</v>
      </c>
    </row>
    <row r="60" spans="2:13">
      <c r="B60" s="136"/>
      <c r="C60" s="51">
        <f>RoomTypeTotalRoom!D2</f>
        <v>0</v>
      </c>
      <c r="D60" s="51">
        <f>RoomTypeTotalRoom!D3</f>
        <v>0</v>
      </c>
      <c r="E60" s="51">
        <f>RoomTypeTotalRoom!D4</f>
        <v>0</v>
      </c>
      <c r="F60" s="51">
        <f>RoomTypeTotalRoom!D5</f>
        <v>0</v>
      </c>
      <c r="G60" s="51">
        <f>RoomTypeTotalRoom!D6</f>
        <v>0</v>
      </c>
      <c r="H60" s="51">
        <f>RoomTypeTotalRoom!D7</f>
        <v>0</v>
      </c>
      <c r="J60" s="42">
        <f>MarketStatisticByBusinessSource!A2</f>
        <v>0</v>
      </c>
      <c r="K60" s="45"/>
      <c r="L60" s="45"/>
      <c r="M60" s="49"/>
    </row>
    <row r="61" spans="2:13">
      <c r="B61" s="136"/>
      <c r="C61" s="65">
        <f>RoomTypeTotalRoom!$A$8</f>
        <v>0</v>
      </c>
      <c r="D61" s="65">
        <f>RoomTypeTotalRoom!$A$9</f>
        <v>0</v>
      </c>
      <c r="E61" s="65">
        <f>RoomTypeTotalRoom!$A$10</f>
        <v>0</v>
      </c>
      <c r="J61" s="42">
        <f>MarketStatisticByBusinessSource!A3</f>
        <v>0</v>
      </c>
      <c r="K61" s="45"/>
      <c r="L61" s="45"/>
      <c r="M61" s="49"/>
    </row>
    <row r="62" spans="2:13">
      <c r="B62" s="136"/>
      <c r="C62" s="51">
        <f>RoomTypeTotalRoom!D8</f>
        <v>0</v>
      </c>
      <c r="D62" s="51">
        <f>RoomTypeTotalRoom!D9</f>
        <v>0</v>
      </c>
      <c r="E62" s="51">
        <f>RoomTypeTotalRoom!D10</f>
        <v>0</v>
      </c>
      <c r="J62" s="42">
        <f>MarketStatisticByBusinessSource!A4</f>
        <v>0</v>
      </c>
      <c r="K62" s="45"/>
      <c r="L62" s="45"/>
      <c r="M62" s="49"/>
    </row>
    <row r="63" spans="2:13">
      <c r="J63" s="42">
        <f>MarketStatisticByBusinessSource!A5</f>
        <v>0</v>
      </c>
      <c r="K63" s="45"/>
      <c r="L63" s="45"/>
      <c r="M63" s="49"/>
    </row>
    <row r="64" spans="2:13">
      <c r="B64" s="146" t="s">
        <v>68</v>
      </c>
      <c r="C64" s="147"/>
      <c r="D64" s="147"/>
      <c r="E64" s="147"/>
      <c r="F64" s="147"/>
      <c r="G64" s="147"/>
      <c r="H64" s="148"/>
      <c r="J64" s="42">
        <f>MarketStatisticByBusinessSource!A6</f>
        <v>0</v>
      </c>
      <c r="K64" s="45"/>
      <c r="L64" s="45"/>
      <c r="M64" s="49"/>
    </row>
    <row r="65" spans="2:13">
      <c r="B65" s="149"/>
      <c r="C65" s="150"/>
      <c r="D65" s="150"/>
      <c r="E65" s="150"/>
      <c r="F65" s="150"/>
      <c r="G65" s="150"/>
      <c r="H65" s="151"/>
      <c r="J65" s="42">
        <f>MarketStatisticByBusinessSource!A7</f>
        <v>0</v>
      </c>
      <c r="K65" s="45"/>
      <c r="L65" s="45"/>
      <c r="M65" s="49"/>
    </row>
    <row r="66" spans="2:13">
      <c r="B66" s="149"/>
      <c r="C66" s="150"/>
      <c r="D66" s="150"/>
      <c r="E66" s="150"/>
      <c r="F66" s="150"/>
      <c r="G66" s="150"/>
      <c r="H66" s="151"/>
      <c r="J66" s="42">
        <f>MarketStatisticByBusinessSource!A8</f>
        <v>0</v>
      </c>
      <c r="K66" s="45"/>
      <c r="L66" s="45"/>
      <c r="M66" s="49"/>
    </row>
    <row r="67" spans="2:13">
      <c r="B67" s="149"/>
      <c r="C67" s="150"/>
      <c r="D67" s="150"/>
      <c r="E67" s="150"/>
      <c r="F67" s="150"/>
      <c r="G67" s="150"/>
      <c r="H67" s="151"/>
      <c r="J67" s="42">
        <f>MarketStatisticByBusinessSource!A9</f>
        <v>0</v>
      </c>
      <c r="K67" s="45"/>
      <c r="L67" s="45"/>
      <c r="M67" s="49"/>
    </row>
    <row r="68" spans="2:13">
      <c r="B68" s="149"/>
      <c r="C68" s="150"/>
      <c r="D68" s="150"/>
      <c r="E68" s="150"/>
      <c r="F68" s="150"/>
      <c r="G68" s="150"/>
      <c r="H68" s="151"/>
      <c r="J68" s="42">
        <f>MarketStatisticByBusinessSource!A10</f>
        <v>0</v>
      </c>
      <c r="K68" s="45"/>
      <c r="L68" s="45"/>
      <c r="M68" s="49"/>
    </row>
    <row r="69" spans="2:13">
      <c r="B69" s="152"/>
      <c r="C69" s="153"/>
      <c r="D69" s="153"/>
      <c r="E69" s="153"/>
      <c r="F69" s="153"/>
      <c r="G69" s="153"/>
      <c r="H69" s="154"/>
    </row>
    <row r="70" spans="2:13">
      <c r="J70" s="140" t="str">
        <f>CONCATENATE("NA REPORT BY ",Stat!A2)</f>
        <v>NA REPORT BY ADMIN</v>
      </c>
      <c r="K70" s="141"/>
      <c r="L70" s="142"/>
      <c r="M70" s="138"/>
    </row>
    <row r="71" spans="2:13">
      <c r="J71" s="143"/>
      <c r="K71" s="144"/>
      <c r="L71" s="145"/>
      <c r="M71" s="139"/>
    </row>
  </sheetData>
  <mergeCells count="123">
    <mergeCell ref="G32:H32"/>
    <mergeCell ref="J55:L55"/>
    <mergeCell ref="J56:L56"/>
    <mergeCell ref="J58:M58"/>
    <mergeCell ref="B55:B58"/>
    <mergeCell ref="B59:B62"/>
    <mergeCell ref="J4:J5"/>
    <mergeCell ref="M70:M71"/>
    <mergeCell ref="J70:L71"/>
    <mergeCell ref="B64:H69"/>
    <mergeCell ref="J42:M42"/>
    <mergeCell ref="C42:F42"/>
    <mergeCell ref="B45:G45"/>
    <mergeCell ref="J50:M50"/>
    <mergeCell ref="J51:L51"/>
    <mergeCell ref="J52:L52"/>
    <mergeCell ref="J53:L53"/>
    <mergeCell ref="B54:H54"/>
    <mergeCell ref="J54:L54"/>
    <mergeCell ref="C37:D37"/>
    <mergeCell ref="E37:F37"/>
    <mergeCell ref="C38:D38"/>
    <mergeCell ref="E38:F38"/>
    <mergeCell ref="C39:D39"/>
    <mergeCell ref="E39:F39"/>
    <mergeCell ref="C41:F41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40:D40"/>
    <mergeCell ref="E40:F40"/>
    <mergeCell ref="C31:D31"/>
    <mergeCell ref="E31:F31"/>
    <mergeCell ref="G31:H31"/>
    <mergeCell ref="B33:H33"/>
    <mergeCell ref="B34:F34"/>
    <mergeCell ref="C35:F35"/>
    <mergeCell ref="C36:D36"/>
    <mergeCell ref="E36:F36"/>
    <mergeCell ref="C32:D32"/>
    <mergeCell ref="E32:F32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2:D22"/>
    <mergeCell ref="E22:F22"/>
    <mergeCell ref="G22:H22"/>
    <mergeCell ref="C23:D23"/>
    <mergeCell ref="E23:F23"/>
    <mergeCell ref="G23:H23"/>
    <mergeCell ref="J23:M23"/>
    <mergeCell ref="C24:D24"/>
    <mergeCell ref="E24:F24"/>
    <mergeCell ref="G24:H24"/>
    <mergeCell ref="B19:H19"/>
    <mergeCell ref="J19:K19"/>
    <mergeCell ref="C20:D20"/>
    <mergeCell ref="E20:F20"/>
    <mergeCell ref="G20:H20"/>
    <mergeCell ref="J20:K20"/>
    <mergeCell ref="C21:D21"/>
    <mergeCell ref="E21:F21"/>
    <mergeCell ref="G21:H21"/>
    <mergeCell ref="J21:K21"/>
    <mergeCell ref="C16:D16"/>
    <mergeCell ref="E16:F16"/>
    <mergeCell ref="G16:H16"/>
    <mergeCell ref="J16:M16"/>
    <mergeCell ref="C17:D17"/>
    <mergeCell ref="E17:F17"/>
    <mergeCell ref="G17:H17"/>
    <mergeCell ref="J17:K17"/>
    <mergeCell ref="B18:H18"/>
    <mergeCell ref="J18:K18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B1:M1"/>
    <mergeCell ref="B2:M2"/>
    <mergeCell ref="B3:M3"/>
    <mergeCell ref="C4:H4"/>
    <mergeCell ref="C5:D5"/>
    <mergeCell ref="E5:F5"/>
    <mergeCell ref="G5:H5"/>
    <mergeCell ref="C6:D6"/>
    <mergeCell ref="E6:F6"/>
    <mergeCell ref="G6:H6"/>
  </mergeCells>
  <conditionalFormatting sqref="B47:B52">
    <cfRule type="containsText" dxfId="0" priority="1" operator="containsText" text="Sun">
      <formula>NOT(ISERROR(SEARCH("Sun",B47)))</formula>
    </cfRule>
  </conditionalFormatting>
  <pageMargins left="0.7" right="0.7" top="0.75" bottom="0.75" header="0.3" footer="0.3"/>
  <pageSetup paperSize="9" scale="5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7B40-4D71-4BB6-8828-DDFF886A0390}">
  <dimension ref="A1:K26"/>
  <sheetViews>
    <sheetView workbookViewId="0">
      <selection activeCell="B10" sqref="A1:XFD1048576"/>
    </sheetView>
  </sheetViews>
  <sheetFormatPr defaultColWidth="9" defaultRowHeight="15"/>
  <cols>
    <col min="2" max="2" width="23.42578125" customWidth="1"/>
    <col min="3" max="3" width="14" style="6" customWidth="1"/>
    <col min="4" max="4" width="13" style="7" customWidth="1"/>
    <col min="5" max="5" width="13" style="8" customWidth="1"/>
    <col min="6" max="6" width="13" style="6" customWidth="1"/>
    <col min="7" max="7" width="12" style="7" customWidth="1"/>
    <col min="8" max="8" width="14.42578125" style="8" customWidth="1"/>
    <col min="9" max="9" width="14.42578125" style="6" customWidth="1"/>
    <col min="10" max="10" width="13" style="7" customWidth="1"/>
    <col min="11" max="11" width="11.28515625" style="8" customWidth="1"/>
  </cols>
  <sheetData>
    <row r="1" spans="1:11">
      <c r="A1" s="9"/>
      <c r="B1" s="10"/>
      <c r="C1" s="156" t="s">
        <v>6</v>
      </c>
      <c r="D1" s="157"/>
      <c r="E1" s="158"/>
      <c r="F1" s="156" t="s">
        <v>3</v>
      </c>
      <c r="G1" s="157"/>
      <c r="H1" s="158"/>
      <c r="I1" s="156" t="s">
        <v>133</v>
      </c>
      <c r="J1" s="157"/>
      <c r="K1" s="158"/>
    </row>
    <row r="2" spans="1:11" ht="14.25" customHeight="1">
      <c r="A2" s="11" t="s">
        <v>114</v>
      </c>
      <c r="B2" s="12" t="s">
        <v>63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1" ht="14.25" customHeight="1">
      <c r="A3" s="16" t="s">
        <v>203</v>
      </c>
      <c r="B3" s="17" t="s">
        <v>66</v>
      </c>
      <c r="C3" s="18">
        <v>6</v>
      </c>
      <c r="D3" s="19">
        <v>12</v>
      </c>
      <c r="E3" s="20">
        <v>1586027</v>
      </c>
      <c r="F3" s="21">
        <v>320</v>
      </c>
      <c r="G3" s="19">
        <v>641</v>
      </c>
      <c r="H3" s="20">
        <v>91551312</v>
      </c>
      <c r="I3" s="21">
        <v>0</v>
      </c>
      <c r="J3" s="19">
        <v>0</v>
      </c>
      <c r="K3" s="20"/>
    </row>
    <row r="4" spans="1:11" ht="14.25" customHeight="1">
      <c r="A4" s="16" t="s">
        <v>204</v>
      </c>
      <c r="B4" s="17" t="s">
        <v>67</v>
      </c>
      <c r="C4" s="18">
        <v>0</v>
      </c>
      <c r="D4" s="19">
        <v>0</v>
      </c>
      <c r="E4" s="20">
        <v>0</v>
      </c>
      <c r="F4" s="21">
        <v>30</v>
      </c>
      <c r="G4" s="19">
        <v>60</v>
      </c>
      <c r="H4" s="20">
        <v>7806355</v>
      </c>
      <c r="I4" s="21">
        <v>0</v>
      </c>
      <c r="J4" s="19">
        <v>0</v>
      </c>
      <c r="K4" s="20"/>
    </row>
    <row r="5" spans="1:11" ht="14.25" customHeight="1">
      <c r="A5" s="16" t="s">
        <v>205</v>
      </c>
      <c r="B5" s="17" t="s">
        <v>206</v>
      </c>
      <c r="C5" s="18">
        <v>2</v>
      </c>
      <c r="D5" s="19">
        <v>4</v>
      </c>
      <c r="E5" s="20">
        <v>647000</v>
      </c>
      <c r="F5" s="21">
        <v>31</v>
      </c>
      <c r="G5" s="19">
        <v>62</v>
      </c>
      <c r="H5" s="20">
        <v>9211000</v>
      </c>
      <c r="I5" s="21">
        <v>0</v>
      </c>
      <c r="J5" s="19">
        <v>0</v>
      </c>
      <c r="K5" s="20"/>
    </row>
    <row r="6" spans="1:11" ht="14.25" customHeight="1">
      <c r="A6" s="16" t="s">
        <v>207</v>
      </c>
      <c r="B6" s="17" t="s">
        <v>208</v>
      </c>
      <c r="C6" s="18">
        <v>0</v>
      </c>
      <c r="D6" s="19">
        <v>0</v>
      </c>
      <c r="E6" s="20">
        <v>0</v>
      </c>
      <c r="F6" s="21">
        <v>18</v>
      </c>
      <c r="G6" s="19">
        <v>36</v>
      </c>
      <c r="H6" s="20">
        <v>5375000</v>
      </c>
      <c r="I6" s="21">
        <v>0</v>
      </c>
      <c r="J6" s="19">
        <v>0</v>
      </c>
      <c r="K6" s="20"/>
    </row>
    <row r="7" spans="1:11" ht="14.25" customHeight="1">
      <c r="A7" s="16" t="s">
        <v>209</v>
      </c>
      <c r="B7" s="17" t="s">
        <v>210</v>
      </c>
      <c r="C7" s="18">
        <v>5</v>
      </c>
      <c r="D7" s="19">
        <v>10</v>
      </c>
      <c r="E7" s="20">
        <v>1254065</v>
      </c>
      <c r="F7" s="21">
        <v>185</v>
      </c>
      <c r="G7" s="19">
        <v>368</v>
      </c>
      <c r="H7" s="20">
        <v>50068848</v>
      </c>
      <c r="I7" s="21">
        <v>0</v>
      </c>
      <c r="J7" s="19">
        <v>0</v>
      </c>
      <c r="K7" s="20"/>
    </row>
    <row r="8" spans="1:11" ht="14.25" customHeight="1">
      <c r="A8" s="16"/>
      <c r="B8" s="17" t="s">
        <v>108</v>
      </c>
      <c r="C8" s="18">
        <v>0</v>
      </c>
      <c r="D8" s="19">
        <v>0</v>
      </c>
      <c r="E8" s="20">
        <v>0</v>
      </c>
      <c r="F8" s="21">
        <v>0</v>
      </c>
      <c r="G8" s="19">
        <v>0</v>
      </c>
      <c r="H8" s="20">
        <v>0</v>
      </c>
      <c r="I8" s="21">
        <v>0</v>
      </c>
      <c r="J8" s="19">
        <v>0</v>
      </c>
      <c r="K8" s="20"/>
    </row>
    <row r="9" spans="1:11" ht="14.25" customHeight="1">
      <c r="A9" s="16"/>
      <c r="B9" s="17" t="s">
        <v>108</v>
      </c>
      <c r="C9" s="18">
        <v>0</v>
      </c>
      <c r="D9" s="19">
        <v>0</v>
      </c>
      <c r="E9" s="20">
        <v>0</v>
      </c>
      <c r="F9" s="21">
        <v>0</v>
      </c>
      <c r="G9" s="19">
        <v>0</v>
      </c>
      <c r="H9" s="20">
        <v>0</v>
      </c>
      <c r="I9" s="21">
        <v>0</v>
      </c>
      <c r="J9" s="19">
        <v>0</v>
      </c>
      <c r="K9" s="20"/>
    </row>
    <row r="10" spans="1:11" ht="14.25" customHeight="1">
      <c r="A10" s="16"/>
      <c r="B10" s="17" t="s">
        <v>108</v>
      </c>
      <c r="C10" s="18">
        <v>0</v>
      </c>
      <c r="D10" s="19">
        <v>0</v>
      </c>
      <c r="E10" s="20">
        <v>0</v>
      </c>
      <c r="F10" s="21">
        <v>0</v>
      </c>
      <c r="G10" s="19">
        <v>0</v>
      </c>
      <c r="H10" s="20">
        <v>0</v>
      </c>
      <c r="I10" s="21">
        <v>0</v>
      </c>
      <c r="J10" s="19">
        <v>0</v>
      </c>
      <c r="K10" s="20"/>
    </row>
    <row r="11" spans="1:11" ht="14.25" customHeight="1">
      <c r="A11" s="16"/>
      <c r="B11" s="17" t="s">
        <v>108</v>
      </c>
      <c r="C11" s="18">
        <v>0</v>
      </c>
      <c r="D11" s="19">
        <v>0</v>
      </c>
      <c r="E11" s="20">
        <v>0</v>
      </c>
      <c r="F11" s="21">
        <v>0</v>
      </c>
      <c r="G11" s="19">
        <v>0</v>
      </c>
      <c r="H11" s="20">
        <v>0</v>
      </c>
      <c r="I11" s="21">
        <v>0</v>
      </c>
      <c r="J11" s="19">
        <v>0</v>
      </c>
      <c r="K11" s="20"/>
    </row>
    <row r="12" spans="1:11" ht="14.25" customHeight="1">
      <c r="A12" s="16"/>
      <c r="B12" s="17" t="s">
        <v>108</v>
      </c>
      <c r="C12" s="18">
        <v>0</v>
      </c>
      <c r="D12" s="19">
        <v>0</v>
      </c>
      <c r="E12" s="20">
        <v>0</v>
      </c>
      <c r="F12" s="21">
        <v>0</v>
      </c>
      <c r="G12" s="19">
        <v>0</v>
      </c>
      <c r="H12" s="20">
        <v>0</v>
      </c>
      <c r="I12" s="21">
        <v>0</v>
      </c>
      <c r="J12" s="19">
        <v>0</v>
      </c>
      <c r="K12" s="20"/>
    </row>
    <row r="13" spans="1:11" ht="14.25" customHeight="1">
      <c r="A13" s="16"/>
      <c r="B13" s="17" t="s">
        <v>108</v>
      </c>
      <c r="C13" s="18">
        <v>0</v>
      </c>
      <c r="D13" s="19">
        <v>0</v>
      </c>
      <c r="E13" s="20">
        <v>0</v>
      </c>
      <c r="F13" s="21">
        <v>0</v>
      </c>
      <c r="G13" s="19">
        <v>0</v>
      </c>
      <c r="H13" s="20">
        <v>0</v>
      </c>
      <c r="I13" s="21">
        <v>0</v>
      </c>
      <c r="J13" s="19">
        <v>0</v>
      </c>
      <c r="K13" s="20"/>
    </row>
    <row r="14" spans="1:11" ht="14.25" customHeight="1">
      <c r="A14" s="16"/>
      <c r="B14" s="17" t="s">
        <v>108</v>
      </c>
      <c r="C14" s="18">
        <v>0</v>
      </c>
      <c r="D14" s="19">
        <v>0</v>
      </c>
      <c r="E14" s="20">
        <v>0</v>
      </c>
      <c r="F14" s="21">
        <v>0</v>
      </c>
      <c r="G14" s="19">
        <v>0</v>
      </c>
      <c r="H14" s="20">
        <v>0</v>
      </c>
      <c r="I14" s="21">
        <v>0</v>
      </c>
      <c r="J14" s="19">
        <v>0</v>
      </c>
      <c r="K14" s="20"/>
    </row>
    <row r="15" spans="1:11" ht="14.25" customHeight="1">
      <c r="A15" s="16"/>
      <c r="B15" s="17" t="s">
        <v>108</v>
      </c>
      <c r="C15" s="18">
        <v>0</v>
      </c>
      <c r="D15" s="19">
        <v>0</v>
      </c>
      <c r="E15" s="20">
        <v>0</v>
      </c>
      <c r="F15" s="21">
        <v>0</v>
      </c>
      <c r="G15" s="19">
        <v>0</v>
      </c>
      <c r="H15" s="20">
        <v>0</v>
      </c>
      <c r="I15" s="21">
        <v>0</v>
      </c>
      <c r="J15" s="19">
        <v>0</v>
      </c>
      <c r="K15" s="20"/>
    </row>
    <row r="16" spans="1:11" ht="14.25" customHeight="1">
      <c r="A16" s="16"/>
      <c r="B16" s="17" t="s">
        <v>108</v>
      </c>
      <c r="C16" s="18">
        <v>0</v>
      </c>
      <c r="D16" s="19">
        <v>0</v>
      </c>
      <c r="E16" s="20">
        <v>0</v>
      </c>
      <c r="F16" s="21">
        <v>0</v>
      </c>
      <c r="G16" s="19">
        <v>0</v>
      </c>
      <c r="H16" s="20">
        <v>0</v>
      </c>
      <c r="I16" s="21">
        <v>0</v>
      </c>
      <c r="J16" s="19">
        <v>0</v>
      </c>
      <c r="K16" s="20"/>
    </row>
    <row r="17" spans="1:11" ht="14.25" customHeight="1">
      <c r="A17" s="16"/>
      <c r="B17" s="17" t="s">
        <v>108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/>
      <c r="B18" s="17" t="s">
        <v>108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/>
      <c r="B19" s="17" t="s">
        <v>108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/>
      <c r="B20" s="17" t="s">
        <v>108</v>
      </c>
      <c r="C20" s="18">
        <v>0</v>
      </c>
      <c r="D20" s="19">
        <v>0</v>
      </c>
      <c r="E20" s="20">
        <v>0</v>
      </c>
      <c r="F20" s="21">
        <v>0</v>
      </c>
      <c r="G20" s="19">
        <v>0</v>
      </c>
      <c r="H20" s="20">
        <v>0</v>
      </c>
      <c r="I20" s="21">
        <v>0</v>
      </c>
      <c r="J20" s="19">
        <v>0</v>
      </c>
      <c r="K20" s="20"/>
    </row>
    <row r="21" spans="1:11" ht="14.25" customHeight="1">
      <c r="A21" s="16"/>
      <c r="B21" s="17" t="s">
        <v>108</v>
      </c>
      <c r="C21" s="18"/>
      <c r="D21" s="19"/>
      <c r="E21" s="20"/>
      <c r="F21" s="21"/>
      <c r="G21" s="19"/>
      <c r="H21" s="20"/>
      <c r="I21" s="21"/>
      <c r="J21" s="19"/>
      <c r="K21" s="20"/>
    </row>
    <row r="22" spans="1:11" ht="14.25" customHeight="1">
      <c r="A22" s="16"/>
      <c r="B22" s="17"/>
      <c r="C22" s="18"/>
      <c r="D22" s="19"/>
      <c r="E22" s="20"/>
      <c r="F22" s="21"/>
      <c r="G22" s="19"/>
      <c r="H22" s="20"/>
      <c r="I22" s="21"/>
      <c r="J22" s="19"/>
      <c r="K22" s="20"/>
    </row>
    <row r="23" spans="1:11" ht="14.25" customHeight="1">
      <c r="A23" s="16"/>
      <c r="B23" s="17"/>
      <c r="C23" s="18"/>
      <c r="D23" s="19"/>
      <c r="E23" s="20"/>
      <c r="F23" s="21"/>
      <c r="G23" s="19"/>
      <c r="H23" s="20"/>
      <c r="I23" s="21"/>
      <c r="J23" s="19"/>
      <c r="K23" s="20"/>
    </row>
    <row r="24" spans="1:11" ht="14.25" customHeight="1">
      <c r="A24" s="16"/>
      <c r="B24" s="17"/>
      <c r="C24" s="18"/>
      <c r="D24" s="19"/>
      <c r="E24" s="20"/>
      <c r="F24" s="21"/>
      <c r="G24" s="19"/>
      <c r="H24" s="20"/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1044-8743-4258-90F8-778F983C197C}">
  <dimension ref="A2:D26"/>
  <sheetViews>
    <sheetView workbookViewId="0">
      <pane ySplit="2" topLeftCell="A3" activePane="bottomLeft" state="frozen"/>
      <selection pane="bottomLeft" activeCell="B14" sqref="B14"/>
    </sheetView>
  </sheetViews>
  <sheetFormatPr defaultColWidth="9.140625" defaultRowHeight="15"/>
  <cols>
    <col min="1" max="1" width="9.140625" style="1"/>
    <col min="2" max="2" width="23.85546875" style="1" customWidth="1"/>
    <col min="3" max="3" width="19.28515625" style="1" customWidth="1"/>
    <col min="4" max="4" width="17.28515625" style="1" customWidth="1"/>
    <col min="5" max="16384" width="9.140625" style="1"/>
  </cols>
  <sheetData>
    <row r="2" spans="1:4" ht="14.1" customHeight="1">
      <c r="A2" s="3" t="s">
        <v>211</v>
      </c>
      <c r="B2" s="2" t="s">
        <v>30</v>
      </c>
      <c r="C2" s="1" t="s">
        <v>212</v>
      </c>
      <c r="D2" s="1" t="s">
        <v>213</v>
      </c>
    </row>
    <row r="3" spans="1:4" ht="14.1" customHeight="1">
      <c r="A3" s="4"/>
      <c r="B3" s="5"/>
    </row>
    <row r="4" spans="1:4" ht="14.1" customHeight="1">
      <c r="A4" s="4"/>
      <c r="B4" s="5"/>
    </row>
    <row r="5" spans="1:4" ht="14.1" customHeight="1">
      <c r="A5" s="4"/>
      <c r="B5" s="5"/>
    </row>
    <row r="6" spans="1:4" ht="14.1" customHeight="1">
      <c r="A6" s="4"/>
      <c r="B6" s="5"/>
    </row>
    <row r="7" spans="1:4" ht="14.1" customHeight="1">
      <c r="A7" s="4"/>
      <c r="B7" s="5"/>
    </row>
    <row r="8" spans="1:4" ht="14.1" customHeight="1">
      <c r="A8" s="4"/>
      <c r="B8" s="5"/>
    </row>
    <row r="9" spans="1:4" ht="14.1" customHeight="1">
      <c r="A9" s="4"/>
      <c r="B9" s="5"/>
    </row>
    <row r="10" spans="1:4" ht="14.1" customHeight="1">
      <c r="A10" s="4"/>
      <c r="B10" s="5"/>
    </row>
    <row r="11" spans="1:4" ht="14.1" customHeight="1">
      <c r="A11" s="4"/>
      <c r="B11" s="5"/>
    </row>
    <row r="12" spans="1:4" ht="14.1" customHeight="1">
      <c r="A12" s="4"/>
      <c r="B12" s="5"/>
    </row>
    <row r="13" spans="1:4" ht="14.1" customHeight="1">
      <c r="A13" s="4"/>
      <c r="B13" s="5"/>
    </row>
    <row r="14" spans="1:4" ht="14.1" customHeight="1">
      <c r="B14" s="4" t="s">
        <v>99</v>
      </c>
    </row>
    <row r="15" spans="1:4" ht="14.1" customHeight="1">
      <c r="A15" s="4"/>
      <c r="B15" s="5"/>
    </row>
    <row r="16" spans="1:4" ht="14.1" customHeight="1">
      <c r="A16" s="4"/>
      <c r="B16" s="5"/>
    </row>
    <row r="17" spans="1:2" ht="14.1" customHeight="1">
      <c r="A17" s="4"/>
      <c r="B17" s="5"/>
    </row>
    <row r="18" spans="1:2" ht="14.1" customHeight="1">
      <c r="A18" s="4"/>
      <c r="B18" s="5"/>
    </row>
    <row r="19" spans="1:2" ht="14.1" customHeight="1">
      <c r="A19" s="4"/>
      <c r="B19" s="5"/>
    </row>
    <row r="20" spans="1:2" ht="14.1" customHeight="1">
      <c r="A20" s="4"/>
      <c r="B20" s="5"/>
    </row>
    <row r="21" spans="1:2" ht="14.1" customHeight="1">
      <c r="A21" s="4"/>
      <c r="B21" s="5"/>
    </row>
    <row r="22" spans="1:2" ht="14.1" customHeight="1">
      <c r="A22" s="4"/>
      <c r="B22" s="5"/>
    </row>
    <row r="23" spans="1:2" ht="14.1" customHeight="1">
      <c r="A23" s="4"/>
      <c r="B23" s="5"/>
    </row>
    <row r="24" spans="1:2" ht="14.1" customHeight="1">
      <c r="A24" s="4"/>
      <c r="B24" s="5"/>
    </row>
    <row r="25" spans="1:2" ht="14.1" customHeight="1">
      <c r="A25" s="4"/>
      <c r="B25" s="5"/>
    </row>
    <row r="26" spans="1:2" ht="14.1" customHeight="1">
      <c r="A26" s="4"/>
      <c r="B2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8FB-0598-4DA9-AD41-40678814E4B3}">
  <dimension ref="A2:J26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5"/>
  <cols>
    <col min="1" max="1" width="9" style="1" customWidth="1"/>
    <col min="2" max="2" width="23.5703125" style="1" customWidth="1"/>
    <col min="3" max="3" width="19" style="1" customWidth="1"/>
    <col min="4" max="4" width="17" style="1" customWidth="1"/>
    <col min="5" max="5" width="9" style="1" customWidth="1"/>
    <col min="6" max="16384" width="9" style="1"/>
  </cols>
  <sheetData>
    <row r="2" spans="1:10" ht="14.25" customHeight="1">
      <c r="B2" s="2" t="s">
        <v>214</v>
      </c>
      <c r="C2" s="1" t="s">
        <v>215</v>
      </c>
      <c r="D2" s="3" t="s">
        <v>216</v>
      </c>
    </row>
    <row r="3" spans="1:10" ht="14.25" customHeight="1">
      <c r="A3" s="4"/>
      <c r="B3" s="55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4"/>
      <c r="B4" s="5" t="s">
        <v>108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4"/>
      <c r="B5" s="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4"/>
      <c r="B6" s="5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4"/>
      <c r="B7" s="5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4"/>
      <c r="B8" s="5" t="s">
        <v>108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4"/>
      <c r="B9" s="5" t="s">
        <v>108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4"/>
      <c r="B10" s="5" t="s">
        <v>108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4"/>
      <c r="B11" s="5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4"/>
      <c r="B12" s="5" t="s">
        <v>108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4"/>
      <c r="B13" s="5" t="s"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B14" s="4" t="s">
        <v>108</v>
      </c>
    </row>
    <row r="15" spans="1:10" ht="14.25" customHeight="1">
      <c r="A15" s="4"/>
      <c r="B15" s="5"/>
    </row>
    <row r="16" spans="1:10" ht="14.25" customHeight="1">
      <c r="A16" s="4"/>
      <c r="B16" s="5"/>
    </row>
    <row r="17" spans="1:2" ht="14.25" customHeight="1">
      <c r="A17" s="4"/>
      <c r="B17" s="5"/>
    </row>
    <row r="18" spans="1:2" ht="14.25" customHeight="1">
      <c r="A18" s="4"/>
      <c r="B18" s="5"/>
    </row>
    <row r="19" spans="1:2" ht="14.25" customHeight="1">
      <c r="A19" s="4"/>
      <c r="B19" s="5"/>
    </row>
    <row r="20" spans="1:2" ht="14.25" customHeight="1">
      <c r="A20" s="4"/>
      <c r="B20" s="5"/>
    </row>
    <row r="21" spans="1:2" ht="14.25" customHeight="1">
      <c r="A21" s="4"/>
      <c r="B21" s="5"/>
    </row>
    <row r="22" spans="1:2" ht="14.25" customHeight="1">
      <c r="A22" s="4"/>
      <c r="B22" s="5"/>
    </row>
    <row r="23" spans="1:2" ht="14.25" customHeight="1">
      <c r="A23" s="4"/>
      <c r="B23" s="5"/>
    </row>
    <row r="24" spans="1:2" ht="14.25" customHeight="1">
      <c r="A24" s="4"/>
      <c r="B24" s="5"/>
    </row>
    <row r="25" spans="1:2" ht="14.25" customHeight="1">
      <c r="A25" s="4"/>
      <c r="B25" s="5"/>
    </row>
    <row r="26" spans="1:2" ht="14.25" customHeight="1">
      <c r="A26" s="4"/>
      <c r="B26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0ABA-75EC-4C8D-B69B-3FBAE506278F}">
  <dimension ref="A2:J26"/>
  <sheetViews>
    <sheetView workbookViewId="0">
      <pane ySplit="2" topLeftCell="A3" activePane="bottomLeft" state="frozen"/>
      <selection pane="bottomLeft" activeCell="D12" sqref="A1:XFD1048576"/>
    </sheetView>
  </sheetViews>
  <sheetFormatPr defaultColWidth="9" defaultRowHeight="15"/>
  <cols>
    <col min="1" max="1" width="9" style="1" customWidth="1"/>
    <col min="2" max="2" width="23.5703125" style="1" customWidth="1"/>
    <col min="3" max="3" width="19" style="1" customWidth="1"/>
    <col min="4" max="4" width="17" style="1" customWidth="1"/>
    <col min="5" max="5" width="9" style="1" customWidth="1"/>
    <col min="6" max="16384" width="9" style="1"/>
  </cols>
  <sheetData>
    <row r="2" spans="1:10" ht="14.25" customHeight="1">
      <c r="B2" s="2" t="s">
        <v>214</v>
      </c>
      <c r="C2" s="1" t="s">
        <v>217</v>
      </c>
      <c r="D2" s="3" t="s">
        <v>216</v>
      </c>
      <c r="E2" s="1" t="s">
        <v>136</v>
      </c>
    </row>
    <row r="3" spans="1:10" ht="14.25" customHeight="1">
      <c r="A3" s="4"/>
      <c r="B3" s="55" t="s">
        <v>218</v>
      </c>
      <c r="C3" t="s">
        <v>219</v>
      </c>
      <c r="D3">
        <v>10</v>
      </c>
      <c r="E3">
        <v>20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4"/>
      <c r="B4" s="5" t="s">
        <v>108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4"/>
      <c r="B5" s="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4"/>
      <c r="B6" s="5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4"/>
      <c r="B7" s="5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4"/>
      <c r="B8" s="5" t="s">
        <v>108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4"/>
      <c r="B9" s="5" t="s">
        <v>108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4"/>
      <c r="B10" s="5" t="s">
        <v>108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4"/>
      <c r="B11" s="5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4"/>
      <c r="B12" s="5" t="s">
        <v>108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4"/>
      <c r="B13" s="5" t="s"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B14" s="4" t="s">
        <v>108</v>
      </c>
    </row>
    <row r="15" spans="1:10" ht="14.25" customHeight="1">
      <c r="A15" s="4"/>
      <c r="B15" s="5"/>
    </row>
    <row r="16" spans="1:10" ht="14.25" customHeight="1">
      <c r="A16" s="4"/>
      <c r="B16" s="5"/>
    </row>
    <row r="17" spans="1:2" ht="14.25" customHeight="1">
      <c r="A17" s="4"/>
      <c r="B17" s="5"/>
    </row>
    <row r="18" spans="1:2" ht="14.25" customHeight="1">
      <c r="A18" s="4"/>
      <c r="B18" s="5"/>
    </row>
    <row r="19" spans="1:2" ht="14.25" customHeight="1">
      <c r="A19" s="4"/>
      <c r="B19" s="5"/>
    </row>
    <row r="20" spans="1:2" ht="14.25" customHeight="1">
      <c r="A20" s="4"/>
      <c r="B20" s="5"/>
    </row>
    <row r="21" spans="1:2" ht="14.25" customHeight="1">
      <c r="A21" s="4"/>
      <c r="B21" s="5"/>
    </row>
    <row r="22" spans="1:2" ht="14.25" customHeight="1">
      <c r="A22" s="4"/>
      <c r="B22" s="5"/>
    </row>
    <row r="23" spans="1:2" ht="14.25" customHeight="1">
      <c r="A23" s="4"/>
      <c r="B23" s="5"/>
    </row>
    <row r="24" spans="1:2" ht="14.25" customHeight="1">
      <c r="A24" s="4"/>
      <c r="B24" s="5"/>
    </row>
    <row r="25" spans="1:2" ht="14.25" customHeight="1">
      <c r="A25" s="4"/>
      <c r="B25" s="5"/>
    </row>
    <row r="26" spans="1:2" ht="14.25" customHeight="1">
      <c r="A26" s="4"/>
      <c r="B2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B3B4-EF7A-4913-B997-4CBA5F7AB699}">
  <dimension ref="A1:K139"/>
  <sheetViews>
    <sheetView workbookViewId="0">
      <selection activeCell="K12" sqref="K12"/>
    </sheetView>
  </sheetViews>
  <sheetFormatPr defaultRowHeight="15"/>
  <cols>
    <col min="4" max="4" width="14.28515625" bestFit="1" customWidth="1"/>
    <col min="6" max="6" width="15.42578125" bestFit="1" customWidth="1"/>
  </cols>
  <sheetData>
    <row r="1" spans="1:11">
      <c r="A1" s="159" t="s">
        <v>456</v>
      </c>
      <c r="B1" s="160"/>
      <c r="C1" s="70"/>
      <c r="D1" s="71"/>
      <c r="E1" s="70"/>
      <c r="F1" s="72"/>
      <c r="G1" s="72"/>
      <c r="H1" s="72"/>
      <c r="I1" s="72"/>
      <c r="J1" s="72"/>
      <c r="K1" s="72"/>
    </row>
    <row r="2" spans="1:11">
      <c r="A2" s="70"/>
      <c r="B2" s="70"/>
      <c r="C2" s="70"/>
      <c r="D2" s="71"/>
      <c r="E2" s="70"/>
      <c r="F2" s="72"/>
      <c r="G2" s="72"/>
      <c r="H2" s="72"/>
      <c r="I2" s="72"/>
      <c r="J2" s="72"/>
      <c r="K2" s="72"/>
    </row>
    <row r="3" spans="1:11">
      <c r="A3" s="168" t="s">
        <v>457</v>
      </c>
      <c r="B3" s="160"/>
      <c r="C3" s="160"/>
      <c r="D3" s="160"/>
      <c r="E3" s="70"/>
      <c r="F3" s="168"/>
      <c r="G3" s="160"/>
      <c r="H3" s="160"/>
      <c r="I3" s="160"/>
      <c r="J3" s="72"/>
      <c r="K3" s="72"/>
    </row>
    <row r="4" spans="1:11">
      <c r="A4" s="74"/>
      <c r="B4" s="70"/>
      <c r="C4" s="70"/>
      <c r="D4" s="75" t="s">
        <v>6</v>
      </c>
      <c r="E4" s="76"/>
      <c r="F4" s="77" t="s">
        <v>3</v>
      </c>
      <c r="G4" s="76"/>
      <c r="H4" s="77" t="s">
        <v>133</v>
      </c>
      <c r="I4" s="78"/>
      <c r="J4" s="72"/>
      <c r="K4" s="72"/>
    </row>
    <row r="5" spans="1:11">
      <c r="A5" s="73" t="s">
        <v>23</v>
      </c>
      <c r="B5" s="70"/>
      <c r="C5" s="70"/>
      <c r="D5" s="71"/>
      <c r="E5" s="70"/>
      <c r="F5" s="78"/>
      <c r="G5" s="72"/>
      <c r="H5" s="72"/>
      <c r="I5" s="72"/>
      <c r="J5" s="72"/>
      <c r="K5" s="72"/>
    </row>
    <row r="6" spans="1:11">
      <c r="A6" s="67" t="s">
        <v>458</v>
      </c>
      <c r="B6" s="70"/>
      <c r="C6" s="68" t="s">
        <v>459</v>
      </c>
      <c r="D6" s="79"/>
      <c r="E6" s="70"/>
      <c r="F6" s="80"/>
      <c r="G6" s="72"/>
      <c r="H6" s="72"/>
      <c r="I6" s="72"/>
      <c r="J6" s="72"/>
      <c r="K6" s="72"/>
    </row>
    <row r="7" spans="1:11">
      <c r="A7" s="162" t="s">
        <v>460</v>
      </c>
      <c r="B7" s="160"/>
      <c r="C7" s="68" t="s">
        <v>459</v>
      </c>
      <c r="D7" s="79"/>
      <c r="E7" s="70"/>
      <c r="F7" s="79"/>
      <c r="G7" s="72"/>
      <c r="H7" s="72"/>
      <c r="I7" s="72"/>
      <c r="J7" s="72"/>
      <c r="K7" s="72"/>
    </row>
    <row r="8" spans="1:11">
      <c r="A8" s="162" t="s">
        <v>461</v>
      </c>
      <c r="B8" s="160"/>
      <c r="C8" s="68" t="s">
        <v>459</v>
      </c>
      <c r="D8" s="79"/>
      <c r="E8" s="70"/>
      <c r="F8" s="79"/>
      <c r="G8" s="72"/>
      <c r="H8" s="72"/>
      <c r="I8" s="72"/>
      <c r="J8" s="72"/>
      <c r="K8" s="72"/>
    </row>
    <row r="9" spans="1:11">
      <c r="A9" s="81" t="s">
        <v>462</v>
      </c>
      <c r="B9" s="70"/>
      <c r="C9" s="68" t="s">
        <v>459</v>
      </c>
      <c r="D9" s="79"/>
      <c r="E9" s="70"/>
      <c r="F9" s="79"/>
      <c r="G9" s="72"/>
      <c r="H9" s="72"/>
      <c r="I9" s="72"/>
      <c r="J9" s="72"/>
      <c r="K9" s="72"/>
    </row>
    <row r="10" spans="1:11">
      <c r="A10" s="67" t="s">
        <v>463</v>
      </c>
      <c r="B10" s="70"/>
      <c r="C10" s="68" t="s">
        <v>459</v>
      </c>
      <c r="D10" s="79"/>
      <c r="E10" s="70"/>
      <c r="F10" s="79"/>
      <c r="G10" s="72"/>
      <c r="H10" s="72"/>
      <c r="I10" s="72"/>
      <c r="J10" s="72"/>
      <c r="K10" s="72"/>
    </row>
    <row r="11" spans="1:11">
      <c r="A11" s="67" t="s">
        <v>464</v>
      </c>
      <c r="B11" s="70"/>
      <c r="C11" s="68" t="s">
        <v>459</v>
      </c>
      <c r="D11" s="79"/>
      <c r="E11" s="70"/>
      <c r="F11" s="79"/>
      <c r="G11" s="72"/>
      <c r="H11" s="72"/>
      <c r="I11" s="72"/>
      <c r="J11" s="72"/>
      <c r="K11" s="72"/>
    </row>
    <row r="12" spans="1:11">
      <c r="A12" s="82" t="s">
        <v>465</v>
      </c>
      <c r="B12" s="70"/>
      <c r="C12" s="74" t="s">
        <v>459</v>
      </c>
      <c r="D12" s="78"/>
      <c r="E12" s="70"/>
      <c r="F12" s="79"/>
      <c r="G12" s="72"/>
      <c r="H12" s="72"/>
      <c r="I12" s="72"/>
      <c r="J12" s="72"/>
      <c r="K12" s="72"/>
    </row>
    <row r="13" spans="1:11">
      <c r="A13" s="162" t="s">
        <v>466</v>
      </c>
      <c r="B13" s="160"/>
      <c r="C13" s="68" t="s">
        <v>459</v>
      </c>
      <c r="D13" s="79"/>
      <c r="E13" s="70"/>
      <c r="F13" s="79"/>
      <c r="G13" s="72"/>
      <c r="H13" s="72"/>
      <c r="I13" s="72"/>
      <c r="J13" s="72"/>
      <c r="K13" s="72"/>
    </row>
    <row r="14" spans="1:11">
      <c r="A14" s="67" t="s">
        <v>467</v>
      </c>
      <c r="B14" s="70"/>
      <c r="C14" s="68" t="s">
        <v>459</v>
      </c>
      <c r="D14" s="83"/>
      <c r="E14" s="70"/>
      <c r="F14" s="83"/>
      <c r="G14" s="72"/>
      <c r="H14" s="72"/>
      <c r="I14" s="72"/>
      <c r="J14" s="72"/>
      <c r="K14" s="72"/>
    </row>
    <row r="15" spans="1:11">
      <c r="A15" s="162" t="s">
        <v>468</v>
      </c>
      <c r="B15" s="160"/>
      <c r="C15" s="68" t="s">
        <v>459</v>
      </c>
      <c r="D15" s="83"/>
      <c r="E15" s="70"/>
      <c r="F15" s="83"/>
      <c r="G15" s="72"/>
      <c r="H15" s="72"/>
      <c r="I15" s="72"/>
      <c r="J15" s="72"/>
      <c r="K15" s="72"/>
    </row>
    <row r="16" spans="1:11">
      <c r="A16" s="67" t="s">
        <v>469</v>
      </c>
      <c r="B16" s="70"/>
      <c r="C16" s="68" t="s">
        <v>459</v>
      </c>
      <c r="D16" s="84"/>
      <c r="E16" s="70"/>
      <c r="F16" s="85"/>
      <c r="G16" s="72"/>
      <c r="H16" s="72"/>
      <c r="I16" s="72"/>
      <c r="J16" s="72"/>
      <c r="K16" s="72"/>
    </row>
    <row r="17" spans="1:11">
      <c r="A17" s="86" t="s">
        <v>470</v>
      </c>
      <c r="B17" s="70"/>
      <c r="C17" s="68" t="s">
        <v>459</v>
      </c>
      <c r="D17" s="87"/>
      <c r="E17" s="70"/>
      <c r="F17" s="87"/>
      <c r="G17" s="72"/>
      <c r="H17" s="72"/>
      <c r="I17" s="72"/>
      <c r="J17" s="72"/>
      <c r="K17" s="72"/>
    </row>
    <row r="18" spans="1:11">
      <c r="A18" s="73"/>
      <c r="B18" s="73"/>
      <c r="C18" s="88"/>
      <c r="D18" s="89"/>
      <c r="E18" s="70"/>
      <c r="F18" s="78"/>
      <c r="G18" s="72"/>
      <c r="H18" s="72"/>
      <c r="I18" s="72"/>
      <c r="J18" s="72"/>
      <c r="K18" s="72"/>
    </row>
    <row r="19" spans="1:11">
      <c r="A19" s="73" t="s">
        <v>471</v>
      </c>
      <c r="B19" s="73"/>
      <c r="C19" s="70"/>
      <c r="D19" s="78"/>
      <c r="E19" s="70"/>
      <c r="F19" s="78"/>
      <c r="G19" s="72"/>
      <c r="H19" s="72"/>
      <c r="I19" s="72"/>
      <c r="J19" s="72"/>
      <c r="K19" s="72"/>
    </row>
    <row r="20" spans="1:11">
      <c r="A20" s="74"/>
      <c r="B20" s="70"/>
      <c r="C20" s="70"/>
      <c r="D20" s="78"/>
      <c r="E20" s="70"/>
      <c r="F20" s="78"/>
      <c r="G20" s="72"/>
      <c r="H20" s="72"/>
      <c r="I20" s="72"/>
      <c r="J20" s="72"/>
      <c r="K20" s="72"/>
    </row>
    <row r="21" spans="1:11">
      <c r="A21" s="69" t="s">
        <v>472</v>
      </c>
      <c r="B21" s="69"/>
      <c r="C21" s="68"/>
      <c r="D21" s="78"/>
      <c r="E21" s="70"/>
      <c r="F21" s="78"/>
      <c r="G21" s="72"/>
      <c r="H21" s="72"/>
      <c r="I21" s="72"/>
      <c r="J21" s="72"/>
      <c r="K21" s="72"/>
    </row>
    <row r="22" spans="1:11">
      <c r="A22" s="81" t="s">
        <v>26</v>
      </c>
      <c r="B22" s="81"/>
      <c r="C22" s="68" t="s">
        <v>459</v>
      </c>
      <c r="D22" s="85"/>
      <c r="E22" s="70"/>
      <c r="F22" s="85"/>
      <c r="G22" s="72"/>
      <c r="H22" s="72"/>
      <c r="I22" s="72"/>
      <c r="J22" s="72"/>
      <c r="K22" s="72"/>
    </row>
    <row r="23" spans="1:11">
      <c r="A23" s="81" t="s">
        <v>473</v>
      </c>
      <c r="B23" s="81"/>
      <c r="C23" s="68"/>
      <c r="D23" s="90"/>
      <c r="E23" s="70"/>
      <c r="F23" s="91"/>
      <c r="G23" s="72"/>
      <c r="H23" s="72"/>
      <c r="I23" s="72"/>
      <c r="J23" s="72"/>
      <c r="K23" s="72"/>
    </row>
    <row r="24" spans="1:11">
      <c r="A24" s="81" t="s">
        <v>474</v>
      </c>
      <c r="B24" s="70"/>
      <c r="C24" s="68" t="s">
        <v>459</v>
      </c>
      <c r="D24" s="85"/>
      <c r="E24" s="70"/>
      <c r="F24" s="85"/>
      <c r="G24" s="72"/>
      <c r="H24" s="72"/>
      <c r="I24" s="72"/>
      <c r="J24" s="72"/>
      <c r="K24" s="72"/>
    </row>
    <row r="25" spans="1:11">
      <c r="A25" s="81" t="s">
        <v>475</v>
      </c>
      <c r="B25" s="70"/>
      <c r="C25" s="68" t="s">
        <v>459</v>
      </c>
      <c r="D25" s="85"/>
      <c r="E25" s="70"/>
      <c r="F25" s="85"/>
      <c r="G25" s="72"/>
      <c r="H25" s="72"/>
      <c r="I25" s="72"/>
      <c r="J25" s="72"/>
      <c r="K25" s="72"/>
    </row>
    <row r="26" spans="1:11">
      <c r="A26" s="81" t="s">
        <v>476</v>
      </c>
      <c r="B26" s="72"/>
      <c r="C26" s="68" t="s">
        <v>459</v>
      </c>
      <c r="D26" s="90"/>
      <c r="E26" s="70"/>
      <c r="F26" s="85"/>
      <c r="G26" s="72"/>
      <c r="H26" s="72"/>
      <c r="I26" s="72"/>
      <c r="J26" s="72"/>
      <c r="K26" s="72"/>
    </row>
    <row r="27" spans="1:11">
      <c r="A27" s="81" t="s">
        <v>28</v>
      </c>
      <c r="B27" s="81"/>
      <c r="C27" s="68" t="s">
        <v>459</v>
      </c>
      <c r="D27" s="90"/>
      <c r="E27" s="70"/>
      <c r="F27" s="85"/>
      <c r="G27" s="72"/>
      <c r="H27" s="72"/>
      <c r="I27" s="72"/>
      <c r="J27" s="72"/>
      <c r="K27" s="72"/>
    </row>
    <row r="28" spans="1:11">
      <c r="A28" s="81" t="s">
        <v>477</v>
      </c>
      <c r="B28" s="81"/>
      <c r="C28" s="68"/>
      <c r="D28" s="90"/>
      <c r="E28" s="70"/>
      <c r="F28" s="90"/>
      <c r="G28" s="72"/>
      <c r="H28" s="72"/>
      <c r="I28" s="72"/>
      <c r="J28" s="72"/>
      <c r="K28" s="72"/>
    </row>
    <row r="29" spans="1:11">
      <c r="A29" s="81" t="s">
        <v>478</v>
      </c>
      <c r="B29" s="81"/>
      <c r="C29" s="68" t="s">
        <v>459</v>
      </c>
      <c r="D29" s="90"/>
      <c r="E29" s="70"/>
      <c r="F29" s="90"/>
      <c r="G29" s="72"/>
      <c r="H29" s="72"/>
      <c r="I29" s="72"/>
      <c r="J29" s="72"/>
      <c r="K29" s="72"/>
    </row>
    <row r="30" spans="1:11">
      <c r="A30" s="69" t="s">
        <v>479</v>
      </c>
      <c r="B30" s="70"/>
      <c r="C30" s="68" t="s">
        <v>459</v>
      </c>
      <c r="D30" s="92"/>
      <c r="E30" s="93"/>
      <c r="F30" s="94"/>
      <c r="G30" s="72"/>
      <c r="H30" s="72"/>
      <c r="I30" s="72"/>
      <c r="J30" s="72"/>
      <c r="K30" s="72"/>
    </row>
    <row r="31" spans="1:11">
      <c r="A31" s="81"/>
      <c r="B31" s="72"/>
      <c r="C31" s="72"/>
      <c r="D31" s="95"/>
      <c r="E31" s="70"/>
      <c r="F31" s="78"/>
      <c r="G31" s="72"/>
      <c r="H31" s="72"/>
      <c r="I31" s="72"/>
      <c r="J31" s="72"/>
      <c r="K31" s="72"/>
    </row>
    <row r="32" spans="1:11">
      <c r="A32" s="69" t="s">
        <v>480</v>
      </c>
      <c r="B32" s="69"/>
      <c r="C32" s="70"/>
      <c r="D32" s="78"/>
      <c r="E32" s="70"/>
      <c r="F32" s="78"/>
      <c r="G32" s="72"/>
      <c r="H32" s="72"/>
      <c r="I32" s="72"/>
      <c r="J32" s="72"/>
      <c r="K32" s="72"/>
    </row>
    <row r="33" spans="1:11">
      <c r="A33" s="81" t="s">
        <v>28</v>
      </c>
      <c r="B33" s="81"/>
      <c r="C33" s="68" t="s">
        <v>459</v>
      </c>
      <c r="D33" s="91"/>
      <c r="E33" s="70"/>
      <c r="F33" s="91"/>
      <c r="G33" s="72"/>
      <c r="H33" s="72"/>
      <c r="I33" s="72"/>
      <c r="J33" s="72"/>
      <c r="K33" s="72"/>
    </row>
    <row r="34" spans="1:11">
      <c r="A34" s="81" t="s">
        <v>477</v>
      </c>
      <c r="B34" s="81"/>
      <c r="C34" s="68"/>
      <c r="D34" s="91"/>
      <c r="E34" s="70"/>
      <c r="F34" s="91"/>
      <c r="G34" s="72"/>
      <c r="H34" s="72"/>
      <c r="I34" s="72"/>
      <c r="J34" s="72"/>
      <c r="K34" s="72"/>
    </row>
    <row r="35" spans="1:11">
      <c r="A35" s="81" t="s">
        <v>478</v>
      </c>
      <c r="B35" s="70"/>
      <c r="C35" s="68" t="s">
        <v>459</v>
      </c>
      <c r="D35" s="91"/>
      <c r="E35" s="70"/>
      <c r="F35" s="91"/>
      <c r="G35" s="72"/>
      <c r="H35" s="72"/>
      <c r="I35" s="72"/>
      <c r="J35" s="72"/>
      <c r="K35" s="72"/>
    </row>
    <row r="36" spans="1:11">
      <c r="A36" s="73" t="s">
        <v>481</v>
      </c>
      <c r="B36" s="70"/>
      <c r="C36" s="68" t="s">
        <v>459</v>
      </c>
      <c r="D36" s="96"/>
      <c r="E36" s="93"/>
      <c r="F36" s="96"/>
      <c r="G36" s="72"/>
      <c r="H36" s="72"/>
      <c r="I36" s="72"/>
      <c r="J36" s="72"/>
      <c r="K36" s="72"/>
    </row>
    <row r="37" spans="1:11">
      <c r="A37" s="69"/>
      <c r="B37" s="72"/>
      <c r="C37" s="68"/>
      <c r="D37" s="91"/>
      <c r="E37" s="70"/>
      <c r="F37" s="91"/>
      <c r="G37" s="72"/>
      <c r="H37" s="72"/>
      <c r="I37" s="72"/>
      <c r="J37" s="72"/>
      <c r="K37" s="72"/>
    </row>
    <row r="38" spans="1:11">
      <c r="A38" s="69" t="s">
        <v>482</v>
      </c>
      <c r="B38" s="72"/>
      <c r="C38" s="68"/>
      <c r="D38" s="91"/>
      <c r="E38" s="70"/>
      <c r="F38" s="91"/>
      <c r="G38" s="72"/>
      <c r="H38" s="72"/>
      <c r="I38" s="72"/>
      <c r="J38" s="72"/>
      <c r="K38" s="72"/>
    </row>
    <row r="39" spans="1:11">
      <c r="A39" s="81" t="s">
        <v>483</v>
      </c>
      <c r="B39" s="72"/>
      <c r="C39" s="68" t="s">
        <v>459</v>
      </c>
      <c r="D39" s="91"/>
      <c r="E39" s="70"/>
      <c r="F39" s="91">
        <v>0</v>
      </c>
      <c r="G39" s="72"/>
      <c r="H39" s="72"/>
      <c r="I39" s="72"/>
      <c r="J39" s="72"/>
      <c r="K39" s="72"/>
    </row>
    <row r="40" spans="1:11">
      <c r="A40" s="81" t="s">
        <v>484</v>
      </c>
      <c r="B40" s="72"/>
      <c r="C40" s="68" t="s">
        <v>459</v>
      </c>
      <c r="D40" s="91"/>
      <c r="E40" s="70"/>
      <c r="F40" s="91"/>
      <c r="G40" s="72"/>
      <c r="H40" s="72"/>
      <c r="I40" s="72"/>
      <c r="J40" s="72"/>
      <c r="K40" s="72"/>
    </row>
    <row r="41" spans="1:11">
      <c r="A41" s="81" t="s">
        <v>485</v>
      </c>
      <c r="B41" s="72"/>
      <c r="C41" s="68" t="s">
        <v>459</v>
      </c>
      <c r="D41" s="91"/>
      <c r="E41" s="70"/>
      <c r="F41" s="91">
        <v>0</v>
      </c>
      <c r="G41" s="72"/>
      <c r="H41" s="72"/>
      <c r="I41" s="72"/>
      <c r="J41" s="72"/>
      <c r="K41" s="72"/>
    </row>
    <row r="42" spans="1:11">
      <c r="A42" s="73" t="s">
        <v>486</v>
      </c>
      <c r="B42" s="72"/>
      <c r="C42" s="68" t="s">
        <v>459</v>
      </c>
      <c r="D42" s="96" t="s">
        <v>487</v>
      </c>
      <c r="E42" s="93"/>
      <c r="F42" s="96" t="s">
        <v>487</v>
      </c>
      <c r="G42" s="72"/>
      <c r="H42" s="72"/>
      <c r="I42" s="72"/>
      <c r="J42" s="72"/>
      <c r="K42" s="72"/>
    </row>
    <row r="43" spans="1:11">
      <c r="A43" s="69"/>
      <c r="B43" s="72"/>
      <c r="C43" s="72"/>
      <c r="D43" s="95"/>
      <c r="E43" s="70"/>
      <c r="F43" s="95"/>
      <c r="G43" s="72"/>
      <c r="H43" s="72"/>
      <c r="I43" s="72"/>
      <c r="J43" s="72"/>
      <c r="K43" s="72"/>
    </row>
    <row r="44" spans="1:11">
      <c r="A44" s="66" t="s">
        <v>488</v>
      </c>
      <c r="B44" s="70"/>
      <c r="C44" s="68" t="s">
        <v>459</v>
      </c>
      <c r="D44" s="87"/>
      <c r="E44" s="70"/>
      <c r="F44" s="87"/>
      <c r="G44" s="72"/>
      <c r="H44" s="72"/>
      <c r="I44" s="97"/>
      <c r="J44" s="72"/>
      <c r="K44" s="72"/>
    </row>
    <row r="45" spans="1:11">
      <c r="A45" s="72"/>
      <c r="B45" s="72"/>
      <c r="C45" s="72"/>
      <c r="D45" s="95"/>
      <c r="E45" s="70"/>
      <c r="F45" s="78"/>
      <c r="G45" s="72"/>
      <c r="H45" s="72"/>
      <c r="I45" s="72"/>
      <c r="J45" s="72"/>
      <c r="K45" s="72"/>
    </row>
    <row r="46" spans="1:11">
      <c r="A46" s="73" t="s">
        <v>489</v>
      </c>
      <c r="B46" s="70"/>
      <c r="C46" s="68"/>
      <c r="D46" s="78"/>
      <c r="E46" s="70"/>
      <c r="F46" s="78"/>
      <c r="G46" s="72"/>
      <c r="H46" s="72"/>
      <c r="I46" s="72"/>
      <c r="J46" s="72"/>
      <c r="K46" s="72"/>
    </row>
    <row r="47" spans="1:11">
      <c r="A47" s="81" t="s">
        <v>490</v>
      </c>
      <c r="B47" s="81"/>
      <c r="C47" s="68" t="s">
        <v>459</v>
      </c>
      <c r="D47" s="91"/>
      <c r="E47" s="70"/>
      <c r="F47" s="91"/>
      <c r="G47" s="72"/>
      <c r="H47" s="72"/>
      <c r="I47" s="72"/>
      <c r="J47" s="72"/>
      <c r="K47" s="72"/>
    </row>
    <row r="48" spans="1:11">
      <c r="A48" s="81" t="s">
        <v>491</v>
      </c>
      <c r="B48" s="70"/>
      <c r="C48" s="68" t="s">
        <v>459</v>
      </c>
      <c r="D48" s="91"/>
      <c r="E48" s="70"/>
      <c r="F48" s="85"/>
      <c r="G48" s="72"/>
      <c r="H48" s="72"/>
      <c r="I48" s="72"/>
      <c r="J48" s="72"/>
      <c r="K48" s="72"/>
    </row>
    <row r="49" spans="1:11">
      <c r="A49" s="81" t="s">
        <v>492</v>
      </c>
      <c r="B49" s="81"/>
      <c r="C49" s="68" t="s">
        <v>459</v>
      </c>
      <c r="D49" s="91"/>
      <c r="E49" s="70"/>
      <c r="F49" s="85"/>
      <c r="G49" s="72"/>
      <c r="H49" s="72"/>
      <c r="I49" s="72"/>
      <c r="J49" s="72"/>
      <c r="K49" s="72"/>
    </row>
    <row r="50" spans="1:11">
      <c r="A50" s="81" t="s">
        <v>463</v>
      </c>
      <c r="B50" s="70"/>
      <c r="C50" s="68" t="s">
        <v>459</v>
      </c>
      <c r="D50" s="91"/>
      <c r="E50" s="70"/>
      <c r="F50" s="91"/>
      <c r="G50" s="72"/>
      <c r="H50" s="72"/>
      <c r="I50" s="72"/>
      <c r="J50" s="72"/>
      <c r="K50" s="72"/>
    </row>
    <row r="51" spans="1:11">
      <c r="A51" s="70" t="s">
        <v>493</v>
      </c>
      <c r="B51" s="70"/>
      <c r="C51" s="72"/>
      <c r="D51" s="98"/>
      <c r="E51" s="70"/>
      <c r="F51" s="91"/>
      <c r="G51" s="72"/>
      <c r="H51" s="72"/>
      <c r="I51" s="72"/>
      <c r="J51" s="72"/>
      <c r="K51" s="72"/>
    </row>
    <row r="52" spans="1:11">
      <c r="A52" s="73" t="s">
        <v>494</v>
      </c>
      <c r="B52" s="73"/>
      <c r="C52" s="68" t="s">
        <v>459</v>
      </c>
      <c r="D52" s="91"/>
      <c r="E52" s="70"/>
      <c r="F52" s="91"/>
      <c r="G52" s="72"/>
      <c r="H52" s="72"/>
      <c r="I52" s="72"/>
      <c r="J52" s="72"/>
      <c r="K52" s="72"/>
    </row>
    <row r="53" spans="1:11">
      <c r="A53" s="66"/>
      <c r="B53" s="70"/>
      <c r="C53" s="70"/>
      <c r="D53" s="78"/>
      <c r="E53" s="70"/>
      <c r="F53" s="95"/>
      <c r="G53" s="72"/>
      <c r="H53" s="72"/>
      <c r="I53" s="72"/>
      <c r="J53" s="72"/>
      <c r="K53" s="72"/>
    </row>
    <row r="54" spans="1:11">
      <c r="A54" s="73" t="s">
        <v>495</v>
      </c>
      <c r="B54" s="73"/>
      <c r="C54" s="68" t="s">
        <v>459</v>
      </c>
      <c r="D54" s="87"/>
      <c r="E54" s="70"/>
      <c r="F54" s="87"/>
      <c r="G54" s="72"/>
      <c r="H54" s="72"/>
      <c r="I54" s="72"/>
      <c r="J54" s="72"/>
      <c r="K54" s="72"/>
    </row>
    <row r="55" spans="1:11">
      <c r="A55" s="66"/>
      <c r="B55" s="70"/>
      <c r="C55" s="70"/>
      <c r="D55" s="78"/>
      <c r="E55" s="70"/>
      <c r="F55" s="99"/>
      <c r="G55" s="72"/>
      <c r="H55" s="72"/>
      <c r="I55" s="72"/>
      <c r="J55" s="72"/>
      <c r="K55" s="72"/>
    </row>
    <row r="56" spans="1:11">
      <c r="A56" s="73" t="s">
        <v>496</v>
      </c>
      <c r="B56" s="70"/>
      <c r="C56" s="70"/>
      <c r="D56" s="78"/>
      <c r="E56" s="70"/>
      <c r="F56" s="99"/>
      <c r="G56" s="72"/>
      <c r="H56" s="72"/>
      <c r="I56" s="72"/>
      <c r="J56" s="72"/>
      <c r="K56" s="72"/>
    </row>
    <row r="57" spans="1:11">
      <c r="A57" s="67" t="s">
        <v>66</v>
      </c>
      <c r="B57" s="70"/>
      <c r="C57" s="68" t="s">
        <v>459</v>
      </c>
      <c r="D57" s="78"/>
      <c r="E57" s="70"/>
      <c r="F57" s="99"/>
      <c r="G57" s="72"/>
      <c r="H57" s="72"/>
      <c r="I57" s="72"/>
      <c r="J57" s="72"/>
      <c r="K57" s="72"/>
    </row>
    <row r="58" spans="1:11">
      <c r="A58" s="67" t="s">
        <v>497</v>
      </c>
      <c r="B58" s="70"/>
      <c r="C58" s="68" t="s">
        <v>459</v>
      </c>
      <c r="D58" s="78"/>
      <c r="E58" s="70"/>
      <c r="F58" s="99"/>
      <c r="G58" s="72"/>
      <c r="H58" s="72"/>
      <c r="I58" s="72"/>
      <c r="J58" s="72"/>
      <c r="K58" s="72"/>
    </row>
    <row r="59" spans="1:11">
      <c r="A59" s="67" t="s">
        <v>67</v>
      </c>
      <c r="B59" s="70"/>
      <c r="C59" s="68" t="s">
        <v>459</v>
      </c>
      <c r="D59" s="78"/>
      <c r="E59" s="70"/>
      <c r="F59" s="99"/>
      <c r="G59" s="72"/>
      <c r="H59" s="72"/>
      <c r="I59" s="72"/>
      <c r="J59" s="72"/>
      <c r="K59" s="72"/>
    </row>
    <row r="60" spans="1:11">
      <c r="A60" s="67"/>
      <c r="B60" s="70"/>
      <c r="C60" s="68"/>
      <c r="D60" s="78"/>
      <c r="E60" s="70"/>
      <c r="F60" s="99"/>
      <c r="G60" s="72"/>
      <c r="H60" s="72"/>
      <c r="I60" s="72"/>
      <c r="J60" s="72"/>
      <c r="K60" s="72"/>
    </row>
    <row r="61" spans="1:11">
      <c r="A61" s="66"/>
      <c r="B61" s="70"/>
      <c r="C61" s="70"/>
      <c r="D61" s="78"/>
      <c r="E61" s="70"/>
      <c r="F61" s="99"/>
      <c r="G61" s="72"/>
      <c r="H61" s="72"/>
      <c r="I61" s="72"/>
      <c r="J61" s="72"/>
      <c r="K61" s="72"/>
    </row>
    <row r="62" spans="1:11">
      <c r="A62" s="74" t="s">
        <v>498</v>
      </c>
      <c r="B62" s="70"/>
      <c r="C62" s="74" t="s">
        <v>459</v>
      </c>
      <c r="D62" s="78"/>
      <c r="E62" s="70"/>
      <c r="F62" s="72"/>
      <c r="G62" s="72"/>
      <c r="H62" s="72"/>
      <c r="I62" s="72"/>
      <c r="J62" s="72"/>
      <c r="K62" s="72"/>
    </row>
    <row r="63" spans="1:11">
      <c r="A63" s="74" t="s">
        <v>499</v>
      </c>
      <c r="B63" s="70"/>
      <c r="C63" s="74" t="s">
        <v>459</v>
      </c>
      <c r="D63" s="78"/>
      <c r="E63" s="70"/>
      <c r="F63" s="72"/>
      <c r="G63" s="72"/>
      <c r="H63" s="72"/>
      <c r="I63" s="72"/>
      <c r="J63" s="72"/>
      <c r="K63" s="72"/>
    </row>
    <row r="64" spans="1:11">
      <c r="A64" s="74" t="s">
        <v>500</v>
      </c>
      <c r="B64" s="70"/>
      <c r="C64" s="74" t="s">
        <v>459</v>
      </c>
      <c r="D64" s="78"/>
      <c r="E64" s="70"/>
      <c r="F64" s="72"/>
      <c r="G64" s="72"/>
      <c r="H64" s="72"/>
      <c r="I64" s="72"/>
      <c r="J64" s="72"/>
      <c r="K64" s="72"/>
    </row>
    <row r="65" spans="1:11">
      <c r="A65" s="81" t="s">
        <v>501</v>
      </c>
      <c r="B65" s="81"/>
      <c r="C65" s="68" t="s">
        <v>459</v>
      </c>
      <c r="D65" s="100"/>
      <c r="E65" s="70"/>
      <c r="F65" s="72"/>
      <c r="G65" s="72"/>
      <c r="H65" s="72"/>
      <c r="I65" s="72"/>
      <c r="J65" s="72"/>
      <c r="K65" s="72"/>
    </row>
    <row r="66" spans="1:11">
      <c r="A66" s="81" t="s">
        <v>502</v>
      </c>
      <c r="B66" s="72"/>
      <c r="C66" s="68" t="s">
        <v>459</v>
      </c>
      <c r="D66" s="95"/>
      <c r="E66" s="70"/>
      <c r="F66" s="72"/>
      <c r="G66" s="72"/>
      <c r="H66" s="72"/>
      <c r="I66" s="72"/>
      <c r="J66" s="72"/>
      <c r="K66" s="72"/>
    </row>
    <row r="67" spans="1:11">
      <c r="A67" s="72"/>
      <c r="B67" s="72"/>
      <c r="C67" s="72"/>
      <c r="D67" s="95"/>
      <c r="E67" s="70"/>
      <c r="F67" s="72"/>
      <c r="G67" s="72"/>
      <c r="H67" s="72"/>
      <c r="I67" s="72"/>
      <c r="J67" s="72"/>
      <c r="K67" s="72"/>
    </row>
    <row r="68" spans="1:11">
      <c r="A68" s="161" t="s">
        <v>13</v>
      </c>
      <c r="B68" s="160"/>
      <c r="C68" s="70"/>
      <c r="D68" s="71"/>
      <c r="E68" s="70"/>
      <c r="F68" s="72"/>
      <c r="G68" s="72"/>
      <c r="H68" s="72"/>
      <c r="I68" s="72"/>
      <c r="J68" s="72"/>
      <c r="K68" s="72"/>
    </row>
    <row r="69" spans="1:11">
      <c r="A69" s="165">
        <v>1</v>
      </c>
      <c r="B69" s="160"/>
      <c r="C69" s="70"/>
      <c r="D69" s="71"/>
      <c r="E69" s="70"/>
      <c r="F69" s="72"/>
      <c r="G69" s="72"/>
      <c r="H69" s="72"/>
      <c r="I69" s="72"/>
      <c r="J69" s="72"/>
      <c r="K69" s="72"/>
    </row>
    <row r="70" spans="1:11">
      <c r="A70" s="165">
        <v>2</v>
      </c>
      <c r="B70" s="160"/>
      <c r="C70" s="70"/>
      <c r="D70" s="71"/>
      <c r="E70" s="70"/>
      <c r="F70" s="72"/>
      <c r="G70" s="72"/>
      <c r="H70" s="72"/>
      <c r="I70" s="72"/>
      <c r="J70" s="72"/>
      <c r="K70" s="72"/>
    </row>
    <row r="71" spans="1:11">
      <c r="A71" s="101"/>
      <c r="B71" s="101"/>
      <c r="C71" s="70"/>
      <c r="D71" s="71"/>
      <c r="E71" s="70"/>
      <c r="F71" s="72"/>
      <c r="G71" s="72"/>
      <c r="H71" s="72"/>
      <c r="I71" s="72"/>
      <c r="J71" s="72"/>
      <c r="K71" s="72"/>
    </row>
    <row r="72" spans="1:11">
      <c r="A72" s="161" t="s">
        <v>466</v>
      </c>
      <c r="B72" s="160"/>
      <c r="C72" s="70"/>
      <c r="D72" s="71"/>
      <c r="E72" s="70"/>
      <c r="F72" s="72"/>
      <c r="G72" s="72"/>
      <c r="H72" s="72"/>
      <c r="I72" s="72"/>
      <c r="J72" s="72"/>
      <c r="K72" s="72"/>
    </row>
    <row r="73" spans="1:11">
      <c r="A73" s="163">
        <v>1</v>
      </c>
      <c r="B73" s="160"/>
      <c r="C73" s="70"/>
      <c r="D73" s="71"/>
      <c r="E73" s="70"/>
      <c r="F73" s="72"/>
      <c r="G73" s="72"/>
      <c r="H73" s="72"/>
      <c r="I73" s="72"/>
      <c r="J73" s="72"/>
      <c r="K73" s="72"/>
    </row>
    <row r="74" spans="1:11">
      <c r="A74" s="163">
        <v>2</v>
      </c>
      <c r="B74" s="160"/>
      <c r="C74" s="160"/>
      <c r="D74" s="71"/>
      <c r="E74" s="70"/>
      <c r="F74" s="72"/>
      <c r="G74" s="72"/>
      <c r="H74" s="72"/>
      <c r="I74" s="72"/>
      <c r="J74" s="72"/>
      <c r="K74" s="72"/>
    </row>
    <row r="75" spans="1:11">
      <c r="A75" s="102"/>
      <c r="B75" s="102"/>
      <c r="C75" s="102"/>
      <c r="D75" s="71"/>
      <c r="E75" s="70"/>
      <c r="F75" s="72"/>
      <c r="G75" s="72"/>
      <c r="H75" s="72"/>
      <c r="I75" s="72"/>
      <c r="J75" s="72"/>
      <c r="K75" s="72"/>
    </row>
    <row r="76" spans="1:11">
      <c r="A76" s="161" t="s">
        <v>503</v>
      </c>
      <c r="B76" s="160"/>
      <c r="C76" s="69"/>
      <c r="D76" s="71"/>
      <c r="E76" s="70"/>
      <c r="F76" s="103"/>
      <c r="G76" s="72"/>
      <c r="H76" s="72"/>
      <c r="I76" s="72"/>
      <c r="J76" s="72"/>
      <c r="K76" s="72"/>
    </row>
    <row r="77" spans="1:11">
      <c r="A77" s="164">
        <v>1</v>
      </c>
      <c r="B77" s="160"/>
      <c r="C77" s="69"/>
      <c r="D77" s="71"/>
      <c r="E77" s="70"/>
      <c r="F77" s="103"/>
      <c r="G77" s="72"/>
      <c r="H77" s="72"/>
      <c r="I77" s="72"/>
      <c r="J77" s="72"/>
      <c r="K77" s="72"/>
    </row>
    <row r="78" spans="1:11">
      <c r="A78" s="164">
        <v>2</v>
      </c>
      <c r="B78" s="160"/>
      <c r="C78" s="69"/>
      <c r="D78" s="71"/>
      <c r="E78" s="70"/>
      <c r="F78" s="103"/>
      <c r="G78" s="72"/>
      <c r="H78" s="72"/>
      <c r="I78" s="72"/>
      <c r="J78" s="72"/>
      <c r="K78" s="72"/>
    </row>
    <row r="79" spans="1:11">
      <c r="A79" s="104"/>
      <c r="B79" s="104"/>
      <c r="C79" s="69"/>
      <c r="D79" s="71"/>
      <c r="E79" s="70"/>
      <c r="F79" s="103"/>
      <c r="G79" s="72"/>
      <c r="H79" s="72"/>
      <c r="I79" s="72"/>
      <c r="J79" s="72"/>
      <c r="K79" s="72"/>
    </row>
    <row r="80" spans="1:11">
      <c r="A80" s="161" t="s">
        <v>504</v>
      </c>
      <c r="B80" s="160"/>
      <c r="C80" s="70"/>
      <c r="D80" s="71"/>
      <c r="E80" s="70"/>
      <c r="F80" s="103"/>
      <c r="G80" s="72"/>
      <c r="H80" s="72"/>
      <c r="I80" s="72"/>
      <c r="J80" s="72"/>
      <c r="K80" s="72"/>
    </row>
    <row r="81" spans="1:11">
      <c r="A81" s="164">
        <v>1</v>
      </c>
      <c r="B81" s="160"/>
      <c r="C81" s="70"/>
      <c r="D81" s="71"/>
      <c r="E81" s="70"/>
      <c r="F81" s="103"/>
      <c r="G81" s="72"/>
      <c r="H81" s="72"/>
      <c r="I81" s="72"/>
      <c r="J81" s="72"/>
      <c r="K81" s="72"/>
    </row>
    <row r="82" spans="1:11">
      <c r="A82" s="164">
        <v>2</v>
      </c>
      <c r="B82" s="160"/>
      <c r="C82" s="70"/>
      <c r="D82" s="71"/>
      <c r="E82" s="70"/>
      <c r="F82" s="103"/>
      <c r="G82" s="72"/>
      <c r="H82" s="72"/>
      <c r="I82" s="72"/>
      <c r="J82" s="72"/>
      <c r="K82" s="72"/>
    </row>
    <row r="83" spans="1:11">
      <c r="A83" s="164">
        <v>3</v>
      </c>
      <c r="B83" s="160"/>
      <c r="C83" s="70"/>
      <c r="D83" s="71"/>
      <c r="E83" s="70"/>
      <c r="F83" s="103"/>
      <c r="G83" s="72"/>
      <c r="H83" s="72"/>
      <c r="I83" s="72"/>
      <c r="J83" s="72"/>
      <c r="K83" s="72"/>
    </row>
    <row r="84" spans="1:11">
      <c r="A84" s="104"/>
      <c r="B84" s="104"/>
      <c r="C84" s="70"/>
      <c r="D84" s="71"/>
      <c r="E84" s="70"/>
      <c r="F84" s="103"/>
      <c r="G84" s="72"/>
      <c r="H84" s="72"/>
      <c r="I84" s="72"/>
      <c r="J84" s="72"/>
      <c r="K84" s="72"/>
    </row>
    <row r="85" spans="1:11">
      <c r="A85" s="161" t="s">
        <v>505</v>
      </c>
      <c r="B85" s="160"/>
      <c r="C85" s="70"/>
      <c r="D85" s="71"/>
      <c r="E85" s="70"/>
      <c r="F85" s="103"/>
      <c r="G85" s="72"/>
      <c r="H85" s="72"/>
      <c r="I85" s="72"/>
      <c r="J85" s="72"/>
      <c r="K85" s="72"/>
    </row>
    <row r="86" spans="1:11">
      <c r="A86" s="164">
        <v>1</v>
      </c>
      <c r="B86" s="160"/>
      <c r="C86" s="69"/>
      <c r="D86" s="71"/>
      <c r="E86" s="70"/>
      <c r="F86" s="105"/>
      <c r="G86" s="72"/>
      <c r="H86" s="72"/>
      <c r="I86" s="72"/>
      <c r="J86" s="72"/>
      <c r="K86" s="72"/>
    </row>
    <row r="87" spans="1:11">
      <c r="A87" s="164">
        <v>2</v>
      </c>
      <c r="B87" s="160"/>
      <c r="C87" s="70"/>
      <c r="D87" s="106"/>
      <c r="E87" s="70"/>
      <c r="F87" s="103"/>
      <c r="G87" s="72"/>
      <c r="H87" s="72"/>
      <c r="I87" s="72"/>
      <c r="J87" s="72"/>
      <c r="K87" s="72"/>
    </row>
    <row r="88" spans="1:11">
      <c r="A88" s="164">
        <v>3</v>
      </c>
      <c r="B88" s="160"/>
      <c r="C88" s="70"/>
      <c r="D88" s="106"/>
      <c r="E88" s="70"/>
      <c r="F88" s="103"/>
      <c r="G88" s="72"/>
      <c r="H88" s="72"/>
      <c r="I88" s="72"/>
      <c r="J88" s="72"/>
      <c r="K88" s="72"/>
    </row>
    <row r="89" spans="1:11">
      <c r="A89" s="104"/>
      <c r="B89" s="104"/>
      <c r="C89" s="70"/>
      <c r="D89" s="106"/>
      <c r="E89" s="70"/>
      <c r="F89" s="103"/>
      <c r="G89" s="72"/>
      <c r="H89" s="72"/>
      <c r="I89" s="72"/>
      <c r="J89" s="72"/>
      <c r="K89" s="72"/>
    </row>
    <row r="90" spans="1:11">
      <c r="A90" s="166" t="s">
        <v>506</v>
      </c>
      <c r="B90" s="167"/>
      <c r="C90" s="70"/>
      <c r="D90" s="71"/>
      <c r="E90" s="70"/>
      <c r="F90" s="103"/>
      <c r="G90" s="72"/>
      <c r="H90" s="72"/>
      <c r="I90" s="72"/>
      <c r="J90" s="72"/>
      <c r="K90" s="72"/>
    </row>
    <row r="91" spans="1:11">
      <c r="A91" s="107" t="s">
        <v>507</v>
      </c>
      <c r="B91" s="108"/>
      <c r="C91" s="68" t="s">
        <v>459</v>
      </c>
      <c r="D91" s="108"/>
      <c r="E91" s="109"/>
      <c r="F91" s="103"/>
      <c r="G91" s="72"/>
      <c r="H91" s="72"/>
      <c r="I91" s="72"/>
      <c r="J91" s="72"/>
      <c r="K91" s="72"/>
    </row>
    <row r="92" spans="1:11">
      <c r="A92" s="107" t="s">
        <v>508</v>
      </c>
      <c r="B92" s="108"/>
      <c r="C92" s="68" t="s">
        <v>459</v>
      </c>
      <c r="D92" s="108"/>
      <c r="E92" s="110"/>
      <c r="F92" s="103"/>
      <c r="G92" s="72"/>
      <c r="H92" s="72"/>
      <c r="I92" s="72"/>
      <c r="J92" s="72"/>
      <c r="K92" s="72"/>
    </row>
    <row r="93" spans="1:11">
      <c r="A93" s="107" t="s">
        <v>509</v>
      </c>
      <c r="B93" s="108"/>
      <c r="C93" s="68" t="s">
        <v>459</v>
      </c>
      <c r="D93" s="108"/>
      <c r="E93" s="110"/>
      <c r="F93" s="103"/>
      <c r="G93" s="72"/>
      <c r="H93" s="72"/>
      <c r="I93" s="72"/>
      <c r="J93" s="72"/>
      <c r="K93" s="72"/>
    </row>
    <row r="94" spans="1:11">
      <c r="A94" s="107" t="s">
        <v>510</v>
      </c>
      <c r="B94" s="108"/>
      <c r="C94" s="68" t="s">
        <v>459</v>
      </c>
      <c r="D94" s="108"/>
      <c r="E94" s="110"/>
      <c r="F94" s="72"/>
      <c r="G94" s="72"/>
      <c r="H94" s="72"/>
      <c r="I94" s="72"/>
      <c r="J94" s="72"/>
      <c r="K94" s="72"/>
    </row>
    <row r="95" spans="1:11">
      <c r="A95" s="107" t="s">
        <v>511</v>
      </c>
      <c r="B95" s="108"/>
      <c r="C95" s="68" t="s">
        <v>459</v>
      </c>
      <c r="D95" s="108"/>
      <c r="E95" s="110"/>
      <c r="F95" s="72"/>
      <c r="G95" s="72"/>
      <c r="H95" s="72"/>
      <c r="I95" s="72"/>
      <c r="J95" s="72"/>
      <c r="K95" s="72"/>
    </row>
    <row r="96" spans="1:11">
      <c r="A96" s="107" t="s">
        <v>512</v>
      </c>
      <c r="B96" s="108"/>
      <c r="C96" s="68" t="s">
        <v>459</v>
      </c>
      <c r="D96" s="108"/>
      <c r="E96" s="110"/>
      <c r="F96" s="72"/>
      <c r="G96" s="72"/>
      <c r="H96" s="72"/>
      <c r="I96" s="72"/>
      <c r="J96" s="72"/>
      <c r="K96" s="72"/>
    </row>
    <row r="97" spans="1:11">
      <c r="A97" s="107" t="s">
        <v>513</v>
      </c>
      <c r="B97" s="108"/>
      <c r="C97" s="68" t="s">
        <v>459</v>
      </c>
      <c r="D97" s="108"/>
      <c r="E97" s="110"/>
      <c r="F97" s="72"/>
      <c r="G97" s="72"/>
      <c r="H97" s="72"/>
      <c r="I97" s="72"/>
      <c r="J97" s="72"/>
      <c r="K97" s="72"/>
    </row>
    <row r="98" spans="1:11">
      <c r="A98" s="107"/>
      <c r="B98" s="108"/>
      <c r="C98" s="68"/>
      <c r="D98" s="108"/>
      <c r="E98" s="110"/>
      <c r="F98" s="72"/>
      <c r="G98" s="72"/>
      <c r="H98" s="72"/>
      <c r="I98" s="72"/>
      <c r="J98" s="72"/>
      <c r="K98" s="72"/>
    </row>
    <row r="99" spans="1:11">
      <c r="A99" s="108"/>
      <c r="B99" s="108"/>
      <c r="C99" s="68"/>
      <c r="D99" s="108"/>
      <c r="E99" s="110"/>
      <c r="F99" s="72"/>
      <c r="G99" s="72"/>
      <c r="H99" s="72"/>
      <c r="I99" s="72"/>
      <c r="J99" s="72"/>
      <c r="K99" s="72"/>
    </row>
    <row r="100" spans="1:11">
      <c r="A100" s="66" t="s">
        <v>514</v>
      </c>
      <c r="B100" s="66"/>
      <c r="C100" s="70"/>
      <c r="D100" s="108"/>
      <c r="E100" s="110"/>
      <c r="F100" s="72"/>
      <c r="G100" s="72"/>
      <c r="H100" s="72"/>
      <c r="I100" s="72"/>
      <c r="J100" s="72"/>
      <c r="K100" s="72"/>
    </row>
    <row r="101" spans="1:11">
      <c r="A101" s="111"/>
      <c r="B101" s="81"/>
      <c r="C101" s="68" t="s">
        <v>459</v>
      </c>
      <c r="D101" s="112"/>
      <c r="E101" s="110"/>
      <c r="F101" s="72"/>
      <c r="G101" s="72"/>
      <c r="H101" s="72"/>
      <c r="I101" s="72"/>
      <c r="J101" s="72"/>
      <c r="K101" s="72"/>
    </row>
    <row r="102" spans="1:11">
      <c r="A102" s="111"/>
      <c r="B102" s="81"/>
      <c r="C102" s="68"/>
      <c r="D102" s="112"/>
      <c r="E102" s="110"/>
      <c r="F102" s="72"/>
      <c r="G102" s="72"/>
      <c r="H102" s="72"/>
      <c r="I102" s="72"/>
      <c r="J102" s="72"/>
      <c r="K102" s="72"/>
    </row>
    <row r="103" spans="1:11">
      <c r="A103" s="111"/>
      <c r="B103" s="81"/>
      <c r="C103" s="68"/>
      <c r="D103" s="112"/>
      <c r="E103" s="110"/>
      <c r="F103" s="72"/>
      <c r="G103" s="72"/>
      <c r="H103" s="72"/>
      <c r="I103" s="72"/>
      <c r="J103" s="72"/>
      <c r="K103" s="72"/>
    </row>
    <row r="104" spans="1:11">
      <c r="A104" s="111"/>
      <c r="B104" s="81"/>
      <c r="C104" s="68"/>
      <c r="D104" s="112"/>
      <c r="E104" s="110"/>
      <c r="F104" s="72"/>
      <c r="G104" s="72"/>
      <c r="H104" s="72"/>
      <c r="I104" s="72"/>
      <c r="J104" s="72"/>
      <c r="K104" s="72"/>
    </row>
    <row r="105" spans="1:11">
      <c r="A105" s="111"/>
      <c r="B105" s="70"/>
      <c r="C105" s="68"/>
      <c r="D105" s="112"/>
      <c r="E105" s="109"/>
      <c r="F105" s="72"/>
      <c r="G105" s="72"/>
      <c r="H105" s="72"/>
      <c r="I105" s="72"/>
      <c r="J105" s="72"/>
      <c r="K105" s="72"/>
    </row>
    <row r="106" spans="1:11">
      <c r="A106" s="111"/>
      <c r="B106" s="70"/>
      <c r="C106" s="68"/>
      <c r="D106" s="112"/>
      <c r="E106" s="110"/>
      <c r="F106" s="72"/>
      <c r="G106" s="72"/>
      <c r="H106" s="72"/>
      <c r="I106" s="72"/>
      <c r="J106" s="72"/>
      <c r="K106" s="72"/>
    </row>
    <row r="107" spans="1:11">
      <c r="A107" s="111"/>
      <c r="B107" s="72"/>
      <c r="C107" s="68"/>
      <c r="D107" s="112"/>
      <c r="E107" s="110"/>
      <c r="F107" s="72"/>
      <c r="G107" s="72"/>
      <c r="H107" s="72"/>
      <c r="I107" s="72"/>
      <c r="J107" s="72"/>
      <c r="K107" s="72"/>
    </row>
    <row r="108" spans="1:11">
      <c r="A108" s="111"/>
      <c r="B108" s="72"/>
      <c r="C108" s="68"/>
      <c r="D108" s="112"/>
      <c r="E108" s="110"/>
      <c r="F108" s="72"/>
      <c r="G108" s="72"/>
      <c r="H108" s="72"/>
      <c r="I108" s="72"/>
      <c r="J108" s="72"/>
      <c r="K108" s="72"/>
    </row>
    <row r="109" spans="1:11">
      <c r="A109" s="111"/>
      <c r="B109" s="72"/>
      <c r="C109" s="68"/>
      <c r="D109" s="112"/>
      <c r="E109" s="110"/>
      <c r="F109" s="72"/>
      <c r="G109" s="72"/>
      <c r="H109" s="72"/>
      <c r="I109" s="72"/>
      <c r="J109" s="72"/>
      <c r="K109" s="72"/>
    </row>
    <row r="110" spans="1:11">
      <c r="A110" s="111"/>
      <c r="B110" s="72"/>
      <c r="C110" s="68"/>
      <c r="D110" s="112"/>
      <c r="E110" s="110"/>
      <c r="F110" s="72"/>
      <c r="G110" s="72"/>
      <c r="H110" s="72"/>
      <c r="I110" s="72"/>
      <c r="J110" s="72"/>
      <c r="K110" s="72"/>
    </row>
    <row r="111" spans="1:11">
      <c r="A111" s="111"/>
      <c r="B111" s="72"/>
      <c r="C111" s="68"/>
      <c r="D111" s="112"/>
      <c r="E111" s="110"/>
      <c r="F111" s="72"/>
      <c r="G111" s="72"/>
      <c r="H111" s="72"/>
      <c r="I111" s="72"/>
      <c r="J111" s="72"/>
      <c r="K111" s="72"/>
    </row>
    <row r="112" spans="1:11">
      <c r="A112" s="111"/>
      <c r="B112" s="72"/>
      <c r="C112" s="68"/>
      <c r="D112" s="112"/>
      <c r="E112" s="110"/>
      <c r="F112" s="72"/>
      <c r="G112" s="72"/>
      <c r="H112" s="72"/>
      <c r="I112" s="72"/>
      <c r="J112" s="72"/>
      <c r="K112" s="72"/>
    </row>
    <row r="113" spans="1:11">
      <c r="A113" s="111"/>
      <c r="B113" s="72"/>
      <c r="C113" s="68"/>
      <c r="D113" s="112"/>
      <c r="E113" s="72"/>
      <c r="F113" s="72"/>
      <c r="G113" s="72"/>
      <c r="H113" s="72"/>
      <c r="I113" s="72"/>
      <c r="J113" s="72"/>
      <c r="K113" s="72"/>
    </row>
    <row r="114" spans="1:11">
      <c r="A114" s="111"/>
      <c r="B114" s="72"/>
      <c r="C114" s="68"/>
      <c r="D114" s="112"/>
      <c r="E114" s="72"/>
      <c r="F114" s="72"/>
      <c r="G114" s="72"/>
      <c r="H114" s="72"/>
      <c r="I114" s="72"/>
      <c r="J114" s="72"/>
      <c r="K114" s="72"/>
    </row>
    <row r="115" spans="1:11">
      <c r="A115" s="111"/>
      <c r="B115" s="72"/>
      <c r="C115" s="68"/>
      <c r="D115" s="112"/>
      <c r="E115" s="72"/>
      <c r="F115" s="72"/>
      <c r="G115" s="72"/>
      <c r="H115" s="72"/>
      <c r="I115" s="72"/>
      <c r="J115" s="72"/>
      <c r="K115" s="72"/>
    </row>
    <row r="116" spans="1:11">
      <c r="A116" s="111"/>
      <c r="B116" s="72"/>
      <c r="C116" s="68"/>
      <c r="D116" s="112"/>
      <c r="E116" s="72"/>
      <c r="F116" s="72"/>
      <c r="G116" s="72"/>
      <c r="H116" s="72"/>
      <c r="I116" s="72"/>
      <c r="J116" s="72"/>
      <c r="K116" s="72"/>
    </row>
    <row r="117" spans="1:11">
      <c r="A117" s="111"/>
      <c r="B117" s="72"/>
      <c r="C117" s="68"/>
      <c r="D117" s="112"/>
      <c r="E117" s="72"/>
      <c r="F117" s="72"/>
      <c r="G117" s="72"/>
      <c r="H117" s="72"/>
      <c r="I117" s="72"/>
      <c r="J117" s="72"/>
      <c r="K117" s="72"/>
    </row>
    <row r="118" spans="1:11">
      <c r="A118" s="111"/>
      <c r="B118" s="72"/>
      <c r="C118" s="68"/>
      <c r="D118" s="112"/>
      <c r="E118" s="72"/>
      <c r="F118" s="72"/>
      <c r="G118" s="72"/>
      <c r="H118" s="72"/>
      <c r="I118" s="72"/>
      <c r="J118" s="72"/>
      <c r="K118" s="72"/>
    </row>
    <row r="119" spans="1:11">
      <c r="A119" s="111"/>
      <c r="B119" s="72"/>
      <c r="C119" s="68"/>
      <c r="D119" s="112"/>
      <c r="E119" s="72"/>
      <c r="F119" s="72"/>
      <c r="G119" s="72"/>
      <c r="H119" s="72"/>
      <c r="I119" s="72"/>
      <c r="J119" s="72"/>
      <c r="K119" s="72"/>
    </row>
    <row r="120" spans="1:11">
      <c r="A120" s="111"/>
      <c r="B120" s="72"/>
      <c r="C120" s="68"/>
      <c r="D120" s="112"/>
      <c r="E120" s="72"/>
      <c r="F120" s="72"/>
      <c r="G120" s="72"/>
      <c r="H120" s="72"/>
      <c r="I120" s="72"/>
      <c r="J120" s="72"/>
      <c r="K120" s="72"/>
    </row>
    <row r="121" spans="1:11">
      <c r="A121" s="111"/>
      <c r="B121" s="72"/>
      <c r="C121" s="68"/>
      <c r="D121" s="112"/>
      <c r="E121" s="72"/>
      <c r="F121" s="72"/>
      <c r="G121" s="72"/>
      <c r="H121" s="72"/>
      <c r="I121" s="72"/>
      <c r="J121" s="72"/>
      <c r="K121" s="72"/>
    </row>
    <row r="122" spans="1:11">
      <c r="A122" s="111"/>
      <c r="B122" s="72"/>
      <c r="C122" s="68"/>
      <c r="D122" s="112"/>
      <c r="E122" s="72"/>
      <c r="F122" s="72"/>
      <c r="G122" s="72"/>
      <c r="H122" s="72"/>
      <c r="I122" s="72"/>
      <c r="J122" s="72"/>
      <c r="K122" s="72"/>
    </row>
    <row r="123" spans="1:11">
      <c r="A123" s="111"/>
      <c r="B123" s="72"/>
      <c r="C123" s="68"/>
      <c r="D123" s="112"/>
      <c r="E123" s="72"/>
      <c r="F123" s="72"/>
      <c r="G123" s="72"/>
      <c r="H123" s="72"/>
      <c r="I123" s="72"/>
      <c r="J123" s="72"/>
      <c r="K123" s="72"/>
    </row>
    <row r="124" spans="1:11">
      <c r="A124" s="111"/>
      <c r="B124" s="72"/>
      <c r="C124" s="68"/>
      <c r="D124" s="112"/>
      <c r="E124" s="72"/>
      <c r="F124" s="72"/>
      <c r="G124" s="72"/>
      <c r="H124" s="72"/>
      <c r="I124" s="72"/>
      <c r="J124" s="72"/>
      <c r="K124" s="72"/>
    </row>
    <row r="125" spans="1:11">
      <c r="A125" s="111"/>
      <c r="B125" s="72"/>
      <c r="C125" s="68"/>
      <c r="D125" s="112"/>
      <c r="E125" s="72"/>
      <c r="F125" s="72"/>
      <c r="G125" s="72"/>
      <c r="H125" s="72"/>
      <c r="I125" s="72"/>
      <c r="J125" s="72"/>
      <c r="K125" s="72"/>
    </row>
    <row r="126" spans="1:11">
      <c r="A126" s="111"/>
      <c r="B126" s="72"/>
      <c r="C126" s="68"/>
      <c r="D126" s="112"/>
      <c r="E126" s="72"/>
      <c r="F126" s="72"/>
      <c r="G126" s="72"/>
      <c r="H126" s="72"/>
      <c r="I126" s="72"/>
      <c r="J126" s="72"/>
      <c r="K126" s="72"/>
    </row>
    <row r="127" spans="1:11">
      <c r="A127" s="111"/>
      <c r="B127" s="72"/>
      <c r="C127" s="68"/>
      <c r="D127" s="112"/>
      <c r="E127" s="72"/>
      <c r="F127" s="72"/>
      <c r="G127" s="72"/>
      <c r="H127" s="72"/>
      <c r="I127" s="72"/>
      <c r="J127" s="72"/>
      <c r="K127" s="72"/>
    </row>
    <row r="128" spans="1:11">
      <c r="A128" s="111"/>
      <c r="B128" s="72"/>
      <c r="C128" s="68"/>
      <c r="D128" s="112"/>
      <c r="E128" s="72"/>
      <c r="F128" s="72"/>
      <c r="G128" s="72"/>
      <c r="H128" s="72"/>
      <c r="I128" s="72"/>
      <c r="J128" s="72"/>
      <c r="K128" s="72"/>
    </row>
    <row r="129" spans="1:11">
      <c r="A129" s="111"/>
      <c r="B129" s="72"/>
      <c r="C129" s="68"/>
      <c r="D129" s="112"/>
      <c r="E129" s="72"/>
      <c r="F129" s="72"/>
      <c r="G129" s="72"/>
      <c r="H129" s="72"/>
      <c r="I129" s="72"/>
      <c r="J129" s="72"/>
      <c r="K129" s="72"/>
    </row>
    <row r="130" spans="1:11">
      <c r="A130" s="111"/>
      <c r="B130" s="72"/>
      <c r="C130" s="68"/>
      <c r="D130" s="112"/>
      <c r="E130" s="72"/>
      <c r="F130" s="72"/>
      <c r="G130" s="72"/>
      <c r="H130" s="72"/>
      <c r="I130" s="72"/>
      <c r="J130" s="72"/>
      <c r="K130" s="72"/>
    </row>
    <row r="131" spans="1:11">
      <c r="A131" s="111"/>
      <c r="B131" s="72"/>
      <c r="C131" s="68"/>
      <c r="D131" s="112"/>
      <c r="E131" s="72"/>
      <c r="F131" s="72"/>
      <c r="G131" s="72"/>
      <c r="H131" s="72"/>
      <c r="I131" s="72"/>
      <c r="J131" s="72"/>
      <c r="K131" s="72"/>
    </row>
    <row r="132" spans="1:11">
      <c r="A132" s="111"/>
      <c r="B132" s="72"/>
      <c r="C132" s="68"/>
      <c r="D132" s="112"/>
      <c r="E132" s="72"/>
      <c r="F132" s="72"/>
      <c r="G132" s="72"/>
      <c r="H132" s="72"/>
      <c r="I132" s="72"/>
      <c r="J132" s="72"/>
      <c r="K132" s="72"/>
    </row>
    <row r="133" spans="1:11">
      <c r="A133" s="111"/>
      <c r="B133" s="72"/>
      <c r="C133" s="68"/>
      <c r="D133" s="112"/>
      <c r="E133" s="72"/>
      <c r="F133" s="72"/>
      <c r="G133" s="72"/>
      <c r="H133" s="72"/>
      <c r="I133" s="72"/>
      <c r="J133" s="72"/>
      <c r="K133" s="72"/>
    </row>
    <row r="134" spans="1:11">
      <c r="A134" s="111"/>
      <c r="B134" s="72"/>
      <c r="C134" s="68"/>
      <c r="D134" s="112"/>
      <c r="E134" s="72"/>
      <c r="F134" s="72"/>
      <c r="G134" s="72"/>
      <c r="H134" s="72"/>
      <c r="I134" s="72"/>
      <c r="J134" s="72"/>
      <c r="K134" s="72"/>
    </row>
    <row r="135" spans="1:11">
      <c r="A135" s="111"/>
      <c r="B135" s="72"/>
      <c r="C135" s="68"/>
      <c r="D135" s="112"/>
      <c r="E135" s="72"/>
      <c r="F135" s="72"/>
      <c r="G135" s="72"/>
      <c r="H135" s="72"/>
      <c r="I135" s="72"/>
      <c r="J135" s="72"/>
      <c r="K135" s="72"/>
    </row>
    <row r="136" spans="1:11">
      <c r="A136" s="111"/>
      <c r="B136" s="72"/>
      <c r="C136" s="68"/>
      <c r="D136" s="112"/>
      <c r="E136" s="72"/>
      <c r="F136" s="72"/>
      <c r="G136" s="72"/>
      <c r="H136" s="72"/>
      <c r="I136" s="72"/>
      <c r="J136" s="72"/>
      <c r="K136" s="72"/>
    </row>
    <row r="137" spans="1:11">
      <c r="A137" s="111"/>
      <c r="B137" s="72"/>
      <c r="C137" s="68"/>
      <c r="D137" s="112"/>
      <c r="E137" s="72"/>
      <c r="F137" s="72"/>
      <c r="G137" s="72"/>
      <c r="H137" s="72"/>
      <c r="I137" s="72"/>
      <c r="J137" s="72"/>
      <c r="K137" s="72"/>
    </row>
    <row r="138" spans="1:11">
      <c r="A138" s="111"/>
      <c r="B138" s="72"/>
      <c r="C138" s="68"/>
      <c r="D138" s="112"/>
      <c r="E138" s="72"/>
      <c r="F138" s="72"/>
      <c r="G138" s="72"/>
      <c r="H138" s="72"/>
      <c r="I138" s="72"/>
      <c r="J138" s="72"/>
      <c r="K138" s="72"/>
    </row>
    <row r="139" spans="1:11">
      <c r="A139" s="111"/>
      <c r="B139" s="72"/>
      <c r="C139" s="68"/>
      <c r="D139" s="112"/>
      <c r="E139" s="72"/>
      <c r="F139" s="72"/>
      <c r="G139" s="72"/>
      <c r="H139" s="72"/>
      <c r="I139" s="72"/>
      <c r="J139" s="72"/>
      <c r="K139" s="72"/>
    </row>
  </sheetData>
  <mergeCells count="25">
    <mergeCell ref="F3:I3"/>
    <mergeCell ref="A3:D3"/>
    <mergeCell ref="A7:B7"/>
    <mergeCell ref="A8:B8"/>
    <mergeCell ref="A13:B13"/>
    <mergeCell ref="A83:B83"/>
    <mergeCell ref="A90:B90"/>
    <mergeCell ref="A86:B86"/>
    <mergeCell ref="A85:B85"/>
    <mergeCell ref="A88:B88"/>
    <mergeCell ref="A87:B87"/>
    <mergeCell ref="A1:B1"/>
    <mergeCell ref="A72:B72"/>
    <mergeCell ref="A15:B15"/>
    <mergeCell ref="A74:C74"/>
    <mergeCell ref="A82:B82"/>
    <mergeCell ref="A80:B80"/>
    <mergeCell ref="A81:B81"/>
    <mergeCell ref="A77:B77"/>
    <mergeCell ref="A76:B76"/>
    <mergeCell ref="A69:B69"/>
    <mergeCell ref="A68:B68"/>
    <mergeCell ref="A78:B78"/>
    <mergeCell ref="A73:B73"/>
    <mergeCell ref="A70:B7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>
      <selection activeCell="B2" sqref="B2"/>
    </sheetView>
  </sheetViews>
  <sheetFormatPr defaultRowHeight="15"/>
  <cols>
    <col min="2" max="2" width="10.42578125" bestFit="1" customWidth="1"/>
    <col min="3" max="3" width="12.28515625" bestFit="1" customWidth="1"/>
    <col min="4" max="4" width="15.85546875" bestFit="1" customWidth="1"/>
  </cols>
  <sheetData>
    <row r="1" spans="1:4">
      <c r="A1" t="s">
        <v>450</v>
      </c>
      <c r="B1" t="s">
        <v>0</v>
      </c>
      <c r="C1" t="s">
        <v>451</v>
      </c>
      <c r="D1" t="s">
        <v>452</v>
      </c>
    </row>
    <row r="2" spans="1:4">
      <c r="A2" t="s">
        <v>453</v>
      </c>
      <c r="B2" t="s">
        <v>548</v>
      </c>
      <c r="C2" t="s">
        <v>454</v>
      </c>
      <c r="D2" s="60">
        <v>45571.892300581218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5514-6C14-4623-8B75-33649D62E4EC}">
  <dimension ref="A1:BD9"/>
  <sheetViews>
    <sheetView workbookViewId="0">
      <selection activeCell="I24" sqref="I24"/>
    </sheetView>
  </sheetViews>
  <sheetFormatPr defaultRowHeight="15"/>
  <cols>
    <col min="1" max="1" width="15.85546875" bestFit="1" customWidth="1"/>
    <col min="16" max="16" width="10.5703125" style="61" bestFit="1" customWidth="1"/>
    <col min="17" max="17" width="14" bestFit="1" customWidth="1"/>
    <col min="18" max="18" width="11.5703125" style="34" bestFit="1" customWidth="1"/>
    <col min="19" max="19" width="17.7109375" style="63" bestFit="1" customWidth="1"/>
    <col min="20" max="20" width="26.7109375" bestFit="1" customWidth="1"/>
    <col min="21" max="21" width="28.140625" bestFit="1" customWidth="1"/>
    <col min="22" max="22" width="20.85546875" style="62" bestFit="1" customWidth="1"/>
    <col min="23" max="23" width="11.28515625" customWidth="1"/>
    <col min="24" max="24" width="15.140625" style="34" bestFit="1" customWidth="1"/>
    <col min="25" max="25" width="21.140625" style="63" bestFit="1" customWidth="1"/>
    <col min="26" max="26" width="30.5703125" bestFit="1" customWidth="1"/>
    <col min="27" max="27" width="32" bestFit="1" customWidth="1"/>
    <col min="28" max="28" width="24.42578125" style="62" bestFit="1" customWidth="1"/>
    <col min="29" max="29" width="19" bestFit="1" customWidth="1"/>
    <col min="30" max="30" width="17.42578125" style="34" bestFit="1" customWidth="1"/>
    <col min="31" max="31" width="15.140625" style="34" bestFit="1" customWidth="1"/>
    <col min="32" max="32" width="15.140625" bestFit="1" customWidth="1"/>
    <col min="36" max="36" width="16.28515625" bestFit="1" customWidth="1"/>
    <col min="44" max="44" width="17.85546875" bestFit="1" customWidth="1"/>
    <col min="45" max="45" width="19.5703125" bestFit="1" customWidth="1"/>
    <col min="46" max="46" width="19.28515625" bestFit="1" customWidth="1"/>
    <col min="47" max="47" width="14.7109375" bestFit="1" customWidth="1"/>
    <col min="48" max="48" width="29" bestFit="1" customWidth="1"/>
    <col min="49" max="49" width="28.7109375" bestFit="1" customWidth="1"/>
    <col min="50" max="50" width="24.140625" bestFit="1" customWidth="1"/>
    <col min="51" max="51" width="21.7109375" bestFit="1" customWidth="1"/>
    <col min="52" max="52" width="21.42578125" bestFit="1" customWidth="1"/>
    <col min="53" max="53" width="21" bestFit="1" customWidth="1"/>
    <col min="54" max="54" width="12.7109375" bestFit="1" customWidth="1"/>
    <col min="55" max="55" width="12.42578125" bestFit="1" customWidth="1"/>
  </cols>
  <sheetData>
    <row r="1" spans="1:56">
      <c r="A1" t="s">
        <v>395</v>
      </c>
      <c r="B1" t="s">
        <v>396</v>
      </c>
      <c r="C1" t="s">
        <v>397</v>
      </c>
      <c r="D1" t="s">
        <v>398</v>
      </c>
      <c r="E1" t="s">
        <v>136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s="61" t="s">
        <v>409</v>
      </c>
      <c r="Q1" t="s">
        <v>410</v>
      </c>
      <c r="R1" s="34" t="s">
        <v>411</v>
      </c>
      <c r="S1" s="63" t="s">
        <v>412</v>
      </c>
      <c r="T1" t="s">
        <v>413</v>
      </c>
      <c r="U1" t="s">
        <v>414</v>
      </c>
      <c r="V1" s="62" t="s">
        <v>415</v>
      </c>
      <c r="W1" t="s">
        <v>416</v>
      </c>
      <c r="X1" s="34" t="s">
        <v>417</v>
      </c>
      <c r="Y1" s="63" t="s">
        <v>418</v>
      </c>
      <c r="Z1" t="s">
        <v>419</v>
      </c>
      <c r="AA1" t="s">
        <v>420</v>
      </c>
      <c r="AB1" s="62" t="s">
        <v>421</v>
      </c>
      <c r="AC1" t="s">
        <v>422</v>
      </c>
      <c r="AD1" s="34" t="s">
        <v>423</v>
      </c>
      <c r="AE1" s="34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</row>
    <row r="2" spans="1:56">
      <c r="A2" s="60"/>
    </row>
    <row r="3" spans="1:56">
      <c r="A3" s="60"/>
    </row>
    <row r="4" spans="1:56">
      <c r="A4" s="60"/>
    </row>
    <row r="5" spans="1:56">
      <c r="A5" s="60"/>
    </row>
    <row r="6" spans="1:56">
      <c r="A6" s="60"/>
    </row>
    <row r="7" spans="1:56">
      <c r="A7" s="60"/>
    </row>
    <row r="8" spans="1:56">
      <c r="A8" s="60"/>
    </row>
    <row r="9" spans="1:56">
      <c r="A9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F278-5B9D-4483-9B7D-F83C2D6A3462}">
  <dimension ref="A1:J1"/>
  <sheetViews>
    <sheetView workbookViewId="0">
      <selection activeCell="A2" sqref="A2:XFD3"/>
    </sheetView>
  </sheetViews>
  <sheetFormatPr defaultRowHeight="15"/>
  <sheetData>
    <row r="1" spans="1:10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B60A-E62F-492F-955A-4028054A1C1D}">
  <dimension ref="A1:G1"/>
  <sheetViews>
    <sheetView workbookViewId="0">
      <selection activeCell="O32" sqref="O32"/>
    </sheetView>
  </sheetViews>
  <sheetFormatPr defaultRowHeight="15"/>
  <cols>
    <col min="1" max="1" width="17.85546875" customWidth="1"/>
    <col min="3" max="3" width="23.7109375" bestFit="1" customWidth="1"/>
    <col min="4" max="4" width="24.42578125" bestFit="1" customWidth="1"/>
    <col min="5" max="5" width="27.140625" bestFit="1" customWidth="1"/>
    <col min="6" max="6" width="23.7109375" bestFit="1" customWidth="1"/>
  </cols>
  <sheetData>
    <row r="1" spans="1:7">
      <c r="A1" t="s">
        <v>455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407D-6300-4605-B6D0-3CE27C1D77F6}">
  <dimension ref="A1:F1"/>
  <sheetViews>
    <sheetView workbookViewId="0"/>
  </sheetViews>
  <sheetFormatPr defaultRowHeight="15"/>
  <sheetData>
    <row r="1" spans="1:6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E17F-478C-465F-913F-514154C7CF6E}">
  <dimension ref="A1:I59"/>
  <sheetViews>
    <sheetView workbookViewId="0">
      <selection activeCell="C31" sqref="C31"/>
    </sheetView>
  </sheetViews>
  <sheetFormatPr defaultRowHeight="15"/>
  <cols>
    <col min="1" max="1" width="28.140625" customWidth="1"/>
    <col min="2" max="2" width="8.85546875" customWidth="1"/>
    <col min="3" max="3" width="26.85546875" bestFit="1" customWidth="1"/>
  </cols>
  <sheetData>
    <row r="1" spans="1:9">
      <c r="A1" t="s">
        <v>220</v>
      </c>
      <c r="B1" t="s">
        <v>114</v>
      </c>
      <c r="C1" t="s">
        <v>221</v>
      </c>
      <c r="D1" t="s">
        <v>222</v>
      </c>
      <c r="E1" t="s">
        <v>3</v>
      </c>
      <c r="F1" t="s">
        <v>223</v>
      </c>
      <c r="G1" t="s">
        <v>224</v>
      </c>
      <c r="H1" t="s">
        <v>225</v>
      </c>
      <c r="I1" t="s">
        <v>226</v>
      </c>
    </row>
    <row r="2" spans="1:9">
      <c r="A2" t="s">
        <v>227</v>
      </c>
      <c r="B2" t="s">
        <v>108</v>
      </c>
      <c r="C2" t="s">
        <v>521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B3" t="s">
        <v>228</v>
      </c>
      <c r="C3" t="s">
        <v>229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B4" t="s">
        <v>230</v>
      </c>
      <c r="C4" t="s">
        <v>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B5" t="s">
        <v>231</v>
      </c>
      <c r="C5" t="s">
        <v>232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B6" t="s">
        <v>233</v>
      </c>
      <c r="C6" t="s">
        <v>234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B7" t="s">
        <v>235</v>
      </c>
      <c r="C7" t="s">
        <v>236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B8" t="s">
        <v>237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B9" t="s">
        <v>238</v>
      </c>
      <c r="C9" t="s">
        <v>239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B10" t="s">
        <v>240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B11" t="s">
        <v>241</v>
      </c>
      <c r="C11" t="s">
        <v>242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B12" t="s">
        <v>243</v>
      </c>
      <c r="C12" t="s">
        <v>244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B13" t="s">
        <v>245</v>
      </c>
      <c r="C13" t="s">
        <v>246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B14" t="s">
        <v>247</v>
      </c>
      <c r="C14" t="s">
        <v>248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B15" t="s">
        <v>249</v>
      </c>
      <c r="C15" t="s">
        <v>250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B16" t="s">
        <v>251</v>
      </c>
      <c r="C16" t="s">
        <v>252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>
      <c r="B17" t="s">
        <v>253</v>
      </c>
      <c r="C17" t="s">
        <v>254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>
      <c r="B18" t="s">
        <v>255</v>
      </c>
      <c r="C18" t="s">
        <v>256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>
      <c r="B19" t="s">
        <v>257</v>
      </c>
      <c r="C19" t="s">
        <v>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>
      <c r="B20" t="s">
        <v>259</v>
      </c>
      <c r="C20" t="s">
        <v>260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>
      <c r="B21" t="s">
        <v>261</v>
      </c>
      <c r="C21" t="s">
        <v>262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>
      <c r="B22" t="s">
        <v>263</v>
      </c>
      <c r="C22" t="s">
        <v>264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>
      <c r="B23" t="s">
        <v>265</v>
      </c>
      <c r="C23" t="s">
        <v>266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>
      <c r="B24" t="s">
        <v>267</v>
      </c>
      <c r="C24" t="s">
        <v>268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>
      <c r="B25" t="s">
        <v>269</v>
      </c>
      <c r="C25" t="s">
        <v>270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>
      <c r="B26" t="s">
        <v>271</v>
      </c>
      <c r="C26" t="s">
        <v>272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>
      <c r="B27" t="s">
        <v>273</v>
      </c>
      <c r="C27" t="s">
        <v>274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>
      <c r="B28" t="s">
        <v>275</v>
      </c>
      <c r="C28" t="s">
        <v>276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>
      <c r="B29" t="s">
        <v>277</v>
      </c>
      <c r="C29" t="s">
        <v>278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>
      <c r="B30" t="s">
        <v>279</v>
      </c>
      <c r="C30" t="s">
        <v>280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2:9">
      <c r="B31" t="s">
        <v>281</v>
      </c>
      <c r="C31" t="s">
        <v>282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>
      <c r="B32" t="s">
        <v>283</v>
      </c>
      <c r="C32" t="s">
        <v>284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2:9">
      <c r="B33" t="s">
        <v>285</v>
      </c>
      <c r="C33" t="s">
        <v>286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2:9">
      <c r="B34" t="s">
        <v>287</v>
      </c>
      <c r="C34" t="s">
        <v>288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2:9">
      <c r="B35" t="s">
        <v>289</v>
      </c>
      <c r="C35" t="s">
        <v>290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2:9">
      <c r="B36" t="s">
        <v>291</v>
      </c>
      <c r="C36" t="s">
        <v>292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2:9">
      <c r="B37" t="s">
        <v>293</v>
      </c>
      <c r="C37" t="s">
        <v>294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2:9">
      <c r="B38" t="s">
        <v>295</v>
      </c>
      <c r="C38" t="s">
        <v>296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2:9">
      <c r="B39" t="s">
        <v>297</v>
      </c>
      <c r="C39" t="s">
        <v>298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2:9">
      <c r="B40" t="s">
        <v>299</v>
      </c>
      <c r="C40" t="s">
        <v>300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2:9">
      <c r="B41" t="s">
        <v>301</v>
      </c>
      <c r="C41" t="s">
        <v>302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2:9">
      <c r="B42" t="s">
        <v>303</v>
      </c>
      <c r="C42" t="s">
        <v>304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2:9">
      <c r="B43" t="s">
        <v>305</v>
      </c>
      <c r="C43" t="s">
        <v>306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9">
      <c r="B44" t="s">
        <v>307</v>
      </c>
      <c r="C44" t="s">
        <v>308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>
      <c r="B45" t="s">
        <v>309</v>
      </c>
      <c r="C45" t="s">
        <v>310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2:9">
      <c r="B46" t="s">
        <v>309</v>
      </c>
      <c r="C46" t="s">
        <v>311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2:9">
      <c r="B47" t="s">
        <v>312</v>
      </c>
      <c r="C47" t="s">
        <v>313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>
      <c r="B48" t="s">
        <v>312</v>
      </c>
      <c r="C48" t="s">
        <v>314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2:9">
      <c r="B49" t="s">
        <v>315</v>
      </c>
      <c r="C49" t="s">
        <v>316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2:9">
      <c r="B50" t="s">
        <v>317</v>
      </c>
      <c r="C50" t="s">
        <v>318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2:9">
      <c r="B51" t="s">
        <v>319</v>
      </c>
      <c r="C51" t="s">
        <v>320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>
      <c r="B52" t="s">
        <v>321</v>
      </c>
      <c r="C52" t="s">
        <v>322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>
      <c r="B53" t="s">
        <v>323</v>
      </c>
      <c r="C53" t="s">
        <v>324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>
      <c r="B54" t="s">
        <v>325</v>
      </c>
      <c r="C54" t="s">
        <v>326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2:9">
      <c r="B55" t="s">
        <v>327</v>
      </c>
      <c r="C55" t="s">
        <v>328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2:9">
      <c r="B56" t="s">
        <v>329</v>
      </c>
      <c r="C56" t="s">
        <v>330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t="s">
        <v>331</v>
      </c>
      <c r="C57" t="s">
        <v>332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t="s">
        <v>333</v>
      </c>
      <c r="C58" t="s">
        <v>334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>
      <c r="B59" t="s">
        <v>335</v>
      </c>
      <c r="C59" t="s">
        <v>336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59E1-4771-44A8-9091-04BE55F29B06}">
  <dimension ref="A1:F1"/>
  <sheetViews>
    <sheetView workbookViewId="0">
      <selection activeCell="A2" sqref="A2:XFD2"/>
    </sheetView>
  </sheetViews>
  <sheetFormatPr defaultRowHeight="15"/>
  <sheetData>
    <row r="1" spans="1:6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BD5F-8F94-48EE-B97A-920B8476EC11}">
  <dimension ref="A1:K1"/>
  <sheetViews>
    <sheetView workbookViewId="0">
      <selection activeCell="M18" sqref="M18"/>
    </sheetView>
  </sheetViews>
  <sheetFormatPr defaultRowHeight="15"/>
  <cols>
    <col min="2" max="2" width="13.7109375" customWidth="1"/>
    <col min="3" max="3" width="17" bestFit="1" customWidth="1"/>
  </cols>
  <sheetData>
    <row r="1" spans="1:11">
      <c r="A1" t="s">
        <v>353</v>
      </c>
      <c r="B1" t="s">
        <v>354</v>
      </c>
      <c r="C1" t="s">
        <v>355</v>
      </c>
      <c r="D1" t="s">
        <v>344</v>
      </c>
      <c r="E1" t="s">
        <v>345</v>
      </c>
      <c r="F1" t="s">
        <v>356</v>
      </c>
      <c r="G1" t="s">
        <v>346</v>
      </c>
      <c r="H1" t="s">
        <v>357</v>
      </c>
      <c r="I1" t="s">
        <v>358</v>
      </c>
      <c r="J1" t="s">
        <v>359</v>
      </c>
      <c r="K1" t="s">
        <v>360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BDD1-98BD-47F0-B1B7-52C6133D8D4F}">
  <dimension ref="A1:K1"/>
  <sheetViews>
    <sheetView workbookViewId="0">
      <selection activeCell="A2" sqref="A2:XFD6"/>
    </sheetView>
  </sheetViews>
  <sheetFormatPr defaultRowHeight="15"/>
  <sheetData>
    <row r="1" spans="1:11">
      <c r="A1" t="s">
        <v>353</v>
      </c>
      <c r="B1" t="s">
        <v>354</v>
      </c>
      <c r="C1" t="s">
        <v>355</v>
      </c>
      <c r="D1" t="s">
        <v>344</v>
      </c>
      <c r="E1" t="s">
        <v>345</v>
      </c>
      <c r="F1" t="s">
        <v>356</v>
      </c>
      <c r="G1" t="s">
        <v>346</v>
      </c>
      <c r="H1" t="s">
        <v>357</v>
      </c>
      <c r="I1" t="s">
        <v>358</v>
      </c>
      <c r="J1" t="s">
        <v>359</v>
      </c>
      <c r="K1" t="s">
        <v>360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CA78-9C0F-474D-93F3-6983DB6FAF0D}">
  <dimension ref="A1:L32"/>
  <sheetViews>
    <sheetView workbookViewId="0">
      <selection activeCell="A2" sqref="A2:XFD10"/>
    </sheetView>
  </sheetViews>
  <sheetFormatPr defaultRowHeight="15"/>
  <cols>
    <col min="2" max="2" width="20.42578125" bestFit="1" customWidth="1"/>
    <col min="3" max="3" width="18.140625" bestFit="1" customWidth="1"/>
    <col min="4" max="4" width="15.140625" bestFit="1" customWidth="1"/>
    <col min="6" max="6" width="12.85546875" bestFit="1" customWidth="1"/>
  </cols>
  <sheetData>
    <row r="1" spans="1:11">
      <c r="A1" t="s">
        <v>353</v>
      </c>
      <c r="B1" t="s">
        <v>354</v>
      </c>
      <c r="C1" t="s">
        <v>355</v>
      </c>
      <c r="D1" t="s">
        <v>360</v>
      </c>
      <c r="E1" t="s">
        <v>344</v>
      </c>
      <c r="F1" t="s">
        <v>345</v>
      </c>
      <c r="G1" t="s">
        <v>356</v>
      </c>
      <c r="H1" t="s">
        <v>346</v>
      </c>
      <c r="I1" t="s">
        <v>357</v>
      </c>
      <c r="J1" t="s">
        <v>358</v>
      </c>
      <c r="K1" t="s">
        <v>359</v>
      </c>
    </row>
    <row r="32" spans="1:12">
      <c r="A32" s="56" t="s">
        <v>69</v>
      </c>
      <c r="B32" s="56"/>
      <c r="C32" s="56"/>
      <c r="D32" s="56"/>
      <c r="E32" s="56">
        <f>SUM(E2:E7)</f>
        <v>0</v>
      </c>
      <c r="F32" s="56">
        <f t="shared" ref="F32:L32" si="0">SUM(F2:F7)</f>
        <v>0</v>
      </c>
      <c r="G32" s="56">
        <f t="shared" si="0"/>
        <v>0</v>
      </c>
      <c r="H32" s="56">
        <f t="shared" si="0"/>
        <v>0</v>
      </c>
      <c r="I32" s="56">
        <f t="shared" si="0"/>
        <v>0</v>
      </c>
      <c r="J32" s="56">
        <f t="shared" si="0"/>
        <v>0</v>
      </c>
      <c r="K32" s="56">
        <f t="shared" si="0"/>
        <v>0</v>
      </c>
      <c r="L32" s="56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A8A-466B-407C-AF90-EEEF00EAC53B}">
  <dimension ref="A1:I1"/>
  <sheetViews>
    <sheetView workbookViewId="0">
      <selection activeCell="A2" sqref="A2:XFD3"/>
    </sheetView>
  </sheetViews>
  <sheetFormatPr defaultRowHeight="15"/>
  <sheetData>
    <row r="1" spans="1:9">
      <c r="A1" t="s">
        <v>354</v>
      </c>
      <c r="B1" t="s">
        <v>355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C24-CB5D-4849-8418-9E8D8CB07011}">
  <dimension ref="A1:G41"/>
  <sheetViews>
    <sheetView workbookViewId="0">
      <selection activeCell="E36" sqref="E36"/>
    </sheetView>
  </sheetViews>
  <sheetFormatPr defaultRowHeight="15"/>
  <cols>
    <col min="1" max="1" width="20.140625" bestFit="1" customWidth="1"/>
    <col min="2" max="2" width="19.7109375" bestFit="1" customWidth="1"/>
    <col min="4" max="4" width="12.140625" bestFit="1" customWidth="1"/>
  </cols>
  <sheetData>
    <row r="1" spans="1:7">
      <c r="A1" t="s">
        <v>354</v>
      </c>
      <c r="B1" t="s">
        <v>355</v>
      </c>
      <c r="C1" t="s">
        <v>360</v>
      </c>
      <c r="D1" t="s">
        <v>368</v>
      </c>
      <c r="E1" t="s">
        <v>369</v>
      </c>
      <c r="F1" t="s">
        <v>370</v>
      </c>
      <c r="G1" t="s">
        <v>371</v>
      </c>
    </row>
    <row r="41" spans="1:7">
      <c r="A41" t="s">
        <v>42</v>
      </c>
      <c r="D41">
        <f t="shared" ref="D41:G41" si="0">SUM(D6:D40)</f>
        <v>0</v>
      </c>
      <c r="E41">
        <f t="shared" si="0"/>
        <v>0</v>
      </c>
      <c r="F41">
        <f t="shared" si="0"/>
        <v>0</v>
      </c>
      <c r="G41">
        <f t="shared" si="0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AA26-0789-4090-B41B-671BB922015C}">
  <dimension ref="A1:P1"/>
  <sheetViews>
    <sheetView workbookViewId="0">
      <selection activeCell="A2" sqref="A2:XFD2"/>
    </sheetView>
  </sheetViews>
  <sheetFormatPr defaultRowHeight="15"/>
  <sheetData>
    <row r="1" spans="1:16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382</v>
      </c>
      <c r="L1" t="s">
        <v>383</v>
      </c>
      <c r="M1" t="s">
        <v>384</v>
      </c>
      <c r="N1" t="s">
        <v>385</v>
      </c>
      <c r="O1" t="s">
        <v>386</v>
      </c>
      <c r="P1" t="s">
        <v>387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7547-BDCB-4C1A-9FE5-5E7E14A0B2A7}">
  <dimension ref="A1:F1"/>
  <sheetViews>
    <sheetView workbookViewId="0">
      <selection activeCell="O27" sqref="O27"/>
    </sheetView>
  </sheetViews>
  <sheetFormatPr defaultRowHeight="15"/>
  <sheetData>
    <row r="1" spans="1:6">
      <c r="A1" t="s">
        <v>388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3680-CF41-4C36-B84F-E2B77C10DB7F}">
  <dimension ref="A1:I38"/>
  <sheetViews>
    <sheetView workbookViewId="0">
      <selection activeCell="J12" sqref="J12"/>
    </sheetView>
  </sheetViews>
  <sheetFormatPr defaultRowHeight="15"/>
  <cols>
    <col min="2" max="2" width="31.5703125" customWidth="1"/>
    <col min="3" max="3" width="11.28515625" bestFit="1" customWidth="1"/>
    <col min="4" max="4" width="12" bestFit="1" customWidth="1"/>
    <col min="5" max="5" width="14.7109375" bestFit="1" customWidth="1"/>
    <col min="6" max="6" width="11.28515625" bestFit="1" customWidth="1"/>
    <col min="7" max="7" width="17.85546875" bestFit="1" customWidth="1"/>
    <col min="8" max="8" width="18.5703125" bestFit="1" customWidth="1"/>
    <col min="9" max="9" width="17.85546875" bestFit="1" customWidth="1"/>
  </cols>
  <sheetData>
    <row r="1" spans="1:9">
      <c r="A1" t="s">
        <v>354</v>
      </c>
      <c r="B1" t="s">
        <v>355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38" spans="2:9">
      <c r="B38" t="s">
        <v>551</v>
      </c>
      <c r="C38">
        <f>SUM(C2:C37)</f>
        <v>0</v>
      </c>
      <c r="D38">
        <f t="shared" ref="D38:I38" si="0">SUM(D2:D37)</f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59CB-7AC0-4A6E-B1BA-5907E9680AE7}">
  <dimension ref="A1:J1"/>
  <sheetViews>
    <sheetView workbookViewId="0">
      <selection activeCell="A2" sqref="A2:XFD3"/>
    </sheetView>
  </sheetViews>
  <sheetFormatPr defaultRowHeight="15"/>
  <sheetData>
    <row r="1" spans="1:10">
      <c r="A1" t="s">
        <v>389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344</v>
      </c>
      <c r="I1" t="s">
        <v>345</v>
      </c>
      <c r="J1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DCE1-557F-43DC-9245-74C1AC51D39F}">
  <dimension ref="A1:AC1"/>
  <sheetViews>
    <sheetView workbookViewId="0">
      <selection activeCell="G22" sqref="G22"/>
    </sheetView>
  </sheetViews>
  <sheetFormatPr defaultRowHeight="15"/>
  <cols>
    <col min="1" max="1" width="16.42578125" bestFit="1" customWidth="1"/>
  </cols>
  <sheetData>
    <row r="1" spans="1:29">
      <c r="A1" t="s">
        <v>389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211</v>
      </c>
      <c r="H1" t="s">
        <v>527</v>
      </c>
      <c r="I1" t="s">
        <v>528</v>
      </c>
      <c r="J1" t="s">
        <v>529</v>
      </c>
      <c r="K1" t="s">
        <v>136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538</v>
      </c>
      <c r="U1" t="s">
        <v>539</v>
      </c>
      <c r="V1" t="s">
        <v>540</v>
      </c>
      <c r="W1" t="s">
        <v>541</v>
      </c>
      <c r="X1" t="s">
        <v>542</v>
      </c>
      <c r="Y1" t="s">
        <v>543</v>
      </c>
      <c r="Z1" t="s">
        <v>544</v>
      </c>
      <c r="AA1" t="s">
        <v>545</v>
      </c>
      <c r="AB1" t="s">
        <v>546</v>
      </c>
      <c r="AC1" t="s">
        <v>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F182-A52B-412C-A397-6F4DDCBFBF84}">
  <dimension ref="A1:J30"/>
  <sheetViews>
    <sheetView workbookViewId="0">
      <pane ySplit="2" topLeftCell="A6" activePane="bottomLeft" state="frozen"/>
      <selection pane="bottomLeft" activeCell="D16" sqref="D16"/>
    </sheetView>
  </sheetViews>
  <sheetFormatPr defaultColWidth="9" defaultRowHeight="14.25" customHeight="1"/>
  <cols>
    <col min="2" max="2" width="23.5703125" customWidth="1"/>
    <col min="3" max="3" width="14.140625" style="22" customWidth="1"/>
    <col min="4" max="5" width="13.140625" style="22" customWidth="1"/>
    <col min="6" max="6" width="14.28515625" style="22" customWidth="1"/>
  </cols>
  <sheetData>
    <row r="1" spans="1:10" ht="15"/>
    <row r="2" spans="1:10" ht="14.25" customHeight="1">
      <c r="A2" s="31" t="s">
        <v>70</v>
      </c>
      <c r="B2" s="32" t="s">
        <v>71</v>
      </c>
      <c r="C2" s="27" t="s">
        <v>6</v>
      </c>
      <c r="D2" s="27" t="s">
        <v>72</v>
      </c>
      <c r="E2" s="27" t="s">
        <v>73</v>
      </c>
      <c r="F2" s="27" t="s">
        <v>74</v>
      </c>
    </row>
    <row r="3" spans="1:10" ht="14.25" customHeight="1">
      <c r="A3" s="16"/>
      <c r="B3" s="17" t="s">
        <v>75</v>
      </c>
      <c r="C3" s="26">
        <v>65</v>
      </c>
      <c r="D3" s="27">
        <v>1625</v>
      </c>
      <c r="E3" s="27">
        <v>0</v>
      </c>
      <c r="F3" s="34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16"/>
      <c r="B4" s="17" t="s">
        <v>76</v>
      </c>
      <c r="C4" s="26">
        <v>0</v>
      </c>
      <c r="D4" s="27">
        <v>1</v>
      </c>
      <c r="E4" s="27">
        <v>0</v>
      </c>
      <c r="F4" s="3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16"/>
      <c r="B5" s="17" t="s">
        <v>11</v>
      </c>
      <c r="C5" s="26">
        <v>63</v>
      </c>
      <c r="D5" s="27">
        <v>1589</v>
      </c>
      <c r="E5" s="27">
        <v>0</v>
      </c>
      <c r="F5" s="34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16"/>
      <c r="B6" s="17" t="s">
        <v>77</v>
      </c>
      <c r="C6" s="26">
        <v>38</v>
      </c>
      <c r="D6" s="27">
        <v>1053</v>
      </c>
      <c r="E6" s="27">
        <v>0</v>
      </c>
      <c r="F6" s="34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16"/>
      <c r="B7" s="17" t="s">
        <v>12</v>
      </c>
      <c r="C7" s="26">
        <v>36</v>
      </c>
      <c r="D7" s="27">
        <v>1018</v>
      </c>
      <c r="E7" s="27">
        <v>0</v>
      </c>
      <c r="F7" s="34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16"/>
      <c r="B8" s="17" t="s">
        <v>78</v>
      </c>
      <c r="C8" s="26">
        <v>1</v>
      </c>
      <c r="D8" s="27">
        <v>25</v>
      </c>
      <c r="E8" s="27">
        <v>0</v>
      </c>
      <c r="F8" s="34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16"/>
      <c r="B9" s="17" t="s">
        <v>79</v>
      </c>
      <c r="C9" s="26">
        <v>1</v>
      </c>
      <c r="D9" s="27">
        <v>10</v>
      </c>
      <c r="E9" s="27">
        <v>0</v>
      </c>
      <c r="F9" s="34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16"/>
      <c r="B10" s="17" t="s">
        <v>80</v>
      </c>
      <c r="C10" s="26">
        <v>27</v>
      </c>
      <c r="D10" s="27">
        <v>571</v>
      </c>
      <c r="E10" s="27">
        <v>0</v>
      </c>
      <c r="F10" s="34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16"/>
      <c r="B11" s="17" t="s">
        <v>81</v>
      </c>
      <c r="C11" s="26">
        <v>57.14</v>
      </c>
      <c r="D11" s="27">
        <v>64.069999999999993</v>
      </c>
      <c r="E11" s="27">
        <v>0</v>
      </c>
      <c r="F11" s="34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16"/>
      <c r="B12" s="17" t="s">
        <v>82</v>
      </c>
      <c r="C12" s="26">
        <v>88.89</v>
      </c>
      <c r="D12" s="27">
        <v>99.21</v>
      </c>
      <c r="E12" s="27">
        <v>0</v>
      </c>
      <c r="F12" s="34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16"/>
      <c r="B13" s="17" t="s">
        <v>83</v>
      </c>
      <c r="C13" s="26">
        <v>68</v>
      </c>
      <c r="D13" s="27">
        <v>2028</v>
      </c>
      <c r="E13" s="27">
        <v>0</v>
      </c>
      <c r="F13" s="34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A14" s="16"/>
      <c r="B14" s="17" t="s">
        <v>84</v>
      </c>
      <c r="C14" s="26">
        <v>2</v>
      </c>
      <c r="D14" s="27">
        <v>50</v>
      </c>
      <c r="E14" s="27">
        <v>0</v>
      </c>
      <c r="F14" s="34">
        <v>0</v>
      </c>
      <c r="G14">
        <v>0</v>
      </c>
      <c r="H14">
        <v>0</v>
      </c>
      <c r="I14">
        <v>0</v>
      </c>
      <c r="J14">
        <v>0</v>
      </c>
    </row>
    <row r="15" spans="1:10" ht="14.25" customHeight="1">
      <c r="A15" s="16"/>
      <c r="B15" s="17" t="s">
        <v>85</v>
      </c>
      <c r="C15" s="26">
        <v>2</v>
      </c>
      <c r="D15" s="27">
        <v>19</v>
      </c>
      <c r="E15" s="27">
        <v>0</v>
      </c>
      <c r="F15" s="34">
        <v>0</v>
      </c>
      <c r="G15">
        <v>0</v>
      </c>
      <c r="H15">
        <v>0</v>
      </c>
      <c r="I15">
        <v>0</v>
      </c>
      <c r="J15">
        <v>0</v>
      </c>
    </row>
    <row r="16" spans="1:10" ht="14.25" customHeight="1">
      <c r="A16" s="16"/>
      <c r="B16" s="17" t="s">
        <v>86</v>
      </c>
      <c r="C16" s="26">
        <v>72</v>
      </c>
      <c r="D16" s="27">
        <v>2097</v>
      </c>
      <c r="E16" s="27">
        <v>0</v>
      </c>
      <c r="F16" s="34">
        <v>0</v>
      </c>
      <c r="G16">
        <v>0</v>
      </c>
      <c r="H16">
        <v>0</v>
      </c>
      <c r="I16">
        <v>0</v>
      </c>
      <c r="J16">
        <v>0</v>
      </c>
    </row>
    <row r="17" spans="1:10" ht="14.25" customHeight="1">
      <c r="A17" s="16"/>
      <c r="B17" s="17" t="s">
        <v>87</v>
      </c>
      <c r="C17" s="26">
        <v>8505861.0899999999</v>
      </c>
      <c r="D17" s="27">
        <v>250811251.50999999</v>
      </c>
      <c r="E17" s="27">
        <v>0</v>
      </c>
      <c r="F17" s="34">
        <v>0</v>
      </c>
      <c r="G17">
        <v>0</v>
      </c>
      <c r="H17">
        <v>0</v>
      </c>
      <c r="I17">
        <v>0</v>
      </c>
      <c r="J17">
        <v>0</v>
      </c>
    </row>
    <row r="18" spans="1:10" ht="14.25" customHeight="1">
      <c r="A18" s="16"/>
      <c r="B18" s="17" t="s">
        <v>88</v>
      </c>
      <c r="C18" s="26">
        <v>21</v>
      </c>
      <c r="D18" s="27">
        <v>726</v>
      </c>
      <c r="E18" s="27">
        <v>0</v>
      </c>
      <c r="F18" s="34">
        <v>0</v>
      </c>
      <c r="G18">
        <v>0</v>
      </c>
      <c r="H18">
        <v>0</v>
      </c>
      <c r="I18">
        <v>0</v>
      </c>
      <c r="J18">
        <v>0</v>
      </c>
    </row>
    <row r="19" spans="1:10" ht="14.25" customHeight="1">
      <c r="A19" s="16"/>
      <c r="B19" s="17" t="s">
        <v>89</v>
      </c>
      <c r="C19" s="26">
        <v>38</v>
      </c>
      <c r="D19" s="27">
        <v>1441</v>
      </c>
      <c r="E19" s="27">
        <v>0</v>
      </c>
      <c r="F19" s="34">
        <v>0</v>
      </c>
      <c r="G19">
        <v>0</v>
      </c>
      <c r="H19">
        <v>0</v>
      </c>
      <c r="I19">
        <v>0</v>
      </c>
      <c r="J19">
        <v>0</v>
      </c>
    </row>
    <row r="20" spans="1:10" ht="14.25" customHeight="1">
      <c r="A20" s="16"/>
      <c r="B20" s="17" t="s">
        <v>90</v>
      </c>
      <c r="C20" s="26">
        <v>1</v>
      </c>
      <c r="D20" s="27">
        <v>53</v>
      </c>
      <c r="E20" s="27">
        <v>0</v>
      </c>
      <c r="F20" s="34">
        <v>0</v>
      </c>
      <c r="G20">
        <v>0</v>
      </c>
      <c r="H20">
        <v>0</v>
      </c>
      <c r="I20">
        <v>0</v>
      </c>
      <c r="J20">
        <v>0</v>
      </c>
    </row>
    <row r="21" spans="1:10" ht="14.25" customHeight="1">
      <c r="A21" s="16"/>
      <c r="B21" s="17" t="s">
        <v>91</v>
      </c>
      <c r="C21" s="26">
        <v>47</v>
      </c>
      <c r="D21" s="27">
        <v>743</v>
      </c>
      <c r="E21" s="27">
        <v>0</v>
      </c>
      <c r="F21" s="34">
        <v>0</v>
      </c>
      <c r="G21">
        <v>0</v>
      </c>
      <c r="H21">
        <v>0</v>
      </c>
      <c r="I21">
        <v>0</v>
      </c>
      <c r="J21">
        <v>0</v>
      </c>
    </row>
    <row r="22" spans="1:10" ht="14.25" customHeight="1">
      <c r="A22" s="16"/>
      <c r="B22" s="17" t="s">
        <v>92</v>
      </c>
      <c r="C22" s="26">
        <v>93</v>
      </c>
      <c r="D22" s="27">
        <v>1481</v>
      </c>
      <c r="E22" s="27">
        <v>0</v>
      </c>
      <c r="F22" s="34">
        <v>0</v>
      </c>
      <c r="G22">
        <v>0</v>
      </c>
      <c r="H22">
        <v>0</v>
      </c>
      <c r="I22">
        <v>0</v>
      </c>
      <c r="J22">
        <v>0</v>
      </c>
    </row>
    <row r="23" spans="1:10" ht="14.25" customHeight="1">
      <c r="A23" s="16"/>
      <c r="B23" s="17" t="s">
        <v>93</v>
      </c>
      <c r="C23" s="26">
        <v>0</v>
      </c>
      <c r="D23" s="27">
        <v>0</v>
      </c>
      <c r="E23" s="27">
        <v>0</v>
      </c>
      <c r="F23" s="34">
        <v>0</v>
      </c>
      <c r="G23">
        <v>0</v>
      </c>
      <c r="H23">
        <v>0</v>
      </c>
      <c r="I23">
        <v>0</v>
      </c>
      <c r="J23">
        <v>0</v>
      </c>
    </row>
    <row r="24" spans="1:10" ht="14.25" customHeight="1">
      <c r="A24" s="16"/>
      <c r="B24" s="17" t="s">
        <v>94</v>
      </c>
      <c r="C24" s="26">
        <v>0</v>
      </c>
      <c r="D24" s="27">
        <v>0</v>
      </c>
      <c r="E24" s="27">
        <v>0</v>
      </c>
      <c r="F24" s="34">
        <v>0</v>
      </c>
      <c r="G24">
        <v>0</v>
      </c>
      <c r="H24">
        <v>0</v>
      </c>
      <c r="I24">
        <v>0</v>
      </c>
      <c r="J24">
        <v>0</v>
      </c>
    </row>
    <row r="25" spans="1:10" ht="14.25" customHeight="1">
      <c r="A25" s="16"/>
      <c r="B25" s="17" t="s">
        <v>95</v>
      </c>
      <c r="C25" s="26">
        <v>0</v>
      </c>
      <c r="D25" s="27">
        <v>0</v>
      </c>
      <c r="E25" s="27">
        <v>0</v>
      </c>
      <c r="F25" s="34">
        <v>0</v>
      </c>
      <c r="G25">
        <v>0</v>
      </c>
      <c r="H25">
        <v>0</v>
      </c>
      <c r="I25">
        <v>0</v>
      </c>
      <c r="J25">
        <v>0</v>
      </c>
    </row>
    <row r="26" spans="1:10" ht="14.25" customHeight="1">
      <c r="A26" s="16"/>
      <c r="B26" s="17" t="s">
        <v>96</v>
      </c>
      <c r="C26" s="26">
        <v>0</v>
      </c>
      <c r="D26" s="27">
        <v>2</v>
      </c>
      <c r="E26" s="27">
        <v>0</v>
      </c>
      <c r="F26" s="34">
        <v>0</v>
      </c>
      <c r="G26">
        <v>0</v>
      </c>
      <c r="H26">
        <v>0</v>
      </c>
      <c r="I26">
        <v>0</v>
      </c>
      <c r="J26">
        <v>0</v>
      </c>
    </row>
    <row r="27" spans="1:10" ht="14.25" customHeight="1">
      <c r="A27" s="16"/>
      <c r="B27" s="17" t="s">
        <v>97</v>
      </c>
      <c r="C27" s="26">
        <v>3</v>
      </c>
      <c r="D27" s="27">
        <v>33</v>
      </c>
      <c r="E27" s="27">
        <v>0</v>
      </c>
      <c r="F27" s="34">
        <v>0</v>
      </c>
      <c r="G27">
        <v>0</v>
      </c>
      <c r="H27">
        <v>0</v>
      </c>
      <c r="I27">
        <v>0</v>
      </c>
      <c r="J27">
        <v>0</v>
      </c>
    </row>
    <row r="28" spans="1:10" ht="14.25" customHeight="1">
      <c r="A28" s="16"/>
      <c r="B28" s="17" t="s">
        <v>98</v>
      </c>
      <c r="C28" s="26">
        <v>0</v>
      </c>
      <c r="D28" s="27">
        <v>0</v>
      </c>
      <c r="E28" s="27">
        <v>0</v>
      </c>
      <c r="F28" s="34">
        <v>0</v>
      </c>
      <c r="G28">
        <v>0</v>
      </c>
      <c r="H28">
        <v>0</v>
      </c>
      <c r="I28">
        <v>0</v>
      </c>
      <c r="J28">
        <v>0</v>
      </c>
    </row>
    <row r="29" spans="1:10" ht="15" customHeight="1">
      <c r="C29" s="22">
        <v>0</v>
      </c>
      <c r="D29" s="22">
        <v>0</v>
      </c>
      <c r="E29" s="22">
        <v>0</v>
      </c>
      <c r="F29" s="22">
        <v>0</v>
      </c>
      <c r="G29">
        <v>0</v>
      </c>
      <c r="H29">
        <v>0</v>
      </c>
      <c r="I29">
        <v>0</v>
      </c>
      <c r="J29">
        <v>0</v>
      </c>
    </row>
    <row r="30" spans="1:10" ht="14.25" customHeight="1">
      <c r="B30" s="1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83A4-41E8-4B76-A74D-B0183F9A9AAE}">
  <dimension ref="A2:L17"/>
  <sheetViews>
    <sheetView workbookViewId="0">
      <pane ySplit="2" topLeftCell="A3" activePane="bottomLeft" state="frozen"/>
      <selection pane="bottomLeft" activeCell="C4" sqref="C4"/>
    </sheetView>
  </sheetViews>
  <sheetFormatPr defaultColWidth="9" defaultRowHeight="15"/>
  <cols>
    <col min="1" max="1" width="15" customWidth="1"/>
    <col min="2" max="2" width="16.28515625" customWidth="1"/>
    <col min="3" max="3" width="12.140625" style="22" customWidth="1"/>
    <col min="4" max="5" width="15.28515625" style="22" customWidth="1"/>
    <col min="6" max="6" width="15.28515625" style="35" customWidth="1"/>
    <col min="7" max="8" width="15" style="35" customWidth="1"/>
    <col min="9" max="10" width="15.28515625" style="22" customWidth="1"/>
  </cols>
  <sheetData>
    <row r="2" spans="1:12">
      <c r="A2" s="32" t="s">
        <v>100</v>
      </c>
      <c r="B2" s="32" t="s">
        <v>101</v>
      </c>
      <c r="C2" s="27" t="s">
        <v>102</v>
      </c>
      <c r="D2" s="27" t="s">
        <v>103</v>
      </c>
      <c r="E2" s="27" t="s">
        <v>104</v>
      </c>
      <c r="F2" s="36" t="s">
        <v>72</v>
      </c>
      <c r="G2" s="36" t="s">
        <v>105</v>
      </c>
      <c r="H2" s="36" t="s">
        <v>106</v>
      </c>
      <c r="I2" s="27" t="s">
        <v>73</v>
      </c>
      <c r="J2" s="27" t="s">
        <v>74</v>
      </c>
    </row>
    <row r="3" spans="1:12">
      <c r="A3" t="s">
        <v>107</v>
      </c>
      <c r="B3" t="s">
        <v>108</v>
      </c>
      <c r="C3" s="22">
        <v>8505861.0899999999</v>
      </c>
      <c r="D3" s="22">
        <v>850586.15</v>
      </c>
      <c r="E3" s="22">
        <v>935644.76</v>
      </c>
      <c r="F3" s="35">
        <v>250811251.50999999</v>
      </c>
      <c r="G3" s="35">
        <v>25081125.460000001</v>
      </c>
      <c r="H3" s="35">
        <v>27589238.030000001</v>
      </c>
      <c r="I3" s="22">
        <v>0</v>
      </c>
      <c r="J3" s="22">
        <v>0</v>
      </c>
      <c r="K3">
        <v>0</v>
      </c>
      <c r="L3">
        <v>0</v>
      </c>
    </row>
    <row r="4" spans="1:12">
      <c r="A4" t="s">
        <v>109</v>
      </c>
      <c r="B4" t="s">
        <v>110</v>
      </c>
      <c r="C4" s="22">
        <v>0</v>
      </c>
      <c r="D4" s="22">
        <v>0</v>
      </c>
      <c r="E4" s="22">
        <v>0</v>
      </c>
      <c r="F4" s="35">
        <v>0</v>
      </c>
      <c r="G4" s="35">
        <v>0</v>
      </c>
      <c r="H4" s="35">
        <v>0</v>
      </c>
      <c r="I4" s="22">
        <v>0</v>
      </c>
      <c r="J4" s="22">
        <v>0</v>
      </c>
      <c r="K4">
        <v>0</v>
      </c>
      <c r="L4">
        <v>0</v>
      </c>
    </row>
    <row r="5" spans="1:12">
      <c r="A5" t="s">
        <v>109</v>
      </c>
      <c r="B5" t="s">
        <v>111</v>
      </c>
      <c r="C5" s="22">
        <v>0</v>
      </c>
      <c r="D5" s="22">
        <v>0</v>
      </c>
      <c r="E5" s="22">
        <v>0</v>
      </c>
      <c r="F5" s="35">
        <v>0</v>
      </c>
      <c r="G5" s="35">
        <v>0</v>
      </c>
      <c r="H5" s="35">
        <v>0</v>
      </c>
      <c r="I5" s="22">
        <v>0</v>
      </c>
      <c r="J5" s="22">
        <v>0</v>
      </c>
      <c r="K5">
        <v>0</v>
      </c>
      <c r="L5">
        <v>0</v>
      </c>
    </row>
    <row r="6" spans="1:12">
      <c r="A6" t="s">
        <v>109</v>
      </c>
      <c r="B6" t="s">
        <v>112</v>
      </c>
      <c r="C6" s="22">
        <v>0</v>
      </c>
      <c r="D6" s="22">
        <v>0</v>
      </c>
      <c r="E6" s="22">
        <v>0</v>
      </c>
      <c r="F6" s="35">
        <v>0</v>
      </c>
      <c r="G6" s="35">
        <v>0</v>
      </c>
      <c r="H6" s="35">
        <v>0</v>
      </c>
      <c r="I6" s="22">
        <v>0</v>
      </c>
      <c r="J6" s="22">
        <v>0</v>
      </c>
      <c r="K6">
        <v>0</v>
      </c>
      <c r="L6">
        <v>0</v>
      </c>
    </row>
    <row r="7" spans="1:12">
      <c r="A7" t="s">
        <v>113</v>
      </c>
      <c r="B7" t="s">
        <v>108</v>
      </c>
      <c r="C7" s="22">
        <v>150909.09</v>
      </c>
      <c r="D7" s="22">
        <v>9090.91</v>
      </c>
      <c r="E7" s="22">
        <v>10000</v>
      </c>
      <c r="F7" s="35">
        <v>3760375.25</v>
      </c>
      <c r="G7" s="35">
        <v>161983.46</v>
      </c>
      <c r="H7" s="35">
        <v>314641.28999999998</v>
      </c>
      <c r="I7" s="22">
        <v>0</v>
      </c>
      <c r="J7" s="22">
        <v>0</v>
      </c>
      <c r="K7">
        <v>0</v>
      </c>
      <c r="L7">
        <v>0</v>
      </c>
    </row>
    <row r="8" spans="1:12">
      <c r="B8" t="s">
        <v>108</v>
      </c>
      <c r="C8" s="22">
        <v>0</v>
      </c>
      <c r="D8" s="22">
        <v>0</v>
      </c>
      <c r="E8" s="22">
        <v>0</v>
      </c>
      <c r="F8" s="35">
        <v>0</v>
      </c>
      <c r="G8" s="35">
        <v>0</v>
      </c>
      <c r="H8" s="35">
        <v>0</v>
      </c>
      <c r="I8" s="22">
        <v>0</v>
      </c>
      <c r="J8" s="22">
        <v>0</v>
      </c>
      <c r="K8">
        <v>0</v>
      </c>
      <c r="L8">
        <v>0</v>
      </c>
    </row>
    <row r="9" spans="1:12">
      <c r="B9" t="s">
        <v>108</v>
      </c>
      <c r="C9" s="22">
        <v>0</v>
      </c>
      <c r="D9" s="22">
        <v>0</v>
      </c>
      <c r="E9" s="22">
        <v>0</v>
      </c>
      <c r="F9" s="35">
        <v>0</v>
      </c>
      <c r="G9" s="35">
        <v>0</v>
      </c>
      <c r="H9" s="35">
        <v>0</v>
      </c>
      <c r="I9" s="22">
        <v>0</v>
      </c>
      <c r="J9" s="22">
        <v>0</v>
      </c>
      <c r="K9">
        <v>0</v>
      </c>
      <c r="L9">
        <v>0</v>
      </c>
    </row>
    <row r="10" spans="1:12">
      <c r="B10" t="s">
        <v>108</v>
      </c>
      <c r="C10" s="22">
        <v>0</v>
      </c>
      <c r="D10" s="22">
        <v>0</v>
      </c>
      <c r="E10" s="22">
        <v>0</v>
      </c>
      <c r="F10" s="35">
        <v>0</v>
      </c>
      <c r="G10" s="35">
        <v>0</v>
      </c>
      <c r="H10" s="35">
        <v>0</v>
      </c>
      <c r="I10" s="22">
        <v>0</v>
      </c>
      <c r="J10" s="22">
        <v>0</v>
      </c>
      <c r="K10">
        <v>0</v>
      </c>
      <c r="L10">
        <v>0</v>
      </c>
    </row>
    <row r="11" spans="1:12">
      <c r="B11" t="s">
        <v>108</v>
      </c>
      <c r="C11" s="22">
        <v>0</v>
      </c>
      <c r="D11" s="22">
        <v>0</v>
      </c>
      <c r="E11" s="22">
        <v>0</v>
      </c>
      <c r="F11" s="35">
        <v>0</v>
      </c>
      <c r="G11" s="35">
        <v>0</v>
      </c>
      <c r="H11" s="35">
        <v>0</v>
      </c>
      <c r="I11" s="22">
        <v>0</v>
      </c>
      <c r="J11" s="22">
        <v>0</v>
      </c>
      <c r="K11">
        <v>0</v>
      </c>
      <c r="L11">
        <v>0</v>
      </c>
    </row>
    <row r="12" spans="1:12">
      <c r="B12" t="s">
        <v>108</v>
      </c>
      <c r="C12" s="22">
        <v>0</v>
      </c>
      <c r="D12" s="22">
        <v>0</v>
      </c>
      <c r="E12" s="22">
        <v>0</v>
      </c>
      <c r="F12" s="35">
        <v>0</v>
      </c>
      <c r="G12" s="35">
        <v>0</v>
      </c>
      <c r="H12" s="35">
        <v>0</v>
      </c>
      <c r="I12" s="22">
        <v>0</v>
      </c>
      <c r="J12" s="22">
        <v>0</v>
      </c>
      <c r="K12">
        <v>0</v>
      </c>
      <c r="L12">
        <v>0</v>
      </c>
    </row>
    <row r="13" spans="1:12">
      <c r="B13" t="s">
        <v>108</v>
      </c>
      <c r="C13" s="22">
        <v>0</v>
      </c>
      <c r="D13" s="22">
        <v>0</v>
      </c>
      <c r="E13" s="22">
        <v>0</v>
      </c>
      <c r="F13" s="35">
        <v>0</v>
      </c>
      <c r="G13" s="35">
        <v>0</v>
      </c>
      <c r="H13" s="35">
        <v>0</v>
      </c>
      <c r="I13" s="22">
        <v>0</v>
      </c>
      <c r="J13" s="22">
        <v>0</v>
      </c>
      <c r="K13">
        <v>0</v>
      </c>
      <c r="L13">
        <v>0</v>
      </c>
    </row>
    <row r="14" spans="1:12">
      <c r="B14" t="s">
        <v>108</v>
      </c>
      <c r="C14" s="22">
        <v>0</v>
      </c>
      <c r="D14" s="22">
        <v>0</v>
      </c>
      <c r="E14" s="22">
        <v>0</v>
      </c>
      <c r="F14" s="35">
        <v>0</v>
      </c>
      <c r="G14" s="35">
        <v>0</v>
      </c>
      <c r="H14" s="35">
        <v>0</v>
      </c>
      <c r="I14" s="22">
        <v>0</v>
      </c>
      <c r="J14" s="22">
        <v>0</v>
      </c>
      <c r="K14">
        <v>0</v>
      </c>
      <c r="L14">
        <v>0</v>
      </c>
    </row>
    <row r="15" spans="1:12">
      <c r="B15" t="s">
        <v>108</v>
      </c>
      <c r="C15" s="22">
        <v>0</v>
      </c>
      <c r="D15" s="22">
        <v>0</v>
      </c>
      <c r="E15" s="22">
        <v>0</v>
      </c>
      <c r="F15" s="35">
        <v>0</v>
      </c>
      <c r="G15" s="35">
        <v>0</v>
      </c>
      <c r="H15" s="35">
        <v>0</v>
      </c>
      <c r="I15" s="22">
        <v>0</v>
      </c>
      <c r="J15" s="22">
        <v>0</v>
      </c>
      <c r="K15">
        <v>0</v>
      </c>
      <c r="L15">
        <v>0</v>
      </c>
    </row>
    <row r="16" spans="1:12">
      <c r="B16" t="s">
        <v>108</v>
      </c>
      <c r="C16" s="22">
        <v>0</v>
      </c>
      <c r="D16" s="22">
        <v>0</v>
      </c>
      <c r="E16" s="22">
        <v>0</v>
      </c>
      <c r="F16" s="35">
        <v>0</v>
      </c>
      <c r="G16" s="35">
        <v>0</v>
      </c>
      <c r="H16" s="35">
        <v>0</v>
      </c>
      <c r="I16" s="22">
        <v>0</v>
      </c>
      <c r="J16" s="22">
        <v>0</v>
      </c>
      <c r="K16">
        <v>0</v>
      </c>
      <c r="L16">
        <v>0</v>
      </c>
    </row>
    <row r="17" spans="2:10">
      <c r="B17" t="s">
        <v>108</v>
      </c>
      <c r="C17" s="22">
        <f>SUM(C3:C16)</f>
        <v>8656770.1799999997</v>
      </c>
      <c r="D17" s="22">
        <f t="shared" ref="D17:J17" si="0">SUM(D3:D16)</f>
        <v>859677.06</v>
      </c>
      <c r="E17" s="22">
        <f t="shared" si="0"/>
        <v>945644.76</v>
      </c>
      <c r="F17" s="35">
        <f t="shared" si="0"/>
        <v>254571626.75999999</v>
      </c>
      <c r="G17" s="35">
        <f t="shared" si="0"/>
        <v>25243108.920000002</v>
      </c>
      <c r="H17" s="35">
        <f t="shared" si="0"/>
        <v>27903879.32</v>
      </c>
      <c r="I17" s="22">
        <f t="shared" si="0"/>
        <v>0</v>
      </c>
      <c r="J17" s="2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1D99-BCB0-4C99-9A2C-840427558557}">
  <dimension ref="A2:J26"/>
  <sheetViews>
    <sheetView workbookViewId="0">
      <pane ySplit="2" topLeftCell="A3" activePane="bottomLeft" state="frozen"/>
      <selection pane="bottomLeft" activeCell="C17" sqref="C17:E17"/>
    </sheetView>
  </sheetViews>
  <sheetFormatPr defaultColWidth="9" defaultRowHeight="15"/>
  <cols>
    <col min="1" max="1" width="8.140625" customWidth="1"/>
    <col min="2" max="2" width="23.5703125" customWidth="1"/>
    <col min="3" max="3" width="14.140625" style="22" customWidth="1"/>
    <col min="4" max="4" width="13.140625" style="22" customWidth="1"/>
    <col min="5" max="5" width="14" style="30" customWidth="1"/>
  </cols>
  <sheetData>
    <row r="2" spans="1:10" ht="14.25" customHeight="1">
      <c r="A2" s="31"/>
      <c r="B2" s="32" t="s">
        <v>114</v>
      </c>
      <c r="C2" s="27" t="s">
        <v>6</v>
      </c>
      <c r="D2" s="27" t="s">
        <v>72</v>
      </c>
      <c r="E2" s="30" t="s">
        <v>74</v>
      </c>
    </row>
    <row r="3" spans="1:10" ht="14.25" customHeight="1">
      <c r="B3" s="33" t="s">
        <v>115</v>
      </c>
      <c r="C3" s="26">
        <v>1405000</v>
      </c>
      <c r="D3" s="27">
        <v>128717550</v>
      </c>
      <c r="E3" s="34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B4" s="33" t="s">
        <v>116</v>
      </c>
      <c r="C4" s="26">
        <v>2337000</v>
      </c>
      <c r="D4" s="27">
        <v>17793400</v>
      </c>
      <c r="E4" s="3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B5" s="33" t="s">
        <v>117</v>
      </c>
      <c r="C5" s="26">
        <v>22576934</v>
      </c>
      <c r="D5" s="27">
        <v>176466288</v>
      </c>
      <c r="E5" s="34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B6" s="33" t="s">
        <v>118</v>
      </c>
      <c r="C6" s="26">
        <v>400000</v>
      </c>
      <c r="D6" s="27">
        <v>28003250</v>
      </c>
      <c r="E6" s="34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B7" s="33" t="s">
        <v>119</v>
      </c>
      <c r="C7" s="26">
        <v>60000</v>
      </c>
      <c r="D7" s="27">
        <v>29757900</v>
      </c>
      <c r="E7" s="34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B8" s="33" t="s">
        <v>120</v>
      </c>
      <c r="C8" s="26">
        <v>-1050000</v>
      </c>
      <c r="D8" s="27">
        <v>-77443950</v>
      </c>
      <c r="E8" s="34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16"/>
      <c r="B9" s="17" t="s">
        <v>121</v>
      </c>
      <c r="C9" s="26">
        <v>1300000</v>
      </c>
      <c r="D9" s="27">
        <v>38168950</v>
      </c>
      <c r="E9" s="34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16"/>
      <c r="B10" s="17" t="s">
        <v>108</v>
      </c>
      <c r="C10" s="26">
        <v>0</v>
      </c>
      <c r="D10" s="27">
        <v>0</v>
      </c>
      <c r="E10" s="34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16"/>
      <c r="B11" s="17" t="s">
        <v>108</v>
      </c>
      <c r="C11" s="26">
        <v>0</v>
      </c>
      <c r="D11" s="27">
        <v>0</v>
      </c>
      <c r="E11" s="34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16"/>
      <c r="B12" s="17" t="s">
        <v>108</v>
      </c>
      <c r="C12" s="26">
        <v>0</v>
      </c>
      <c r="D12" s="27">
        <v>0</v>
      </c>
      <c r="E12" s="34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16"/>
      <c r="B13" s="17" t="s">
        <v>108</v>
      </c>
      <c r="C13" s="26">
        <v>0</v>
      </c>
      <c r="D13" s="27">
        <v>0</v>
      </c>
      <c r="E13" s="34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A14" s="16"/>
      <c r="B14" s="17" t="s">
        <v>108</v>
      </c>
      <c r="C14" s="26">
        <v>0</v>
      </c>
      <c r="D14" s="27">
        <v>0</v>
      </c>
      <c r="E14" s="3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25" customHeight="1">
      <c r="A15" s="16"/>
      <c r="B15" s="17" t="s">
        <v>108</v>
      </c>
      <c r="C15" s="26">
        <v>0</v>
      </c>
      <c r="D15" s="27">
        <v>0</v>
      </c>
      <c r="E15" s="34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25" customHeight="1">
      <c r="A16" s="16"/>
      <c r="B16" s="17" t="s">
        <v>108</v>
      </c>
      <c r="C16" s="26">
        <v>0</v>
      </c>
      <c r="D16" s="27">
        <v>0</v>
      </c>
      <c r="E16" s="34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5" ht="14.25" customHeight="1">
      <c r="A17" s="16"/>
      <c r="B17" s="17" t="s">
        <v>108</v>
      </c>
      <c r="C17" s="26">
        <f>SUM(C3:C16)</f>
        <v>27028934</v>
      </c>
      <c r="D17" s="26">
        <f t="shared" ref="D17:E17" si="0">SUM(D3:D16)</f>
        <v>341463388</v>
      </c>
      <c r="E17" s="26">
        <f t="shared" si="0"/>
        <v>0</v>
      </c>
    </row>
    <row r="18" spans="1:5" ht="14.25" customHeight="1">
      <c r="A18" s="16"/>
      <c r="B18" s="17"/>
      <c r="C18" s="26"/>
      <c r="D18" s="27"/>
    </row>
    <row r="19" spans="1:5" ht="14.25" customHeight="1">
      <c r="A19" s="16"/>
      <c r="B19" s="17"/>
      <c r="C19" s="26"/>
      <c r="D19" s="27"/>
    </row>
    <row r="20" spans="1:5" ht="14.25" customHeight="1">
      <c r="A20" s="16"/>
      <c r="B20" s="17"/>
      <c r="C20" s="26"/>
      <c r="D20" s="27"/>
    </row>
    <row r="21" spans="1:5" ht="14.25" customHeight="1">
      <c r="A21" s="16"/>
      <c r="B21" s="17"/>
      <c r="C21" s="26"/>
      <c r="D21" s="27"/>
    </row>
    <row r="22" spans="1:5" ht="14.25" customHeight="1">
      <c r="A22" s="16"/>
      <c r="B22" s="17"/>
      <c r="C22" s="26"/>
      <c r="D22" s="27"/>
    </row>
    <row r="23" spans="1:5" ht="14.25" customHeight="1">
      <c r="A23" s="16"/>
      <c r="B23" s="17"/>
      <c r="C23" s="26"/>
      <c r="D23" s="27"/>
    </row>
    <row r="24" spans="1:5" ht="14.25" customHeight="1">
      <c r="A24" s="16"/>
      <c r="B24" s="17"/>
      <c r="C24" s="26"/>
      <c r="D24" s="27"/>
    </row>
    <row r="25" spans="1:5" ht="14.25" customHeight="1">
      <c r="A25" s="16"/>
      <c r="B25" s="17"/>
      <c r="C25" s="26"/>
      <c r="D25" s="27"/>
    </row>
    <row r="26" spans="1:5" ht="14.25" customHeight="1">
      <c r="A26" s="16"/>
      <c r="B26" s="17"/>
      <c r="C26" s="26"/>
      <c r="D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5639-D4C3-4B35-B186-8F4D7EA7ED0E}">
  <dimension ref="A2:J26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5"/>
  <cols>
    <col min="2" max="2" width="23.5703125" customWidth="1"/>
    <col min="3" max="3" width="14.140625" style="22" customWidth="1"/>
    <col min="4" max="7" width="13.140625" style="22" customWidth="1"/>
    <col min="8" max="8" width="12" style="22" customWidth="1"/>
    <col min="9" max="9" width="14.5703125" style="22" customWidth="1"/>
    <col min="10" max="10" width="14.5703125" style="23" customWidth="1"/>
  </cols>
  <sheetData>
    <row r="2" spans="1:10" ht="14.25" customHeight="1">
      <c r="A2" s="11" t="s">
        <v>70</v>
      </c>
      <c r="B2" s="24" t="s">
        <v>122</v>
      </c>
      <c r="C2" s="25" t="s">
        <v>123</v>
      </c>
      <c r="D2" s="25" t="s">
        <v>124</v>
      </c>
      <c r="E2" s="25" t="s">
        <v>125</v>
      </c>
      <c r="F2" s="25" t="s">
        <v>51</v>
      </c>
      <c r="G2" s="25" t="s">
        <v>52</v>
      </c>
      <c r="H2" s="25" t="s">
        <v>53</v>
      </c>
      <c r="I2" s="25" t="s">
        <v>54</v>
      </c>
      <c r="J2" s="28" t="s">
        <v>55</v>
      </c>
    </row>
    <row r="3" spans="1:10" ht="14.25" customHeight="1">
      <c r="A3" s="16">
        <v>1</v>
      </c>
      <c r="B3" s="17" t="s">
        <v>126</v>
      </c>
      <c r="C3" s="26">
        <v>65</v>
      </c>
      <c r="D3" s="27">
        <v>0</v>
      </c>
      <c r="E3" s="27">
        <v>65</v>
      </c>
      <c r="F3" s="27">
        <v>38</v>
      </c>
      <c r="G3" s="27">
        <v>26</v>
      </c>
      <c r="H3" s="27">
        <v>30</v>
      </c>
      <c r="I3" s="27">
        <v>33</v>
      </c>
      <c r="J3" s="29">
        <v>50.769199999999998</v>
      </c>
    </row>
    <row r="4" spans="1:10" ht="14.25" customHeight="1">
      <c r="A4" s="16">
        <v>2</v>
      </c>
      <c r="B4" s="17" t="s">
        <v>127</v>
      </c>
      <c r="C4" s="26">
        <v>65</v>
      </c>
      <c r="D4" s="27">
        <v>0</v>
      </c>
      <c r="E4" s="27">
        <v>65</v>
      </c>
      <c r="F4" s="27">
        <v>34</v>
      </c>
      <c r="G4" s="27">
        <v>9</v>
      </c>
      <c r="H4" s="27">
        <v>23</v>
      </c>
      <c r="I4" s="27">
        <v>19</v>
      </c>
      <c r="J4" s="29">
        <v>29.230799999999999</v>
      </c>
    </row>
    <row r="5" spans="1:10" ht="14.25" customHeight="1">
      <c r="A5" s="16">
        <v>3</v>
      </c>
      <c r="B5" s="17" t="s">
        <v>128</v>
      </c>
      <c r="C5" s="26">
        <v>65</v>
      </c>
      <c r="D5" s="27">
        <v>0</v>
      </c>
      <c r="E5" s="27">
        <v>65</v>
      </c>
      <c r="F5" s="27">
        <v>20</v>
      </c>
      <c r="G5" s="27">
        <v>17</v>
      </c>
      <c r="H5" s="27">
        <v>14</v>
      </c>
      <c r="I5" s="27">
        <v>22</v>
      </c>
      <c r="J5" s="29">
        <v>33.846200000000003</v>
      </c>
    </row>
    <row r="6" spans="1:10" ht="14.25" customHeight="1">
      <c r="A6" s="16">
        <v>4</v>
      </c>
      <c r="B6" s="17" t="s">
        <v>129</v>
      </c>
      <c r="C6" s="26">
        <v>65</v>
      </c>
      <c r="D6" s="27">
        <v>0</v>
      </c>
      <c r="E6" s="27">
        <v>65</v>
      </c>
      <c r="F6" s="27">
        <v>23</v>
      </c>
      <c r="G6" s="27">
        <v>2</v>
      </c>
      <c r="H6" s="27">
        <v>17</v>
      </c>
      <c r="I6" s="27">
        <v>7</v>
      </c>
      <c r="J6" s="29">
        <v>10.7692</v>
      </c>
    </row>
    <row r="7" spans="1:10" ht="14.25" customHeight="1">
      <c r="A7" s="16">
        <v>5</v>
      </c>
      <c r="B7" s="17" t="s">
        <v>130</v>
      </c>
      <c r="C7" s="26">
        <v>65</v>
      </c>
      <c r="D7" s="27">
        <v>0</v>
      </c>
      <c r="E7" s="27">
        <v>65</v>
      </c>
      <c r="F7" s="27">
        <v>8</v>
      </c>
      <c r="G7" s="27">
        <v>5</v>
      </c>
      <c r="H7" s="27">
        <v>7</v>
      </c>
      <c r="I7" s="27">
        <v>5</v>
      </c>
      <c r="J7" s="29">
        <v>7.6923000000000004</v>
      </c>
    </row>
    <row r="8" spans="1:10" ht="14.25" customHeight="1">
      <c r="A8" s="16">
        <v>6</v>
      </c>
      <c r="B8" s="17" t="s">
        <v>131</v>
      </c>
      <c r="C8" s="26">
        <v>65</v>
      </c>
      <c r="D8" s="27">
        <v>0</v>
      </c>
      <c r="E8" s="27">
        <v>65</v>
      </c>
      <c r="F8" s="27">
        <v>6</v>
      </c>
      <c r="G8" s="27">
        <v>6</v>
      </c>
      <c r="H8" s="27">
        <v>2</v>
      </c>
      <c r="I8" s="27">
        <v>9</v>
      </c>
      <c r="J8" s="29">
        <v>13.8462</v>
      </c>
    </row>
    <row r="9" spans="1:10" ht="14.25" customHeight="1">
      <c r="A9" s="16"/>
      <c r="B9" t="s">
        <v>132</v>
      </c>
      <c r="C9" s="26">
        <v>65</v>
      </c>
      <c r="D9" s="27">
        <v>0</v>
      </c>
      <c r="E9" s="27">
        <v>65</v>
      </c>
      <c r="F9" s="27">
        <v>10</v>
      </c>
      <c r="G9" s="27">
        <v>0</v>
      </c>
      <c r="H9" s="27">
        <v>8</v>
      </c>
      <c r="I9" s="27">
        <v>1</v>
      </c>
      <c r="J9" s="29">
        <v>1.5385</v>
      </c>
    </row>
    <row r="10" spans="1:10" ht="14.25" customHeight="1">
      <c r="A10" s="16"/>
      <c r="B10" s="17" t="s">
        <v>108</v>
      </c>
      <c r="C10" s="26"/>
      <c r="D10" s="27"/>
      <c r="E10" s="27"/>
      <c r="F10" s="27"/>
      <c r="G10" s="27"/>
      <c r="H10" s="27"/>
      <c r="I10" s="27"/>
      <c r="J10" s="29"/>
    </row>
    <row r="11" spans="1:10" ht="14.25" customHeight="1">
      <c r="A11" s="16"/>
      <c r="B11" s="17"/>
      <c r="C11" s="26"/>
      <c r="D11" s="27"/>
      <c r="E11" s="27"/>
      <c r="F11" s="27"/>
      <c r="G11" s="27"/>
      <c r="H11" s="27"/>
      <c r="I11" s="27"/>
      <c r="J11" s="29"/>
    </row>
    <row r="12" spans="1:10" ht="14.25" customHeight="1">
      <c r="A12" s="16"/>
      <c r="B12" s="17"/>
      <c r="C12" s="26"/>
      <c r="D12" s="27"/>
      <c r="E12" s="27"/>
      <c r="F12" s="27"/>
      <c r="G12" s="27"/>
      <c r="H12" s="27"/>
      <c r="I12" s="27"/>
      <c r="J12" s="29"/>
    </row>
    <row r="13" spans="1:10" ht="14.25" customHeight="1">
      <c r="A13" s="16"/>
      <c r="B13" s="17"/>
      <c r="C13" s="26"/>
      <c r="D13" s="27"/>
      <c r="E13" s="27"/>
      <c r="F13" s="27"/>
      <c r="G13" s="27"/>
      <c r="H13" s="27"/>
      <c r="I13" s="27"/>
      <c r="J13" s="29"/>
    </row>
    <row r="14" spans="1:10" ht="14.25" customHeight="1">
      <c r="A14" s="16"/>
      <c r="B14" s="17"/>
      <c r="C14" s="26"/>
      <c r="D14" s="27"/>
      <c r="E14" s="27"/>
      <c r="F14" s="27"/>
      <c r="G14" s="27"/>
      <c r="H14" s="27"/>
      <c r="I14" s="27"/>
      <c r="J14" s="29"/>
    </row>
    <row r="15" spans="1:10" ht="14.25" customHeight="1">
      <c r="A15" s="16"/>
      <c r="B15" s="17"/>
      <c r="C15" s="26"/>
      <c r="D15" s="27"/>
      <c r="E15" s="27"/>
      <c r="F15" s="27"/>
      <c r="G15" s="27"/>
      <c r="H15" s="27"/>
      <c r="I15" s="27"/>
      <c r="J15" s="29"/>
    </row>
    <row r="16" spans="1:10" ht="14.25" customHeight="1">
      <c r="A16" s="16"/>
      <c r="B16" s="17"/>
      <c r="C16" s="26"/>
      <c r="D16" s="27"/>
      <c r="E16" s="27"/>
      <c r="F16" s="27"/>
      <c r="G16" s="27"/>
      <c r="H16" s="27"/>
      <c r="I16" s="27"/>
      <c r="J16" s="29"/>
    </row>
    <row r="17" spans="1:10" ht="14.25" customHeight="1">
      <c r="A17" s="16"/>
      <c r="B17" s="17"/>
      <c r="C17" s="26"/>
      <c r="D17" s="27"/>
      <c r="E17" s="27"/>
      <c r="F17" s="27"/>
      <c r="G17" s="27"/>
      <c r="H17" s="27"/>
      <c r="I17" s="27"/>
      <c r="J17" s="29"/>
    </row>
    <row r="18" spans="1:10" ht="14.25" customHeight="1">
      <c r="A18" s="16"/>
      <c r="B18" s="17"/>
      <c r="C18" s="26"/>
      <c r="D18" s="27"/>
      <c r="E18" s="27"/>
      <c r="F18" s="27"/>
      <c r="G18" s="27"/>
      <c r="H18" s="27"/>
      <c r="I18" s="27"/>
      <c r="J18" s="29"/>
    </row>
    <row r="19" spans="1:10" ht="14.25" customHeight="1">
      <c r="A19" s="16"/>
      <c r="B19" s="17"/>
      <c r="C19" s="26"/>
      <c r="D19" s="27"/>
      <c r="E19" s="27"/>
      <c r="F19" s="27"/>
      <c r="G19" s="27"/>
      <c r="H19" s="27"/>
      <c r="I19" s="27"/>
      <c r="J19" s="29"/>
    </row>
    <row r="20" spans="1:10" ht="14.25" customHeight="1">
      <c r="A20" s="16"/>
      <c r="B20" s="17"/>
      <c r="C20" s="26"/>
      <c r="D20" s="27"/>
      <c r="E20" s="27"/>
      <c r="F20" s="27"/>
      <c r="G20" s="27"/>
      <c r="H20" s="27"/>
      <c r="I20" s="27"/>
      <c r="J20" s="29"/>
    </row>
    <row r="21" spans="1:10" ht="14.25" customHeight="1">
      <c r="A21" s="16"/>
      <c r="B21" s="17"/>
      <c r="C21" s="26"/>
      <c r="D21" s="27"/>
      <c r="E21" s="27"/>
      <c r="F21" s="27"/>
      <c r="G21" s="27"/>
      <c r="H21" s="27"/>
      <c r="I21" s="27"/>
      <c r="J21" s="29"/>
    </row>
    <row r="22" spans="1:10" ht="14.25" customHeight="1">
      <c r="A22" s="16"/>
      <c r="B22" s="17"/>
      <c r="C22" s="26"/>
      <c r="D22" s="27"/>
      <c r="E22" s="27"/>
      <c r="F22" s="27"/>
      <c r="G22" s="27"/>
      <c r="H22" s="27"/>
      <c r="I22" s="27"/>
      <c r="J22" s="29"/>
    </row>
    <row r="23" spans="1:10" ht="14.25" customHeight="1">
      <c r="A23" s="16"/>
      <c r="B23" s="17"/>
      <c r="C23" s="26"/>
      <c r="D23" s="27"/>
      <c r="E23" s="27"/>
      <c r="F23" s="27"/>
      <c r="G23" s="27"/>
      <c r="H23" s="27"/>
      <c r="I23" s="27"/>
      <c r="J23" s="29"/>
    </row>
    <row r="24" spans="1:10" ht="14.25" customHeight="1">
      <c r="A24" s="16"/>
      <c r="B24" s="17"/>
      <c r="C24" s="26"/>
      <c r="D24" s="27"/>
      <c r="E24" s="27"/>
      <c r="F24" s="27"/>
      <c r="G24" s="27"/>
      <c r="H24" s="27"/>
      <c r="I24" s="27"/>
      <c r="J24" s="29"/>
    </row>
    <row r="25" spans="1:10" ht="14.25" customHeight="1">
      <c r="A25" s="16"/>
      <c r="B25" s="17"/>
      <c r="C25" s="26"/>
      <c r="D25" s="27"/>
      <c r="E25" s="27"/>
      <c r="F25" s="27"/>
      <c r="G25" s="27"/>
      <c r="H25" s="27"/>
      <c r="I25" s="27"/>
      <c r="J25" s="29"/>
    </row>
    <row r="26" spans="1:10" ht="14.25" customHeight="1">
      <c r="A26" s="16"/>
      <c r="B26" s="17"/>
      <c r="C26" s="26"/>
      <c r="D26" s="27"/>
      <c r="E26" s="27"/>
      <c r="F26" s="27"/>
      <c r="G26" s="27"/>
      <c r="H26" s="27"/>
      <c r="I26" s="27"/>
      <c r="J2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A6CE-87CB-4D1B-8E54-9E20DCEB508E}">
  <dimension ref="A1:K26"/>
  <sheetViews>
    <sheetView workbookViewId="0">
      <pane ySplit="2" topLeftCell="A3" activePane="bottomLeft" state="frozen"/>
      <selection pane="bottomLeft" activeCell="C5" sqref="C5"/>
    </sheetView>
  </sheetViews>
  <sheetFormatPr defaultColWidth="9" defaultRowHeight="15"/>
  <cols>
    <col min="2" max="2" width="23.42578125" customWidth="1"/>
    <col min="3" max="3" width="14" style="6" customWidth="1"/>
    <col min="4" max="4" width="13" style="7" customWidth="1"/>
    <col min="5" max="5" width="13" style="8" customWidth="1"/>
    <col min="6" max="6" width="13" style="6" customWidth="1"/>
    <col min="7" max="7" width="12" style="7" customWidth="1"/>
    <col min="8" max="8" width="14.42578125" style="8" customWidth="1"/>
    <col min="9" max="9" width="14.42578125" style="6" customWidth="1"/>
    <col min="10" max="10" width="13" style="7" customWidth="1"/>
    <col min="11" max="11" width="11.28515625" style="8" customWidth="1"/>
  </cols>
  <sheetData>
    <row r="1" spans="1:11">
      <c r="A1" s="9"/>
      <c r="B1" s="10"/>
      <c r="C1" s="156" t="s">
        <v>6</v>
      </c>
      <c r="D1" s="157"/>
      <c r="E1" s="158"/>
      <c r="F1" s="156" t="s">
        <v>3</v>
      </c>
      <c r="G1" s="157"/>
      <c r="H1" s="158"/>
      <c r="I1" s="156" t="s">
        <v>133</v>
      </c>
      <c r="J1" s="157"/>
      <c r="K1" s="158"/>
    </row>
    <row r="2" spans="1:11" ht="14.25" customHeight="1">
      <c r="A2" s="11" t="s">
        <v>114</v>
      </c>
      <c r="B2" s="12" t="s">
        <v>134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1" ht="14.25" customHeight="1">
      <c r="A3" s="16" t="s">
        <v>138</v>
      </c>
      <c r="B3" s="17" t="s">
        <v>139</v>
      </c>
      <c r="C3" s="18">
        <v>1</v>
      </c>
      <c r="D3" s="19">
        <v>2</v>
      </c>
      <c r="E3" s="20">
        <v>300000</v>
      </c>
      <c r="F3" s="21">
        <v>28</v>
      </c>
      <c r="G3" s="19">
        <v>54</v>
      </c>
      <c r="H3" s="20">
        <v>10736569</v>
      </c>
      <c r="I3" s="21">
        <v>0</v>
      </c>
      <c r="J3" s="19">
        <v>0</v>
      </c>
      <c r="K3" s="20"/>
    </row>
    <row r="4" spans="1:11" ht="14.25" customHeight="1">
      <c r="A4" s="16" t="s">
        <v>140</v>
      </c>
      <c r="B4" s="17" t="s">
        <v>141</v>
      </c>
      <c r="C4" s="18">
        <v>0</v>
      </c>
      <c r="D4" s="19">
        <v>0</v>
      </c>
      <c r="E4" s="20">
        <v>0</v>
      </c>
      <c r="F4" s="21">
        <v>17</v>
      </c>
      <c r="G4" s="19">
        <v>34</v>
      </c>
      <c r="H4" s="20">
        <v>6607972</v>
      </c>
      <c r="I4" s="21">
        <v>0</v>
      </c>
      <c r="J4" s="19">
        <v>0</v>
      </c>
      <c r="K4" s="20"/>
    </row>
    <row r="5" spans="1:11" ht="14.25" customHeight="1">
      <c r="A5" s="16" t="s">
        <v>142</v>
      </c>
      <c r="B5" s="17" t="s">
        <v>143</v>
      </c>
      <c r="C5" s="18">
        <v>0</v>
      </c>
      <c r="D5" s="19">
        <v>0</v>
      </c>
      <c r="E5" s="20">
        <v>0</v>
      </c>
      <c r="F5" s="21">
        <v>1</v>
      </c>
      <c r="G5" s="19">
        <v>2</v>
      </c>
      <c r="H5" s="20">
        <v>900000</v>
      </c>
      <c r="I5" s="21">
        <v>0</v>
      </c>
      <c r="J5" s="19">
        <v>0</v>
      </c>
      <c r="K5" s="20"/>
    </row>
    <row r="6" spans="1:11" ht="14.25" customHeight="1">
      <c r="A6" s="16" t="s">
        <v>144</v>
      </c>
      <c r="B6" s="17" t="s">
        <v>145</v>
      </c>
      <c r="C6" s="18">
        <v>7</v>
      </c>
      <c r="D6" s="19">
        <v>14</v>
      </c>
      <c r="E6" s="20">
        <v>2117118</v>
      </c>
      <c r="F6" s="21">
        <v>187</v>
      </c>
      <c r="G6" s="19">
        <v>372</v>
      </c>
      <c r="H6" s="20">
        <v>59568445</v>
      </c>
      <c r="I6" s="21">
        <v>0</v>
      </c>
      <c r="J6" s="19">
        <v>0</v>
      </c>
      <c r="K6" s="20"/>
    </row>
    <row r="7" spans="1:11" ht="14.25" customHeight="1">
      <c r="A7" s="16" t="s">
        <v>146</v>
      </c>
      <c r="B7" s="17" t="s">
        <v>147</v>
      </c>
      <c r="C7" s="18">
        <v>2</v>
      </c>
      <c r="D7" s="19">
        <v>3</v>
      </c>
      <c r="E7" s="20">
        <v>525000</v>
      </c>
      <c r="F7" s="21">
        <v>51</v>
      </c>
      <c r="G7" s="19">
        <v>98</v>
      </c>
      <c r="H7" s="20">
        <v>13838905</v>
      </c>
      <c r="I7" s="21">
        <v>0</v>
      </c>
      <c r="J7" s="19">
        <v>0</v>
      </c>
      <c r="K7" s="20"/>
    </row>
    <row r="8" spans="1:11" ht="14.25" customHeight="1">
      <c r="A8" s="16" t="s">
        <v>148</v>
      </c>
      <c r="B8" s="17" t="s">
        <v>149</v>
      </c>
      <c r="C8" s="18">
        <v>11</v>
      </c>
      <c r="D8" s="19">
        <v>19</v>
      </c>
      <c r="E8" s="20">
        <v>2997755</v>
      </c>
      <c r="F8" s="21">
        <v>346</v>
      </c>
      <c r="G8" s="19">
        <v>690</v>
      </c>
      <c r="H8" s="20">
        <v>95040394</v>
      </c>
      <c r="I8" s="21">
        <v>0</v>
      </c>
      <c r="J8" s="19">
        <v>0</v>
      </c>
      <c r="K8" s="20"/>
    </row>
    <row r="9" spans="1:11" ht="14.25" customHeight="1">
      <c r="A9" s="16" t="s">
        <v>150</v>
      </c>
      <c r="B9" s="17" t="s">
        <v>151</v>
      </c>
      <c r="C9" s="18">
        <v>15</v>
      </c>
      <c r="D9" s="19">
        <v>30</v>
      </c>
      <c r="E9" s="20">
        <v>4352219</v>
      </c>
      <c r="F9" s="21">
        <v>342</v>
      </c>
      <c r="G9" s="19">
        <v>689</v>
      </c>
      <c r="H9" s="20">
        <v>95962033</v>
      </c>
      <c r="I9" s="21">
        <v>0</v>
      </c>
      <c r="J9" s="19">
        <v>0</v>
      </c>
      <c r="K9" s="20"/>
    </row>
    <row r="10" spans="1:11" ht="14.25" customHeight="1">
      <c r="A10" s="16" t="s">
        <v>152</v>
      </c>
      <c r="B10" s="17" t="s">
        <v>153</v>
      </c>
      <c r="C10" s="18">
        <v>0</v>
      </c>
      <c r="D10" s="19">
        <v>0</v>
      </c>
      <c r="E10" s="20">
        <v>0</v>
      </c>
      <c r="F10" s="21">
        <v>38</v>
      </c>
      <c r="G10" s="19">
        <v>73</v>
      </c>
      <c r="H10" s="20">
        <v>16990432</v>
      </c>
      <c r="I10" s="21">
        <v>0</v>
      </c>
      <c r="J10" s="19">
        <v>0</v>
      </c>
      <c r="K10" s="20"/>
    </row>
    <row r="11" spans="1:11" ht="14.25" customHeight="1">
      <c r="A11" s="16" t="s">
        <v>154</v>
      </c>
      <c r="B11" s="17" t="s">
        <v>155</v>
      </c>
      <c r="C11" s="18">
        <v>0</v>
      </c>
      <c r="D11" s="19">
        <v>0</v>
      </c>
      <c r="E11" s="20">
        <v>0</v>
      </c>
      <c r="F11" s="21">
        <v>8</v>
      </c>
      <c r="G11" s="19">
        <v>16</v>
      </c>
      <c r="H11" s="20">
        <v>3836865</v>
      </c>
      <c r="I11" s="21">
        <v>0</v>
      </c>
      <c r="J11" s="19">
        <v>0</v>
      </c>
      <c r="K11" s="20"/>
    </row>
    <row r="12" spans="1:11" ht="14.25" customHeight="1">
      <c r="A12" s="16" t="s">
        <v>156</v>
      </c>
      <c r="B12" s="17" t="s">
        <v>108</v>
      </c>
      <c r="C12" s="18">
        <v>0</v>
      </c>
      <c r="D12" s="19">
        <v>0</v>
      </c>
      <c r="E12" s="20">
        <v>0</v>
      </c>
      <c r="F12" s="21">
        <v>0</v>
      </c>
      <c r="G12" s="19">
        <v>0</v>
      </c>
      <c r="H12" s="20">
        <v>0</v>
      </c>
      <c r="I12" s="21">
        <v>0</v>
      </c>
      <c r="J12" s="19">
        <v>0</v>
      </c>
      <c r="K12" s="20"/>
    </row>
    <row r="13" spans="1:11" ht="14.25" customHeight="1">
      <c r="A13" s="16" t="s">
        <v>148</v>
      </c>
      <c r="B13" s="17" t="s">
        <v>108</v>
      </c>
      <c r="C13" s="18">
        <v>0</v>
      </c>
      <c r="D13" s="19">
        <v>0</v>
      </c>
      <c r="E13" s="20">
        <v>0</v>
      </c>
      <c r="F13" s="21">
        <v>0</v>
      </c>
      <c r="G13" s="19">
        <v>0</v>
      </c>
      <c r="H13" s="20">
        <v>0</v>
      </c>
      <c r="I13" s="21">
        <v>0</v>
      </c>
      <c r="J13" s="19">
        <v>0</v>
      </c>
      <c r="K13" s="20"/>
    </row>
    <row r="14" spans="1:11" ht="14.25" customHeight="1">
      <c r="A14" s="16" t="s">
        <v>150</v>
      </c>
      <c r="B14" s="17" t="s">
        <v>108</v>
      </c>
      <c r="C14" s="18">
        <v>0</v>
      </c>
      <c r="D14" s="19">
        <v>0</v>
      </c>
      <c r="E14" s="20">
        <v>0</v>
      </c>
      <c r="F14" s="21">
        <v>0</v>
      </c>
      <c r="G14" s="19">
        <v>0</v>
      </c>
      <c r="H14" s="20">
        <v>0</v>
      </c>
      <c r="I14" s="21">
        <v>0</v>
      </c>
      <c r="J14" s="19">
        <v>0</v>
      </c>
      <c r="K14" s="20"/>
    </row>
    <row r="15" spans="1:11" ht="14.25" customHeight="1">
      <c r="A15" s="16" t="s">
        <v>157</v>
      </c>
      <c r="B15" s="17" t="s">
        <v>108</v>
      </c>
      <c r="C15" s="18">
        <v>0</v>
      </c>
      <c r="D15" s="19">
        <v>0</v>
      </c>
      <c r="E15" s="20">
        <v>0</v>
      </c>
      <c r="F15" s="21">
        <v>0</v>
      </c>
      <c r="G15" s="19">
        <v>0</v>
      </c>
      <c r="H15" s="20">
        <v>0</v>
      </c>
      <c r="I15" s="21">
        <v>0</v>
      </c>
      <c r="J15" s="19">
        <v>0</v>
      </c>
      <c r="K15" s="20"/>
    </row>
    <row r="16" spans="1:11" ht="14.25" customHeight="1">
      <c r="A16" s="16" t="s">
        <v>158</v>
      </c>
      <c r="B16" s="17" t="s">
        <v>108</v>
      </c>
      <c r="C16" s="18">
        <v>0</v>
      </c>
      <c r="D16" s="19">
        <v>0</v>
      </c>
      <c r="E16" s="20">
        <v>0</v>
      </c>
      <c r="F16" s="21">
        <v>0</v>
      </c>
      <c r="G16" s="19">
        <v>0</v>
      </c>
      <c r="H16" s="20">
        <v>0</v>
      </c>
      <c r="I16" s="21">
        <v>0</v>
      </c>
      <c r="J16" s="19">
        <v>0</v>
      </c>
      <c r="K16" s="20"/>
    </row>
    <row r="17" spans="1:11" ht="14.25" customHeight="1">
      <c r="A17" s="16" t="s">
        <v>152</v>
      </c>
      <c r="B17" s="17" t="s">
        <v>108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 t="s">
        <v>154</v>
      </c>
      <c r="B18" s="17" t="s">
        <v>108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/>
      <c r="B19" s="17" t="s">
        <v>108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/>
      <c r="B20" s="17" t="s">
        <v>108</v>
      </c>
      <c r="C20" s="18"/>
      <c r="D20" s="19"/>
      <c r="E20" s="20"/>
      <c r="F20" s="21"/>
      <c r="G20" s="19"/>
      <c r="H20" s="20"/>
      <c r="I20" s="21"/>
      <c r="J20" s="19"/>
      <c r="K20" s="20"/>
    </row>
    <row r="21" spans="1:11" ht="14.25" customHeight="1">
      <c r="A21" s="16"/>
      <c r="B21" s="17"/>
      <c r="C21" s="18"/>
      <c r="D21" s="19"/>
      <c r="E21" s="20"/>
      <c r="F21" s="21"/>
      <c r="G21" s="19"/>
      <c r="H21" s="20"/>
      <c r="I21" s="21"/>
      <c r="J21" s="19"/>
      <c r="K21" s="20"/>
    </row>
    <row r="22" spans="1:11" ht="14.25" customHeight="1">
      <c r="A22" s="16"/>
      <c r="B22" s="17"/>
      <c r="C22" s="18"/>
      <c r="D22" s="19"/>
      <c r="E22" s="20"/>
      <c r="F22" s="21"/>
      <c r="G22" s="19"/>
      <c r="H22" s="20"/>
      <c r="I22" s="21"/>
      <c r="J22" s="19"/>
      <c r="K22" s="20"/>
    </row>
    <row r="23" spans="1:11" ht="14.25" customHeight="1">
      <c r="A23" s="16"/>
      <c r="B23" s="17"/>
      <c r="C23" s="18"/>
      <c r="D23" s="19"/>
      <c r="E23" s="20"/>
      <c r="F23" s="21"/>
      <c r="G23" s="19"/>
      <c r="H23" s="20"/>
      <c r="I23" s="21"/>
      <c r="J23" s="19"/>
      <c r="K23" s="20"/>
    </row>
    <row r="24" spans="1:11" ht="14.25" customHeight="1">
      <c r="A24" s="16"/>
      <c r="B24" s="17"/>
      <c r="C24" s="18"/>
      <c r="D24" s="19"/>
      <c r="E24" s="20"/>
      <c r="F24" s="21"/>
      <c r="G24" s="19"/>
      <c r="H24" s="20"/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A96B-ECD1-41E8-90CE-1889161BCE11}">
  <dimension ref="A1:L27"/>
  <sheetViews>
    <sheetView workbookViewId="0">
      <selection activeCell="C3" sqref="C3"/>
    </sheetView>
  </sheetViews>
  <sheetFormatPr defaultColWidth="9" defaultRowHeight="15"/>
  <cols>
    <col min="2" max="2" width="23.5703125" customWidth="1"/>
    <col min="3" max="3" width="14.140625" style="6" customWidth="1"/>
    <col min="4" max="4" width="13.140625" style="7" customWidth="1"/>
    <col min="5" max="5" width="13.140625" style="8" customWidth="1"/>
    <col min="6" max="6" width="13.140625" style="6" customWidth="1"/>
    <col min="7" max="7" width="12" style="7" customWidth="1"/>
    <col min="8" max="8" width="14.5703125" style="8" customWidth="1"/>
    <col min="9" max="9" width="14.5703125" style="6" customWidth="1"/>
    <col min="10" max="10" width="13.140625" style="7" customWidth="1"/>
    <col min="11" max="11" width="11.42578125" style="8" customWidth="1"/>
  </cols>
  <sheetData>
    <row r="1" spans="1:12">
      <c r="A1" s="9"/>
      <c r="B1" s="10"/>
      <c r="C1" s="156" t="s">
        <v>6</v>
      </c>
      <c r="D1" s="157"/>
      <c r="E1" s="158"/>
      <c r="F1" s="156" t="s">
        <v>3</v>
      </c>
      <c r="G1" s="157"/>
      <c r="H1" s="158"/>
      <c r="I1" s="156" t="s">
        <v>133</v>
      </c>
      <c r="J1" s="157"/>
      <c r="K1" s="158"/>
    </row>
    <row r="2" spans="1:12" ht="14.25" customHeight="1">
      <c r="A2" s="11" t="s">
        <v>114</v>
      </c>
      <c r="B2" s="12" t="s">
        <v>159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2" ht="14.25" customHeight="1">
      <c r="A3" s="16" t="s">
        <v>160</v>
      </c>
      <c r="B3" s="17" t="s">
        <v>161</v>
      </c>
      <c r="C3" s="18">
        <v>0</v>
      </c>
      <c r="D3" s="19">
        <v>0</v>
      </c>
      <c r="E3" s="20">
        <v>0</v>
      </c>
      <c r="F3" s="21">
        <v>0</v>
      </c>
      <c r="G3" s="19">
        <v>0</v>
      </c>
      <c r="H3" s="20">
        <v>0</v>
      </c>
      <c r="I3" s="21">
        <v>0</v>
      </c>
      <c r="J3" s="19">
        <v>0</v>
      </c>
      <c r="K3" s="20"/>
    </row>
    <row r="4" spans="1:12" ht="14.25" customHeight="1">
      <c r="A4" s="16" t="s">
        <v>162</v>
      </c>
      <c r="B4" s="17" t="s">
        <v>163</v>
      </c>
      <c r="C4" s="18">
        <v>0</v>
      </c>
      <c r="D4" s="19">
        <v>0</v>
      </c>
      <c r="E4" s="20">
        <v>0</v>
      </c>
      <c r="F4" s="21">
        <v>0</v>
      </c>
      <c r="G4" s="19">
        <v>0</v>
      </c>
      <c r="H4" s="20">
        <v>0</v>
      </c>
      <c r="I4" s="21">
        <v>0</v>
      </c>
      <c r="J4" s="19">
        <v>0</v>
      </c>
      <c r="K4" s="20"/>
      <c r="L4" s="19"/>
    </row>
    <row r="5" spans="1:12" ht="14.25" customHeight="1">
      <c r="A5" s="16" t="s">
        <v>164</v>
      </c>
      <c r="B5" s="17" t="s">
        <v>165</v>
      </c>
      <c r="C5" s="18">
        <v>1</v>
      </c>
      <c r="D5" s="19">
        <v>0</v>
      </c>
      <c r="E5" s="20">
        <v>0</v>
      </c>
      <c r="F5" s="21">
        <v>10</v>
      </c>
      <c r="G5" s="19">
        <v>19</v>
      </c>
      <c r="H5" s="20">
        <v>0</v>
      </c>
      <c r="I5" s="21">
        <v>0</v>
      </c>
      <c r="J5" s="19">
        <v>0</v>
      </c>
      <c r="K5" s="20"/>
    </row>
    <row r="6" spans="1:12" ht="14.25" customHeight="1">
      <c r="A6" s="16" t="s">
        <v>166</v>
      </c>
      <c r="B6" s="17" t="s">
        <v>167</v>
      </c>
      <c r="C6" s="18">
        <v>0</v>
      </c>
      <c r="D6" s="19">
        <v>0</v>
      </c>
      <c r="E6" s="20">
        <v>0</v>
      </c>
      <c r="F6" s="21">
        <v>0</v>
      </c>
      <c r="G6" s="19">
        <v>0</v>
      </c>
      <c r="H6" s="20">
        <v>0</v>
      </c>
      <c r="I6" s="21">
        <v>0</v>
      </c>
      <c r="J6" s="19">
        <v>0</v>
      </c>
      <c r="K6" s="20"/>
    </row>
    <row r="7" spans="1:12" ht="14.25" customHeight="1">
      <c r="A7" s="16" t="s">
        <v>168</v>
      </c>
      <c r="B7" s="17" t="s">
        <v>169</v>
      </c>
      <c r="C7" s="18">
        <v>3</v>
      </c>
      <c r="D7" s="19">
        <v>0</v>
      </c>
      <c r="E7" s="20">
        <v>885000</v>
      </c>
      <c r="F7" s="21">
        <v>39</v>
      </c>
      <c r="G7" s="19">
        <v>78</v>
      </c>
      <c r="H7" s="20">
        <v>11660600</v>
      </c>
      <c r="I7" s="21">
        <v>0</v>
      </c>
      <c r="J7" s="19">
        <v>0</v>
      </c>
      <c r="K7" s="20"/>
    </row>
    <row r="8" spans="1:12" ht="14.25" customHeight="1">
      <c r="A8" s="16" t="s">
        <v>170</v>
      </c>
      <c r="B8" s="17" t="s">
        <v>171</v>
      </c>
      <c r="C8" s="18">
        <v>0</v>
      </c>
      <c r="D8" s="19">
        <v>0</v>
      </c>
      <c r="E8" s="20">
        <v>0</v>
      </c>
      <c r="F8" s="21">
        <v>5</v>
      </c>
      <c r="G8" s="19">
        <v>10</v>
      </c>
      <c r="H8" s="20">
        <v>1400000</v>
      </c>
      <c r="I8" s="21">
        <v>0</v>
      </c>
      <c r="J8" s="19">
        <v>0</v>
      </c>
      <c r="K8" s="20"/>
    </row>
    <row r="9" spans="1:12" ht="14.25" customHeight="1">
      <c r="A9" s="16" t="s">
        <v>172</v>
      </c>
      <c r="B9" s="17" t="s">
        <v>173</v>
      </c>
      <c r="C9" s="18">
        <v>0</v>
      </c>
      <c r="D9" s="19">
        <v>0</v>
      </c>
      <c r="E9" s="20">
        <v>0</v>
      </c>
      <c r="F9" s="21">
        <v>0</v>
      </c>
      <c r="G9" s="19">
        <v>0</v>
      </c>
      <c r="H9" s="20">
        <v>0</v>
      </c>
      <c r="I9" s="21">
        <v>0</v>
      </c>
      <c r="J9" s="19">
        <v>0</v>
      </c>
      <c r="K9" s="20"/>
    </row>
    <row r="10" spans="1:12" ht="14.25" customHeight="1">
      <c r="A10" s="16" t="s">
        <v>174</v>
      </c>
      <c r="B10" s="17" t="s">
        <v>175</v>
      </c>
      <c r="C10" s="18">
        <v>0</v>
      </c>
      <c r="D10" s="19">
        <v>0</v>
      </c>
      <c r="E10" s="20">
        <v>0</v>
      </c>
      <c r="F10" s="21">
        <v>1</v>
      </c>
      <c r="G10" s="19">
        <v>2</v>
      </c>
      <c r="H10" s="20">
        <v>420000</v>
      </c>
      <c r="I10" s="21">
        <v>0</v>
      </c>
      <c r="J10" s="19">
        <v>0</v>
      </c>
      <c r="K10" s="20"/>
    </row>
    <row r="11" spans="1:12" ht="14.25" customHeight="1">
      <c r="A11" s="16" t="s">
        <v>176</v>
      </c>
      <c r="B11" s="17" t="s">
        <v>177</v>
      </c>
      <c r="C11" s="18">
        <v>0</v>
      </c>
      <c r="D11" s="19">
        <v>0</v>
      </c>
      <c r="E11" s="20">
        <v>0</v>
      </c>
      <c r="F11" s="21">
        <v>27</v>
      </c>
      <c r="G11" s="19">
        <v>51</v>
      </c>
      <c r="H11" s="20">
        <v>7755000</v>
      </c>
      <c r="I11" s="21">
        <v>0</v>
      </c>
      <c r="J11" s="19">
        <v>0</v>
      </c>
      <c r="K11" s="20"/>
    </row>
    <row r="12" spans="1:12" ht="14.25" customHeight="1">
      <c r="A12" s="16" t="s">
        <v>178</v>
      </c>
      <c r="B12" s="17" t="s">
        <v>179</v>
      </c>
      <c r="C12" s="18">
        <v>12</v>
      </c>
      <c r="D12" s="19">
        <v>0</v>
      </c>
      <c r="E12" s="20">
        <v>3600000</v>
      </c>
      <c r="F12" s="21">
        <v>132</v>
      </c>
      <c r="G12" s="19">
        <v>278</v>
      </c>
      <c r="H12" s="20">
        <v>40215000</v>
      </c>
      <c r="I12" s="21">
        <v>0</v>
      </c>
      <c r="J12" s="19">
        <v>0</v>
      </c>
      <c r="K12" s="20"/>
    </row>
    <row r="13" spans="1:12" ht="14.25" customHeight="1">
      <c r="A13" s="16" t="s">
        <v>180</v>
      </c>
      <c r="B13" s="17" t="s">
        <v>181</v>
      </c>
      <c r="C13" s="18">
        <v>3</v>
      </c>
      <c r="D13" s="19">
        <v>0</v>
      </c>
      <c r="E13" s="20">
        <v>780000</v>
      </c>
      <c r="F13" s="21">
        <v>24</v>
      </c>
      <c r="G13" s="19">
        <v>41</v>
      </c>
      <c r="H13" s="20">
        <v>6175000</v>
      </c>
      <c r="I13" s="21">
        <v>0</v>
      </c>
      <c r="J13" s="19">
        <v>0</v>
      </c>
      <c r="K13" s="20"/>
    </row>
    <row r="14" spans="1:12" ht="14.25" customHeight="1">
      <c r="A14" s="16" t="s">
        <v>182</v>
      </c>
      <c r="B14" s="17" t="s">
        <v>183</v>
      </c>
      <c r="C14" s="18">
        <v>0</v>
      </c>
      <c r="D14" s="19">
        <v>0</v>
      </c>
      <c r="E14" s="20">
        <v>0</v>
      </c>
      <c r="F14" s="21">
        <v>3</v>
      </c>
      <c r="G14" s="19">
        <v>3</v>
      </c>
      <c r="H14" s="20">
        <v>1020000</v>
      </c>
      <c r="I14" s="21">
        <v>0</v>
      </c>
      <c r="J14" s="19">
        <v>0</v>
      </c>
      <c r="K14" s="20"/>
    </row>
    <row r="15" spans="1:12" ht="14.25" customHeight="1">
      <c r="A15" s="16" t="s">
        <v>184</v>
      </c>
      <c r="B15" s="17" t="s">
        <v>185</v>
      </c>
      <c r="C15" s="18">
        <v>3</v>
      </c>
      <c r="D15" s="19">
        <v>0</v>
      </c>
      <c r="E15" s="20">
        <v>930000</v>
      </c>
      <c r="F15" s="21">
        <v>144</v>
      </c>
      <c r="G15" s="19">
        <v>284</v>
      </c>
      <c r="H15" s="20">
        <v>49289500</v>
      </c>
      <c r="I15" s="21">
        <v>0</v>
      </c>
      <c r="J15" s="19">
        <v>0</v>
      </c>
      <c r="K15" s="20"/>
    </row>
    <row r="16" spans="1:12" ht="14.25" customHeight="1">
      <c r="A16" s="16" t="s">
        <v>63</v>
      </c>
      <c r="B16" s="17" t="s">
        <v>186</v>
      </c>
      <c r="C16" s="18">
        <v>13</v>
      </c>
      <c r="D16" s="19">
        <v>0</v>
      </c>
      <c r="E16" s="20">
        <v>3487092</v>
      </c>
      <c r="F16" s="21">
        <v>584</v>
      </c>
      <c r="G16" s="19">
        <v>1167</v>
      </c>
      <c r="H16" s="20">
        <v>164012515</v>
      </c>
      <c r="I16" s="21">
        <v>0</v>
      </c>
      <c r="J16" s="19">
        <v>0</v>
      </c>
      <c r="K16" s="20"/>
    </row>
    <row r="17" spans="1:11" ht="14.25" customHeight="1">
      <c r="A17" s="16" t="s">
        <v>187</v>
      </c>
      <c r="B17" s="17" t="s">
        <v>188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 t="s">
        <v>189</v>
      </c>
      <c r="B18" s="17" t="s">
        <v>190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 t="s">
        <v>191</v>
      </c>
      <c r="B19" s="17" t="s">
        <v>192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 t="s">
        <v>193</v>
      </c>
      <c r="B20" s="17" t="s">
        <v>194</v>
      </c>
      <c r="C20" s="18">
        <v>1</v>
      </c>
      <c r="D20" s="19">
        <v>0</v>
      </c>
      <c r="E20" s="20">
        <v>0</v>
      </c>
      <c r="F20" s="21">
        <v>25</v>
      </c>
      <c r="G20" s="19">
        <v>50</v>
      </c>
      <c r="H20" s="20">
        <v>0</v>
      </c>
      <c r="I20" s="21">
        <v>0</v>
      </c>
      <c r="J20" s="19">
        <v>0</v>
      </c>
      <c r="K20" s="20"/>
    </row>
    <row r="21" spans="1:11" ht="14.25" customHeight="1">
      <c r="A21" s="16" t="s">
        <v>195</v>
      </c>
      <c r="B21" s="17" t="s">
        <v>196</v>
      </c>
      <c r="C21" s="18">
        <v>0</v>
      </c>
      <c r="D21" s="19"/>
      <c r="E21" s="20">
        <v>0</v>
      </c>
      <c r="F21" s="21">
        <v>0</v>
      </c>
      <c r="G21" s="19">
        <v>0</v>
      </c>
      <c r="H21" s="20">
        <v>0</v>
      </c>
      <c r="I21" s="21"/>
      <c r="J21" s="19"/>
      <c r="K21" s="20"/>
    </row>
    <row r="22" spans="1:11" ht="14.25" customHeight="1">
      <c r="A22" s="16" t="s">
        <v>197</v>
      </c>
      <c r="B22" s="17" t="s">
        <v>198</v>
      </c>
      <c r="C22" s="18">
        <v>0</v>
      </c>
      <c r="D22" s="19"/>
      <c r="E22" s="20">
        <v>0</v>
      </c>
      <c r="F22" s="21">
        <v>0</v>
      </c>
      <c r="G22" s="19">
        <v>0</v>
      </c>
      <c r="H22" s="20">
        <v>0</v>
      </c>
      <c r="I22" s="21"/>
      <c r="J22" s="19"/>
      <c r="K22" s="20"/>
    </row>
    <row r="23" spans="1:11" ht="14.25" customHeight="1">
      <c r="A23" s="16" t="s">
        <v>199</v>
      </c>
      <c r="B23" s="17" t="s">
        <v>200</v>
      </c>
      <c r="C23" s="18">
        <v>0</v>
      </c>
      <c r="D23" s="19"/>
      <c r="E23" s="20">
        <v>0</v>
      </c>
      <c r="F23" s="21">
        <v>0</v>
      </c>
      <c r="G23" s="19">
        <v>0</v>
      </c>
      <c r="H23" s="20">
        <v>0</v>
      </c>
      <c r="I23" s="21"/>
      <c r="J23" s="19"/>
      <c r="K23" s="20"/>
    </row>
    <row r="24" spans="1:11" ht="14.25" customHeight="1">
      <c r="A24" s="16" t="s">
        <v>201</v>
      </c>
      <c r="B24" s="17" t="s">
        <v>202</v>
      </c>
      <c r="C24" s="18">
        <v>2</v>
      </c>
      <c r="D24" s="19"/>
      <c r="E24" s="20">
        <v>610000</v>
      </c>
      <c r="F24" s="21">
        <v>59</v>
      </c>
      <c r="G24" s="19">
        <v>114</v>
      </c>
      <c r="H24" s="20">
        <v>21534000</v>
      </c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  <row r="27" spans="1:11" ht="14.25" customHeight="1">
      <c r="A27" s="16"/>
      <c r="B27" s="17"/>
      <c r="C27" s="18"/>
      <c r="D27" s="19"/>
      <c r="E27" s="20"/>
      <c r="F27" s="21"/>
      <c r="G27" s="19"/>
      <c r="H27" s="20"/>
      <c r="I27" s="21"/>
      <c r="J27" s="19"/>
      <c r="K27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NAReport</vt:lpstr>
      <vt:lpstr>RSActual</vt:lpstr>
      <vt:lpstr>MarketStatisticByBusinessSource</vt:lpstr>
      <vt:lpstr>Statistic</vt:lpstr>
      <vt:lpstr>Rev</vt:lpstr>
      <vt:lpstr>Payment</vt:lpstr>
      <vt:lpstr>Forecast</vt:lpstr>
      <vt:lpstr>Type</vt:lpstr>
      <vt:lpstr>Segment</vt:lpstr>
      <vt:lpstr>OTA</vt:lpstr>
      <vt:lpstr>Banquet</vt:lpstr>
      <vt:lpstr>VIP</vt:lpstr>
      <vt:lpstr>Reservation</vt:lpstr>
      <vt:lpstr>DailyReport</vt:lpstr>
      <vt:lpstr>Stat</vt:lpstr>
      <vt:lpstr>MonthlyGuestForecast</vt:lpstr>
      <vt:lpstr>MarketSegment</vt:lpstr>
      <vt:lpstr>RoomTypeTotalRoom</vt:lpstr>
      <vt:lpstr>RoomTypeTotalRoomHouseUse</vt:lpstr>
      <vt:lpstr>RoomTypeTotalRoomCompliment</vt:lpstr>
      <vt:lpstr>RevenueStatisticRoom</vt:lpstr>
      <vt:lpstr>RevenueStatistic</vt:lpstr>
      <vt:lpstr>RevenueStatisticOtherFB</vt:lpstr>
      <vt:lpstr>RevenueStatisticLiability</vt:lpstr>
      <vt:lpstr>PaymentStatistic</vt:lpstr>
      <vt:lpstr>GuestLedgerDeposit</vt:lpstr>
      <vt:lpstr>HotelInformation</vt:lpstr>
      <vt:lpstr>RevStatLiabilityNoTaxSvc</vt:lpstr>
      <vt:lpstr>HotelCompetitor</vt:lpstr>
      <vt:lpstr>NAReport!Print_Area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retechno khaer</cp:lastModifiedBy>
  <cp:lastPrinted>2021-10-22T08:24:00Z</cp:lastPrinted>
  <dcterms:created xsi:type="dcterms:W3CDTF">2015-06-05T18:17:00Z</dcterms:created>
  <dcterms:modified xsi:type="dcterms:W3CDTF">2025-02-18T02:30:07Z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0BBA69AF51CE4BE3830D49686670B107_12</vt:lpwstr>
  </property>
  <property fmtid="{D5CDD505-2E9C-101B-9397-08002B2CF9AE}" pid="3" name="KSOProductBuildVer">
    <vt:lpwstr>1033-12.2.0.18165</vt:lpwstr>
  </property>
</Properties>
</file>