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38640" windowHeight="21240" firstSheet="8" activeTab="11"/>
  </bookViews>
  <sheets>
    <sheet name="Описание" sheetId="31" r:id="rId1"/>
    <sheet name="Предприятие " sheetId="28" r:id="rId2"/>
    <sheet name="Продукция" sheetId="30" r:id="rId3"/>
    <sheet name="Финансовые ресурсы" sheetId="29" r:id="rId4"/>
    <sheet name="Трудовые ресурсы" sheetId="10" r:id="rId5"/>
    <sheet name="Оборудование" sheetId="9" r:id="rId6"/>
    <sheet name="Поставки продукции" sheetId="7" r:id="rId7"/>
    <sheet name="Предприятие-поставщик сырья" sheetId="2" r:id="rId8"/>
    <sheet name="Запасы древесины" sheetId="3" r:id="rId9"/>
    <sheet name="Потребность в сырье" sheetId="32" r:id="rId10"/>
    <sheet name="Поставки сырья" sheetId="27" r:id="rId11"/>
    <sheet name="Маршрут и дороги" sheetId="18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8" i="3" l="1"/>
  <c r="J49" i="3" s="1"/>
  <c r="J46" i="3"/>
  <c r="J41" i="3"/>
  <c r="J42" i="3" s="1"/>
  <c r="J39" i="3"/>
  <c r="J32" i="3"/>
  <c r="J34" i="3"/>
  <c r="J35" i="3" s="1"/>
  <c r="J27" i="3"/>
  <c r="J28" i="3" s="1"/>
  <c r="J25" i="3"/>
  <c r="J26" i="3" s="1"/>
  <c r="J20" i="3"/>
  <c r="J21" i="3" s="1"/>
  <c r="J18" i="3"/>
  <c r="J13" i="3"/>
  <c r="J14" i="3" s="1"/>
  <c r="J11" i="3"/>
  <c r="J12" i="3" s="1"/>
  <c r="J4" i="3"/>
  <c r="J5" i="3" s="1"/>
  <c r="J6" i="3"/>
  <c r="J7" i="3" s="1"/>
  <c r="D10" i="2"/>
  <c r="I52" i="3" s="1"/>
  <c r="D4" i="2"/>
  <c r="I4" i="3" s="1"/>
  <c r="I51" i="3" l="1"/>
  <c r="I50" i="3"/>
  <c r="I49" i="3"/>
  <c r="I48" i="3"/>
  <c r="I46" i="3"/>
  <c r="I10" i="3"/>
  <c r="I9" i="3"/>
  <c r="I8" i="3"/>
  <c r="I7" i="3"/>
  <c r="I5" i="3"/>
  <c r="I6" i="3"/>
  <c r="J47" i="3"/>
  <c r="I47" i="3" s="1"/>
  <c r="J40" i="3"/>
  <c r="J33" i="3"/>
  <c r="J19" i="3"/>
  <c r="D5" i="2"/>
  <c r="D6" i="2"/>
  <c r="D7" i="2"/>
  <c r="D8" i="2"/>
  <c r="D9" i="2"/>
  <c r="C12" i="2"/>
  <c r="I12" i="3" l="1"/>
  <c r="I14" i="3"/>
  <c r="I15" i="3"/>
  <c r="I17" i="3"/>
  <c r="I11" i="3"/>
  <c r="I13" i="3"/>
  <c r="I16" i="3"/>
  <c r="I44" i="3"/>
  <c r="I39" i="3"/>
  <c r="I43" i="3"/>
  <c r="I45" i="3"/>
  <c r="I40" i="3"/>
  <c r="I41" i="3"/>
  <c r="I42" i="3"/>
  <c r="I36" i="3"/>
  <c r="I38" i="3"/>
  <c r="I33" i="3"/>
  <c r="I34" i="3"/>
  <c r="I37" i="3"/>
  <c r="I32" i="3"/>
  <c r="I35" i="3"/>
  <c r="I28" i="3"/>
  <c r="I30" i="3"/>
  <c r="I25" i="3"/>
  <c r="I27" i="3"/>
  <c r="I29" i="3"/>
  <c r="I31" i="3"/>
  <c r="I26" i="3"/>
  <c r="I20" i="3"/>
  <c r="I22" i="3"/>
  <c r="I23" i="3"/>
  <c r="I19" i="3"/>
  <c r="I21" i="3"/>
  <c r="I24" i="3"/>
  <c r="I18" i="3"/>
  <c r="D12" i="2"/>
  <c r="I54" i="3" l="1"/>
</calcChain>
</file>

<file path=xl/sharedStrings.xml><?xml version="1.0" encoding="utf-8"?>
<sst xmlns="http://schemas.openxmlformats.org/spreadsheetml/2006/main" count="681" uniqueCount="211">
  <si>
    <t>Номер участка по порядку</t>
  </si>
  <si>
    <t>Географические координаты местоположения нижнего склада (Широта, Долгота)</t>
  </si>
  <si>
    <t>Предприятие - поставщик сырья</t>
  </si>
  <si>
    <t>Таблица содержит информацию о предприятиях-поставщиках сырья: данные о местоположении, наименовании, контактной информации, общем объеме доступного сырья и условиях оплаты</t>
  </si>
  <si>
    <t>Номер предприятия по порядку</t>
  </si>
  <si>
    <t>Географическое местоположение предприятия-поставщика (широта, долгота)</t>
  </si>
  <si>
    <t>Наименование предприятия-поставщика</t>
  </si>
  <si>
    <t xml:space="preserve"> Условия оплаты, предоставляемые предприятием-поставщиком </t>
  </si>
  <si>
    <t>Лесные ресурсы - запасы древесины</t>
  </si>
  <si>
    <t>Порода</t>
  </si>
  <si>
    <t>Длина (м)</t>
  </si>
  <si>
    <t>Бонитет</t>
  </si>
  <si>
    <t>Сосна</t>
  </si>
  <si>
    <t>Ель</t>
  </si>
  <si>
    <t xml:space="preserve"> Прочие расходы (руб.) </t>
  </si>
  <si>
    <t>Географическое местоположение предприятия (широта, долгота)</t>
  </si>
  <si>
    <t>Название предприятия</t>
  </si>
  <si>
    <t>Наименование оборудования</t>
  </si>
  <si>
    <t>Амортизационные отчисления (руб.)</t>
  </si>
  <si>
    <t>Стоимость Оборудования (руб.)</t>
  </si>
  <si>
    <t>Количество Единиц Оборудования</t>
  </si>
  <si>
    <t>Специальность</t>
  </si>
  <si>
    <t>Объем Финансовых Ресурсов (руб.)</t>
  </si>
  <si>
    <t>Название финансового ресурса</t>
  </si>
  <si>
    <t xml:space="preserve">Максимальная Скорость (км/ч) </t>
  </si>
  <si>
    <t>Дорога</t>
  </si>
  <si>
    <t>Росстояние(км)</t>
  </si>
  <si>
    <t>Пропускная способность(авт./ч)</t>
  </si>
  <si>
    <t>Состояние дороги("хорошее", "удовлетворительное", "плохое", "ремонтируется")</t>
  </si>
  <si>
    <t>Наименование ресурса</t>
  </si>
  <si>
    <t>Единицы измерения</t>
  </si>
  <si>
    <t>Маршрут и дороги</t>
  </si>
  <si>
    <t>Контактная информация</t>
  </si>
  <si>
    <t>Поставки сырья</t>
  </si>
  <si>
    <t xml:space="preserve">Название маршрута транпортировки </t>
  </si>
  <si>
    <t>Название маршрута транпортировки</t>
  </si>
  <si>
    <t xml:space="preserve"> Объем поставки (м³)</t>
  </si>
  <si>
    <t xml:space="preserve">Название производимой продукции </t>
  </si>
  <si>
    <t>Таблица "Предприятия" содержит информацию о местоположении (координаты точки на карте), ценах на горюче-смазочные материалы, прочих расходах, календарном числе дней в году и нормах запаса для каждого предприятия,</t>
  </si>
  <si>
    <t>Предприятие - основное производство</t>
  </si>
  <si>
    <t>Стоимость закупки горюче-смазочных материалов (руб./л) *</t>
  </si>
  <si>
    <t xml:space="preserve"> Календарное число дней работы</t>
  </si>
  <si>
    <t>Продукция предприятия</t>
  </si>
  <si>
    <t>Название продукции</t>
  </si>
  <si>
    <t xml:space="preserve">Цена реализации продукции (руб.) </t>
  </si>
  <si>
    <t>Таблица содержит информацио о сортименте и объемах производства основного предприятия</t>
  </si>
  <si>
    <t>Таблица "Финансовые ресурсы" содержит информацию о финансовых ресурсах предприятия</t>
  </si>
  <si>
    <t>Кто предоставляет финансовые ресурсы</t>
  </si>
  <si>
    <t>Количество трудовых ресурсов (чел)</t>
  </si>
  <si>
    <t>Таблица "Оборудование" содержит информацию об оборудовании, его характеристиках, а также связывает его с предприятиями и количеством единиц оборудования. А также описывает энергетические ресурсы, которые использует оборудование.</t>
  </si>
  <si>
    <t>Производительноть (ед./час)</t>
  </si>
  <si>
    <t>Норма расхода</t>
  </si>
  <si>
    <t>Наименование поставщика ресурсов</t>
  </si>
  <si>
    <t>Условия поставки</t>
  </si>
  <si>
    <t>Название основного предприятия</t>
  </si>
  <si>
    <t xml:space="preserve">Тип и марка транспортного средства </t>
  </si>
  <si>
    <t>Кому принадлежит  транспортное средство</t>
  </si>
  <si>
    <t>Название сырья</t>
  </si>
  <si>
    <t>Номер лесного участка с листа "Запасы древесины" или название предприятия поставщика с листа "Предприятие-поставщик"</t>
  </si>
  <si>
    <t>Поставки готовой продукции</t>
  </si>
  <si>
    <t>Таблица содержит информацию о поставках готовой продукции основного предприятия потребителям</t>
  </si>
  <si>
    <t>Название предприятия с листа "Предприятие"</t>
  </si>
  <si>
    <t>Наименование потребителя</t>
  </si>
  <si>
    <t>Адрес потребителя</t>
  </si>
  <si>
    <t>Время в пути (ч)</t>
  </si>
  <si>
    <t>Таблица содержит информацию о наличии лесоматериалов на нижнем складе предприятий-поставщиков сырья (лесоматериалов). Заполняется, если сырьем являются лесоматериалы, которые привозятся с нижнего склада лесного участка</t>
  </si>
  <si>
    <t>Таблица "Поставки сырья" содержит информацию о виде сырья, его поставщике, объемах и стоимости поставки, транспортных средствах, используемых для поставки, каким маршрутом</t>
  </si>
  <si>
    <t>Стоимость Продукции (руб.)</t>
  </si>
  <si>
    <t>Стоимость доставки продукции (руб.)</t>
  </si>
  <si>
    <t>Таблица описывает маршрут транспортировки как последовательность дорог с указанием характеристик каждой дороги</t>
  </si>
  <si>
    <t>Название предприятия -поставщика сырья</t>
  </si>
  <si>
    <t>Средний диаметр (см)</t>
  </si>
  <si>
    <t xml:space="preserve"> Таблица "Трудовые ресурсы " содержит информацию о сотрудниках предприятия, их специальностях и окладах</t>
  </si>
  <si>
    <t>Название предприятия (совпадает с одним из названий в таблице  "Предприятие")</t>
  </si>
  <si>
    <t>Стоимость (руб/ед.)</t>
  </si>
  <si>
    <t>Суммарный объем доступного сырья (м³)</t>
  </si>
  <si>
    <t>Финансовые ресурсы предприятия</t>
  </si>
  <si>
    <t>Трудовые ресурсы предприятия</t>
  </si>
  <si>
    <t>Оборудование предприятия</t>
  </si>
  <si>
    <t xml:space="preserve">Норма запаса сырья (дней) </t>
  </si>
  <si>
    <t xml:space="preserve"> Объем производства</t>
  </si>
  <si>
    <t>Единица измерения продукции</t>
  </si>
  <si>
    <t>Оклад в месяц (руб./чел)</t>
  </si>
  <si>
    <t>Коэффициент использования</t>
  </si>
  <si>
    <t>Пряжинское лесничество</t>
  </si>
  <si>
    <r>
      <t>Объем производства (м</t>
    </r>
    <r>
      <rPr>
        <b/>
        <vertAlign val="superscript"/>
        <sz val="11"/>
        <color rgb="FFFF0000"/>
        <rFont val="Calibri"/>
        <family val="2"/>
        <charset val="204"/>
        <scheme val="minor"/>
      </rPr>
      <t>3</t>
    </r>
    <r>
      <rPr>
        <b/>
        <sz val="11"/>
        <color rgb="FFFF0000"/>
        <rFont val="Calibri"/>
        <family val="2"/>
        <charset val="204"/>
        <scheme val="minor"/>
      </rPr>
      <t>)</t>
    </r>
  </si>
  <si>
    <t>Тип</t>
  </si>
  <si>
    <t>Пиловочник</t>
  </si>
  <si>
    <t>Баланс</t>
  </si>
  <si>
    <t>61.70352877 , 33.33356692</t>
  </si>
  <si>
    <t>Кондопожское лесничество</t>
  </si>
  <si>
    <t>62.43311864 , 33.88324434</t>
  </si>
  <si>
    <t>62.26553668 , 32.20699684</t>
  </si>
  <si>
    <t>Прионежское лесничество</t>
  </si>
  <si>
    <t>Суоярвское лесничество</t>
  </si>
  <si>
    <t>61.54525026 , 34.59958318</t>
  </si>
  <si>
    <t>61.58341761 , 31.61621364</t>
  </si>
  <si>
    <t>Питкярантское лесничество</t>
  </si>
  <si>
    <t>61.74110550 , 30.50572429</t>
  </si>
  <si>
    <t>Сортавальское лесничество</t>
  </si>
  <si>
    <t>Площадь в тыс га общая</t>
  </si>
  <si>
    <t>Смешанная</t>
  </si>
  <si>
    <t>Дрова</t>
  </si>
  <si>
    <t>Объем в м3</t>
  </si>
  <si>
    <t>к-т породы (из состава насаждений)</t>
  </si>
  <si>
    <t>Олонецкое лесничество</t>
  </si>
  <si>
    <t>61.12832970 , 33.03603031</t>
  </si>
  <si>
    <t>Лиственная</t>
  </si>
  <si>
    <t>м3/га</t>
  </si>
  <si>
    <t>С</t>
  </si>
  <si>
    <t>Е</t>
  </si>
  <si>
    <t>Б</t>
  </si>
  <si>
    <t>Ос</t>
  </si>
  <si>
    <t>Доля от Ф.З.</t>
  </si>
  <si>
    <t>2</t>
  </si>
  <si>
    <t>3С3Е3Б1Ос</t>
  </si>
  <si>
    <t>4С2Е3Б1Ос</t>
  </si>
  <si>
    <t>3</t>
  </si>
  <si>
    <t>5С2Е2Б1Ос</t>
  </si>
  <si>
    <t>4</t>
  </si>
  <si>
    <t>5</t>
  </si>
  <si>
    <t>4Е2С3Б1Ос</t>
  </si>
  <si>
    <t>4С4Е2Б</t>
  </si>
  <si>
    <t>6</t>
  </si>
  <si>
    <t>4Е3С2Б1Ос</t>
  </si>
  <si>
    <t>7</t>
  </si>
  <si>
    <t>Таксационный состав</t>
  </si>
  <si>
    <t>1</t>
  </si>
  <si>
    <t>Стоимсость доставки сырья 1 куб.м (руб.)</t>
  </si>
  <si>
    <t>Автомобиль-сортиментовоз МАЗ 6312C5</t>
  </si>
  <si>
    <t>Автомобиль-сортиментовоз MAN</t>
  </si>
  <si>
    <t>Автомобиль-сортиментовоз Mercedes-Benz Actros</t>
  </si>
  <si>
    <t>Автомобиль-сортиментовоз КАМАЗ 65115 (модель T6303L) </t>
  </si>
  <si>
    <t>Грузовместимость, куб. м.</t>
  </si>
  <si>
    <t>ООО "Форесттранс"</t>
  </si>
  <si>
    <t>ООО "ЛогистикФорест"</t>
  </si>
  <si>
    <t>Стоимость сырья 1 куб.м (руб. без НДС)</t>
  </si>
  <si>
    <t>Конечная точка транспортировки</t>
  </si>
  <si>
    <t>61.841706, 33.182923</t>
  </si>
  <si>
    <t>Электростанция Эссойла</t>
  </si>
  <si>
    <t>Гофрошпон</t>
  </si>
  <si>
    <t>61.702253, 33.608475</t>
  </si>
  <si>
    <t>Соломенский лесозавод</t>
  </si>
  <si>
    <t>61.850246, 34.335372</t>
  </si>
  <si>
    <t>61.823331, 34.285086</t>
  </si>
  <si>
    <t>Русский лесной альянс</t>
  </si>
  <si>
    <t>Кондопожский ЦБК</t>
  </si>
  <si>
    <t>62.182857, 34.271570</t>
  </si>
  <si>
    <t></t>
  </si>
  <si>
    <t>Наименование сырья</t>
  </si>
  <si>
    <t>Объем, куб. м</t>
  </si>
  <si>
    <t>Пиловочник сосновый</t>
  </si>
  <si>
    <t>Пиловочние еловый</t>
  </si>
  <si>
    <t>Баланс лиственный</t>
  </si>
  <si>
    <t>Пиловочник лиственный</t>
  </si>
  <si>
    <t>Баланс еловый</t>
  </si>
  <si>
    <t>Баланс сосновый</t>
  </si>
  <si>
    <t>Контактные данные предприятия</t>
  </si>
  <si>
    <t>ООО "Форесттранс" тариф 1</t>
  </si>
  <si>
    <t>ООО "ЛогистикФорест" Тариф 2</t>
  </si>
  <si>
    <t>Растояние, км</t>
  </si>
  <si>
    <t>Ф1 = Л2</t>
  </si>
  <si>
    <t>Тепло</t>
  </si>
  <si>
    <t>Панели гофрошпонные</t>
  </si>
  <si>
    <t>Пиломатериалы</t>
  </si>
  <si>
    <t>Бумага, целлюлоза</t>
  </si>
  <si>
    <t>м3</t>
  </si>
  <si>
    <t>тонн</t>
  </si>
  <si>
    <t>Гкал</t>
  </si>
  <si>
    <t>Котел</t>
  </si>
  <si>
    <t>Лесопильная линия</t>
  </si>
  <si>
    <t>БДМ</t>
  </si>
  <si>
    <t>Поизводственная линия</t>
  </si>
  <si>
    <t>электроэнергия</t>
  </si>
  <si>
    <t>Теплостанция Эссойла</t>
  </si>
  <si>
    <t>КВт*ч/т</t>
  </si>
  <si>
    <t>КВт*ч/м3</t>
  </si>
  <si>
    <t>КВт*ч/м3 воздуха</t>
  </si>
  <si>
    <t>ООО "Энергокомфорт Карелия"</t>
  </si>
  <si>
    <t>население</t>
  </si>
  <si>
    <t>тепло</t>
  </si>
  <si>
    <t>ПИК https://всеостройке.рф/top-10-zastrojshhikov-rossii/</t>
  </si>
  <si>
    <t>Нижний новгород</t>
  </si>
  <si>
    <t>Самолет</t>
  </si>
  <si>
    <t>Москва</t>
  </si>
  <si>
    <t>Точно</t>
  </si>
  <si>
    <t>Краснодар</t>
  </si>
  <si>
    <t>Setl Group</t>
  </si>
  <si>
    <t>г. Санкт-Петербург</t>
  </si>
  <si>
    <t>DOGMA</t>
  </si>
  <si>
    <t>ФСК</t>
  </si>
  <si>
    <t>ЛСР</t>
  </si>
  <si>
    <t>ЮгСтройИнвест (ЮСИ)</t>
  </si>
  <si>
    <t>Группа Эталон</t>
  </si>
  <si>
    <t>Казань</t>
  </si>
  <si>
    <t>Страна Девелопмент</t>
  </si>
  <si>
    <t>Екатеринбург</t>
  </si>
  <si>
    <t>Другие</t>
  </si>
  <si>
    <t>Транспортная компания "ГРУЗ-ДОСТАВКА"</t>
  </si>
  <si>
    <t>Ижевск</t>
  </si>
  <si>
    <t>Бумага</t>
  </si>
  <si>
    <t>Тверь</t>
  </si>
  <si>
    <t>Общий рынок</t>
  </si>
  <si>
    <t>Volvo FH13 10 Т 15 м3</t>
  </si>
  <si>
    <t>Пиловочник еловый</t>
  </si>
  <si>
    <t>61.70352877, 33.33356692</t>
  </si>
  <si>
    <t>Время в пути, мин</t>
  </si>
  <si>
    <t>62.26553668, 32.20699684</t>
  </si>
  <si>
    <t>Средняя скорость, км/час</t>
  </si>
  <si>
    <t>См. предыдущий лист, колонки M, N, O</t>
  </si>
  <si>
    <t>Вместо следующего листа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</si>
</sst>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rgb="FF00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vertAlign val="superscript"/>
      <sz val="11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161616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color rgb="FF000000"/>
      <name val="Calibri"/>
      <family val="2"/>
      <scheme val="minor"/>
    </font>
    <font>
      <sz val="11"/>
      <color rgb="FF3D3C3C"/>
      <name val="Helvetica"/>
      <family val="2"/>
    </font>
    <font>
      <sz val="18"/>
      <color rgb="FFFFFFFF"/>
      <name val="Google Symbols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7.5"/>
      <color theme="1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sz val="12"/>
      <name val="Arial"/>
      <family val="2"/>
    </font>
    <font>
      <sz val="11"/>
      <name val="Arial"/>
      <family val="2"/>
    </font>
    <font>
      <b/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1"/>
      <name val="Calibri (Основной текст)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2" fillId="0" borderId="1" xfId="0" applyFont="1" applyBorder="1" applyAlignment="1">
      <alignment wrapText="1"/>
    </xf>
    <xf numFmtId="0" fontId="0" fillId="0" borderId="1" xfId="0" applyBorder="1"/>
    <xf numFmtId="2" fontId="0" fillId="0" borderId="1" xfId="0" applyNumberFormat="1" applyBorder="1"/>
    <xf numFmtId="0" fontId="3" fillId="0" borderId="0" xfId="0" applyFont="1"/>
    <xf numFmtId="0" fontId="0" fillId="0" borderId="0" xfId="0" applyAlignment="1">
      <alignment horizontal="left"/>
    </xf>
    <xf numFmtId="0" fontId="4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wrapText="1"/>
    </xf>
    <xf numFmtId="0" fontId="0" fillId="2" borderId="1" xfId="0" applyFill="1" applyBorder="1"/>
    <xf numFmtId="0" fontId="0" fillId="0" borderId="2" xfId="0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4" fontId="7" fillId="0" borderId="1" xfId="0" applyNumberFormat="1" applyFont="1" applyBorder="1" applyAlignment="1">
      <alignment horizontal="left"/>
    </xf>
    <xf numFmtId="0" fontId="7" fillId="0" borderId="0" xfId="0" applyFont="1"/>
    <xf numFmtId="4" fontId="7" fillId="0" borderId="0" xfId="0" applyNumberFormat="1" applyFont="1"/>
    <xf numFmtId="4" fontId="0" fillId="0" borderId="0" xfId="0" applyNumberFormat="1"/>
    <xf numFmtId="2" fontId="7" fillId="0" borderId="13" xfId="0" applyNumberFormat="1" applyFont="1" applyBorder="1" applyAlignment="1">
      <alignment horizontal="left"/>
    </xf>
    <xf numFmtId="2" fontId="7" fillId="0" borderId="13" xfId="0" applyNumberFormat="1" applyFont="1" applyBorder="1" applyAlignment="1">
      <alignment horizontal="left" wrapText="1"/>
    </xf>
    <xf numFmtId="0" fontId="7" fillId="0" borderId="13" xfId="0" applyFont="1" applyBorder="1" applyAlignment="1">
      <alignment horizontal="left"/>
    </xf>
    <xf numFmtId="0" fontId="8" fillId="0" borderId="13" xfId="0" applyFont="1" applyBorder="1" applyAlignment="1">
      <alignment horizontal="left"/>
    </xf>
    <xf numFmtId="4" fontId="7" fillId="0" borderId="1" xfId="0" applyNumberFormat="1" applyFont="1" applyBorder="1" applyAlignment="1">
      <alignment horizontal="center"/>
    </xf>
    <xf numFmtId="4" fontId="0" fillId="0" borderId="1" xfId="0" applyNumberFormat="1" applyBorder="1"/>
    <xf numFmtId="4" fontId="0" fillId="0" borderId="1" xfId="0" applyNumberFormat="1" applyBorder="1" applyAlignment="1">
      <alignment horizontal="center"/>
    </xf>
    <xf numFmtId="4" fontId="0" fillId="0" borderId="0" xfId="0" applyNumberFormat="1" applyAlignment="1">
      <alignment horizontal="center" vertical="center"/>
    </xf>
    <xf numFmtId="49" fontId="3" fillId="0" borderId="0" xfId="0" applyNumberFormat="1" applyFont="1"/>
    <xf numFmtId="49" fontId="0" fillId="0" borderId="0" xfId="0" applyNumberFormat="1"/>
    <xf numFmtId="4" fontId="0" fillId="0" borderId="6" xfId="0" applyNumberFormat="1" applyBorder="1" applyAlignment="1">
      <alignment horizontal="center"/>
    </xf>
    <xf numFmtId="4" fontId="7" fillId="0" borderId="6" xfId="0" applyNumberFormat="1" applyFont="1" applyBorder="1" applyAlignment="1">
      <alignment horizontal="center"/>
    </xf>
    <xf numFmtId="4" fontId="0" fillId="0" borderId="6" xfId="0" applyNumberFormat="1" applyBorder="1"/>
    <xf numFmtId="4" fontId="0" fillId="0" borderId="11" xfId="0" applyNumberFormat="1" applyBorder="1" applyAlignment="1">
      <alignment horizontal="center"/>
    </xf>
    <xf numFmtId="4" fontId="0" fillId="0" borderId="11" xfId="0" applyNumberFormat="1" applyBorder="1"/>
    <xf numFmtId="4" fontId="7" fillId="0" borderId="11" xfId="0" applyNumberFormat="1" applyFon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8" xfId="0" applyNumberFormat="1" applyBorder="1"/>
    <xf numFmtId="49" fontId="0" fillId="0" borderId="10" xfId="0" applyNumberFormat="1" applyBorder="1"/>
    <xf numFmtId="4" fontId="0" fillId="0" borderId="6" xfId="0" applyNumberFormat="1" applyBorder="1" applyAlignment="1">
      <alignment horizontal="left"/>
    </xf>
    <xf numFmtId="4" fontId="0" fillId="0" borderId="3" xfId="0" applyNumberFormat="1" applyBorder="1"/>
    <xf numFmtId="4" fontId="0" fillId="0" borderId="3" xfId="0" applyNumberFormat="1" applyBorder="1" applyAlignment="1">
      <alignment horizontal="center"/>
    </xf>
    <xf numFmtId="4" fontId="7" fillId="0" borderId="3" xfId="0" applyNumberFormat="1" applyFont="1" applyBorder="1" applyAlignment="1">
      <alignment horizontal="center"/>
    </xf>
    <xf numFmtId="49" fontId="0" fillId="0" borderId="15" xfId="0" applyNumberFormat="1" applyBorder="1"/>
    <xf numFmtId="49" fontId="5" fillId="0" borderId="17" xfId="0" applyNumberFormat="1" applyFont="1" applyBorder="1" applyAlignment="1">
      <alignment horizontal="center" vertical="center" wrapText="1"/>
    </xf>
    <xf numFmtId="4" fontId="5" fillId="0" borderId="18" xfId="0" applyNumberFormat="1" applyFont="1" applyBorder="1" applyAlignment="1">
      <alignment horizontal="center" vertical="center" wrapText="1"/>
    </xf>
    <xf numFmtId="4" fontId="0" fillId="0" borderId="21" xfId="0" applyNumberFormat="1" applyBorder="1"/>
    <xf numFmtId="4" fontId="0" fillId="0" borderId="21" xfId="0" applyNumberFormat="1" applyBorder="1" applyAlignment="1">
      <alignment horizontal="center"/>
    </xf>
    <xf numFmtId="4" fontId="7" fillId="0" borderId="21" xfId="0" applyNumberFormat="1" applyFont="1" applyBorder="1" applyAlignment="1">
      <alignment horizontal="center"/>
    </xf>
    <xf numFmtId="49" fontId="0" fillId="0" borderId="20" xfId="0" applyNumberFormat="1" applyBorder="1" applyAlignment="1">
      <alignment horizontal="center"/>
    </xf>
    <xf numFmtId="4" fontId="0" fillId="0" borderId="21" xfId="0" applyNumberFormat="1" applyBorder="1" applyAlignment="1">
      <alignment horizontal="left"/>
    </xf>
    <xf numFmtId="0" fontId="12" fillId="0" borderId="0" xfId="0" applyFont="1"/>
    <xf numFmtId="0" fontId="14" fillId="0" borderId="0" xfId="0" applyFont="1"/>
    <xf numFmtId="1" fontId="0" fillId="0" borderId="1" xfId="0" applyNumberFormat="1" applyBorder="1"/>
    <xf numFmtId="3" fontId="0" fillId="0" borderId="1" xfId="0" applyNumberFormat="1" applyBorder="1"/>
    <xf numFmtId="0" fontId="15" fillId="0" borderId="1" xfId="0" applyFont="1" applyBorder="1"/>
    <xf numFmtId="0" fontId="0" fillId="0" borderId="0" xfId="0" applyBorder="1"/>
    <xf numFmtId="0" fontId="2" fillId="0" borderId="1" xfId="0" applyFont="1" applyBorder="1" applyAlignment="1">
      <alignment horizontal="center" wrapText="1"/>
    </xf>
    <xf numFmtId="4" fontId="10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vertical="center"/>
    </xf>
    <xf numFmtId="0" fontId="18" fillId="0" borderId="1" xfId="0" applyFont="1" applyBorder="1"/>
    <xf numFmtId="0" fontId="5" fillId="0" borderId="0" xfId="0" applyFont="1" applyAlignment="1">
      <alignment wrapText="1"/>
    </xf>
    <xf numFmtId="4" fontId="10" fillId="0" borderId="21" xfId="0" applyNumberFormat="1" applyFont="1" applyBorder="1" applyAlignment="1">
      <alignment horizontal="center" vertical="center"/>
    </xf>
    <xf numFmtId="0" fontId="0" fillId="0" borderId="21" xfId="0" applyBorder="1"/>
    <xf numFmtId="0" fontId="11" fillId="0" borderId="21" xfId="0" applyFont="1" applyBorder="1" applyAlignment="1">
      <alignment wrapText="1"/>
    </xf>
    <xf numFmtId="0" fontId="11" fillId="0" borderId="21" xfId="0" applyFont="1" applyBorder="1" applyAlignment="1">
      <alignment horizontal="center" wrapText="1"/>
    </xf>
    <xf numFmtId="2" fontId="0" fillId="0" borderId="21" xfId="0" applyNumberFormat="1" applyBorder="1"/>
    <xf numFmtId="4" fontId="10" fillId="0" borderId="11" xfId="0" applyNumberFormat="1" applyFont="1" applyBorder="1" applyAlignment="1">
      <alignment horizontal="center" vertical="center"/>
    </xf>
    <xf numFmtId="0" fontId="0" fillId="0" borderId="11" xfId="0" applyBorder="1"/>
    <xf numFmtId="0" fontId="11" fillId="0" borderId="11" xfId="0" applyFont="1" applyBorder="1" applyAlignment="1">
      <alignment wrapText="1"/>
    </xf>
    <xf numFmtId="0" fontId="11" fillId="0" borderId="11" xfId="0" applyFont="1" applyBorder="1" applyAlignment="1">
      <alignment horizontal="center" wrapText="1"/>
    </xf>
    <xf numFmtId="2" fontId="0" fillId="0" borderId="11" xfId="0" applyNumberFormat="1" applyBorder="1"/>
    <xf numFmtId="0" fontId="2" fillId="0" borderId="1" xfId="0" applyFont="1" applyFill="1" applyBorder="1" applyAlignment="1">
      <alignment wrapText="1"/>
    </xf>
    <xf numFmtId="0" fontId="0" fillId="0" borderId="1" xfId="0" applyNumberFormat="1" applyBorder="1"/>
    <xf numFmtId="0" fontId="0" fillId="0" borderId="11" xfId="0" applyNumberFormat="1" applyBorder="1"/>
    <xf numFmtId="0" fontId="0" fillId="0" borderId="21" xfId="0" applyNumberFormat="1" applyBorder="1"/>
    <xf numFmtId="0" fontId="0" fillId="0" borderId="0" xfId="0" applyNumberFormat="1"/>
    <xf numFmtId="0" fontId="0" fillId="3" borderId="0" xfId="0" applyFill="1"/>
    <xf numFmtId="0" fontId="16" fillId="3" borderId="0" xfId="0" applyFont="1" applyFill="1"/>
    <xf numFmtId="0" fontId="19" fillId="3" borderId="1" xfId="0" applyFont="1" applyFill="1" applyBorder="1" applyAlignment="1">
      <alignment wrapText="1"/>
    </xf>
    <xf numFmtId="0" fontId="9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2" fillId="5" borderId="0" xfId="0" applyFont="1" applyFill="1" applyAlignment="1">
      <alignment wrapText="1"/>
    </xf>
    <xf numFmtId="0" fontId="2" fillId="5" borderId="1" xfId="0" applyFont="1" applyFill="1" applyBorder="1"/>
    <xf numFmtId="3" fontId="0" fillId="5" borderId="1" xfId="0" quotePrefix="1" applyNumberFormat="1" applyFill="1" applyBorder="1"/>
    <xf numFmtId="2" fontId="0" fillId="5" borderId="1" xfId="0" applyNumberFormat="1" applyFill="1" applyBorder="1"/>
    <xf numFmtId="0" fontId="8" fillId="5" borderId="4" xfId="0" applyFont="1" applyFill="1" applyBorder="1" applyAlignment="1">
      <alignment horizontal="left" vertical="top" wrapText="1"/>
    </xf>
    <xf numFmtId="0" fontId="0" fillId="5" borderId="0" xfId="0" applyFill="1"/>
    <xf numFmtId="4" fontId="7" fillId="5" borderId="0" xfId="0" applyNumberFormat="1" applyFont="1" applyFill="1"/>
    <xf numFmtId="4" fontId="7" fillId="5" borderId="0" xfId="0" applyNumberFormat="1" applyFont="1" applyFill="1" applyAlignment="1">
      <alignment horizontal="left"/>
    </xf>
    <xf numFmtId="0" fontId="7" fillId="5" borderId="0" xfId="0" applyFont="1" applyFill="1"/>
    <xf numFmtId="0" fontId="13" fillId="5" borderId="0" xfId="0" applyFont="1" applyFill="1"/>
    <xf numFmtId="0" fontId="20" fillId="3" borderId="4" xfId="0" applyFont="1" applyFill="1" applyBorder="1" applyAlignment="1">
      <alignment horizontal="left" wrapText="1"/>
    </xf>
    <xf numFmtId="4" fontId="20" fillId="3" borderId="1" xfId="0" applyNumberFormat="1" applyFont="1" applyFill="1" applyBorder="1" applyAlignment="1">
      <alignment horizontal="left" vertical="top" wrapText="1"/>
    </xf>
    <xf numFmtId="4" fontId="20" fillId="3" borderId="1" xfId="0" applyNumberFormat="1" applyFont="1" applyFill="1" applyBorder="1" applyAlignment="1">
      <alignment horizontal="left"/>
    </xf>
    <xf numFmtId="4" fontId="21" fillId="3" borderId="18" xfId="0" applyNumberFormat="1" applyFont="1" applyFill="1" applyBorder="1" applyAlignment="1">
      <alignment horizontal="center" vertical="center"/>
    </xf>
    <xf numFmtId="4" fontId="0" fillId="3" borderId="6" xfId="0" applyNumberFormat="1" applyFill="1" applyBorder="1"/>
    <xf numFmtId="4" fontId="0" fillId="3" borderId="1" xfId="0" applyNumberFormat="1" applyFill="1" applyBorder="1"/>
    <xf numFmtId="4" fontId="0" fillId="3" borderId="11" xfId="0" applyNumberFormat="1" applyFill="1" applyBorder="1"/>
    <xf numFmtId="4" fontId="0" fillId="3" borderId="21" xfId="0" applyNumberFormat="1" applyFill="1" applyBorder="1"/>
    <xf numFmtId="4" fontId="0" fillId="3" borderId="3" xfId="0" applyNumberFormat="1" applyFill="1" applyBorder="1"/>
    <xf numFmtId="4" fontId="5" fillId="5" borderId="18" xfId="0" applyNumberFormat="1" applyFont="1" applyFill="1" applyBorder="1" applyAlignment="1">
      <alignment horizontal="center" vertical="center" wrapText="1"/>
    </xf>
    <xf numFmtId="4" fontId="0" fillId="5" borderId="6" xfId="0" applyNumberFormat="1" applyFill="1" applyBorder="1" applyAlignment="1">
      <alignment horizontal="center"/>
    </xf>
    <xf numFmtId="4" fontId="0" fillId="5" borderId="1" xfId="0" applyNumberFormat="1" applyFill="1" applyBorder="1" applyAlignment="1">
      <alignment horizontal="center"/>
    </xf>
    <xf numFmtId="4" fontId="0" fillId="5" borderId="1" xfId="0" applyNumberFormat="1" applyFill="1" applyBorder="1"/>
    <xf numFmtId="4" fontId="0" fillId="5" borderId="11" xfId="0" applyNumberFormat="1" applyFill="1" applyBorder="1"/>
    <xf numFmtId="4" fontId="0" fillId="5" borderId="21" xfId="0" applyNumberFormat="1" applyFill="1" applyBorder="1" applyAlignment="1">
      <alignment horizontal="center"/>
    </xf>
    <xf numFmtId="4" fontId="0" fillId="5" borderId="3" xfId="0" applyNumberFormat="1" applyFill="1" applyBorder="1"/>
    <xf numFmtId="4" fontId="1" fillId="3" borderId="18" xfId="0" applyNumberFormat="1" applyFont="1" applyFill="1" applyBorder="1" applyAlignment="1">
      <alignment horizontal="center" vertical="center" wrapText="1"/>
    </xf>
    <xf numFmtId="4" fontId="9" fillId="3" borderId="18" xfId="0" applyNumberFormat="1" applyFont="1" applyFill="1" applyBorder="1" applyAlignment="1">
      <alignment horizontal="center" vertical="center" wrapText="1"/>
    </xf>
    <xf numFmtId="4" fontId="0" fillId="3" borderId="18" xfId="0" applyNumberFormat="1" applyFill="1" applyBorder="1" applyAlignment="1">
      <alignment horizontal="center" vertical="center"/>
    </xf>
    <xf numFmtId="4" fontId="0" fillId="3" borderId="19" xfId="0" applyNumberFormat="1" applyFill="1" applyBorder="1" applyAlignment="1">
      <alignment horizontal="center" vertical="center" wrapText="1"/>
    </xf>
    <xf numFmtId="4" fontId="0" fillId="3" borderId="6" xfId="0" applyNumberFormat="1" applyFill="1" applyBorder="1" applyAlignment="1">
      <alignment horizontal="center" vertical="center"/>
    </xf>
    <xf numFmtId="4" fontId="0" fillId="3" borderId="7" xfId="0" applyNumberFormat="1" applyFill="1" applyBorder="1"/>
    <xf numFmtId="4" fontId="0" fillId="3" borderId="1" xfId="0" applyNumberFormat="1" applyFill="1" applyBorder="1" applyAlignment="1">
      <alignment horizontal="center" vertical="center"/>
    </xf>
    <xf numFmtId="4" fontId="0" fillId="3" borderId="9" xfId="0" applyNumberFormat="1" applyFill="1" applyBorder="1"/>
    <xf numFmtId="4" fontId="0" fillId="3" borderId="11" xfId="0" applyNumberFormat="1" applyFill="1" applyBorder="1" applyAlignment="1">
      <alignment horizontal="center" vertical="center"/>
    </xf>
    <xf numFmtId="4" fontId="0" fillId="3" borderId="12" xfId="0" applyNumberFormat="1" applyFill="1" applyBorder="1"/>
    <xf numFmtId="4" fontId="0" fillId="3" borderId="21" xfId="0" applyNumberFormat="1" applyFill="1" applyBorder="1" applyAlignment="1">
      <alignment horizontal="center" vertical="center"/>
    </xf>
    <xf numFmtId="4" fontId="0" fillId="3" borderId="14" xfId="0" applyNumberFormat="1" applyFill="1" applyBorder="1"/>
    <xf numFmtId="4" fontId="0" fillId="3" borderId="3" xfId="0" applyNumberFormat="1" applyFill="1" applyBorder="1" applyAlignment="1">
      <alignment horizontal="center" vertical="center"/>
    </xf>
    <xf numFmtId="4" fontId="0" fillId="3" borderId="16" xfId="0" applyNumberFormat="1" applyFill="1" applyBorder="1"/>
    <xf numFmtId="0" fontId="2" fillId="3" borderId="13" xfId="0" applyFont="1" applyFill="1" applyBorder="1" applyAlignment="1">
      <alignment wrapText="1"/>
    </xf>
    <xf numFmtId="0" fontId="13" fillId="3" borderId="1" xfId="0" applyFont="1" applyFill="1" applyBorder="1"/>
    <xf numFmtId="4" fontId="0" fillId="4" borderId="6" xfId="0" applyNumberFormat="1" applyFill="1" applyBorder="1"/>
    <xf numFmtId="4" fontId="0" fillId="4" borderId="6" xfId="0" applyNumberFormat="1" applyFill="1" applyBorder="1" applyAlignment="1">
      <alignment horizontal="left"/>
    </xf>
    <xf numFmtId="4" fontId="0" fillId="4" borderId="1" xfId="0" applyNumberFormat="1" applyFill="1" applyBorder="1"/>
    <xf numFmtId="4" fontId="0" fillId="4" borderId="1" xfId="0" applyNumberFormat="1" applyFill="1" applyBorder="1" applyAlignment="1">
      <alignment horizontal="center"/>
    </xf>
    <xf numFmtId="4" fontId="0" fillId="4" borderId="11" xfId="0" applyNumberFormat="1" applyFill="1" applyBorder="1"/>
    <xf numFmtId="4" fontId="0" fillId="4" borderId="21" xfId="0" applyNumberFormat="1" applyFill="1" applyBorder="1"/>
    <xf numFmtId="4" fontId="0" fillId="4" borderId="21" xfId="0" applyNumberFormat="1" applyFill="1" applyBorder="1" applyAlignment="1">
      <alignment horizontal="left"/>
    </xf>
    <xf numFmtId="0" fontId="0" fillId="4" borderId="0" xfId="0" applyFill="1"/>
    <xf numFmtId="4" fontId="0" fillId="4" borderId="22" xfId="0" applyNumberFormat="1" applyFill="1" applyBorder="1"/>
    <xf numFmtId="4" fontId="0" fillId="4" borderId="13" xfId="0" applyNumberFormat="1" applyFill="1" applyBorder="1"/>
    <xf numFmtId="4" fontId="0" fillId="4" borderId="23" xfId="0" applyNumberFormat="1" applyFill="1" applyBorder="1"/>
    <xf numFmtId="4" fontId="0" fillId="4" borderId="24" xfId="0" applyNumberFormat="1" applyFill="1" applyBorder="1"/>
    <xf numFmtId="0" fontId="17" fillId="4" borderId="1" xfId="0" applyFont="1" applyFill="1" applyBorder="1"/>
    <xf numFmtId="0" fontId="18" fillId="4" borderId="1" xfId="0" applyFont="1" applyFill="1" applyBorder="1"/>
    <xf numFmtId="0" fontId="17" fillId="4" borderId="11" xfId="0" applyFont="1" applyFill="1" applyBorder="1"/>
    <xf numFmtId="0" fontId="17" fillId="4" borderId="21" xfId="0" applyFont="1" applyFill="1" applyBorder="1"/>
    <xf numFmtId="0" fontId="2" fillId="0" borderId="4" xfId="0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16</xdr:row>
      <xdr:rowOff>38100</xdr:rowOff>
    </xdr:from>
    <xdr:to>
      <xdr:col>13</xdr:col>
      <xdr:colOff>104775</xdr:colOff>
      <xdr:row>47</xdr:row>
      <xdr:rowOff>52328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DEEA96B2-5E75-5CBE-3408-5D187A092B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3086100"/>
          <a:ext cx="7772400" cy="591972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oneCellAnchor>
    <xdr:from>
      <xdr:col>0</xdr:col>
      <xdr:colOff>200025</xdr:colOff>
      <xdr:row>1</xdr:row>
      <xdr:rowOff>28575</xdr:rowOff>
    </xdr:from>
    <xdr:ext cx="8090805" cy="2722284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C3D9480-E3F6-4077-47E1-23721965BE78}"/>
            </a:ext>
          </a:extLst>
        </xdr:cNvPr>
        <xdr:cNvSpPr txBox="1"/>
      </xdr:nvSpPr>
      <xdr:spPr>
        <a:xfrm>
          <a:off x="200025" y="219075"/>
          <a:ext cx="8090805" cy="272228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400"/>
            <a:t>На следующих листах представлены формы для заполнения.</a:t>
          </a:r>
        </a:p>
        <a:p>
          <a:r>
            <a:rPr lang="ru-RU" sz="1400"/>
            <a:t>Данные</a:t>
          </a:r>
          <a:r>
            <a:rPr lang="ru-RU" sz="1400" baseline="0"/>
            <a:t> из форм предназначены для расчета рентабельности Предриятия - основного производства.</a:t>
          </a:r>
        </a:p>
        <a:p>
          <a:r>
            <a:rPr lang="ru-RU" sz="1400" baseline="0"/>
            <a:t>По этому предприятию должны быть заполнены данные: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Производимая продукция и поставки ее потребителям</a:t>
          </a:r>
          <a:endParaRPr lang="ru-RU" sz="1400">
            <a:effectLst/>
          </a:endParaRPr>
        </a:p>
        <a:p>
          <a:r>
            <a:rPr lang="ru-RU" sz="1400" baseline="0"/>
            <a:t>2. Используемое сырье и поставки его от предприятий - поставщиков сырья</a:t>
          </a:r>
        </a:p>
        <a:p>
          <a:r>
            <a:rPr lang="ru-RU" sz="1400" baseline="0"/>
            <a:t>3. Используемое оборудование</a:t>
          </a:r>
        </a:p>
        <a:p>
          <a:r>
            <a:rPr lang="ru-RU" sz="1400" baseline="0"/>
            <a:t>4. Привлекаемые финансовые ресурсы</a:t>
          </a:r>
        </a:p>
        <a:p>
          <a:r>
            <a:rPr lang="ru-RU" sz="1400" baseline="0"/>
            <a:t>5. Трудовые ресурсы</a:t>
          </a:r>
        </a:p>
        <a:p>
          <a:r>
            <a:rPr lang="ru-RU" sz="1400" baseline="0"/>
            <a:t>6. Дополнительная информация для проведения расчетов</a:t>
          </a:r>
        </a:p>
        <a:p>
          <a:endParaRPr lang="ru-RU" sz="1400" baseline="0"/>
        </a:p>
        <a:p>
          <a:r>
            <a:rPr lang="ru-RU" sz="1400" baseline="0"/>
            <a:t>Формы представляют собой таблицы, в которых в первых строках записаны примеры для заполнения.</a:t>
          </a:r>
        </a:p>
        <a:p>
          <a:r>
            <a:rPr lang="ru-RU" sz="1400" baseline="0"/>
            <a:t>Ниже находится диаграмма, описывающая связи между основными сущностями предметной области.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8671875" defaultRowHeight="14.4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17" sqref="C17"/>
    </sheetView>
  </sheetViews>
  <sheetFormatPr defaultColWidth="11.44140625" defaultRowHeight="14.4"/>
  <cols>
    <col min="2" max="2" width="23.109375" customWidth="1"/>
    <col min="3" max="3" width="28.6640625" customWidth="1"/>
    <col min="4" max="4" width="18" customWidth="1"/>
  </cols>
  <sheetData>
    <row r="1" spans="1:4" ht="57.6">
      <c r="A1" s="85" t="s">
        <v>4</v>
      </c>
      <c r="B1" s="132" t="s">
        <v>16</v>
      </c>
      <c r="C1" s="133" t="s">
        <v>149</v>
      </c>
      <c r="D1" s="133" t="s">
        <v>150</v>
      </c>
    </row>
    <row r="2" spans="1:4">
      <c r="A2" s="86">
        <v>1</v>
      </c>
      <c r="B2" s="86" t="s">
        <v>139</v>
      </c>
      <c r="C2" s="86" t="s">
        <v>102</v>
      </c>
      <c r="D2" s="86">
        <v>24008.57</v>
      </c>
    </row>
    <row r="3" spans="1:4">
      <c r="A3" s="86">
        <v>2</v>
      </c>
      <c r="B3" s="86" t="s">
        <v>140</v>
      </c>
      <c r="C3" s="86" t="s">
        <v>154</v>
      </c>
      <c r="D3" s="86">
        <v>4993.99</v>
      </c>
    </row>
    <row r="4" spans="1:4">
      <c r="A4" s="86"/>
      <c r="B4" s="86"/>
      <c r="C4" s="86" t="s">
        <v>153</v>
      </c>
      <c r="D4" s="86">
        <v>127346.48</v>
      </c>
    </row>
    <row r="5" spans="1:4">
      <c r="A5" s="86">
        <v>3</v>
      </c>
      <c r="B5" s="86" t="s">
        <v>142</v>
      </c>
      <c r="C5" s="86" t="s">
        <v>151</v>
      </c>
      <c r="D5" s="86">
        <v>151120.19</v>
      </c>
    </row>
    <row r="6" spans="1:4">
      <c r="A6" s="86"/>
      <c r="B6" s="86"/>
      <c r="C6" s="86" t="s">
        <v>152</v>
      </c>
      <c r="D6" s="86">
        <v>93695.16</v>
      </c>
    </row>
    <row r="7" spans="1:4">
      <c r="A7" s="86">
        <v>4</v>
      </c>
      <c r="B7" s="86" t="s">
        <v>145</v>
      </c>
      <c r="C7" s="86" t="s">
        <v>151</v>
      </c>
      <c r="D7" s="86">
        <v>70019.58</v>
      </c>
    </row>
    <row r="8" spans="1:4">
      <c r="A8" s="86"/>
      <c r="B8" s="86"/>
      <c r="C8" s="86" t="s">
        <v>204</v>
      </c>
      <c r="D8" s="86">
        <v>37290.6</v>
      </c>
    </row>
    <row r="9" spans="1:4">
      <c r="A9" s="86">
        <v>5</v>
      </c>
      <c r="B9" s="86" t="s">
        <v>146</v>
      </c>
      <c r="C9" s="86" t="s">
        <v>156</v>
      </c>
      <c r="D9" s="86">
        <v>120621.7</v>
      </c>
    </row>
    <row r="10" spans="1:4">
      <c r="A10" s="86"/>
      <c r="B10" s="86"/>
      <c r="C10" s="86" t="s">
        <v>155</v>
      </c>
      <c r="D10" s="86">
        <v>71446.78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zoomScale="80" zoomScaleNormal="80" workbookViewId="0">
      <selection activeCell="L14" sqref="L14"/>
    </sheetView>
  </sheetViews>
  <sheetFormatPr defaultColWidth="8.88671875" defaultRowHeight="14.4"/>
  <cols>
    <col min="1" max="1" width="23.6640625" customWidth="1"/>
    <col min="2" max="2" width="28" bestFit="1" customWidth="1"/>
    <col min="3" max="3" width="22.33203125" customWidth="1"/>
    <col min="4" max="4" width="18.6640625" customWidth="1"/>
    <col min="5" max="6" width="14.33203125" customWidth="1"/>
    <col min="7" max="7" width="23.6640625" customWidth="1"/>
    <col min="8" max="8" width="41.88671875" customWidth="1"/>
    <col min="9" max="9" width="15.33203125" customWidth="1"/>
    <col min="10" max="10" width="34" customWidth="1"/>
    <col min="11" max="11" width="25.109375" customWidth="1"/>
    <col min="12" max="12" width="32" customWidth="1"/>
    <col min="13" max="13" width="17" customWidth="1"/>
    <col min="14" max="14" width="16.6640625" customWidth="1"/>
    <col min="15" max="15" width="12.88671875" customWidth="1"/>
  </cols>
  <sheetData>
    <row r="1" spans="1:16" ht="23.4">
      <c r="A1" s="6" t="s">
        <v>33</v>
      </c>
      <c r="J1" s="54" t="s">
        <v>161</v>
      </c>
    </row>
    <row r="2" spans="1:16">
      <c r="A2" t="s">
        <v>66</v>
      </c>
      <c r="M2" s="82" t="s">
        <v>210</v>
      </c>
      <c r="N2" s="81"/>
      <c r="O2" s="81"/>
    </row>
    <row r="3" spans="1:16" ht="72.599999999999994" thickBot="1">
      <c r="A3" s="88" t="s">
        <v>54</v>
      </c>
      <c r="B3" s="88" t="s">
        <v>58</v>
      </c>
      <c r="C3" s="1" t="s">
        <v>57</v>
      </c>
      <c r="D3" s="141" t="s">
        <v>86</v>
      </c>
      <c r="E3" s="1" t="s">
        <v>36</v>
      </c>
      <c r="F3" s="1" t="s">
        <v>136</v>
      </c>
      <c r="G3" s="1" t="s">
        <v>128</v>
      </c>
      <c r="H3" s="1" t="s">
        <v>55</v>
      </c>
      <c r="I3" s="1" t="s">
        <v>133</v>
      </c>
      <c r="J3" s="1" t="s">
        <v>56</v>
      </c>
      <c r="K3" s="88" t="s">
        <v>137</v>
      </c>
      <c r="L3" s="88"/>
      <c r="M3" s="59" t="s">
        <v>160</v>
      </c>
      <c r="N3" s="76" t="s">
        <v>206</v>
      </c>
      <c r="O3" s="89" t="s">
        <v>208</v>
      </c>
      <c r="P3" s="150"/>
    </row>
    <row r="4" spans="1:16" ht="15.6">
      <c r="A4" s="134" t="s">
        <v>84</v>
      </c>
      <c r="B4" s="135" t="s">
        <v>205</v>
      </c>
      <c r="C4" s="33" t="s">
        <v>12</v>
      </c>
      <c r="D4" s="142" t="s">
        <v>87</v>
      </c>
      <c r="E4" s="60">
        <v>28369.94</v>
      </c>
      <c r="F4" s="2">
        <v>6000</v>
      </c>
      <c r="G4" s="2">
        <v>1770</v>
      </c>
      <c r="H4" s="61" t="s">
        <v>130</v>
      </c>
      <c r="I4" s="62">
        <v>43</v>
      </c>
      <c r="J4" s="3" t="s">
        <v>158</v>
      </c>
      <c r="K4" s="146" t="s">
        <v>143</v>
      </c>
      <c r="L4" s="146" t="s">
        <v>142</v>
      </c>
      <c r="M4" s="26">
        <v>68</v>
      </c>
      <c r="N4" s="77">
        <v>82</v>
      </c>
      <c r="O4" s="2">
        <v>49.8</v>
      </c>
      <c r="P4" s="80"/>
    </row>
    <row r="5" spans="1:16" ht="15.6">
      <c r="A5" s="136"/>
      <c r="B5" s="136"/>
      <c r="C5" s="26"/>
      <c r="D5" s="143" t="s">
        <v>88</v>
      </c>
      <c r="E5" s="60">
        <v>15474.51</v>
      </c>
      <c r="F5" s="2">
        <v>2000</v>
      </c>
      <c r="G5" s="2">
        <v>1822</v>
      </c>
      <c r="H5" s="61" t="s">
        <v>129</v>
      </c>
      <c r="I5" s="62">
        <v>22</v>
      </c>
      <c r="J5" s="3" t="s">
        <v>159</v>
      </c>
      <c r="K5" s="147" t="s">
        <v>147</v>
      </c>
      <c r="L5" s="147" t="s">
        <v>146</v>
      </c>
      <c r="M5" s="26">
        <v>107</v>
      </c>
      <c r="N5" s="77">
        <v>115</v>
      </c>
      <c r="O5" s="2">
        <v>55.8</v>
      </c>
      <c r="P5" s="80"/>
    </row>
    <row r="6" spans="1:16" ht="28.2">
      <c r="A6" s="136"/>
      <c r="B6" s="136"/>
      <c r="C6" s="26" t="s">
        <v>13</v>
      </c>
      <c r="D6" s="143" t="s">
        <v>87</v>
      </c>
      <c r="E6" s="60">
        <v>28369.94</v>
      </c>
      <c r="F6" s="2">
        <v>5800</v>
      </c>
      <c r="G6" s="2">
        <v>1770</v>
      </c>
      <c r="H6" s="61" t="s">
        <v>132</v>
      </c>
      <c r="I6" s="62">
        <v>43</v>
      </c>
      <c r="J6" s="3" t="s">
        <v>135</v>
      </c>
      <c r="K6" s="146" t="s">
        <v>143</v>
      </c>
      <c r="L6" s="146" t="s">
        <v>142</v>
      </c>
      <c r="M6" s="2">
        <v>68</v>
      </c>
      <c r="N6" s="77">
        <v>82</v>
      </c>
      <c r="O6" s="2">
        <v>49.8</v>
      </c>
      <c r="P6" s="80"/>
    </row>
    <row r="7" spans="1:16" ht="15.6">
      <c r="A7" s="136"/>
      <c r="B7" s="136"/>
      <c r="C7" s="27"/>
      <c r="D7" s="143" t="s">
        <v>88</v>
      </c>
      <c r="E7" s="60">
        <v>15474.51</v>
      </c>
      <c r="F7" s="2">
        <v>1800</v>
      </c>
      <c r="G7" s="2">
        <v>1822</v>
      </c>
      <c r="H7" s="61" t="s">
        <v>129</v>
      </c>
      <c r="I7" s="62"/>
      <c r="J7" s="3" t="s">
        <v>135</v>
      </c>
      <c r="K7" s="147" t="s">
        <v>147</v>
      </c>
      <c r="L7" s="147" t="s">
        <v>146</v>
      </c>
      <c r="M7" s="2">
        <v>107</v>
      </c>
      <c r="N7" s="77">
        <v>115</v>
      </c>
      <c r="O7" s="2">
        <v>55.8</v>
      </c>
      <c r="P7" s="80"/>
    </row>
    <row r="8" spans="1:16" ht="15.6">
      <c r="A8" s="137"/>
      <c r="B8" s="137"/>
      <c r="C8" s="26" t="s">
        <v>107</v>
      </c>
      <c r="D8" s="143" t="s">
        <v>87</v>
      </c>
      <c r="E8" s="63">
        <v>804.71</v>
      </c>
      <c r="F8" s="2">
        <v>1600</v>
      </c>
      <c r="G8" s="2">
        <v>511</v>
      </c>
      <c r="H8" s="61" t="s">
        <v>130</v>
      </c>
      <c r="I8" s="62">
        <v>43</v>
      </c>
      <c r="J8" s="3" t="s">
        <v>134</v>
      </c>
      <c r="K8" s="146" t="s">
        <v>141</v>
      </c>
      <c r="L8" s="146" t="s">
        <v>140</v>
      </c>
      <c r="M8" s="26">
        <v>19.8</v>
      </c>
      <c r="N8" s="77">
        <v>44</v>
      </c>
      <c r="O8" s="2">
        <v>27</v>
      </c>
      <c r="P8" s="80"/>
    </row>
    <row r="9" spans="1:16" ht="15.6">
      <c r="A9" s="136"/>
      <c r="B9" s="136"/>
      <c r="C9" s="26"/>
      <c r="D9" s="143" t="s">
        <v>88</v>
      </c>
      <c r="E9" s="60">
        <v>20520.02</v>
      </c>
      <c r="F9" s="2">
        <v>1100</v>
      </c>
      <c r="G9" s="2">
        <v>511</v>
      </c>
      <c r="H9" s="61" t="s">
        <v>130</v>
      </c>
      <c r="I9" s="62">
        <v>43</v>
      </c>
      <c r="J9" s="3" t="s">
        <v>134</v>
      </c>
      <c r="K9" s="146" t="s">
        <v>141</v>
      </c>
      <c r="L9" s="146" t="s">
        <v>140</v>
      </c>
      <c r="M9" s="26">
        <v>19.8</v>
      </c>
      <c r="N9" s="77">
        <v>44</v>
      </c>
      <c r="O9" s="2">
        <v>27</v>
      </c>
      <c r="P9" s="80"/>
    </row>
    <row r="10" spans="1:16" ht="16.2" thickBot="1">
      <c r="A10" s="138"/>
      <c r="B10" s="138"/>
      <c r="C10" s="35" t="s">
        <v>101</v>
      </c>
      <c r="D10" s="144" t="s">
        <v>102</v>
      </c>
      <c r="E10" s="71">
        <v>3868.63</v>
      </c>
      <c r="F10" s="72">
        <v>800</v>
      </c>
      <c r="G10" s="72">
        <v>1241</v>
      </c>
      <c r="H10" s="73" t="s">
        <v>129</v>
      </c>
      <c r="I10" s="74">
        <v>22</v>
      </c>
      <c r="J10" s="75" t="s">
        <v>135</v>
      </c>
      <c r="K10" s="148" t="s">
        <v>138</v>
      </c>
      <c r="L10" s="148" t="s">
        <v>139</v>
      </c>
      <c r="M10" s="35">
        <v>71</v>
      </c>
      <c r="N10" s="78">
        <v>76</v>
      </c>
      <c r="O10" s="72">
        <v>56.1</v>
      </c>
      <c r="P10" s="80"/>
    </row>
    <row r="11" spans="1:16" ht="28.2">
      <c r="A11" s="139" t="s">
        <v>90</v>
      </c>
      <c r="B11" s="140" t="s">
        <v>91</v>
      </c>
      <c r="C11" s="48" t="s">
        <v>12</v>
      </c>
      <c r="D11" s="145" t="s">
        <v>87</v>
      </c>
      <c r="E11" s="66">
        <v>36666.43</v>
      </c>
      <c r="F11" s="67">
        <v>6000</v>
      </c>
      <c r="G11" s="67">
        <v>1407</v>
      </c>
      <c r="H11" s="68" t="s">
        <v>132</v>
      </c>
      <c r="I11" s="69">
        <v>43</v>
      </c>
      <c r="J11" s="70" t="s">
        <v>135</v>
      </c>
      <c r="K11" s="149" t="s">
        <v>144</v>
      </c>
      <c r="L11" s="149" t="s">
        <v>145</v>
      </c>
      <c r="M11" s="48">
        <v>81</v>
      </c>
      <c r="N11" s="79">
        <v>70</v>
      </c>
      <c r="O11" s="67">
        <v>69.400000000000006</v>
      </c>
      <c r="P11" s="80"/>
    </row>
    <row r="12" spans="1:16" ht="28.2">
      <c r="A12" s="136"/>
      <c r="B12" s="136"/>
      <c r="C12" s="26"/>
      <c r="D12" s="143" t="s">
        <v>88</v>
      </c>
      <c r="E12" s="60">
        <v>19999.87</v>
      </c>
      <c r="F12" s="2">
        <v>2000</v>
      </c>
      <c r="G12" s="2">
        <v>694</v>
      </c>
      <c r="H12" s="61" t="s">
        <v>132</v>
      </c>
      <c r="I12" s="62">
        <v>43</v>
      </c>
      <c r="J12" s="3" t="s">
        <v>135</v>
      </c>
      <c r="K12" s="147" t="s">
        <v>147</v>
      </c>
      <c r="L12" s="147" t="s">
        <v>146</v>
      </c>
      <c r="M12" s="26">
        <v>41</v>
      </c>
      <c r="N12" s="77">
        <v>43</v>
      </c>
      <c r="O12" s="2">
        <v>57.2</v>
      </c>
      <c r="P12" s="80"/>
    </row>
    <row r="13" spans="1:16" ht="28.2">
      <c r="A13" s="136"/>
      <c r="B13" s="136"/>
      <c r="C13" s="26" t="s">
        <v>13</v>
      </c>
      <c r="D13" s="143" t="s">
        <v>87</v>
      </c>
      <c r="E13" s="60">
        <v>18333.22</v>
      </c>
      <c r="F13" s="2">
        <v>5800</v>
      </c>
      <c r="G13" s="2">
        <v>1407</v>
      </c>
      <c r="H13" s="61" t="s">
        <v>132</v>
      </c>
      <c r="I13" s="62">
        <v>43</v>
      </c>
      <c r="J13" s="3" t="s">
        <v>135</v>
      </c>
      <c r="K13" s="146" t="s">
        <v>144</v>
      </c>
      <c r="L13" s="146" t="s">
        <v>145</v>
      </c>
      <c r="M13" s="26">
        <v>81</v>
      </c>
      <c r="N13" s="77">
        <v>70</v>
      </c>
      <c r="O13" s="2">
        <v>69.400000000000006</v>
      </c>
      <c r="P13" s="80"/>
    </row>
    <row r="14" spans="1:16" ht="15.6">
      <c r="A14" s="136"/>
      <c r="B14" s="136"/>
      <c r="C14" s="27"/>
      <c r="D14" s="143" t="s">
        <v>88</v>
      </c>
      <c r="E14" s="60">
        <v>9999.94</v>
      </c>
      <c r="F14" s="2">
        <v>1800</v>
      </c>
      <c r="G14" s="2">
        <v>1068</v>
      </c>
      <c r="H14" s="61" t="s">
        <v>130</v>
      </c>
      <c r="I14" s="62">
        <v>43</v>
      </c>
      <c r="J14" s="3" t="s">
        <v>134</v>
      </c>
      <c r="K14" s="147" t="s">
        <v>147</v>
      </c>
      <c r="L14" s="147" t="s">
        <v>146</v>
      </c>
      <c r="M14" s="26">
        <v>41</v>
      </c>
      <c r="N14" s="77">
        <v>43</v>
      </c>
      <c r="O14" s="2">
        <v>57.2</v>
      </c>
      <c r="P14" s="80"/>
    </row>
    <row r="15" spans="1:16" ht="15.6">
      <c r="A15" s="137"/>
      <c r="B15" s="137"/>
      <c r="C15" s="26" t="s">
        <v>107</v>
      </c>
      <c r="D15" s="143" t="s">
        <v>87</v>
      </c>
      <c r="E15" s="63">
        <v>780.03</v>
      </c>
      <c r="F15" s="2">
        <v>1600</v>
      </c>
      <c r="G15" s="2">
        <v>3036</v>
      </c>
      <c r="H15" s="61" t="s">
        <v>130</v>
      </c>
      <c r="I15" s="62">
        <v>43</v>
      </c>
      <c r="J15" s="3" t="s">
        <v>134</v>
      </c>
      <c r="K15" s="146" t="s">
        <v>141</v>
      </c>
      <c r="L15" s="146" t="s">
        <v>140</v>
      </c>
      <c r="M15" s="26">
        <v>115</v>
      </c>
      <c r="N15" s="77">
        <v>90</v>
      </c>
      <c r="O15" s="2">
        <v>76.7</v>
      </c>
      <c r="P15" s="80"/>
    </row>
    <row r="16" spans="1:16" ht="28.2">
      <c r="A16" s="136"/>
      <c r="B16" s="136"/>
      <c r="C16" s="26"/>
      <c r="D16" s="143" t="s">
        <v>88</v>
      </c>
      <c r="E16" s="60">
        <v>19890.669999999998</v>
      </c>
      <c r="F16" s="2">
        <v>1100</v>
      </c>
      <c r="G16" s="2">
        <v>3036</v>
      </c>
      <c r="H16" s="61" t="s">
        <v>131</v>
      </c>
      <c r="I16" s="62">
        <v>45</v>
      </c>
      <c r="J16" s="3" t="s">
        <v>134</v>
      </c>
      <c r="K16" s="146" t="s">
        <v>141</v>
      </c>
      <c r="L16" s="146" t="s">
        <v>140</v>
      </c>
      <c r="M16" s="26">
        <v>115</v>
      </c>
      <c r="N16" s="77">
        <v>90</v>
      </c>
      <c r="O16" s="2">
        <v>76.7</v>
      </c>
      <c r="P16" s="80"/>
    </row>
    <row r="17" spans="1:16" ht="28.8" thickBot="1">
      <c r="A17" s="138"/>
      <c r="B17" s="138"/>
      <c r="C17" s="35" t="s">
        <v>101</v>
      </c>
      <c r="D17" s="144" t="s">
        <v>102</v>
      </c>
      <c r="E17" s="71">
        <v>3749.98</v>
      </c>
      <c r="F17" s="72">
        <v>800</v>
      </c>
      <c r="G17" s="72">
        <v>2320</v>
      </c>
      <c r="H17" s="73" t="s">
        <v>132</v>
      </c>
      <c r="I17" s="74">
        <v>22</v>
      </c>
      <c r="J17" s="75" t="s">
        <v>135</v>
      </c>
      <c r="K17" s="148" t="s">
        <v>138</v>
      </c>
      <c r="L17" s="148" t="s">
        <v>139</v>
      </c>
      <c r="M17" s="35">
        <v>136</v>
      </c>
      <c r="N17" s="78">
        <v>109</v>
      </c>
      <c r="O17" s="72">
        <v>74.900000000000006</v>
      </c>
      <c r="P17" s="80"/>
    </row>
    <row r="18" spans="1:16" ht="28.2">
      <c r="A18" s="139" t="s">
        <v>94</v>
      </c>
      <c r="B18" s="140" t="s">
        <v>207</v>
      </c>
      <c r="C18" s="48" t="s">
        <v>12</v>
      </c>
      <c r="D18" s="145" t="s">
        <v>87</v>
      </c>
      <c r="E18" s="66">
        <v>95708.39</v>
      </c>
      <c r="F18" s="67">
        <v>6000</v>
      </c>
      <c r="G18" s="67">
        <v>4326</v>
      </c>
      <c r="H18" s="68" t="s">
        <v>131</v>
      </c>
      <c r="I18" s="69">
        <v>45</v>
      </c>
      <c r="J18" s="70" t="s">
        <v>134</v>
      </c>
      <c r="K18" s="149" t="s">
        <v>143</v>
      </c>
      <c r="L18" s="149" t="s">
        <v>142</v>
      </c>
      <c r="M18" s="48">
        <v>162</v>
      </c>
      <c r="N18" s="79">
        <v>156</v>
      </c>
      <c r="O18" s="67">
        <v>62.3</v>
      </c>
      <c r="P18" s="80"/>
    </row>
    <row r="19" spans="1:16" ht="15.6">
      <c r="A19" s="136"/>
      <c r="B19" s="136"/>
      <c r="C19" s="26"/>
      <c r="D19" s="143" t="s">
        <v>88</v>
      </c>
      <c r="E19" s="60">
        <v>52204.58</v>
      </c>
      <c r="F19" s="2">
        <v>2000</v>
      </c>
      <c r="G19" s="2">
        <v>5100</v>
      </c>
      <c r="H19" s="61" t="s">
        <v>130</v>
      </c>
      <c r="I19" s="62">
        <v>43</v>
      </c>
      <c r="J19" s="3" t="s">
        <v>134</v>
      </c>
      <c r="K19" s="147" t="s">
        <v>147</v>
      </c>
      <c r="L19" s="147" t="s">
        <v>146</v>
      </c>
      <c r="M19" s="26">
        <v>194</v>
      </c>
      <c r="N19" s="77">
        <v>185</v>
      </c>
      <c r="O19" s="2">
        <v>62.9</v>
      </c>
      <c r="P19" s="80"/>
    </row>
    <row r="20" spans="1:16" ht="15.6">
      <c r="A20" s="136"/>
      <c r="B20" s="136"/>
      <c r="C20" s="26" t="s">
        <v>13</v>
      </c>
      <c r="D20" s="143" t="s">
        <v>87</v>
      </c>
      <c r="E20" s="60">
        <v>38283.360000000001</v>
      </c>
      <c r="F20" s="2">
        <v>5800</v>
      </c>
      <c r="G20" s="2">
        <v>4326</v>
      </c>
      <c r="H20" s="61" t="s">
        <v>130</v>
      </c>
      <c r="I20" s="62">
        <v>43</v>
      </c>
      <c r="J20" s="3" t="s">
        <v>134</v>
      </c>
      <c r="K20" s="146" t="s">
        <v>143</v>
      </c>
      <c r="L20" s="146" t="s">
        <v>142</v>
      </c>
      <c r="M20" s="26">
        <v>162</v>
      </c>
      <c r="N20" s="77">
        <v>156</v>
      </c>
      <c r="O20" s="2">
        <v>62.3</v>
      </c>
      <c r="P20" s="80"/>
    </row>
    <row r="21" spans="1:16" ht="28.2">
      <c r="A21" s="136"/>
      <c r="B21" s="136"/>
      <c r="C21" s="27"/>
      <c r="D21" s="143" t="s">
        <v>88</v>
      </c>
      <c r="E21" s="60">
        <v>20881.830000000002</v>
      </c>
      <c r="F21" s="2">
        <v>1800</v>
      </c>
      <c r="G21" s="2">
        <v>3482</v>
      </c>
      <c r="H21" s="61" t="s">
        <v>132</v>
      </c>
      <c r="I21" s="62">
        <v>43</v>
      </c>
      <c r="J21" s="3" t="s">
        <v>135</v>
      </c>
      <c r="K21" s="147" t="s">
        <v>147</v>
      </c>
      <c r="L21" s="147" t="s">
        <v>146</v>
      </c>
      <c r="M21" s="26">
        <v>200</v>
      </c>
      <c r="N21" s="77">
        <v>185</v>
      </c>
      <c r="O21" s="2">
        <v>64.900000000000006</v>
      </c>
      <c r="P21" s="80"/>
    </row>
    <row r="22" spans="1:16" ht="28.2">
      <c r="A22" s="137"/>
      <c r="B22" s="137"/>
      <c r="C22" s="26" t="s">
        <v>107</v>
      </c>
      <c r="D22" s="143" t="s">
        <v>87</v>
      </c>
      <c r="E22" s="60">
        <v>1900.32</v>
      </c>
      <c r="F22" s="2">
        <v>1600</v>
      </c>
      <c r="G22" s="2">
        <v>3810</v>
      </c>
      <c r="H22" s="61" t="s">
        <v>131</v>
      </c>
      <c r="I22" s="62">
        <v>45</v>
      </c>
      <c r="J22" s="3" t="s">
        <v>134</v>
      </c>
      <c r="K22" s="146" t="s">
        <v>141</v>
      </c>
      <c r="L22" s="146" t="s">
        <v>140</v>
      </c>
      <c r="M22" s="26">
        <v>144</v>
      </c>
      <c r="N22" s="77">
        <v>136</v>
      </c>
      <c r="O22" s="2">
        <v>63.5</v>
      </c>
      <c r="P22" s="80"/>
    </row>
    <row r="23" spans="1:16" ht="15.6">
      <c r="A23" s="136"/>
      <c r="B23" s="136"/>
      <c r="C23" s="26"/>
      <c r="D23" s="143" t="s">
        <v>88</v>
      </c>
      <c r="E23" s="60">
        <v>48458.23</v>
      </c>
      <c r="F23" s="2">
        <v>1100</v>
      </c>
      <c r="G23" s="2">
        <v>2486</v>
      </c>
      <c r="H23" s="61" t="s">
        <v>129</v>
      </c>
      <c r="I23" s="62"/>
      <c r="J23" s="3" t="s">
        <v>135</v>
      </c>
      <c r="K23" s="146" t="s">
        <v>141</v>
      </c>
      <c r="L23" s="146" t="s">
        <v>140</v>
      </c>
      <c r="M23" s="26">
        <v>144</v>
      </c>
      <c r="N23" s="77">
        <v>136</v>
      </c>
      <c r="O23" s="2">
        <v>63.5</v>
      </c>
      <c r="P23" s="80"/>
    </row>
    <row r="24" spans="1:16" ht="16.2" thickBot="1">
      <c r="A24" s="138"/>
      <c r="B24" s="138"/>
      <c r="C24" s="35" t="s">
        <v>101</v>
      </c>
      <c r="D24" s="144" t="s">
        <v>102</v>
      </c>
      <c r="E24" s="71">
        <v>9135.7999999999993</v>
      </c>
      <c r="F24" s="72">
        <v>800</v>
      </c>
      <c r="G24" s="72">
        <v>1490</v>
      </c>
      <c r="H24" s="73" t="s">
        <v>129</v>
      </c>
      <c r="I24" s="74">
        <v>22</v>
      </c>
      <c r="J24" s="75" t="s">
        <v>135</v>
      </c>
      <c r="K24" s="148" t="s">
        <v>138</v>
      </c>
      <c r="L24" s="148" t="s">
        <v>139</v>
      </c>
      <c r="M24" s="35">
        <v>87</v>
      </c>
      <c r="N24" s="78">
        <v>90</v>
      </c>
      <c r="O24" s="72">
        <v>58</v>
      </c>
      <c r="P24" s="80"/>
    </row>
    <row r="25" spans="1:16" ht="15.6">
      <c r="A25" s="139" t="s">
        <v>93</v>
      </c>
      <c r="B25" s="140" t="s">
        <v>95</v>
      </c>
      <c r="C25" s="48" t="s">
        <v>12</v>
      </c>
      <c r="D25" s="145" t="s">
        <v>87</v>
      </c>
      <c r="E25" s="66">
        <v>24229.93</v>
      </c>
      <c r="F25" s="67">
        <v>6000</v>
      </c>
      <c r="G25" s="67">
        <v>1270</v>
      </c>
      <c r="H25" s="68" t="s">
        <v>130</v>
      </c>
      <c r="I25" s="69">
        <v>43</v>
      </c>
      <c r="J25" s="70" t="s">
        <v>134</v>
      </c>
      <c r="K25" s="149" t="s">
        <v>144</v>
      </c>
      <c r="L25" s="149" t="s">
        <v>145</v>
      </c>
      <c r="M25" s="48">
        <v>48</v>
      </c>
      <c r="N25" s="79">
        <v>65</v>
      </c>
      <c r="O25" s="67">
        <v>44.3</v>
      </c>
      <c r="P25" s="80"/>
    </row>
    <row r="26" spans="1:16" ht="15.6">
      <c r="A26" s="136"/>
      <c r="B26" s="136"/>
      <c r="C26" s="26"/>
      <c r="D26" s="143" t="s">
        <v>88</v>
      </c>
      <c r="E26" s="60">
        <v>13216.33</v>
      </c>
      <c r="F26" s="2">
        <v>2000</v>
      </c>
      <c r="G26" s="2">
        <v>2778</v>
      </c>
      <c r="H26" s="61" t="s">
        <v>130</v>
      </c>
      <c r="I26" s="62">
        <v>43</v>
      </c>
      <c r="J26" s="3" t="s">
        <v>134</v>
      </c>
      <c r="K26" s="147" t="s">
        <v>147</v>
      </c>
      <c r="L26" s="147" t="s">
        <v>146</v>
      </c>
      <c r="M26" s="26">
        <v>103</v>
      </c>
      <c r="N26" s="77">
        <v>113</v>
      </c>
      <c r="O26" s="2">
        <v>54.7</v>
      </c>
      <c r="P26" s="80"/>
    </row>
    <row r="27" spans="1:16" ht="28.2">
      <c r="A27" s="136"/>
      <c r="B27" s="136"/>
      <c r="C27" s="26" t="s">
        <v>13</v>
      </c>
      <c r="D27" s="143" t="s">
        <v>87</v>
      </c>
      <c r="E27" s="60">
        <v>12114.97</v>
      </c>
      <c r="F27" s="2">
        <v>5800</v>
      </c>
      <c r="G27" s="2">
        <v>1270</v>
      </c>
      <c r="H27" s="61" t="s">
        <v>131</v>
      </c>
      <c r="I27" s="62">
        <v>45</v>
      </c>
      <c r="J27" s="3" t="s">
        <v>134</v>
      </c>
      <c r="K27" s="146" t="s">
        <v>144</v>
      </c>
      <c r="L27" s="146" t="s">
        <v>145</v>
      </c>
      <c r="M27" s="26">
        <v>48</v>
      </c>
      <c r="N27" s="77">
        <v>65</v>
      </c>
      <c r="O27" s="2">
        <v>44.3</v>
      </c>
      <c r="P27" s="80"/>
    </row>
    <row r="28" spans="1:16" ht="28.2">
      <c r="A28" s="136"/>
      <c r="B28" s="136"/>
      <c r="C28" s="27"/>
      <c r="D28" s="143" t="s">
        <v>88</v>
      </c>
      <c r="E28" s="60">
        <v>6608.16</v>
      </c>
      <c r="F28" s="2">
        <v>1800</v>
      </c>
      <c r="G28" s="2">
        <v>2778</v>
      </c>
      <c r="H28" s="61" t="s">
        <v>131</v>
      </c>
      <c r="I28" s="62">
        <v>45</v>
      </c>
      <c r="J28" s="3" t="s">
        <v>134</v>
      </c>
      <c r="K28" s="147" t="s">
        <v>147</v>
      </c>
      <c r="L28" s="147" t="s">
        <v>146</v>
      </c>
      <c r="M28" s="26">
        <v>103</v>
      </c>
      <c r="N28" s="77">
        <v>113</v>
      </c>
      <c r="O28" s="2">
        <v>54.7</v>
      </c>
      <c r="P28" s="80"/>
    </row>
    <row r="29" spans="1:16" ht="28.2">
      <c r="A29" s="137"/>
      <c r="B29" s="137"/>
      <c r="C29" s="26" t="s">
        <v>107</v>
      </c>
      <c r="D29" s="143" t="s">
        <v>87</v>
      </c>
      <c r="E29" s="63">
        <v>515.46</v>
      </c>
      <c r="F29" s="2">
        <v>1600</v>
      </c>
      <c r="G29" s="2">
        <v>1573</v>
      </c>
      <c r="H29" s="61" t="s">
        <v>132</v>
      </c>
      <c r="I29" s="62">
        <v>43</v>
      </c>
      <c r="J29" s="3" t="s">
        <v>135</v>
      </c>
      <c r="K29" s="146" t="s">
        <v>141</v>
      </c>
      <c r="L29" s="146" t="s">
        <v>140</v>
      </c>
      <c r="M29" s="26">
        <v>91</v>
      </c>
      <c r="N29" s="77">
        <v>95</v>
      </c>
      <c r="O29" s="2">
        <v>57.5</v>
      </c>
      <c r="P29" s="80"/>
    </row>
    <row r="30" spans="1:16" ht="28.2">
      <c r="A30" s="136"/>
      <c r="B30" s="136"/>
      <c r="C30" s="26"/>
      <c r="D30" s="143" t="s">
        <v>88</v>
      </c>
      <c r="E30" s="60">
        <v>13144.16</v>
      </c>
      <c r="F30" s="2">
        <v>1100</v>
      </c>
      <c r="G30" s="2">
        <v>1573</v>
      </c>
      <c r="H30" s="61" t="s">
        <v>132</v>
      </c>
      <c r="I30" s="62">
        <v>43</v>
      </c>
      <c r="J30" s="3" t="s">
        <v>135</v>
      </c>
      <c r="K30" s="146" t="s">
        <v>141</v>
      </c>
      <c r="L30" s="146" t="s">
        <v>140</v>
      </c>
      <c r="M30" s="26">
        <v>91</v>
      </c>
      <c r="N30" s="77">
        <v>95</v>
      </c>
      <c r="O30" s="2">
        <v>57.5</v>
      </c>
      <c r="P30" s="80"/>
    </row>
    <row r="31" spans="1:16" ht="16.2" thickBot="1">
      <c r="A31" s="138"/>
      <c r="B31" s="138"/>
      <c r="C31" s="35" t="s">
        <v>101</v>
      </c>
      <c r="D31" s="144" t="s">
        <v>102</v>
      </c>
      <c r="E31" s="71">
        <v>2478.06</v>
      </c>
      <c r="F31" s="72">
        <v>800</v>
      </c>
      <c r="G31" s="72">
        <v>3036</v>
      </c>
      <c r="H31" s="73" t="s">
        <v>130</v>
      </c>
      <c r="I31" s="74">
        <v>43</v>
      </c>
      <c r="J31" s="75" t="s">
        <v>134</v>
      </c>
      <c r="K31" s="148" t="s">
        <v>138</v>
      </c>
      <c r="L31" s="148" t="s">
        <v>139</v>
      </c>
      <c r="M31" s="35">
        <v>116</v>
      </c>
      <c r="N31" s="78">
        <v>110</v>
      </c>
      <c r="O31" s="72">
        <v>63.3</v>
      </c>
      <c r="P31" s="80"/>
    </row>
    <row r="32" spans="1:16" ht="28.2">
      <c r="A32" s="139" t="s">
        <v>97</v>
      </c>
      <c r="B32" s="140" t="s">
        <v>96</v>
      </c>
      <c r="C32" s="48" t="s">
        <v>12</v>
      </c>
      <c r="D32" s="145" t="s">
        <v>87</v>
      </c>
      <c r="E32" s="66">
        <v>9613.61</v>
      </c>
      <c r="F32" s="67">
        <v>6000</v>
      </c>
      <c r="G32" s="67">
        <v>5616</v>
      </c>
      <c r="H32" s="68" t="s">
        <v>131</v>
      </c>
      <c r="I32" s="69">
        <v>45</v>
      </c>
      <c r="J32" s="70" t="s">
        <v>134</v>
      </c>
      <c r="K32" s="149" t="s">
        <v>143</v>
      </c>
      <c r="L32" s="149" t="s">
        <v>142</v>
      </c>
      <c r="M32" s="48">
        <v>212</v>
      </c>
      <c r="N32" s="79">
        <v>172</v>
      </c>
      <c r="O32" s="67">
        <v>74</v>
      </c>
      <c r="P32" s="80"/>
    </row>
    <row r="33" spans="1:16" ht="15.6">
      <c r="A33" s="136"/>
      <c r="B33" s="136"/>
      <c r="C33" s="26"/>
      <c r="D33" s="143" t="s">
        <v>88</v>
      </c>
      <c r="E33" s="60">
        <v>5243.79</v>
      </c>
      <c r="F33" s="2">
        <v>2000</v>
      </c>
      <c r="G33" s="2">
        <v>3648</v>
      </c>
      <c r="H33" s="61" t="s">
        <v>129</v>
      </c>
      <c r="I33" s="62">
        <v>22</v>
      </c>
      <c r="J33" s="3" t="s">
        <v>135</v>
      </c>
      <c r="K33" s="147" t="s">
        <v>147</v>
      </c>
      <c r="L33" s="147" t="s">
        <v>146</v>
      </c>
      <c r="M33" s="26">
        <v>251</v>
      </c>
      <c r="N33" s="77">
        <v>207</v>
      </c>
      <c r="O33" s="2">
        <v>72.8</v>
      </c>
      <c r="P33" s="80"/>
    </row>
    <row r="34" spans="1:16" ht="28.2">
      <c r="A34" s="136"/>
      <c r="B34" s="136"/>
      <c r="C34" s="26" t="s">
        <v>13</v>
      </c>
      <c r="D34" s="143" t="s">
        <v>87</v>
      </c>
      <c r="E34" s="60">
        <v>9613.61</v>
      </c>
      <c r="F34" s="2">
        <v>5800</v>
      </c>
      <c r="G34" s="2">
        <v>4312</v>
      </c>
      <c r="H34" s="61" t="s">
        <v>131</v>
      </c>
      <c r="I34" s="62">
        <v>43</v>
      </c>
      <c r="J34" s="3" t="s">
        <v>134</v>
      </c>
      <c r="K34" s="146" t="s">
        <v>143</v>
      </c>
      <c r="L34" s="146" t="s">
        <v>142</v>
      </c>
      <c r="M34" s="26">
        <v>212</v>
      </c>
      <c r="N34" s="77">
        <v>172</v>
      </c>
      <c r="O34" s="2">
        <v>74</v>
      </c>
      <c r="P34" s="80"/>
    </row>
    <row r="35" spans="1:16" ht="15.6">
      <c r="A35" s="136"/>
      <c r="B35" s="136"/>
      <c r="C35" s="27"/>
      <c r="D35" s="143" t="s">
        <v>88</v>
      </c>
      <c r="E35" s="60">
        <v>5243.79</v>
      </c>
      <c r="F35" s="2">
        <v>1800</v>
      </c>
      <c r="G35" s="2">
        <v>6648</v>
      </c>
      <c r="H35" s="61" t="s">
        <v>130</v>
      </c>
      <c r="I35" s="62">
        <v>43</v>
      </c>
      <c r="J35" s="3" t="s">
        <v>134</v>
      </c>
      <c r="K35" s="147" t="s">
        <v>147</v>
      </c>
      <c r="L35" s="147" t="s">
        <v>146</v>
      </c>
      <c r="M35" s="26">
        <v>251</v>
      </c>
      <c r="N35" s="77">
        <v>207</v>
      </c>
      <c r="O35" s="2">
        <v>72.8</v>
      </c>
      <c r="P35" s="80"/>
    </row>
    <row r="36" spans="1:16" ht="15.6">
      <c r="A36" s="137"/>
      <c r="B36" s="137"/>
      <c r="C36" s="26" t="s">
        <v>107</v>
      </c>
      <c r="D36" s="143" t="s">
        <v>87</v>
      </c>
      <c r="E36" s="63">
        <v>272.69</v>
      </c>
      <c r="F36" s="2">
        <v>1600</v>
      </c>
      <c r="G36" s="2">
        <v>4326</v>
      </c>
      <c r="H36" s="61" t="s">
        <v>130</v>
      </c>
      <c r="I36" s="62">
        <v>43</v>
      </c>
      <c r="J36" s="3" t="s">
        <v>134</v>
      </c>
      <c r="K36" s="146" t="s">
        <v>141</v>
      </c>
      <c r="L36" s="146" t="s">
        <v>140</v>
      </c>
      <c r="M36" s="26">
        <v>162</v>
      </c>
      <c r="N36" s="77">
        <v>136</v>
      </c>
      <c r="O36" s="2">
        <v>71.5</v>
      </c>
      <c r="P36" s="80"/>
    </row>
    <row r="37" spans="1:16" ht="28.2">
      <c r="A37" s="136"/>
      <c r="B37" s="136"/>
      <c r="C37" s="26"/>
      <c r="D37" s="143" t="s">
        <v>88</v>
      </c>
      <c r="E37" s="60">
        <v>6953.54</v>
      </c>
      <c r="F37" s="2">
        <v>1100</v>
      </c>
      <c r="G37" s="2">
        <v>2818</v>
      </c>
      <c r="H37" s="61" t="s">
        <v>131</v>
      </c>
      <c r="I37" s="62">
        <v>45</v>
      </c>
      <c r="J37" s="3" t="s">
        <v>135</v>
      </c>
      <c r="K37" s="146" t="s">
        <v>141</v>
      </c>
      <c r="L37" s="146" t="s">
        <v>140</v>
      </c>
      <c r="M37" s="26">
        <v>162</v>
      </c>
      <c r="N37" s="77">
        <v>136</v>
      </c>
      <c r="O37" s="2">
        <v>71.5</v>
      </c>
      <c r="P37" s="80"/>
    </row>
    <row r="38" spans="1:16" ht="16.2" thickBot="1">
      <c r="A38" s="138"/>
      <c r="B38" s="138"/>
      <c r="C38" s="35" t="s">
        <v>101</v>
      </c>
      <c r="D38" s="144" t="s">
        <v>102</v>
      </c>
      <c r="E38" s="71">
        <v>1310.95</v>
      </c>
      <c r="F38" s="72">
        <v>800</v>
      </c>
      <c r="G38" s="72">
        <v>2652</v>
      </c>
      <c r="H38" s="73" t="s">
        <v>129</v>
      </c>
      <c r="I38" s="74">
        <v>22</v>
      </c>
      <c r="J38" s="75" t="s">
        <v>135</v>
      </c>
      <c r="K38" s="148" t="s">
        <v>138</v>
      </c>
      <c r="L38" s="148" t="s">
        <v>139</v>
      </c>
      <c r="M38" s="35">
        <v>158</v>
      </c>
      <c r="N38" s="78">
        <v>136</v>
      </c>
      <c r="O38" s="72">
        <v>69.7</v>
      </c>
      <c r="P38" s="80"/>
    </row>
    <row r="39" spans="1:16" ht="28.2">
      <c r="A39" s="139" t="s">
        <v>99</v>
      </c>
      <c r="B39" s="140" t="s">
        <v>98</v>
      </c>
      <c r="C39" s="48" t="s">
        <v>12</v>
      </c>
      <c r="D39" s="145" t="s">
        <v>87</v>
      </c>
      <c r="E39" s="66">
        <v>9123.2199999999993</v>
      </c>
      <c r="F39" s="67">
        <v>6000</v>
      </c>
      <c r="G39" s="67">
        <v>6648</v>
      </c>
      <c r="H39" s="68" t="s">
        <v>131</v>
      </c>
      <c r="I39" s="69">
        <v>45</v>
      </c>
      <c r="J39" s="70" t="s">
        <v>134</v>
      </c>
      <c r="K39" s="149" t="s">
        <v>144</v>
      </c>
      <c r="L39" s="149" t="s">
        <v>145</v>
      </c>
      <c r="M39" s="48">
        <v>250</v>
      </c>
      <c r="N39" s="79">
        <v>203</v>
      </c>
      <c r="O39" s="67">
        <v>73.900000000000006</v>
      </c>
      <c r="P39" s="80"/>
    </row>
    <row r="40" spans="1:16" ht="15.6">
      <c r="A40" s="136"/>
      <c r="B40" s="136"/>
      <c r="C40" s="26"/>
      <c r="D40" s="143" t="s">
        <v>88</v>
      </c>
      <c r="E40" s="60">
        <v>4976.3</v>
      </c>
      <c r="F40" s="2">
        <v>2000</v>
      </c>
      <c r="G40" s="2">
        <v>7680</v>
      </c>
      <c r="H40" s="61" t="s">
        <v>130</v>
      </c>
      <c r="I40" s="62">
        <v>43</v>
      </c>
      <c r="J40" s="3" t="s">
        <v>134</v>
      </c>
      <c r="K40" s="147" t="s">
        <v>147</v>
      </c>
      <c r="L40" s="147" t="s">
        <v>146</v>
      </c>
      <c r="M40" s="26">
        <v>298</v>
      </c>
      <c r="N40" s="77">
        <v>246</v>
      </c>
      <c r="O40" s="2">
        <v>72.7</v>
      </c>
      <c r="P40" s="80"/>
    </row>
    <row r="41" spans="1:16" ht="28.2">
      <c r="A41" s="136"/>
      <c r="B41" s="136"/>
      <c r="C41" s="26" t="s">
        <v>13</v>
      </c>
      <c r="D41" s="143" t="s">
        <v>87</v>
      </c>
      <c r="E41" s="60">
        <v>6842.41</v>
      </c>
      <c r="F41" s="2">
        <v>5800</v>
      </c>
      <c r="G41" s="2">
        <v>6648</v>
      </c>
      <c r="H41" s="61" t="s">
        <v>131</v>
      </c>
      <c r="I41" s="62">
        <v>45</v>
      </c>
      <c r="J41" s="3" t="s">
        <v>134</v>
      </c>
      <c r="K41" s="146" t="s">
        <v>144</v>
      </c>
      <c r="L41" s="146" t="s">
        <v>145</v>
      </c>
      <c r="M41" s="26">
        <v>250</v>
      </c>
      <c r="N41" s="77">
        <v>203</v>
      </c>
      <c r="O41" s="2">
        <v>73.900000000000006</v>
      </c>
      <c r="P41" s="80"/>
    </row>
    <row r="42" spans="1:16" ht="28.2">
      <c r="A42" s="136"/>
      <c r="B42" s="136"/>
      <c r="C42" s="27"/>
      <c r="D42" s="143" t="s">
        <v>88</v>
      </c>
      <c r="E42" s="60">
        <v>3732.23</v>
      </c>
      <c r="F42" s="2">
        <v>1800</v>
      </c>
      <c r="G42" s="2">
        <v>4976</v>
      </c>
      <c r="H42" s="61" t="s">
        <v>132</v>
      </c>
      <c r="I42" s="62">
        <v>22</v>
      </c>
      <c r="J42" s="3" t="s">
        <v>135</v>
      </c>
      <c r="K42" s="147" t="s">
        <v>147</v>
      </c>
      <c r="L42" s="147" t="s">
        <v>146</v>
      </c>
      <c r="M42" s="26">
        <v>298</v>
      </c>
      <c r="N42" s="77">
        <v>246</v>
      </c>
      <c r="O42" s="2">
        <v>72.7</v>
      </c>
      <c r="P42" s="80"/>
    </row>
    <row r="43" spans="1:16" ht="28.2">
      <c r="A43" s="137"/>
      <c r="B43" s="137"/>
      <c r="C43" s="26" t="s">
        <v>107</v>
      </c>
      <c r="D43" s="143" t="s">
        <v>87</v>
      </c>
      <c r="E43" s="63">
        <v>226.43</v>
      </c>
      <c r="F43" s="2">
        <v>1600</v>
      </c>
      <c r="G43" s="2">
        <v>3482</v>
      </c>
      <c r="H43" s="61" t="s">
        <v>132</v>
      </c>
      <c r="I43" s="62">
        <v>43</v>
      </c>
      <c r="J43" s="3" t="s">
        <v>135</v>
      </c>
      <c r="K43" s="146" t="s">
        <v>141</v>
      </c>
      <c r="L43" s="146" t="s">
        <v>140</v>
      </c>
      <c r="M43" s="26">
        <v>209</v>
      </c>
      <c r="N43" s="77">
        <v>169</v>
      </c>
      <c r="O43" s="2">
        <v>74.2</v>
      </c>
      <c r="P43" s="80"/>
    </row>
    <row r="44" spans="1:16" ht="28.2">
      <c r="A44" s="136"/>
      <c r="B44" s="136"/>
      <c r="C44" s="26"/>
      <c r="D44" s="143" t="s">
        <v>88</v>
      </c>
      <c r="E44" s="60">
        <v>5773.98</v>
      </c>
      <c r="F44" s="2">
        <v>1100</v>
      </c>
      <c r="G44" s="2">
        <v>5358</v>
      </c>
      <c r="H44" s="61" t="s">
        <v>131</v>
      </c>
      <c r="I44" s="62">
        <v>45</v>
      </c>
      <c r="J44" s="3" t="s">
        <v>134</v>
      </c>
      <c r="K44" s="146" t="s">
        <v>141</v>
      </c>
      <c r="L44" s="146" t="s">
        <v>140</v>
      </c>
      <c r="M44" s="26">
        <v>209</v>
      </c>
      <c r="N44" s="77">
        <v>169</v>
      </c>
      <c r="O44" s="2">
        <v>74.2</v>
      </c>
      <c r="P44" s="80"/>
    </row>
    <row r="45" spans="1:16" ht="16.2" thickBot="1">
      <c r="A45" s="138"/>
      <c r="B45" s="138"/>
      <c r="C45" s="35" t="s">
        <v>101</v>
      </c>
      <c r="D45" s="144" t="s">
        <v>102</v>
      </c>
      <c r="E45" s="71">
        <v>1088.57</v>
      </c>
      <c r="F45" s="72">
        <v>800</v>
      </c>
      <c r="G45" s="72">
        <v>5358</v>
      </c>
      <c r="H45" s="73" t="s">
        <v>130</v>
      </c>
      <c r="I45" s="74">
        <v>22</v>
      </c>
      <c r="J45" s="75" t="s">
        <v>134</v>
      </c>
      <c r="K45" s="148" t="s">
        <v>138</v>
      </c>
      <c r="L45" s="148" t="s">
        <v>139</v>
      </c>
      <c r="M45" s="35">
        <v>205</v>
      </c>
      <c r="N45" s="78">
        <v>175</v>
      </c>
      <c r="O45" s="72">
        <v>70.3</v>
      </c>
      <c r="P45" s="80"/>
    </row>
    <row r="46" spans="1:16" ht="15.6">
      <c r="A46" s="139" t="s">
        <v>105</v>
      </c>
      <c r="B46" s="140" t="s">
        <v>106</v>
      </c>
      <c r="C46" s="48" t="s">
        <v>12</v>
      </c>
      <c r="D46" s="145" t="s">
        <v>87</v>
      </c>
      <c r="E46" s="66">
        <v>17428.25</v>
      </c>
      <c r="F46" s="67">
        <v>6000</v>
      </c>
      <c r="G46" s="67">
        <v>3552</v>
      </c>
      <c r="H46" s="68" t="s">
        <v>130</v>
      </c>
      <c r="I46" s="69">
        <v>43</v>
      </c>
      <c r="J46" s="70" t="s">
        <v>134</v>
      </c>
      <c r="K46" s="149" t="s">
        <v>143</v>
      </c>
      <c r="L46" s="149" t="s">
        <v>142</v>
      </c>
      <c r="M46" s="48">
        <v>130</v>
      </c>
      <c r="N46" s="79">
        <v>105</v>
      </c>
      <c r="O46" s="67">
        <v>74.3</v>
      </c>
      <c r="P46" s="80"/>
    </row>
    <row r="47" spans="1:16" ht="28.2">
      <c r="A47" s="136"/>
      <c r="B47" s="136"/>
      <c r="C47" s="26"/>
      <c r="D47" s="143" t="s">
        <v>88</v>
      </c>
      <c r="E47" s="60">
        <v>9506.32</v>
      </c>
      <c r="F47" s="2">
        <v>2000</v>
      </c>
      <c r="G47" s="2">
        <v>2818</v>
      </c>
      <c r="H47" s="61" t="s">
        <v>132</v>
      </c>
      <c r="I47" s="62">
        <v>43</v>
      </c>
      <c r="J47" s="3" t="s">
        <v>135</v>
      </c>
      <c r="K47" s="147" t="s">
        <v>147</v>
      </c>
      <c r="L47" s="147" t="s">
        <v>146</v>
      </c>
      <c r="M47" s="26">
        <v>169</v>
      </c>
      <c r="N47" s="77">
        <v>137</v>
      </c>
      <c r="O47" s="2">
        <v>74</v>
      </c>
      <c r="P47" s="80"/>
    </row>
    <row r="48" spans="1:16" ht="28.2">
      <c r="A48" s="136"/>
      <c r="B48" s="136"/>
      <c r="C48" s="26" t="s">
        <v>13</v>
      </c>
      <c r="D48" s="143" t="s">
        <v>87</v>
      </c>
      <c r="E48" s="60">
        <v>17428.25</v>
      </c>
      <c r="F48" s="2">
        <v>5800</v>
      </c>
      <c r="G48" s="2">
        <v>3552</v>
      </c>
      <c r="H48" s="61" t="s">
        <v>131</v>
      </c>
      <c r="I48" s="62">
        <v>45</v>
      </c>
      <c r="J48" s="3" t="s">
        <v>134</v>
      </c>
      <c r="K48" s="146" t="s">
        <v>143</v>
      </c>
      <c r="L48" s="146" t="s">
        <v>142</v>
      </c>
      <c r="M48" s="26">
        <v>130</v>
      </c>
      <c r="N48" s="77">
        <v>105</v>
      </c>
      <c r="O48" s="2">
        <v>74.3</v>
      </c>
      <c r="P48" s="80"/>
    </row>
    <row r="49" spans="1:16" ht="15.6">
      <c r="A49" s="136"/>
      <c r="B49" s="136"/>
      <c r="C49" s="27"/>
      <c r="D49" s="143" t="s">
        <v>88</v>
      </c>
      <c r="E49" s="60">
        <v>9506.32</v>
      </c>
      <c r="F49" s="2">
        <v>1800</v>
      </c>
      <c r="G49" s="2">
        <v>2818</v>
      </c>
      <c r="H49" s="61" t="s">
        <v>129</v>
      </c>
      <c r="I49" s="62">
        <v>22</v>
      </c>
      <c r="J49" s="3" t="s">
        <v>135</v>
      </c>
      <c r="K49" s="147" t="s">
        <v>147</v>
      </c>
      <c r="L49" s="147" t="s">
        <v>146</v>
      </c>
      <c r="M49" s="26">
        <v>169</v>
      </c>
      <c r="N49" s="77">
        <v>137</v>
      </c>
      <c r="O49" s="2">
        <v>74</v>
      </c>
      <c r="P49" s="80"/>
    </row>
    <row r="50" spans="1:16" ht="28.2">
      <c r="A50" s="137"/>
      <c r="B50" s="137"/>
      <c r="C50" s="26" t="s">
        <v>107</v>
      </c>
      <c r="D50" s="143" t="s">
        <v>87</v>
      </c>
      <c r="E50" s="63">
        <v>494.35</v>
      </c>
      <c r="F50" s="2">
        <v>1600</v>
      </c>
      <c r="G50" s="2">
        <v>2020</v>
      </c>
      <c r="H50" s="61" t="s">
        <v>131</v>
      </c>
      <c r="I50" s="62">
        <v>45</v>
      </c>
      <c r="J50" s="3" t="s">
        <v>134</v>
      </c>
      <c r="K50" s="146" t="s">
        <v>141</v>
      </c>
      <c r="L50" s="146" t="s">
        <v>140</v>
      </c>
      <c r="M50" s="26">
        <v>79</v>
      </c>
      <c r="N50" s="77">
        <v>66</v>
      </c>
      <c r="O50" s="2">
        <v>71.8</v>
      </c>
      <c r="P50" s="80"/>
    </row>
    <row r="51" spans="1:16" ht="28.2">
      <c r="A51" s="136"/>
      <c r="B51" s="136"/>
      <c r="C51" s="26"/>
      <c r="D51" s="143" t="s">
        <v>88</v>
      </c>
      <c r="E51" s="60">
        <v>12605.88</v>
      </c>
      <c r="F51" s="2">
        <v>1100</v>
      </c>
      <c r="G51" s="2">
        <v>2020</v>
      </c>
      <c r="H51" s="61" t="s">
        <v>131</v>
      </c>
      <c r="I51" s="62">
        <v>45</v>
      </c>
      <c r="J51" s="3" t="s">
        <v>134</v>
      </c>
      <c r="K51" s="146" t="s">
        <v>141</v>
      </c>
      <c r="L51" s="146" t="s">
        <v>140</v>
      </c>
      <c r="M51" s="26">
        <v>79</v>
      </c>
      <c r="N51" s="77">
        <v>66</v>
      </c>
      <c r="O51" s="2">
        <v>71.8</v>
      </c>
      <c r="P51" s="80"/>
    </row>
    <row r="52" spans="1:16" ht="16.2" thickBot="1">
      <c r="A52" s="138"/>
      <c r="B52" s="138"/>
      <c r="C52" s="35" t="s">
        <v>101</v>
      </c>
      <c r="D52" s="144" t="s">
        <v>102</v>
      </c>
      <c r="E52" s="71">
        <v>2376.58</v>
      </c>
      <c r="F52" s="72">
        <v>800</v>
      </c>
      <c r="G52" s="72">
        <v>2154</v>
      </c>
      <c r="H52" s="73" t="s">
        <v>129</v>
      </c>
      <c r="I52" s="74">
        <v>22</v>
      </c>
      <c r="J52" s="75" t="s">
        <v>135</v>
      </c>
      <c r="K52" s="148" t="s">
        <v>138</v>
      </c>
      <c r="L52" s="148" t="s">
        <v>139</v>
      </c>
      <c r="M52" s="35">
        <v>123</v>
      </c>
      <c r="N52" s="78">
        <v>95</v>
      </c>
      <c r="O52" s="72">
        <v>77.7</v>
      </c>
      <c r="P52" s="8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F16" sqref="F16"/>
    </sheetView>
  </sheetViews>
  <sheetFormatPr defaultColWidth="8.88671875" defaultRowHeight="14.4"/>
  <cols>
    <col min="1" max="1" width="30.6640625" customWidth="1"/>
    <col min="2" max="2" width="21.44140625" customWidth="1"/>
    <col min="3" max="3" width="16.33203125" customWidth="1"/>
    <col min="4" max="4" width="20.33203125" customWidth="1"/>
    <col min="5" max="5" width="19.109375" customWidth="1"/>
    <col min="6" max="6" width="22.109375" customWidth="1"/>
    <col min="7" max="7" width="17.6640625" customWidth="1"/>
    <col min="8" max="8" width="24.44140625" customWidth="1"/>
    <col min="9" max="9" width="13.44140625" customWidth="1"/>
    <col min="10" max="10" width="25" customWidth="1"/>
    <col min="11" max="11" width="26" customWidth="1"/>
    <col min="12" max="12" width="19.44140625" customWidth="1"/>
    <col min="13" max="13" width="15.44140625" customWidth="1"/>
  </cols>
  <sheetData>
    <row r="1" spans="1:7" ht="30">
      <c r="A1" s="6" t="s">
        <v>31</v>
      </c>
      <c r="B1" s="65" t="s">
        <v>209</v>
      </c>
    </row>
    <row r="2" spans="1:7">
      <c r="A2" t="s">
        <v>69</v>
      </c>
    </row>
    <row r="3" spans="1:7" ht="86.4">
      <c r="A3" s="1" t="s">
        <v>35</v>
      </c>
      <c r="B3" s="7" t="s">
        <v>25</v>
      </c>
      <c r="C3" s="7" t="s">
        <v>26</v>
      </c>
      <c r="D3" s="7" t="s">
        <v>64</v>
      </c>
      <c r="E3" s="89" t="s">
        <v>27</v>
      </c>
      <c r="F3" s="89" t="s">
        <v>24</v>
      </c>
      <c r="G3" s="89" t="s">
        <v>28</v>
      </c>
    </row>
    <row r="4" spans="1:7">
      <c r="A4" s="3"/>
      <c r="B4" s="2"/>
      <c r="C4" s="2"/>
      <c r="D4" s="2"/>
      <c r="E4" s="90"/>
      <c r="F4" s="90"/>
      <c r="G4" s="90"/>
    </row>
    <row r="5" spans="1:7">
      <c r="A5" s="3"/>
      <c r="B5" s="2"/>
      <c r="C5" s="2"/>
      <c r="D5" s="2"/>
      <c r="E5" s="90"/>
      <c r="F5" s="90"/>
      <c r="G5" s="90"/>
    </row>
    <row r="6" spans="1:7">
      <c r="C6" s="8"/>
      <c r="D6" s="65"/>
      <c r="E6" s="9"/>
      <c r="F6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opLeftCell="C1" workbookViewId="0">
      <selection activeCell="E3" sqref="E3:E8"/>
    </sheetView>
  </sheetViews>
  <sheetFormatPr defaultColWidth="8.88671875" defaultRowHeight="14.4"/>
  <cols>
    <col min="1" max="1" width="16" customWidth="1"/>
    <col min="2" max="2" width="30.6640625" customWidth="1"/>
    <col min="3" max="3" width="25.33203125" customWidth="1"/>
    <col min="4" max="4" width="14.88671875" customWidth="1"/>
    <col min="6" max="6" width="23.33203125" customWidth="1"/>
    <col min="7" max="7" width="15.33203125" customWidth="1"/>
    <col min="8" max="8" width="33.6640625" customWidth="1"/>
    <col min="11" max="11" width="17" customWidth="1"/>
    <col min="14" max="14" width="12.6640625" customWidth="1"/>
    <col min="15" max="15" width="12.44140625" customWidth="1"/>
    <col min="16" max="16" width="15.44140625" customWidth="1"/>
  </cols>
  <sheetData>
    <row r="1" spans="1:18" ht="21">
      <c r="A1" s="6" t="s">
        <v>39</v>
      </c>
    </row>
    <row r="2" spans="1:18" ht="15" customHeight="1">
      <c r="A2" t="s">
        <v>38</v>
      </c>
      <c r="B2" s="13"/>
      <c r="C2" s="13"/>
      <c r="D2" s="13"/>
      <c r="E2" s="13"/>
      <c r="F2" s="13"/>
      <c r="G2" s="13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18" ht="86.4">
      <c r="A3" s="1" t="s">
        <v>4</v>
      </c>
      <c r="B3" s="1" t="s">
        <v>16</v>
      </c>
      <c r="C3" s="1" t="s">
        <v>15</v>
      </c>
      <c r="D3" s="11" t="s">
        <v>40</v>
      </c>
      <c r="E3" s="89" t="s">
        <v>14</v>
      </c>
      <c r="F3" s="1" t="s">
        <v>41</v>
      </c>
      <c r="G3" s="1" t="s">
        <v>79</v>
      </c>
    </row>
    <row r="4" spans="1:18">
      <c r="A4" s="2">
        <v>1</v>
      </c>
      <c r="B4" s="2" t="s">
        <v>139</v>
      </c>
      <c r="C4" s="64" t="s">
        <v>138</v>
      </c>
      <c r="D4" s="12">
        <v>60</v>
      </c>
      <c r="E4" s="90"/>
      <c r="F4" s="2">
        <v>365</v>
      </c>
      <c r="G4" s="2">
        <v>30</v>
      </c>
      <c r="H4" s="10"/>
    </row>
    <row r="5" spans="1:18">
      <c r="A5" s="2">
        <v>2</v>
      </c>
      <c r="B5" s="2" t="s">
        <v>140</v>
      </c>
      <c r="C5" s="64" t="s">
        <v>141</v>
      </c>
      <c r="D5" s="12">
        <v>55</v>
      </c>
      <c r="E5" s="90"/>
      <c r="F5" s="2">
        <v>365</v>
      </c>
      <c r="G5" s="2">
        <v>25</v>
      </c>
    </row>
    <row r="6" spans="1:18">
      <c r="A6" s="2">
        <v>3</v>
      </c>
      <c r="B6" s="2" t="s">
        <v>142</v>
      </c>
      <c r="C6" s="64" t="s">
        <v>143</v>
      </c>
      <c r="D6" s="12">
        <v>60</v>
      </c>
      <c r="E6" s="90"/>
      <c r="F6" s="2">
        <v>365</v>
      </c>
      <c r="G6" s="2">
        <v>30</v>
      </c>
    </row>
    <row r="7" spans="1:18">
      <c r="A7" s="2">
        <v>4</v>
      </c>
      <c r="B7" s="2" t="s">
        <v>145</v>
      </c>
      <c r="C7" s="64" t="s">
        <v>144</v>
      </c>
      <c r="D7" s="12">
        <v>55</v>
      </c>
      <c r="E7" s="90"/>
      <c r="F7" s="2">
        <v>365</v>
      </c>
      <c r="G7" s="2">
        <v>25</v>
      </c>
    </row>
    <row r="8" spans="1:18">
      <c r="A8" s="2">
        <v>5</v>
      </c>
      <c r="B8" s="2" t="s">
        <v>146</v>
      </c>
      <c r="C8" s="64" t="s">
        <v>147</v>
      </c>
      <c r="D8" s="12">
        <v>55</v>
      </c>
      <c r="E8" s="90"/>
      <c r="F8" s="2">
        <v>365</v>
      </c>
      <c r="G8" s="2">
        <v>25</v>
      </c>
    </row>
    <row r="9" spans="1:18" ht="22.8">
      <c r="C9" s="53" t="s">
        <v>148</v>
      </c>
      <c r="D9" s="53" t="s">
        <v>148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17" sqref="C17"/>
    </sheetView>
  </sheetViews>
  <sheetFormatPr defaultColWidth="8.88671875" defaultRowHeight="14.4"/>
  <cols>
    <col min="1" max="1" width="26.6640625" customWidth="1"/>
    <col min="2" max="2" width="22.44140625" customWidth="1"/>
    <col min="3" max="3" width="18" customWidth="1"/>
    <col min="4" max="4" width="15.33203125" customWidth="1"/>
    <col min="5" max="5" width="11.44140625" customWidth="1"/>
  </cols>
  <sheetData>
    <row r="1" spans="1:5" ht="21">
      <c r="A1" s="6" t="s">
        <v>42</v>
      </c>
    </row>
    <row r="2" spans="1:5">
      <c r="A2" t="s">
        <v>45</v>
      </c>
    </row>
    <row r="3" spans="1:5" ht="57.6">
      <c r="A3" s="1" t="s">
        <v>73</v>
      </c>
      <c r="B3" s="1" t="s">
        <v>43</v>
      </c>
      <c r="C3" s="1" t="s">
        <v>80</v>
      </c>
      <c r="D3" s="1" t="s">
        <v>44</v>
      </c>
      <c r="E3" s="83" t="s">
        <v>81</v>
      </c>
    </row>
    <row r="4" spans="1:5">
      <c r="A4" s="2" t="s">
        <v>139</v>
      </c>
      <c r="B4" s="2" t="s">
        <v>162</v>
      </c>
      <c r="C4" s="2">
        <v>5.16</v>
      </c>
      <c r="D4" s="2">
        <v>4100</v>
      </c>
      <c r="E4" s="84" t="s">
        <v>168</v>
      </c>
    </row>
    <row r="5" spans="1:5">
      <c r="A5" s="2" t="s">
        <v>140</v>
      </c>
      <c r="B5" s="2" t="s">
        <v>163</v>
      </c>
      <c r="C5" s="2">
        <v>140000</v>
      </c>
      <c r="D5" s="2">
        <v>71000</v>
      </c>
      <c r="E5" s="84" t="s">
        <v>166</v>
      </c>
    </row>
    <row r="6" spans="1:5">
      <c r="A6" s="2" t="s">
        <v>142</v>
      </c>
      <c r="B6" s="2" t="s">
        <v>164</v>
      </c>
      <c r="C6" s="2">
        <v>300000</v>
      </c>
      <c r="D6" s="2">
        <v>18000</v>
      </c>
      <c r="E6" s="84" t="s">
        <v>166</v>
      </c>
    </row>
    <row r="7" spans="1:5">
      <c r="A7" s="2" t="s">
        <v>145</v>
      </c>
      <c r="B7" s="2" t="s">
        <v>164</v>
      </c>
      <c r="C7" s="2">
        <v>50000</v>
      </c>
      <c r="D7" s="2">
        <v>18000</v>
      </c>
      <c r="E7" s="84" t="s">
        <v>166</v>
      </c>
    </row>
    <row r="8" spans="1:5">
      <c r="A8" s="2" t="s">
        <v>146</v>
      </c>
      <c r="B8" s="2" t="s">
        <v>165</v>
      </c>
      <c r="C8" s="2">
        <v>690000</v>
      </c>
      <c r="D8" s="2">
        <v>38260</v>
      </c>
      <c r="E8" s="84" t="s">
        <v>167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6" sqref="B16"/>
    </sheetView>
  </sheetViews>
  <sheetFormatPr defaultColWidth="8.88671875" defaultRowHeight="14.4"/>
  <cols>
    <col min="1" max="1" width="38.44140625" customWidth="1"/>
    <col min="2" max="2" width="22.33203125" customWidth="1"/>
    <col min="3" max="3" width="21.6640625" customWidth="1"/>
    <col min="4" max="4" width="18.44140625" customWidth="1"/>
  </cols>
  <sheetData>
    <row r="1" spans="1:4" ht="21">
      <c r="A1" s="6" t="s">
        <v>76</v>
      </c>
    </row>
    <row r="2" spans="1:4">
      <c r="A2" t="s">
        <v>46</v>
      </c>
    </row>
    <row r="3" spans="1:4" ht="43.2">
      <c r="A3" s="92" t="s">
        <v>73</v>
      </c>
      <c r="B3" s="89" t="s">
        <v>23</v>
      </c>
      <c r="C3" s="89" t="s">
        <v>22</v>
      </c>
      <c r="D3" s="89" t="s">
        <v>47</v>
      </c>
    </row>
    <row r="4" spans="1:4">
      <c r="A4" s="90"/>
      <c r="B4" s="91"/>
      <c r="C4" s="90"/>
      <c r="D4" s="9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8" sqref="D8"/>
    </sheetView>
  </sheetViews>
  <sheetFormatPr defaultColWidth="8.88671875" defaultRowHeight="14.4"/>
  <cols>
    <col min="1" max="1" width="30.33203125" customWidth="1"/>
    <col min="2" max="2" width="25.88671875" customWidth="1"/>
    <col min="3" max="3" width="11.88671875" customWidth="1"/>
    <col min="4" max="4" width="11.44140625" customWidth="1"/>
  </cols>
  <sheetData>
    <row r="1" spans="1:4" ht="21">
      <c r="A1" s="6" t="s">
        <v>77</v>
      </c>
    </row>
    <row r="2" spans="1:4">
      <c r="A2" t="s">
        <v>72</v>
      </c>
    </row>
    <row r="3" spans="1:4" ht="57.6">
      <c r="A3" s="1" t="s">
        <v>73</v>
      </c>
      <c r="B3" s="89" t="s">
        <v>21</v>
      </c>
      <c r="C3" s="1" t="s">
        <v>82</v>
      </c>
      <c r="D3" s="1" t="s">
        <v>48</v>
      </c>
    </row>
    <row r="4" spans="1:4">
      <c r="A4" s="2" t="s">
        <v>139</v>
      </c>
      <c r="B4" s="90"/>
      <c r="C4" s="2">
        <v>35000</v>
      </c>
      <c r="D4" s="2">
        <v>4</v>
      </c>
    </row>
    <row r="5" spans="1:4">
      <c r="A5" s="2" t="s">
        <v>140</v>
      </c>
      <c r="B5" s="91"/>
      <c r="C5" s="2">
        <v>30000</v>
      </c>
      <c r="D5" s="2">
        <v>20</v>
      </c>
    </row>
    <row r="6" spans="1:4">
      <c r="A6" s="2" t="s">
        <v>142</v>
      </c>
      <c r="B6" s="90"/>
      <c r="C6" s="2">
        <v>30000</v>
      </c>
      <c r="D6" s="2">
        <v>316</v>
      </c>
    </row>
    <row r="7" spans="1:4">
      <c r="A7" s="2" t="s">
        <v>145</v>
      </c>
      <c r="B7" s="90"/>
      <c r="C7" s="2">
        <v>30000</v>
      </c>
      <c r="D7" s="2">
        <v>257</v>
      </c>
    </row>
    <row r="8" spans="1:4">
      <c r="A8" s="2" t="s">
        <v>146</v>
      </c>
      <c r="B8" s="90"/>
      <c r="C8" s="2">
        <v>30000</v>
      </c>
      <c r="D8" s="2">
        <v>2854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D8" sqref="D8"/>
    </sheetView>
  </sheetViews>
  <sheetFormatPr defaultColWidth="8.88671875" defaultRowHeight="14.4"/>
  <cols>
    <col min="1" max="1" width="26.109375" customWidth="1"/>
    <col min="2" max="2" width="28" customWidth="1"/>
    <col min="3" max="3" width="21.33203125" customWidth="1"/>
    <col min="4" max="4" width="16.33203125" customWidth="1"/>
    <col min="5" max="5" width="20.109375" customWidth="1"/>
    <col min="6" max="6" width="15" customWidth="1"/>
    <col min="7" max="8" width="18.109375" customWidth="1"/>
    <col min="9" max="9" width="9.44140625" customWidth="1"/>
    <col min="10" max="10" width="14.44140625" customWidth="1"/>
    <col min="11" max="11" width="32" customWidth="1"/>
    <col min="12" max="12" width="21.6640625" customWidth="1"/>
    <col min="13" max="13" width="18.44140625" customWidth="1"/>
    <col min="14" max="14" width="15.6640625" customWidth="1"/>
    <col min="15" max="15" width="22.88671875" customWidth="1"/>
    <col min="16" max="16" width="12.6640625" customWidth="1"/>
    <col min="17" max="17" width="12.88671875" customWidth="1"/>
    <col min="18" max="18" width="16.6640625" customWidth="1"/>
    <col min="19" max="19" width="16.33203125" customWidth="1"/>
    <col min="20" max="20" width="15" customWidth="1"/>
  </cols>
  <sheetData>
    <row r="1" spans="1:14" ht="21">
      <c r="A1" s="6" t="s">
        <v>78</v>
      </c>
    </row>
    <row r="2" spans="1:14">
      <c r="A2" t="s">
        <v>49</v>
      </c>
    </row>
    <row r="3" spans="1:14" ht="57.6">
      <c r="A3" s="1" t="s">
        <v>73</v>
      </c>
      <c r="B3" s="1" t="s">
        <v>17</v>
      </c>
      <c r="C3" s="1" t="s">
        <v>50</v>
      </c>
      <c r="D3" s="1" t="s">
        <v>19</v>
      </c>
      <c r="E3" s="1" t="s">
        <v>18</v>
      </c>
      <c r="F3" s="1" t="s">
        <v>20</v>
      </c>
      <c r="G3" s="1" t="s">
        <v>29</v>
      </c>
      <c r="H3" s="1" t="s">
        <v>30</v>
      </c>
      <c r="I3" s="1" t="s">
        <v>51</v>
      </c>
      <c r="J3" s="1" t="s">
        <v>74</v>
      </c>
      <c r="K3" s="1" t="s">
        <v>52</v>
      </c>
      <c r="L3" s="89" t="s">
        <v>32</v>
      </c>
      <c r="M3" s="93" t="s">
        <v>53</v>
      </c>
      <c r="N3" s="85" t="s">
        <v>83</v>
      </c>
    </row>
    <row r="4" spans="1:14">
      <c r="A4" s="2" t="s">
        <v>174</v>
      </c>
      <c r="B4" s="2" t="s">
        <v>169</v>
      </c>
      <c r="C4" s="2">
        <v>2.0640000000000002E-2</v>
      </c>
      <c r="D4" s="2">
        <v>30000000</v>
      </c>
      <c r="E4" s="55">
        <v>4285714.2857142854</v>
      </c>
      <c r="F4" s="2">
        <v>2</v>
      </c>
      <c r="G4" s="2" t="s">
        <v>173</v>
      </c>
      <c r="H4" s="2" t="s">
        <v>177</v>
      </c>
      <c r="I4" s="2">
        <v>0.42</v>
      </c>
      <c r="J4" s="3">
        <v>8.4700000000000006</v>
      </c>
      <c r="K4" s="2" t="s">
        <v>178</v>
      </c>
      <c r="L4" s="91"/>
      <c r="M4" s="91"/>
      <c r="N4" s="87">
        <v>0.8</v>
      </c>
    </row>
    <row r="5" spans="1:14">
      <c r="A5" s="2" t="s">
        <v>140</v>
      </c>
      <c r="B5" s="2" t="s">
        <v>172</v>
      </c>
      <c r="C5" s="2">
        <v>560</v>
      </c>
      <c r="D5" s="2">
        <v>219434792</v>
      </c>
      <c r="E5" s="55">
        <v>8082500</v>
      </c>
      <c r="F5" s="2">
        <v>1</v>
      </c>
      <c r="G5" s="2" t="s">
        <v>173</v>
      </c>
      <c r="H5" s="2" t="s">
        <v>175</v>
      </c>
      <c r="I5" s="2">
        <v>90</v>
      </c>
      <c r="J5" s="3">
        <v>8.4700000000000006</v>
      </c>
      <c r="K5" s="2" t="s">
        <v>178</v>
      </c>
      <c r="L5" s="94"/>
      <c r="M5" s="90"/>
      <c r="N5" s="87">
        <v>0.8</v>
      </c>
    </row>
    <row r="6" spans="1:14">
      <c r="A6" s="2" t="s">
        <v>142</v>
      </c>
      <c r="B6" s="2" t="s">
        <v>170</v>
      </c>
      <c r="C6" s="2">
        <v>1200</v>
      </c>
      <c r="D6" s="56">
        <v>2378660000</v>
      </c>
      <c r="E6" s="55">
        <v>339808571.4285714</v>
      </c>
      <c r="F6" s="2">
        <v>1</v>
      </c>
      <c r="G6" s="2" t="s">
        <v>173</v>
      </c>
      <c r="H6" s="2" t="s">
        <v>176</v>
      </c>
      <c r="I6" s="2">
        <v>27</v>
      </c>
      <c r="J6" s="3">
        <v>8.4700000000000006</v>
      </c>
      <c r="K6" s="2" t="s">
        <v>178</v>
      </c>
      <c r="L6" s="90"/>
      <c r="M6" s="90"/>
      <c r="N6" s="87">
        <v>0.8</v>
      </c>
    </row>
    <row r="7" spans="1:14">
      <c r="A7" s="2" t="s">
        <v>145</v>
      </c>
      <c r="B7" s="2" t="s">
        <v>170</v>
      </c>
      <c r="C7" s="2">
        <v>200</v>
      </c>
      <c r="D7" s="56">
        <v>1800419000</v>
      </c>
      <c r="E7" s="55">
        <v>257202714.2857143</v>
      </c>
      <c r="F7" s="2">
        <v>1</v>
      </c>
      <c r="G7" s="2" t="s">
        <v>173</v>
      </c>
      <c r="H7" s="2" t="s">
        <v>176</v>
      </c>
      <c r="I7" s="2">
        <v>27</v>
      </c>
      <c r="J7" s="3">
        <v>8.4700000000000006</v>
      </c>
      <c r="K7" s="2" t="s">
        <v>178</v>
      </c>
      <c r="L7" s="90"/>
      <c r="M7" s="90"/>
      <c r="N7" s="87">
        <v>0.8</v>
      </c>
    </row>
    <row r="8" spans="1:14">
      <c r="A8" s="2" t="s">
        <v>146</v>
      </c>
      <c r="B8" s="2" t="s">
        <v>171</v>
      </c>
      <c r="C8" s="2">
        <v>2760</v>
      </c>
      <c r="D8" s="56">
        <v>6417017000</v>
      </c>
      <c r="E8" s="55">
        <v>916716714.28571427</v>
      </c>
      <c r="F8" s="2">
        <v>1</v>
      </c>
      <c r="G8" s="2" t="s">
        <v>173</v>
      </c>
      <c r="H8" s="2" t="s">
        <v>175</v>
      </c>
      <c r="I8" s="57">
        <v>375</v>
      </c>
      <c r="J8" s="3">
        <v>8.4700000000000006</v>
      </c>
      <c r="K8" s="2" t="s">
        <v>178</v>
      </c>
      <c r="L8" s="90"/>
      <c r="M8" s="90"/>
      <c r="N8" s="87">
        <v>0.8</v>
      </c>
    </row>
    <row r="10" spans="1:14">
      <c r="B10" s="58"/>
    </row>
    <row r="11" spans="1:14">
      <c r="B11" s="5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J3" sqref="J3:J18"/>
    </sheetView>
  </sheetViews>
  <sheetFormatPr defaultColWidth="8.88671875" defaultRowHeight="14.4"/>
  <cols>
    <col min="1" max="1" width="26.33203125" customWidth="1"/>
    <col min="2" max="2" width="54.5546875" customWidth="1"/>
    <col min="3" max="3" width="32.44140625" bestFit="1" customWidth="1"/>
    <col min="4" max="4" width="27" customWidth="1"/>
    <col min="6" max="7" width="12.33203125" customWidth="1"/>
    <col min="8" max="8" width="24.44140625" customWidth="1"/>
    <col min="9" max="9" width="41.88671875" customWidth="1"/>
    <col min="10" max="10" width="34" customWidth="1"/>
    <col min="11" max="15" width="9.109375" customWidth="1"/>
  </cols>
  <sheetData>
    <row r="1" spans="1:16" ht="21">
      <c r="A1" s="6" t="s">
        <v>59</v>
      </c>
    </row>
    <row r="2" spans="1:16">
      <c r="A2" t="s">
        <v>60</v>
      </c>
    </row>
    <row r="3" spans="1:16" ht="57.6">
      <c r="A3" s="1" t="s">
        <v>61</v>
      </c>
      <c r="B3" s="1" t="s">
        <v>62</v>
      </c>
      <c r="C3" s="1" t="s">
        <v>63</v>
      </c>
      <c r="D3" s="1" t="s">
        <v>37</v>
      </c>
      <c r="E3" s="1" t="s">
        <v>36</v>
      </c>
      <c r="F3" s="1" t="s">
        <v>67</v>
      </c>
      <c r="G3" s="1" t="s">
        <v>68</v>
      </c>
      <c r="H3" s="1" t="s">
        <v>55</v>
      </c>
      <c r="I3" s="1" t="s">
        <v>56</v>
      </c>
      <c r="J3" s="89" t="s">
        <v>34</v>
      </c>
      <c r="O3" s="9"/>
      <c r="P3" s="9"/>
    </row>
    <row r="4" spans="1:16">
      <c r="A4" s="2" t="s">
        <v>139</v>
      </c>
      <c r="B4" s="2" t="s">
        <v>179</v>
      </c>
      <c r="C4" s="2"/>
      <c r="D4" s="2" t="s">
        <v>180</v>
      </c>
      <c r="E4" s="2">
        <v>6000</v>
      </c>
      <c r="F4" s="2">
        <v>4100</v>
      </c>
      <c r="G4" s="2"/>
      <c r="H4" s="3"/>
      <c r="I4" s="3"/>
      <c r="J4" s="95"/>
    </row>
    <row r="5" spans="1:16">
      <c r="A5" s="2" t="s">
        <v>140</v>
      </c>
      <c r="B5" s="2" t="s">
        <v>181</v>
      </c>
      <c r="C5" s="2" t="s">
        <v>182</v>
      </c>
      <c r="D5" s="2" t="s">
        <v>163</v>
      </c>
      <c r="E5" s="2">
        <v>5775</v>
      </c>
      <c r="F5" s="2">
        <v>25086600</v>
      </c>
      <c r="G5" s="2">
        <v>174460</v>
      </c>
      <c r="H5" s="2" t="s">
        <v>203</v>
      </c>
      <c r="I5" s="2" t="s">
        <v>198</v>
      </c>
      <c r="J5" s="90"/>
    </row>
    <row r="6" spans="1:16">
      <c r="A6" s="2" t="s">
        <v>140</v>
      </c>
      <c r="B6" s="2" t="s">
        <v>183</v>
      </c>
      <c r="C6" s="2" t="s">
        <v>184</v>
      </c>
      <c r="D6" s="2" t="s">
        <v>163</v>
      </c>
      <c r="E6" s="2">
        <v>6870</v>
      </c>
      <c r="F6" s="2">
        <v>29843280</v>
      </c>
      <c r="G6" s="2">
        <v>9620</v>
      </c>
      <c r="H6" s="2" t="s">
        <v>203</v>
      </c>
      <c r="I6" s="2" t="s">
        <v>198</v>
      </c>
      <c r="J6" s="90"/>
    </row>
    <row r="7" spans="1:16">
      <c r="A7" s="2" t="s">
        <v>140</v>
      </c>
      <c r="B7" s="2" t="s">
        <v>185</v>
      </c>
      <c r="C7" s="2" t="s">
        <v>186</v>
      </c>
      <c r="D7" s="2" t="s">
        <v>163</v>
      </c>
      <c r="E7" s="2">
        <v>2069.9999999999995</v>
      </c>
      <c r="F7" s="2">
        <v>8992079.9999999981</v>
      </c>
      <c r="G7" s="2">
        <v>128388</v>
      </c>
      <c r="H7" s="2" t="s">
        <v>203</v>
      </c>
      <c r="I7" s="2" t="s">
        <v>198</v>
      </c>
      <c r="J7" s="90"/>
    </row>
    <row r="8" spans="1:16">
      <c r="A8" s="2" t="s">
        <v>140</v>
      </c>
      <c r="B8" s="2" t="s">
        <v>187</v>
      </c>
      <c r="C8" s="2" t="s">
        <v>188</v>
      </c>
      <c r="D8" s="2" t="s">
        <v>163</v>
      </c>
      <c r="E8" s="2">
        <v>1920</v>
      </c>
      <c r="F8" s="2">
        <v>8340480</v>
      </c>
      <c r="G8" s="2">
        <v>139516</v>
      </c>
      <c r="H8" s="2" t="s">
        <v>203</v>
      </c>
      <c r="I8" s="2" t="s">
        <v>198</v>
      </c>
      <c r="J8" s="90"/>
    </row>
    <row r="9" spans="1:16">
      <c r="A9" s="2" t="s">
        <v>140</v>
      </c>
      <c r="B9" s="2" t="s">
        <v>189</v>
      </c>
      <c r="C9" s="2" t="s">
        <v>186</v>
      </c>
      <c r="D9" s="2" t="s">
        <v>163</v>
      </c>
      <c r="E9" s="2">
        <v>2370</v>
      </c>
      <c r="F9" s="2">
        <v>10295280</v>
      </c>
      <c r="G9" s="2">
        <v>128388</v>
      </c>
      <c r="H9" s="2" t="s">
        <v>203</v>
      </c>
      <c r="I9" s="2" t="s">
        <v>198</v>
      </c>
      <c r="J9" s="90"/>
    </row>
    <row r="10" spans="1:16">
      <c r="A10" s="2" t="s">
        <v>140</v>
      </c>
      <c r="B10" s="2" t="s">
        <v>190</v>
      </c>
      <c r="C10" s="2" t="s">
        <v>184</v>
      </c>
      <c r="D10" s="2" t="s">
        <v>163</v>
      </c>
      <c r="E10" s="2">
        <v>2385</v>
      </c>
      <c r="F10" s="2">
        <v>10360440</v>
      </c>
      <c r="G10" s="2">
        <v>9620</v>
      </c>
      <c r="H10" s="2" t="s">
        <v>203</v>
      </c>
      <c r="I10" s="2" t="s">
        <v>198</v>
      </c>
      <c r="J10" s="90"/>
    </row>
    <row r="11" spans="1:16">
      <c r="A11" s="2" t="s">
        <v>140</v>
      </c>
      <c r="B11" s="2" t="s">
        <v>191</v>
      </c>
      <c r="C11" s="2" t="s">
        <v>184</v>
      </c>
      <c r="D11" s="2" t="s">
        <v>163</v>
      </c>
      <c r="E11" s="2">
        <v>2850</v>
      </c>
      <c r="F11" s="2">
        <v>12380400</v>
      </c>
      <c r="G11" s="2">
        <v>9620</v>
      </c>
      <c r="H11" s="2" t="s">
        <v>203</v>
      </c>
      <c r="I11" s="2" t="s">
        <v>198</v>
      </c>
      <c r="J11" s="90"/>
    </row>
    <row r="12" spans="1:16">
      <c r="A12" s="2" t="s">
        <v>140</v>
      </c>
      <c r="B12" s="2" t="s">
        <v>192</v>
      </c>
      <c r="C12" s="2" t="s">
        <v>186</v>
      </c>
      <c r="D12" s="2" t="s">
        <v>163</v>
      </c>
      <c r="E12" s="2">
        <v>1740</v>
      </c>
      <c r="F12" s="2">
        <v>7558560</v>
      </c>
      <c r="G12" s="2">
        <v>128388</v>
      </c>
      <c r="H12" s="2" t="s">
        <v>203</v>
      </c>
      <c r="I12" s="2" t="s">
        <v>198</v>
      </c>
      <c r="J12" s="90"/>
    </row>
    <row r="13" spans="1:16">
      <c r="A13" s="2" t="s">
        <v>140</v>
      </c>
      <c r="B13" s="2" t="s">
        <v>193</v>
      </c>
      <c r="C13" s="2" t="s">
        <v>194</v>
      </c>
      <c r="D13" s="2" t="s">
        <v>163</v>
      </c>
      <c r="E13" s="2">
        <v>1275</v>
      </c>
      <c r="F13" s="2">
        <v>5538600</v>
      </c>
      <c r="G13" s="2">
        <v>98904</v>
      </c>
      <c r="H13" s="2" t="s">
        <v>203</v>
      </c>
      <c r="I13" s="2" t="s">
        <v>198</v>
      </c>
      <c r="J13" s="90"/>
    </row>
    <row r="14" spans="1:16">
      <c r="A14" s="2" t="s">
        <v>140</v>
      </c>
      <c r="B14" s="2" t="s">
        <v>195</v>
      </c>
      <c r="C14" s="2" t="s">
        <v>196</v>
      </c>
      <c r="D14" s="2" t="s">
        <v>163</v>
      </c>
      <c r="E14" s="2">
        <v>1034.9999999999998</v>
      </c>
      <c r="F14" s="2">
        <v>4496039.9999999991</v>
      </c>
      <c r="G14" s="2">
        <v>70252</v>
      </c>
      <c r="H14" s="2" t="s">
        <v>203</v>
      </c>
      <c r="I14" s="2" t="s">
        <v>198</v>
      </c>
      <c r="J14" s="90"/>
    </row>
    <row r="15" spans="1:16">
      <c r="A15" s="2" t="s">
        <v>140</v>
      </c>
      <c r="B15" s="2" t="s">
        <v>197</v>
      </c>
      <c r="C15" s="2" t="s">
        <v>184</v>
      </c>
      <c r="D15" s="2" t="s">
        <v>163</v>
      </c>
      <c r="E15" s="2">
        <v>121710</v>
      </c>
      <c r="F15" s="2">
        <v>528708240</v>
      </c>
      <c r="G15" s="2">
        <v>9620</v>
      </c>
      <c r="H15" s="2" t="s">
        <v>203</v>
      </c>
      <c r="I15" s="2" t="s">
        <v>198</v>
      </c>
      <c r="J15" s="90"/>
    </row>
    <row r="16" spans="1:16">
      <c r="A16" s="2" t="s">
        <v>142</v>
      </c>
      <c r="B16" s="2" t="s">
        <v>202</v>
      </c>
      <c r="C16" s="2" t="s">
        <v>199</v>
      </c>
      <c r="D16" s="2" t="s">
        <v>164</v>
      </c>
      <c r="E16" s="2">
        <v>3000000</v>
      </c>
      <c r="F16" s="2">
        <v>18000</v>
      </c>
      <c r="G16" s="2">
        <v>12000</v>
      </c>
      <c r="H16" s="2" t="s">
        <v>203</v>
      </c>
      <c r="I16" s="2" t="s">
        <v>198</v>
      </c>
      <c r="J16" s="90"/>
    </row>
    <row r="17" spans="1:10">
      <c r="A17" s="2" t="s">
        <v>145</v>
      </c>
      <c r="B17" s="2" t="s">
        <v>202</v>
      </c>
      <c r="C17" s="2" t="s">
        <v>184</v>
      </c>
      <c r="D17" s="2" t="s">
        <v>164</v>
      </c>
      <c r="E17" s="2">
        <v>50000</v>
      </c>
      <c r="F17" s="2">
        <v>18000</v>
      </c>
      <c r="G17" s="2">
        <v>9620</v>
      </c>
      <c r="H17" s="2" t="s">
        <v>203</v>
      </c>
      <c r="I17" s="2" t="s">
        <v>198</v>
      </c>
      <c r="J17" s="90"/>
    </row>
    <row r="18" spans="1:10">
      <c r="A18" s="2" t="s">
        <v>146</v>
      </c>
      <c r="B18" s="2" t="s">
        <v>202</v>
      </c>
      <c r="C18" s="2" t="s">
        <v>201</v>
      </c>
      <c r="D18" s="2" t="s">
        <v>200</v>
      </c>
      <c r="E18" s="2">
        <v>690000</v>
      </c>
      <c r="F18" s="2">
        <v>38260</v>
      </c>
      <c r="G18" s="2">
        <v>9000</v>
      </c>
      <c r="H18" s="2" t="s">
        <v>203</v>
      </c>
      <c r="I18" s="2" t="s">
        <v>198</v>
      </c>
      <c r="J18" s="9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3" sqref="C3:C10"/>
    </sheetView>
  </sheetViews>
  <sheetFormatPr defaultColWidth="8.88671875" defaultRowHeight="14.4"/>
  <cols>
    <col min="1" max="1" width="38.88671875" customWidth="1"/>
    <col min="2" max="2" width="36.109375" bestFit="1" customWidth="1"/>
    <col min="3" max="3" width="28.44140625" customWidth="1"/>
    <col min="4" max="4" width="43.44140625" customWidth="1"/>
    <col min="5" max="5" width="34.44140625" customWidth="1"/>
    <col min="6" max="6" width="29.44140625" customWidth="1"/>
  </cols>
  <sheetData>
    <row r="1" spans="1:6" ht="21">
      <c r="A1" s="4" t="s">
        <v>2</v>
      </c>
    </row>
    <row r="2" spans="1:6">
      <c r="A2" s="5" t="s">
        <v>3</v>
      </c>
      <c r="B2" s="5"/>
      <c r="C2" s="5"/>
      <c r="D2" s="5"/>
      <c r="E2" s="5"/>
    </row>
    <row r="3" spans="1:6" ht="79.349999999999994" customHeight="1">
      <c r="A3" s="14" t="s">
        <v>6</v>
      </c>
      <c r="B3" s="14" t="s">
        <v>5</v>
      </c>
      <c r="C3" s="102" t="s">
        <v>100</v>
      </c>
      <c r="D3" s="15" t="s">
        <v>75</v>
      </c>
      <c r="E3" s="89" t="s">
        <v>7</v>
      </c>
      <c r="F3" s="101" t="s">
        <v>157</v>
      </c>
    </row>
    <row r="4" spans="1:6" ht="15.6">
      <c r="A4" s="21" t="s">
        <v>84</v>
      </c>
      <c r="B4" s="16" t="s">
        <v>89</v>
      </c>
      <c r="C4" s="103">
        <v>573130</v>
      </c>
      <c r="D4" s="17">
        <f t="shared" ref="D4:D10" si="0">C4*1000*$C$14</f>
        <v>128954.25</v>
      </c>
      <c r="E4" s="91"/>
      <c r="F4" s="97"/>
    </row>
    <row r="5" spans="1:6" ht="15.6">
      <c r="A5" s="22" t="s">
        <v>90</v>
      </c>
      <c r="B5" s="16" t="s">
        <v>91</v>
      </c>
      <c r="C5" s="104">
        <v>555552</v>
      </c>
      <c r="D5" s="17">
        <f t="shared" si="0"/>
        <v>124999.2</v>
      </c>
      <c r="E5" s="91"/>
      <c r="F5" s="97"/>
    </row>
    <row r="6" spans="1:6" ht="15.6">
      <c r="A6" s="23" t="s">
        <v>94</v>
      </c>
      <c r="B6" s="16" t="s">
        <v>92</v>
      </c>
      <c r="C6" s="104">
        <v>1353452</v>
      </c>
      <c r="D6" s="17">
        <f t="shared" si="0"/>
        <v>304526.7</v>
      </c>
      <c r="E6" s="90"/>
      <c r="F6" s="97"/>
    </row>
    <row r="7" spans="1:6" ht="15.6">
      <c r="A7" s="23" t="s">
        <v>93</v>
      </c>
      <c r="B7" s="16" t="s">
        <v>95</v>
      </c>
      <c r="C7" s="104">
        <v>367120.19</v>
      </c>
      <c r="D7" s="17">
        <f t="shared" si="0"/>
        <v>82602.042749999993</v>
      </c>
      <c r="E7" s="90"/>
      <c r="F7" s="97"/>
    </row>
    <row r="8" spans="1:6" ht="15.6">
      <c r="A8" s="24" t="s">
        <v>97</v>
      </c>
      <c r="B8" s="16" t="s">
        <v>96</v>
      </c>
      <c r="C8" s="103">
        <v>194214.43</v>
      </c>
      <c r="D8" s="17">
        <f t="shared" si="0"/>
        <v>43698.246749999998</v>
      </c>
      <c r="E8" s="90"/>
      <c r="F8" s="97"/>
    </row>
    <row r="9" spans="1:6" ht="15.6">
      <c r="A9" s="23" t="s">
        <v>99</v>
      </c>
      <c r="B9" s="16" t="s">
        <v>98</v>
      </c>
      <c r="C9" s="103">
        <v>161269</v>
      </c>
      <c r="D9" s="17">
        <f t="shared" si="0"/>
        <v>36285.525000000001</v>
      </c>
      <c r="E9" s="90"/>
      <c r="F9" s="97"/>
    </row>
    <row r="10" spans="1:6" ht="15.6">
      <c r="A10" s="16" t="s">
        <v>105</v>
      </c>
      <c r="B10" s="16" t="s">
        <v>106</v>
      </c>
      <c r="C10" s="103">
        <v>352085.82</v>
      </c>
      <c r="D10" s="17">
        <f t="shared" si="0"/>
        <v>79219.309500000003</v>
      </c>
      <c r="E10" s="90"/>
      <c r="F10" s="97"/>
    </row>
    <row r="11" spans="1:6" ht="15.6">
      <c r="A11" s="18"/>
      <c r="B11" s="18"/>
      <c r="C11" s="96" t="s">
        <v>100</v>
      </c>
      <c r="D11" s="97" t="s">
        <v>103</v>
      </c>
    </row>
    <row r="12" spans="1:6" ht="15.6">
      <c r="A12" s="18"/>
      <c r="B12" s="18"/>
      <c r="C12" s="98">
        <f>SUM(C4:C9)</f>
        <v>3204737.62</v>
      </c>
      <c r="D12" s="99">
        <f>SUM(D4:D9)</f>
        <v>721065.96450000012</v>
      </c>
    </row>
    <row r="13" spans="1:6" ht="15.6">
      <c r="A13" s="18"/>
      <c r="B13" s="18"/>
      <c r="C13" s="100"/>
      <c r="D13" s="100"/>
    </row>
    <row r="14" spans="1:6" ht="15.6">
      <c r="A14" s="18"/>
      <c r="B14" s="18"/>
      <c r="C14" s="100">
        <v>2.2499999999999999E-4</v>
      </c>
      <c r="D14" s="100" t="s">
        <v>108</v>
      </c>
    </row>
    <row r="15" spans="1:6" ht="15.6">
      <c r="A15" s="18"/>
      <c r="B15" s="18"/>
      <c r="C15" s="100">
        <v>6.5043125317097901E-4</v>
      </c>
      <c r="D15" s="100"/>
    </row>
    <row r="16" spans="1:6" ht="15.6">
      <c r="A16" s="18"/>
      <c r="B16" s="18"/>
      <c r="C16" s="19"/>
      <c r="D16" s="18"/>
    </row>
    <row r="17" spans="1:4" ht="15.6">
      <c r="A17" s="18"/>
      <c r="B17" s="18"/>
      <c r="C17" s="18"/>
      <c r="D17" s="1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zoomScale="85" zoomScaleNormal="85" workbookViewId="0">
      <selection activeCell="R10" sqref="R10"/>
    </sheetView>
  </sheetViews>
  <sheetFormatPr defaultColWidth="8.88671875" defaultRowHeight="14.4"/>
  <cols>
    <col min="1" max="1" width="14.88671875" style="30" customWidth="1"/>
    <col min="2" max="2" width="29.44140625" style="20" bestFit="1" customWidth="1"/>
    <col min="3" max="3" width="28.6640625" style="20" bestFit="1" customWidth="1"/>
    <col min="4" max="4" width="24.6640625" style="20" customWidth="1"/>
    <col min="5" max="5" width="15.44140625" style="20" customWidth="1"/>
    <col min="6" max="6" width="15.88671875" style="20" customWidth="1"/>
    <col min="7" max="7" width="13.6640625" style="20" customWidth="1"/>
    <col min="8" max="8" width="10.109375" style="20" customWidth="1"/>
    <col min="9" max="9" width="24.88671875" style="20" bestFit="1" customWidth="1"/>
    <col min="10" max="10" width="17.88671875" style="20" customWidth="1"/>
    <col min="11" max="11" width="12.109375" style="20" bestFit="1" customWidth="1"/>
    <col min="12" max="12" width="5" style="20" customWidth="1"/>
    <col min="13" max="13" width="6.33203125" style="20" customWidth="1"/>
    <col min="14" max="14" width="5.88671875" style="20" customWidth="1"/>
    <col min="15" max="15" width="5.6640625" style="20" customWidth="1"/>
    <col min="16" max="16" width="11" style="20" bestFit="1" customWidth="1"/>
    <col min="17" max="16384" width="8.88671875" style="20"/>
  </cols>
  <sheetData>
    <row r="1" spans="1:16" ht="21">
      <c r="A1" s="29" t="s">
        <v>8</v>
      </c>
    </row>
    <row r="2" spans="1:16" ht="15" thickBot="1">
      <c r="A2" s="30" t="s">
        <v>65</v>
      </c>
    </row>
    <row r="3" spans="1:16" s="28" customFormat="1" ht="74.7" customHeight="1" thickBot="1">
      <c r="A3" s="46" t="s">
        <v>0</v>
      </c>
      <c r="B3" s="47" t="s">
        <v>1</v>
      </c>
      <c r="C3" s="47" t="s">
        <v>70</v>
      </c>
      <c r="D3" s="47" t="s">
        <v>9</v>
      </c>
      <c r="E3" s="105" t="s">
        <v>86</v>
      </c>
      <c r="F3" s="47" t="s">
        <v>10</v>
      </c>
      <c r="G3" s="111" t="s">
        <v>71</v>
      </c>
      <c r="H3" s="111" t="s">
        <v>11</v>
      </c>
      <c r="I3" s="47" t="s">
        <v>85</v>
      </c>
      <c r="J3" s="118" t="s">
        <v>104</v>
      </c>
      <c r="K3" s="119" t="s">
        <v>113</v>
      </c>
      <c r="L3" s="120" t="s">
        <v>109</v>
      </c>
      <c r="M3" s="120" t="s">
        <v>110</v>
      </c>
      <c r="N3" s="120" t="s">
        <v>111</v>
      </c>
      <c r="O3" s="120" t="s">
        <v>112</v>
      </c>
      <c r="P3" s="121" t="s">
        <v>126</v>
      </c>
    </row>
    <row r="4" spans="1:16" ht="15.6">
      <c r="A4" s="37" t="s">
        <v>127</v>
      </c>
      <c r="B4" s="41" t="s">
        <v>89</v>
      </c>
      <c r="C4" s="33" t="s">
        <v>84</v>
      </c>
      <c r="D4" s="33" t="s">
        <v>12</v>
      </c>
      <c r="E4" s="106" t="s">
        <v>87</v>
      </c>
      <c r="F4" s="31">
        <v>6</v>
      </c>
      <c r="G4" s="112"/>
      <c r="H4" s="112"/>
      <c r="I4" s="32">
        <f>'Предприятие-поставщик сырья'!$D$4*J4*K4</f>
        <v>28369.935000000001</v>
      </c>
      <c r="J4" s="106">
        <f>L4/(L4+M4)</f>
        <v>0.5</v>
      </c>
      <c r="K4" s="122">
        <v>0.44</v>
      </c>
      <c r="L4" s="106">
        <v>3</v>
      </c>
      <c r="M4" s="106">
        <v>3</v>
      </c>
      <c r="N4" s="106">
        <v>3</v>
      </c>
      <c r="O4" s="106">
        <v>1</v>
      </c>
      <c r="P4" s="123" t="s">
        <v>115</v>
      </c>
    </row>
    <row r="5" spans="1:16" ht="15.6">
      <c r="A5" s="38"/>
      <c r="B5" s="26"/>
      <c r="C5" s="26"/>
      <c r="D5" s="26"/>
      <c r="E5" s="107" t="s">
        <v>88</v>
      </c>
      <c r="F5" s="27">
        <v>6</v>
      </c>
      <c r="G5" s="113"/>
      <c r="H5" s="113"/>
      <c r="I5" s="25">
        <f>'Предприятие-поставщик сырья'!$D$4*J5*K5</f>
        <v>15474.51</v>
      </c>
      <c r="J5" s="107">
        <f>J4</f>
        <v>0.5</v>
      </c>
      <c r="K5" s="124">
        <v>0.24</v>
      </c>
      <c r="L5" s="107"/>
      <c r="M5" s="107"/>
      <c r="N5" s="107"/>
      <c r="O5" s="107"/>
      <c r="P5" s="125"/>
    </row>
    <row r="6" spans="1:16" ht="15.6">
      <c r="A6" s="38"/>
      <c r="B6" s="26"/>
      <c r="C6" s="26"/>
      <c r="D6" s="26" t="s">
        <v>13</v>
      </c>
      <c r="E6" s="107" t="s">
        <v>87</v>
      </c>
      <c r="F6" s="27">
        <v>6</v>
      </c>
      <c r="G6" s="113"/>
      <c r="H6" s="113"/>
      <c r="I6" s="25">
        <f>'Предприятие-поставщик сырья'!$D$4*J6*K6</f>
        <v>28369.935000000001</v>
      </c>
      <c r="J6" s="107">
        <f>M4/(L4+M4)</f>
        <v>0.5</v>
      </c>
      <c r="K6" s="124">
        <v>0.44</v>
      </c>
      <c r="L6" s="107"/>
      <c r="M6" s="107"/>
      <c r="N6" s="107"/>
      <c r="O6" s="107"/>
      <c r="P6" s="125"/>
    </row>
    <row r="7" spans="1:16" ht="15.6">
      <c r="A7" s="39"/>
      <c r="B7" s="26"/>
      <c r="C7" s="26"/>
      <c r="D7" s="27"/>
      <c r="E7" s="107" t="s">
        <v>88</v>
      </c>
      <c r="F7" s="27">
        <v>6</v>
      </c>
      <c r="G7" s="113"/>
      <c r="H7" s="113"/>
      <c r="I7" s="25">
        <f>'Предприятие-поставщик сырья'!$D$4*J7*K7</f>
        <v>15474.51</v>
      </c>
      <c r="J7" s="107">
        <f>J6</f>
        <v>0.5</v>
      </c>
      <c r="K7" s="124">
        <v>0.24</v>
      </c>
      <c r="L7" s="107"/>
      <c r="M7" s="107"/>
      <c r="N7" s="107"/>
      <c r="O7" s="107"/>
      <c r="P7" s="125"/>
    </row>
    <row r="8" spans="1:16" ht="15.6">
      <c r="A8" s="39"/>
      <c r="B8" s="27"/>
      <c r="C8" s="27"/>
      <c r="D8" s="26" t="s">
        <v>107</v>
      </c>
      <c r="E8" s="107" t="s">
        <v>87</v>
      </c>
      <c r="F8" s="27">
        <v>6</v>
      </c>
      <c r="G8" s="113"/>
      <c r="H8" s="114"/>
      <c r="I8" s="25">
        <f>'Предприятие-поставщик сырья'!$D$4*J8*K8</f>
        <v>804.70670826833077</v>
      </c>
      <c r="J8" s="107">
        <v>1</v>
      </c>
      <c r="K8" s="124">
        <v>6.2402496099843996E-3</v>
      </c>
      <c r="L8" s="107"/>
      <c r="M8" s="107"/>
      <c r="N8" s="107"/>
      <c r="O8" s="107"/>
      <c r="P8" s="125"/>
    </row>
    <row r="9" spans="1:16" ht="15.6">
      <c r="A9" s="39"/>
      <c r="B9" s="26"/>
      <c r="C9" s="26"/>
      <c r="D9" s="26"/>
      <c r="E9" s="107" t="s">
        <v>88</v>
      </c>
      <c r="F9" s="27">
        <v>6</v>
      </c>
      <c r="G9" s="114"/>
      <c r="H9" s="114"/>
      <c r="I9" s="25">
        <f>'Предприятие-поставщик сырья'!$D$4*J9*K9</f>
        <v>20520.021060842431</v>
      </c>
      <c r="J9" s="107">
        <v>1</v>
      </c>
      <c r="K9" s="124">
        <v>0.15912636505460218</v>
      </c>
      <c r="L9" s="107"/>
      <c r="M9" s="107"/>
      <c r="N9" s="107"/>
      <c r="O9" s="107"/>
      <c r="P9" s="125"/>
    </row>
    <row r="10" spans="1:16" ht="16.2" thickBot="1">
      <c r="A10" s="40"/>
      <c r="B10" s="35"/>
      <c r="C10" s="35"/>
      <c r="D10" s="35" t="s">
        <v>101</v>
      </c>
      <c r="E10" s="108" t="s">
        <v>102</v>
      </c>
      <c r="F10" s="34">
        <v>4</v>
      </c>
      <c r="G10" s="115"/>
      <c r="H10" s="115"/>
      <c r="I10" s="36">
        <f>'Предприятие-поставщик сырья'!$D$4*J10*K10</f>
        <v>3868.6275000000001</v>
      </c>
      <c r="J10" s="108">
        <v>1</v>
      </c>
      <c r="K10" s="126">
        <v>0.03</v>
      </c>
      <c r="L10" s="108"/>
      <c r="M10" s="108"/>
      <c r="N10" s="108"/>
      <c r="O10" s="108"/>
      <c r="P10" s="127"/>
    </row>
    <row r="11" spans="1:16" ht="15.6">
      <c r="A11" s="51" t="s">
        <v>114</v>
      </c>
      <c r="B11" s="52" t="s">
        <v>91</v>
      </c>
      <c r="C11" s="48" t="s">
        <v>90</v>
      </c>
      <c r="D11" s="48" t="s">
        <v>12</v>
      </c>
      <c r="E11" s="109" t="s">
        <v>87</v>
      </c>
      <c r="F11" s="49">
        <v>6</v>
      </c>
      <c r="G11" s="116"/>
      <c r="H11" s="116"/>
      <c r="I11" s="50">
        <f>'Предприятие-поставщик сырья'!$D$5*J11*K11</f>
        <v>36666.431999999993</v>
      </c>
      <c r="J11" s="109">
        <f>L11/(L11+M11)</f>
        <v>0.66666666666666663</v>
      </c>
      <c r="K11" s="128">
        <v>0.44</v>
      </c>
      <c r="L11" s="109">
        <v>4</v>
      </c>
      <c r="M11" s="109">
        <v>2</v>
      </c>
      <c r="N11" s="109">
        <v>3</v>
      </c>
      <c r="O11" s="109">
        <v>1</v>
      </c>
      <c r="P11" s="129" t="s">
        <v>116</v>
      </c>
    </row>
    <row r="12" spans="1:16" ht="15.6">
      <c r="A12" s="38"/>
      <c r="B12" s="26"/>
      <c r="C12" s="26"/>
      <c r="D12" s="26"/>
      <c r="E12" s="107" t="s">
        <v>88</v>
      </c>
      <c r="F12" s="27">
        <v>6</v>
      </c>
      <c r="G12" s="113"/>
      <c r="H12" s="113"/>
      <c r="I12" s="25">
        <f>'Предприятие-поставщик сырья'!$D$5*J12*K12</f>
        <v>19999.871999999996</v>
      </c>
      <c r="J12" s="107">
        <f>J11</f>
        <v>0.66666666666666663</v>
      </c>
      <c r="K12" s="124">
        <v>0.24</v>
      </c>
      <c r="L12" s="107"/>
      <c r="M12" s="107"/>
      <c r="N12" s="107"/>
      <c r="O12" s="107"/>
      <c r="P12" s="125"/>
    </row>
    <row r="13" spans="1:16" ht="15.6">
      <c r="A13" s="38"/>
      <c r="B13" s="26"/>
      <c r="C13" s="26"/>
      <c r="D13" s="26" t="s">
        <v>13</v>
      </c>
      <c r="E13" s="107" t="s">
        <v>87</v>
      </c>
      <c r="F13" s="27">
        <v>6</v>
      </c>
      <c r="G13" s="113"/>
      <c r="H13" s="113"/>
      <c r="I13" s="25">
        <f>'Предприятие-поставщик сырья'!$D$5*J13*K13</f>
        <v>18333.215999999997</v>
      </c>
      <c r="J13" s="107">
        <f>M11/(L11+M11)</f>
        <v>0.33333333333333331</v>
      </c>
      <c r="K13" s="124">
        <v>0.44</v>
      </c>
      <c r="L13" s="107"/>
      <c r="M13" s="107"/>
      <c r="N13" s="107"/>
      <c r="O13" s="107"/>
      <c r="P13" s="125"/>
    </row>
    <row r="14" spans="1:16" ht="15.6">
      <c r="A14" s="39"/>
      <c r="B14" s="26"/>
      <c r="C14" s="26"/>
      <c r="D14" s="27"/>
      <c r="E14" s="107" t="s">
        <v>88</v>
      </c>
      <c r="F14" s="27">
        <v>6</v>
      </c>
      <c r="G14" s="113"/>
      <c r="H14" s="113"/>
      <c r="I14" s="25">
        <f>'Предприятие-поставщик сырья'!$D$5*J14*K14</f>
        <v>9999.9359999999979</v>
      </c>
      <c r="J14" s="107">
        <f>J13</f>
        <v>0.33333333333333331</v>
      </c>
      <c r="K14" s="124">
        <v>0.24</v>
      </c>
      <c r="L14" s="107"/>
      <c r="M14" s="107"/>
      <c r="N14" s="107"/>
      <c r="O14" s="107"/>
      <c r="P14" s="125"/>
    </row>
    <row r="15" spans="1:16" ht="15.6">
      <c r="A15" s="39"/>
      <c r="B15" s="27"/>
      <c r="C15" s="27"/>
      <c r="D15" s="26" t="s">
        <v>107</v>
      </c>
      <c r="E15" s="107" t="s">
        <v>87</v>
      </c>
      <c r="F15" s="27">
        <v>6</v>
      </c>
      <c r="G15" s="113"/>
      <c r="H15" s="114"/>
      <c r="I15" s="25">
        <f>'Предприятие-поставщик сырья'!$D$5*J15*K15</f>
        <v>780.02620904836192</v>
      </c>
      <c r="J15" s="107">
        <v>1</v>
      </c>
      <c r="K15" s="124">
        <v>6.2402496099843996E-3</v>
      </c>
      <c r="L15" s="107"/>
      <c r="M15" s="107"/>
      <c r="N15" s="107"/>
      <c r="O15" s="107"/>
      <c r="P15" s="125"/>
    </row>
    <row r="16" spans="1:16" ht="15.6">
      <c r="A16" s="39"/>
      <c r="B16" s="26"/>
      <c r="C16" s="26"/>
      <c r="D16" s="26"/>
      <c r="E16" s="107" t="s">
        <v>88</v>
      </c>
      <c r="F16" s="27">
        <v>6</v>
      </c>
      <c r="G16" s="114"/>
      <c r="H16" s="114"/>
      <c r="I16" s="25">
        <f>'Предприятие-поставщик сырья'!$D$5*J16*K16</f>
        <v>19890.668330733228</v>
      </c>
      <c r="J16" s="107">
        <v>1</v>
      </c>
      <c r="K16" s="124">
        <v>0.15912636505460218</v>
      </c>
      <c r="L16" s="107"/>
      <c r="M16" s="107"/>
      <c r="N16" s="107"/>
      <c r="O16" s="107"/>
      <c r="P16" s="125"/>
    </row>
    <row r="17" spans="1:16" ht="16.2" thickBot="1">
      <c r="A17" s="45"/>
      <c r="B17" s="42"/>
      <c r="C17" s="42"/>
      <c r="D17" s="42" t="s">
        <v>101</v>
      </c>
      <c r="E17" s="110" t="s">
        <v>102</v>
      </c>
      <c r="F17" s="43">
        <v>4</v>
      </c>
      <c r="G17" s="117"/>
      <c r="H17" s="117"/>
      <c r="I17" s="44">
        <f>'Предприятие-поставщик сырья'!$D$5*J17*K17</f>
        <v>3749.9759999999997</v>
      </c>
      <c r="J17" s="110">
        <v>1</v>
      </c>
      <c r="K17" s="130">
        <v>0.03</v>
      </c>
      <c r="L17" s="110"/>
      <c r="M17" s="110"/>
      <c r="N17" s="110"/>
      <c r="O17" s="110"/>
      <c r="P17" s="131"/>
    </row>
    <row r="18" spans="1:16" ht="15.6">
      <c r="A18" s="37" t="s">
        <v>117</v>
      </c>
      <c r="B18" s="41" t="s">
        <v>92</v>
      </c>
      <c r="C18" s="33" t="s">
        <v>94</v>
      </c>
      <c r="D18" s="33" t="s">
        <v>12</v>
      </c>
      <c r="E18" s="106" t="s">
        <v>87</v>
      </c>
      <c r="F18" s="31">
        <v>6</v>
      </c>
      <c r="G18" s="112"/>
      <c r="H18" s="112"/>
      <c r="I18" s="32">
        <f>'Предприятие-поставщик сырья'!$D$6*J18*K18</f>
        <v>95708.391428571442</v>
      </c>
      <c r="J18" s="106">
        <f>L18/(L18+M18)</f>
        <v>0.7142857142857143</v>
      </c>
      <c r="K18" s="122">
        <v>0.44</v>
      </c>
      <c r="L18" s="106">
        <v>5</v>
      </c>
      <c r="M18" s="106">
        <v>2</v>
      </c>
      <c r="N18" s="106">
        <v>2</v>
      </c>
      <c r="O18" s="106">
        <v>1</v>
      </c>
      <c r="P18" s="123" t="s">
        <v>118</v>
      </c>
    </row>
    <row r="19" spans="1:16" ht="15.6">
      <c r="A19" s="38"/>
      <c r="B19" s="26"/>
      <c r="C19" s="26"/>
      <c r="D19" s="26"/>
      <c r="E19" s="107" t="s">
        <v>88</v>
      </c>
      <c r="F19" s="27">
        <v>6</v>
      </c>
      <c r="G19" s="113"/>
      <c r="H19" s="113"/>
      <c r="I19" s="25">
        <f>'Предприятие-поставщик сырья'!$D$6*J19*K19</f>
        <v>52204.577142857146</v>
      </c>
      <c r="J19" s="107">
        <f>J18</f>
        <v>0.7142857142857143</v>
      </c>
      <c r="K19" s="124">
        <v>0.24</v>
      </c>
      <c r="L19" s="107"/>
      <c r="M19" s="107"/>
      <c r="N19" s="107"/>
      <c r="O19" s="107"/>
      <c r="P19" s="125"/>
    </row>
    <row r="20" spans="1:16" ht="15.6">
      <c r="A20" s="38"/>
      <c r="B20" s="26"/>
      <c r="C20" s="26"/>
      <c r="D20" s="26" t="s">
        <v>13</v>
      </c>
      <c r="E20" s="107" t="s">
        <v>87</v>
      </c>
      <c r="F20" s="27">
        <v>6</v>
      </c>
      <c r="G20" s="113"/>
      <c r="H20" s="113"/>
      <c r="I20" s="25">
        <f>'Предприятие-поставщик сырья'!$D$6*J20*K20</f>
        <v>38283.356571428572</v>
      </c>
      <c r="J20" s="107">
        <f>M18/(L18+M18)</f>
        <v>0.2857142857142857</v>
      </c>
      <c r="K20" s="124">
        <v>0.44</v>
      </c>
      <c r="L20" s="107"/>
      <c r="M20" s="107"/>
      <c r="N20" s="107"/>
      <c r="O20" s="107"/>
      <c r="P20" s="125"/>
    </row>
    <row r="21" spans="1:16" ht="15.6">
      <c r="A21" s="39"/>
      <c r="B21" s="26"/>
      <c r="C21" s="26"/>
      <c r="D21" s="27"/>
      <c r="E21" s="107" t="s">
        <v>88</v>
      </c>
      <c r="F21" s="27">
        <v>6</v>
      </c>
      <c r="G21" s="113"/>
      <c r="H21" s="113"/>
      <c r="I21" s="25">
        <f>'Предприятие-поставщик сырья'!$D$6*J21*K21</f>
        <v>20881.830857142857</v>
      </c>
      <c r="J21" s="107">
        <f>J20</f>
        <v>0.2857142857142857</v>
      </c>
      <c r="K21" s="124">
        <v>0.24</v>
      </c>
      <c r="L21" s="107"/>
      <c r="M21" s="107"/>
      <c r="N21" s="107"/>
      <c r="O21" s="107"/>
      <c r="P21" s="125"/>
    </row>
    <row r="22" spans="1:16" ht="15.6">
      <c r="A22" s="39"/>
      <c r="B22" s="27"/>
      <c r="C22" s="27"/>
      <c r="D22" s="26" t="s">
        <v>107</v>
      </c>
      <c r="E22" s="107" t="s">
        <v>87</v>
      </c>
      <c r="F22" s="27">
        <v>6</v>
      </c>
      <c r="G22" s="113"/>
      <c r="H22" s="114"/>
      <c r="I22" s="25">
        <f>'Предприятие-поставщик сырья'!$D$6*J22*K22</f>
        <v>1900.3226209048364</v>
      </c>
      <c r="J22" s="107">
        <v>1</v>
      </c>
      <c r="K22" s="124">
        <v>6.2402496099843996E-3</v>
      </c>
      <c r="L22" s="107"/>
      <c r="M22" s="107"/>
      <c r="N22" s="107"/>
      <c r="O22" s="107"/>
      <c r="P22" s="125"/>
    </row>
    <row r="23" spans="1:16" ht="15.6">
      <c r="A23" s="39"/>
      <c r="B23" s="26"/>
      <c r="C23" s="26"/>
      <c r="D23" s="26"/>
      <c r="E23" s="107" t="s">
        <v>88</v>
      </c>
      <c r="F23" s="27">
        <v>6</v>
      </c>
      <c r="G23" s="114"/>
      <c r="H23" s="114"/>
      <c r="I23" s="25">
        <f>'Предприятие-поставщик сырья'!$D$6*J23*K23</f>
        <v>48458.22683307332</v>
      </c>
      <c r="J23" s="107">
        <v>1</v>
      </c>
      <c r="K23" s="124">
        <v>0.15912636505460218</v>
      </c>
      <c r="L23" s="107"/>
      <c r="M23" s="107"/>
      <c r="N23" s="107"/>
      <c r="O23" s="107"/>
      <c r="P23" s="125"/>
    </row>
    <row r="24" spans="1:16" ht="16.2" thickBot="1">
      <c r="A24" s="40"/>
      <c r="B24" s="35"/>
      <c r="C24" s="35"/>
      <c r="D24" s="35" t="s">
        <v>101</v>
      </c>
      <c r="E24" s="108" t="s">
        <v>102</v>
      </c>
      <c r="F24" s="34">
        <v>4</v>
      </c>
      <c r="G24" s="115"/>
      <c r="H24" s="115"/>
      <c r="I24" s="36">
        <f>'Предприятие-поставщик сырья'!$D$6*J24*K24</f>
        <v>9135.8009999999995</v>
      </c>
      <c r="J24" s="108">
        <v>1</v>
      </c>
      <c r="K24" s="126">
        <v>0.03</v>
      </c>
      <c r="L24" s="108"/>
      <c r="M24" s="108"/>
      <c r="N24" s="108"/>
      <c r="O24" s="108"/>
      <c r="P24" s="127"/>
    </row>
    <row r="25" spans="1:16" ht="15.6">
      <c r="A25" s="51" t="s">
        <v>119</v>
      </c>
      <c r="B25" s="52" t="s">
        <v>95</v>
      </c>
      <c r="C25" s="48" t="s">
        <v>93</v>
      </c>
      <c r="D25" s="48" t="s">
        <v>12</v>
      </c>
      <c r="E25" s="109" t="s">
        <v>87</v>
      </c>
      <c r="F25" s="49">
        <v>6</v>
      </c>
      <c r="G25" s="116"/>
      <c r="H25" s="116"/>
      <c r="I25" s="50">
        <f>'Предприятие-поставщик сырья'!$D$7*J25*K25</f>
        <v>24229.932539999998</v>
      </c>
      <c r="J25" s="109">
        <f>L25/(L25+M25)</f>
        <v>0.66666666666666663</v>
      </c>
      <c r="K25" s="128">
        <v>0.44</v>
      </c>
      <c r="L25" s="109">
        <v>4</v>
      </c>
      <c r="M25" s="109">
        <v>2</v>
      </c>
      <c r="N25" s="109">
        <v>3</v>
      </c>
      <c r="O25" s="109">
        <v>1</v>
      </c>
      <c r="P25" s="129" t="s">
        <v>121</v>
      </c>
    </row>
    <row r="26" spans="1:16" ht="15.6">
      <c r="A26" s="38"/>
      <c r="B26" s="26"/>
      <c r="C26" s="26"/>
      <c r="D26" s="26"/>
      <c r="E26" s="107" t="s">
        <v>88</v>
      </c>
      <c r="F26" s="27">
        <v>6</v>
      </c>
      <c r="G26" s="113"/>
      <c r="H26" s="113"/>
      <c r="I26" s="25">
        <f>'Предприятие-поставщик сырья'!$D$7*J26*K26</f>
        <v>13216.326839999998</v>
      </c>
      <c r="J26" s="107">
        <f>J25</f>
        <v>0.66666666666666663</v>
      </c>
      <c r="K26" s="124">
        <v>0.24</v>
      </c>
      <c r="L26" s="107"/>
      <c r="M26" s="107"/>
      <c r="N26" s="107"/>
      <c r="O26" s="107"/>
      <c r="P26" s="125"/>
    </row>
    <row r="27" spans="1:16" ht="15.6">
      <c r="A27" s="38"/>
      <c r="B27" s="26"/>
      <c r="C27" s="26"/>
      <c r="D27" s="26" t="s">
        <v>13</v>
      </c>
      <c r="E27" s="107" t="s">
        <v>87</v>
      </c>
      <c r="F27" s="27">
        <v>6</v>
      </c>
      <c r="G27" s="113"/>
      <c r="H27" s="113"/>
      <c r="I27" s="25">
        <f>'Предприятие-поставщик сырья'!$D$7*J27*K27</f>
        <v>12114.966269999999</v>
      </c>
      <c r="J27" s="107">
        <f>M25/(L25+M25)</f>
        <v>0.33333333333333331</v>
      </c>
      <c r="K27" s="124">
        <v>0.44</v>
      </c>
      <c r="L27" s="107"/>
      <c r="M27" s="107"/>
      <c r="N27" s="107"/>
      <c r="O27" s="107"/>
      <c r="P27" s="125"/>
    </row>
    <row r="28" spans="1:16" ht="15.6">
      <c r="A28" s="39"/>
      <c r="B28" s="26"/>
      <c r="C28" s="26"/>
      <c r="D28" s="27"/>
      <c r="E28" s="107" t="s">
        <v>88</v>
      </c>
      <c r="F28" s="27">
        <v>6</v>
      </c>
      <c r="G28" s="113"/>
      <c r="H28" s="113"/>
      <c r="I28" s="25">
        <f>'Предприятие-поставщик сырья'!$D$7*J28*K28</f>
        <v>6608.163419999999</v>
      </c>
      <c r="J28" s="107">
        <f>J27</f>
        <v>0.33333333333333331</v>
      </c>
      <c r="K28" s="124">
        <v>0.24</v>
      </c>
      <c r="L28" s="107"/>
      <c r="M28" s="107"/>
      <c r="N28" s="107"/>
      <c r="O28" s="107"/>
      <c r="P28" s="125"/>
    </row>
    <row r="29" spans="1:16" ht="15.6">
      <c r="A29" s="39"/>
      <c r="B29" s="27"/>
      <c r="C29" s="27"/>
      <c r="D29" s="26" t="s">
        <v>107</v>
      </c>
      <c r="E29" s="107" t="s">
        <v>87</v>
      </c>
      <c r="F29" s="27">
        <v>6</v>
      </c>
      <c r="G29" s="113"/>
      <c r="H29" s="114"/>
      <c r="I29" s="25">
        <f>'Предприятие-поставщик сырья'!$D$7*J29*K29</f>
        <v>515.45736505460218</v>
      </c>
      <c r="J29" s="107">
        <v>1</v>
      </c>
      <c r="K29" s="124">
        <v>6.2402496099843996E-3</v>
      </c>
      <c r="L29" s="107"/>
      <c r="M29" s="107"/>
      <c r="N29" s="107"/>
      <c r="O29" s="107"/>
      <c r="P29" s="125"/>
    </row>
    <row r="30" spans="1:16" ht="15.6">
      <c r="A30" s="39"/>
      <c r="B30" s="26"/>
      <c r="C30" s="26"/>
      <c r="D30" s="26"/>
      <c r="E30" s="107" t="s">
        <v>88</v>
      </c>
      <c r="F30" s="27">
        <v>6</v>
      </c>
      <c r="G30" s="114"/>
      <c r="H30" s="114"/>
      <c r="I30" s="25">
        <f>'Предприятие-поставщик сырья'!$D$7*J30*K30</f>
        <v>13144.162808892353</v>
      </c>
      <c r="J30" s="107">
        <v>1</v>
      </c>
      <c r="K30" s="124">
        <v>0.15912636505460218</v>
      </c>
      <c r="L30" s="107"/>
      <c r="M30" s="107"/>
      <c r="N30" s="107"/>
      <c r="O30" s="107"/>
      <c r="P30" s="125"/>
    </row>
    <row r="31" spans="1:16" ht="16.2" thickBot="1">
      <c r="A31" s="45"/>
      <c r="B31" s="42"/>
      <c r="C31" s="42"/>
      <c r="D31" s="42" t="s">
        <v>101</v>
      </c>
      <c r="E31" s="110" t="s">
        <v>102</v>
      </c>
      <c r="F31" s="43">
        <v>4</v>
      </c>
      <c r="G31" s="117"/>
      <c r="H31" s="117"/>
      <c r="I31" s="44">
        <f>'Предприятие-поставщик сырья'!$D$7*J31*K31</f>
        <v>2478.0612824999998</v>
      </c>
      <c r="J31" s="110">
        <v>1</v>
      </c>
      <c r="K31" s="130">
        <v>0.03</v>
      </c>
      <c r="L31" s="110"/>
      <c r="M31" s="110"/>
      <c r="N31" s="110"/>
      <c r="O31" s="110"/>
      <c r="P31" s="131"/>
    </row>
    <row r="32" spans="1:16" ht="15.6">
      <c r="A32" s="37" t="s">
        <v>120</v>
      </c>
      <c r="B32" s="41" t="s">
        <v>96</v>
      </c>
      <c r="C32" s="33" t="s">
        <v>97</v>
      </c>
      <c r="D32" s="33" t="s">
        <v>12</v>
      </c>
      <c r="E32" s="106" t="s">
        <v>87</v>
      </c>
      <c r="F32" s="31">
        <v>6</v>
      </c>
      <c r="G32" s="112"/>
      <c r="H32" s="112"/>
      <c r="I32" s="32">
        <f>'Предприятие-поставщик сырья'!$D$8*J32*K32</f>
        <v>9613.6142849999997</v>
      </c>
      <c r="J32" s="106">
        <f>L32/(L32+M32)</f>
        <v>0.5</v>
      </c>
      <c r="K32" s="122">
        <v>0.44</v>
      </c>
      <c r="L32" s="106">
        <v>4</v>
      </c>
      <c r="M32" s="106">
        <v>4</v>
      </c>
      <c r="N32" s="106">
        <v>2</v>
      </c>
      <c r="O32" s="106">
        <v>0</v>
      </c>
      <c r="P32" s="123" t="s">
        <v>122</v>
      </c>
    </row>
    <row r="33" spans="1:16" ht="15.6">
      <c r="A33" s="38"/>
      <c r="B33" s="26"/>
      <c r="C33" s="26"/>
      <c r="D33" s="26"/>
      <c r="E33" s="107" t="s">
        <v>88</v>
      </c>
      <c r="F33" s="27">
        <v>6</v>
      </c>
      <c r="G33" s="113"/>
      <c r="H33" s="113"/>
      <c r="I33" s="25">
        <f>'Предприятие-поставщик сырья'!$D$8*J33*K33</f>
        <v>5243.7896099999998</v>
      </c>
      <c r="J33" s="107">
        <f>J32</f>
        <v>0.5</v>
      </c>
      <c r="K33" s="124">
        <v>0.24</v>
      </c>
      <c r="L33" s="107"/>
      <c r="M33" s="107"/>
      <c r="N33" s="107"/>
      <c r="O33" s="107"/>
      <c r="P33" s="125"/>
    </row>
    <row r="34" spans="1:16" ht="15.6">
      <c r="A34" s="38"/>
      <c r="B34" s="26"/>
      <c r="C34" s="26"/>
      <c r="D34" s="26" t="s">
        <v>13</v>
      </c>
      <c r="E34" s="107" t="s">
        <v>87</v>
      </c>
      <c r="F34" s="27">
        <v>6</v>
      </c>
      <c r="G34" s="113"/>
      <c r="H34" s="113"/>
      <c r="I34" s="25">
        <f>'Предприятие-поставщик сырья'!$D$8*J34*K34</f>
        <v>9613.6142849999997</v>
      </c>
      <c r="J34" s="107">
        <f>M32/(L32+M32)</f>
        <v>0.5</v>
      </c>
      <c r="K34" s="124">
        <v>0.44</v>
      </c>
      <c r="L34" s="107"/>
      <c r="M34" s="107"/>
      <c r="N34" s="107"/>
      <c r="O34" s="107"/>
      <c r="P34" s="125"/>
    </row>
    <row r="35" spans="1:16" ht="15.6">
      <c r="A35" s="39"/>
      <c r="B35" s="26"/>
      <c r="C35" s="26"/>
      <c r="D35" s="27"/>
      <c r="E35" s="107" t="s">
        <v>88</v>
      </c>
      <c r="F35" s="27">
        <v>6</v>
      </c>
      <c r="G35" s="113"/>
      <c r="H35" s="113"/>
      <c r="I35" s="25">
        <f>'Предприятие-поставщик сырья'!$D$8*J35*K35</f>
        <v>5243.7896099999998</v>
      </c>
      <c r="J35" s="107">
        <f>J34</f>
        <v>0.5</v>
      </c>
      <c r="K35" s="124">
        <v>0.24</v>
      </c>
      <c r="L35" s="107"/>
      <c r="M35" s="107"/>
      <c r="N35" s="107"/>
      <c r="O35" s="107"/>
      <c r="P35" s="125"/>
    </row>
    <row r="36" spans="1:16" ht="15.6">
      <c r="A36" s="39"/>
      <c r="B36" s="27"/>
      <c r="C36" s="27"/>
      <c r="D36" s="26" t="s">
        <v>107</v>
      </c>
      <c r="E36" s="107" t="s">
        <v>87</v>
      </c>
      <c r="F36" s="27">
        <v>6</v>
      </c>
      <c r="G36" s="113"/>
      <c r="H36" s="114"/>
      <c r="I36" s="25">
        <f>'Предприятие-поставщик сырья'!$D$8*J36*K36</f>
        <v>272.68796723868957</v>
      </c>
      <c r="J36" s="107">
        <v>1</v>
      </c>
      <c r="K36" s="124">
        <v>6.2402496099843996E-3</v>
      </c>
      <c r="L36" s="107"/>
      <c r="M36" s="107"/>
      <c r="N36" s="107"/>
      <c r="O36" s="107"/>
      <c r="P36" s="125"/>
    </row>
    <row r="37" spans="1:16" ht="15.6">
      <c r="A37" s="39"/>
      <c r="B37" s="26"/>
      <c r="C37" s="26"/>
      <c r="D37" s="26"/>
      <c r="E37" s="107" t="s">
        <v>88</v>
      </c>
      <c r="F37" s="27">
        <v>6</v>
      </c>
      <c r="G37" s="114"/>
      <c r="H37" s="114"/>
      <c r="I37" s="25">
        <f>'Предприятие-поставщик сырья'!$D$8*J37*K37</f>
        <v>6953.5431645865829</v>
      </c>
      <c r="J37" s="107">
        <v>1</v>
      </c>
      <c r="K37" s="124">
        <v>0.15912636505460218</v>
      </c>
      <c r="L37" s="107"/>
      <c r="M37" s="107"/>
      <c r="N37" s="107"/>
      <c r="O37" s="107"/>
      <c r="P37" s="125"/>
    </row>
    <row r="38" spans="1:16" ht="16.2" thickBot="1">
      <c r="A38" s="40"/>
      <c r="B38" s="35"/>
      <c r="C38" s="35"/>
      <c r="D38" s="35" t="s">
        <v>101</v>
      </c>
      <c r="E38" s="108" t="s">
        <v>102</v>
      </c>
      <c r="F38" s="34">
        <v>4</v>
      </c>
      <c r="G38" s="115"/>
      <c r="H38" s="115"/>
      <c r="I38" s="36">
        <f>'Предприятие-поставщик сырья'!$D$8*J38*K38</f>
        <v>1310.9474025</v>
      </c>
      <c r="J38" s="108">
        <v>1</v>
      </c>
      <c r="K38" s="126">
        <v>0.03</v>
      </c>
      <c r="L38" s="108"/>
      <c r="M38" s="108"/>
      <c r="N38" s="108"/>
      <c r="O38" s="108"/>
      <c r="P38" s="127"/>
    </row>
    <row r="39" spans="1:16" ht="15.6">
      <c r="A39" s="51" t="s">
        <v>123</v>
      </c>
      <c r="B39" s="52" t="s">
        <v>98</v>
      </c>
      <c r="C39" s="48" t="s">
        <v>99</v>
      </c>
      <c r="D39" s="48" t="s">
        <v>12</v>
      </c>
      <c r="E39" s="109" t="s">
        <v>87</v>
      </c>
      <c r="F39" s="49">
        <v>6</v>
      </c>
      <c r="G39" s="116"/>
      <c r="H39" s="116"/>
      <c r="I39" s="50">
        <f>'Предприятие-поставщик сырья'!$D$9*J39*K39</f>
        <v>9123.2177142857145</v>
      </c>
      <c r="J39" s="109">
        <f>L39/(L39+M39)</f>
        <v>0.5714285714285714</v>
      </c>
      <c r="K39" s="128">
        <v>0.44</v>
      </c>
      <c r="L39" s="109">
        <v>4</v>
      </c>
      <c r="M39" s="109">
        <v>3</v>
      </c>
      <c r="N39" s="109">
        <v>2</v>
      </c>
      <c r="O39" s="109">
        <v>1</v>
      </c>
      <c r="P39" s="129" t="s">
        <v>124</v>
      </c>
    </row>
    <row r="40" spans="1:16" ht="15.6">
      <c r="A40" s="38"/>
      <c r="B40" s="26"/>
      <c r="C40" s="26"/>
      <c r="D40" s="26"/>
      <c r="E40" s="107" t="s">
        <v>88</v>
      </c>
      <c r="F40" s="27">
        <v>6</v>
      </c>
      <c r="G40" s="113"/>
      <c r="H40" s="113"/>
      <c r="I40" s="25">
        <f>'Предприятие-поставщик сырья'!$D$9*J40*K40</f>
        <v>4976.3005714285709</v>
      </c>
      <c r="J40" s="107">
        <f>J39</f>
        <v>0.5714285714285714</v>
      </c>
      <c r="K40" s="124">
        <v>0.24</v>
      </c>
      <c r="L40" s="107"/>
      <c r="M40" s="107"/>
      <c r="N40" s="107"/>
      <c r="O40" s="107"/>
      <c r="P40" s="125"/>
    </row>
    <row r="41" spans="1:16" ht="15.6">
      <c r="A41" s="38"/>
      <c r="B41" s="26"/>
      <c r="C41" s="26"/>
      <c r="D41" s="26" t="s">
        <v>13</v>
      </c>
      <c r="E41" s="107" t="s">
        <v>87</v>
      </c>
      <c r="F41" s="27">
        <v>6</v>
      </c>
      <c r="G41" s="113"/>
      <c r="H41" s="113"/>
      <c r="I41" s="25">
        <f>'Предприятие-поставщик сырья'!$D$9*J41*K41</f>
        <v>6842.4132857142849</v>
      </c>
      <c r="J41" s="107">
        <f>M39/(L39+M39)</f>
        <v>0.42857142857142855</v>
      </c>
      <c r="K41" s="124">
        <v>0.44</v>
      </c>
      <c r="L41" s="107"/>
      <c r="M41" s="107"/>
      <c r="N41" s="107"/>
      <c r="O41" s="107"/>
      <c r="P41" s="125"/>
    </row>
    <row r="42" spans="1:16" ht="15.6">
      <c r="A42" s="39"/>
      <c r="B42" s="26"/>
      <c r="C42" s="26"/>
      <c r="D42" s="27"/>
      <c r="E42" s="107" t="s">
        <v>88</v>
      </c>
      <c r="F42" s="27">
        <v>6</v>
      </c>
      <c r="G42" s="113"/>
      <c r="H42" s="113"/>
      <c r="I42" s="25">
        <f>'Предприятие-поставщик сырья'!$D$9*J42*K42</f>
        <v>3732.225428571428</v>
      </c>
      <c r="J42" s="107">
        <f>J41</f>
        <v>0.42857142857142855</v>
      </c>
      <c r="K42" s="124">
        <v>0.24</v>
      </c>
      <c r="L42" s="107"/>
      <c r="M42" s="107"/>
      <c r="N42" s="107"/>
      <c r="O42" s="107"/>
      <c r="P42" s="125"/>
    </row>
    <row r="43" spans="1:16" ht="15.6">
      <c r="A43" s="39"/>
      <c r="B43" s="27"/>
      <c r="C43" s="27"/>
      <c r="D43" s="26" t="s">
        <v>107</v>
      </c>
      <c r="E43" s="107" t="s">
        <v>87</v>
      </c>
      <c r="F43" s="27">
        <v>6</v>
      </c>
      <c r="G43" s="113"/>
      <c r="H43" s="114"/>
      <c r="I43" s="25">
        <f>'Предприятие-поставщик сырья'!$D$9*J43*K43</f>
        <v>226.43073322932918</v>
      </c>
      <c r="J43" s="107">
        <v>1</v>
      </c>
      <c r="K43" s="124">
        <v>6.2402496099843996E-3</v>
      </c>
      <c r="L43" s="107"/>
      <c r="M43" s="107"/>
      <c r="N43" s="107"/>
      <c r="O43" s="107"/>
      <c r="P43" s="125"/>
    </row>
    <row r="44" spans="1:16" ht="15.6">
      <c r="A44" s="39"/>
      <c r="B44" s="26"/>
      <c r="C44" s="26"/>
      <c r="D44" s="26"/>
      <c r="E44" s="107" t="s">
        <v>88</v>
      </c>
      <c r="F44" s="27">
        <v>6</v>
      </c>
      <c r="G44" s="114"/>
      <c r="H44" s="114"/>
      <c r="I44" s="25">
        <f>'Предприятие-поставщик сырья'!$D$9*J44*K44</f>
        <v>5773.9836973478941</v>
      </c>
      <c r="J44" s="107">
        <v>1</v>
      </c>
      <c r="K44" s="124">
        <v>0.15912636505460218</v>
      </c>
      <c r="L44" s="107"/>
      <c r="M44" s="107"/>
      <c r="N44" s="107"/>
      <c r="O44" s="107"/>
      <c r="P44" s="125"/>
    </row>
    <row r="45" spans="1:16" ht="16.2" thickBot="1">
      <c r="A45" s="45"/>
      <c r="B45" s="42"/>
      <c r="C45" s="42"/>
      <c r="D45" s="42" t="s">
        <v>101</v>
      </c>
      <c r="E45" s="110" t="s">
        <v>102</v>
      </c>
      <c r="F45" s="43">
        <v>4</v>
      </c>
      <c r="G45" s="117"/>
      <c r="H45" s="117"/>
      <c r="I45" s="44">
        <f>'Предприятие-поставщик сырья'!$D$9*J45*K45</f>
        <v>1088.56575</v>
      </c>
      <c r="J45" s="110">
        <v>1</v>
      </c>
      <c r="K45" s="130">
        <v>0.03</v>
      </c>
      <c r="L45" s="110"/>
      <c r="M45" s="110"/>
      <c r="N45" s="110"/>
      <c r="O45" s="110"/>
      <c r="P45" s="131"/>
    </row>
    <row r="46" spans="1:16" ht="15.6">
      <c r="A46" s="37" t="s">
        <v>125</v>
      </c>
      <c r="B46" s="41" t="s">
        <v>106</v>
      </c>
      <c r="C46" s="33" t="s">
        <v>105</v>
      </c>
      <c r="D46" s="33" t="s">
        <v>12</v>
      </c>
      <c r="E46" s="106" t="s">
        <v>87</v>
      </c>
      <c r="F46" s="31">
        <v>6</v>
      </c>
      <c r="G46" s="112"/>
      <c r="H46" s="112"/>
      <c r="I46" s="32">
        <f>'Предприятие-поставщик сырья'!$D$10*J46*K46</f>
        <v>17428.248090000001</v>
      </c>
      <c r="J46" s="106">
        <f>L46/(L46+M46)</f>
        <v>0.5</v>
      </c>
      <c r="K46" s="122">
        <v>0.44</v>
      </c>
      <c r="L46" s="106">
        <v>3</v>
      </c>
      <c r="M46" s="106">
        <v>3</v>
      </c>
      <c r="N46" s="106">
        <v>3</v>
      </c>
      <c r="O46" s="106">
        <v>1</v>
      </c>
      <c r="P46" s="123" t="s">
        <v>115</v>
      </c>
    </row>
    <row r="47" spans="1:16" ht="15.6">
      <c r="A47" s="38"/>
      <c r="B47" s="26"/>
      <c r="C47" s="26"/>
      <c r="D47" s="26"/>
      <c r="E47" s="107" t="s">
        <v>88</v>
      </c>
      <c r="F47" s="27">
        <v>6</v>
      </c>
      <c r="G47" s="113"/>
      <c r="H47" s="113"/>
      <c r="I47" s="25">
        <f>'Предприятие-поставщик сырья'!$D$10*J47*K47</f>
        <v>9506.3171399999992</v>
      </c>
      <c r="J47" s="107">
        <f>J46</f>
        <v>0.5</v>
      </c>
      <c r="K47" s="124">
        <v>0.24</v>
      </c>
      <c r="L47" s="107"/>
      <c r="M47" s="107"/>
      <c r="N47" s="107"/>
      <c r="O47" s="107"/>
      <c r="P47" s="125"/>
    </row>
    <row r="48" spans="1:16" ht="15.6">
      <c r="A48" s="38"/>
      <c r="B48" s="26"/>
      <c r="C48" s="26"/>
      <c r="D48" s="26" t="s">
        <v>13</v>
      </c>
      <c r="E48" s="107" t="s">
        <v>87</v>
      </c>
      <c r="F48" s="27">
        <v>6</v>
      </c>
      <c r="G48" s="113"/>
      <c r="H48" s="113"/>
      <c r="I48" s="25">
        <f>'Предприятие-поставщик сырья'!$D$10*J48*K48</f>
        <v>17428.248090000001</v>
      </c>
      <c r="J48" s="107">
        <f>M46/(L46+M46)</f>
        <v>0.5</v>
      </c>
      <c r="K48" s="124">
        <v>0.44</v>
      </c>
      <c r="L48" s="107"/>
      <c r="M48" s="107"/>
      <c r="N48" s="107"/>
      <c r="O48" s="107"/>
      <c r="P48" s="125"/>
    </row>
    <row r="49" spans="1:16" ht="15.6">
      <c r="A49" s="39"/>
      <c r="B49" s="26"/>
      <c r="C49" s="26"/>
      <c r="D49" s="27"/>
      <c r="E49" s="107" t="s">
        <v>88</v>
      </c>
      <c r="F49" s="27">
        <v>6</v>
      </c>
      <c r="G49" s="113"/>
      <c r="H49" s="113"/>
      <c r="I49" s="25">
        <f>'Предприятие-поставщик сырья'!$D$10*J49*K49</f>
        <v>9506.3171399999992</v>
      </c>
      <c r="J49" s="107">
        <f>J48</f>
        <v>0.5</v>
      </c>
      <c r="K49" s="124">
        <v>0.24</v>
      </c>
      <c r="L49" s="107"/>
      <c r="M49" s="107"/>
      <c r="N49" s="107"/>
      <c r="O49" s="107"/>
      <c r="P49" s="125"/>
    </row>
    <row r="50" spans="1:16" ht="15.6">
      <c r="A50" s="39"/>
      <c r="B50" s="27"/>
      <c r="C50" s="27"/>
      <c r="D50" s="26" t="s">
        <v>107</v>
      </c>
      <c r="E50" s="107" t="s">
        <v>87</v>
      </c>
      <c r="F50" s="27">
        <v>6</v>
      </c>
      <c r="G50" s="113"/>
      <c r="H50" s="114"/>
      <c r="I50" s="25">
        <f>'Предприятие-поставщик сырья'!$D$10*J50*K50</f>
        <v>494.34826521060847</v>
      </c>
      <c r="J50" s="107">
        <v>1</v>
      </c>
      <c r="K50" s="124">
        <v>6.2402496099843996E-3</v>
      </c>
      <c r="L50" s="107"/>
      <c r="M50" s="107"/>
      <c r="N50" s="107"/>
      <c r="O50" s="107"/>
      <c r="P50" s="125"/>
    </row>
    <row r="51" spans="1:16" ht="15.6">
      <c r="A51" s="39"/>
      <c r="B51" s="26"/>
      <c r="C51" s="26"/>
      <c r="D51" s="26"/>
      <c r="E51" s="107" t="s">
        <v>88</v>
      </c>
      <c r="F51" s="27">
        <v>6</v>
      </c>
      <c r="G51" s="114"/>
      <c r="H51" s="114"/>
      <c r="I51" s="25">
        <f>'Предприятие-поставщик сырья'!$D$10*J51*K51</f>
        <v>12605.880762870514</v>
      </c>
      <c r="J51" s="107">
        <v>1</v>
      </c>
      <c r="K51" s="124">
        <v>0.15912636505460218</v>
      </c>
      <c r="L51" s="107"/>
      <c r="M51" s="107"/>
      <c r="N51" s="107"/>
      <c r="O51" s="107"/>
      <c r="P51" s="125"/>
    </row>
    <row r="52" spans="1:16" ht="16.2" thickBot="1">
      <c r="A52" s="40"/>
      <c r="B52" s="35"/>
      <c r="C52" s="35"/>
      <c r="D52" s="35" t="s">
        <v>101</v>
      </c>
      <c r="E52" s="108" t="s">
        <v>102</v>
      </c>
      <c r="F52" s="34">
        <v>4</v>
      </c>
      <c r="G52" s="115"/>
      <c r="H52" s="115"/>
      <c r="I52" s="36">
        <f>'Предприятие-поставщик сырья'!$D$10*J52*K52</f>
        <v>2376.5792849999998</v>
      </c>
      <c r="J52" s="108">
        <v>1</v>
      </c>
      <c r="K52" s="126">
        <v>0.03</v>
      </c>
      <c r="L52" s="108"/>
      <c r="M52" s="108"/>
      <c r="N52" s="108"/>
      <c r="O52" s="108"/>
      <c r="P52" s="127"/>
    </row>
    <row r="54" spans="1:16">
      <c r="I54" s="20">
        <f>SUM(I4:I52)</f>
        <v>700543.01106730138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Описание</vt:lpstr>
      <vt:lpstr>Предприятие </vt:lpstr>
      <vt:lpstr>Продукция</vt:lpstr>
      <vt:lpstr>Финансовые ресурсы</vt:lpstr>
      <vt:lpstr>Трудовые ресурсы</vt:lpstr>
      <vt:lpstr>Оборудование</vt:lpstr>
      <vt:lpstr>Поставки продукции</vt:lpstr>
      <vt:lpstr>Предприятие-поставщик сырья</vt:lpstr>
      <vt:lpstr>Запасы древесины</vt:lpstr>
      <vt:lpstr>Потребность в сырье</vt:lpstr>
      <vt:lpstr>Поставки сырья</vt:lpstr>
      <vt:lpstr>Маршрут и дороги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2024-11-05T20:42:35Z</dcterms:modified>
</cp:coreProperties>
</file>