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TAG ASSAY\RUNS 08092025\"/>
    </mc:Choice>
  </mc:AlternateContent>
  <xr:revisionPtr revIDLastSave="0" documentId="13_ncr:1_{9D50F865-C174-4F5B-B174-DBC6E327438D}" xr6:coauthVersionLast="47" xr6:coauthVersionMax="47" xr10:uidLastSave="{00000000-0000-0000-0000-000000000000}"/>
  <bookViews>
    <workbookView xWindow="-32400" yWindow="-3390" windowWidth="28815" windowHeight="1665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6" i="3" l="1"/>
  <c r="AF16" i="3" s="1"/>
  <c r="S30" i="3" a="1"/>
  <c r="S30" i="3" s="1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E32" i="3" s="1"/>
  <c r="AD33" i="3"/>
  <c r="AE33" i="3" s="1"/>
  <c r="AD34" i="3"/>
  <c r="AE34" i="3" s="1"/>
  <c r="AD35" i="3"/>
  <c r="AE35" i="3" s="1"/>
  <c r="X32" i="3"/>
  <c r="X33" i="3"/>
  <c r="X34" i="3"/>
  <c r="X35" i="3"/>
  <c r="W32" i="3"/>
  <c r="W33" i="3"/>
  <c r="W34" i="3"/>
  <c r="W35" i="3"/>
  <c r="Z35" i="3" a="1"/>
  <c r="Z35" i="3" s="1"/>
  <c r="Z34" i="3" a="1"/>
  <c r="Z34" i="3" s="1"/>
  <c r="Z33" i="3" a="1"/>
  <c r="Z33" i="3" s="1"/>
  <c r="Z32" i="3" a="1"/>
  <c r="Z32" i="3" s="1"/>
  <c r="Z31" i="3" a="1"/>
  <c r="Z31" i="3" s="1"/>
  <c r="Z30" i="3" a="1"/>
  <c r="Z30" i="3" s="1"/>
  <c r="Z29" i="3" a="1"/>
  <c r="Z29" i="3" s="1"/>
  <c r="Z28" i="3" a="1"/>
  <c r="Z28" i="3" s="1"/>
  <c r="Z27" i="3" a="1"/>
  <c r="Z27" i="3" s="1"/>
  <c r="Z26" i="3" a="1"/>
  <c r="Z26" i="3" s="1"/>
  <c r="Z25" i="3" a="1"/>
  <c r="Z25" i="3" s="1"/>
  <c r="Z24" i="3" a="1"/>
  <c r="Z24" i="3" s="1"/>
  <c r="Z23" i="3" a="1"/>
  <c r="Z23" i="3" s="1"/>
  <c r="Z22" i="3" a="1"/>
  <c r="Z22" i="3" s="1"/>
  <c r="Z21" i="3" a="1"/>
  <c r="Z21" i="3" s="1"/>
  <c r="Z20" i="3" a="1"/>
  <c r="Z20" i="3" s="1"/>
  <c r="Z19" i="3" a="1"/>
  <c r="Z19" i="3" s="1"/>
  <c r="Z18" i="3" a="1"/>
  <c r="Z18" i="3" s="1"/>
  <c r="Z17" i="3" a="1"/>
  <c r="Z17" i="3" s="1"/>
  <c r="Z16" i="3" a="1"/>
  <c r="Z16" i="3" s="1"/>
  <c r="S16" i="3" a="1"/>
  <c r="S16" i="3" s="1"/>
  <c r="S35" i="3" a="1"/>
  <c r="S35" i="3" s="1"/>
  <c r="S34" i="3" a="1"/>
  <c r="S34" i="3" s="1"/>
  <c r="S33" i="3" a="1"/>
  <c r="S33" i="3" s="1"/>
  <c r="S32" i="3" a="1"/>
  <c r="S32" i="3" s="1"/>
  <c r="S31" i="3" a="1"/>
  <c r="S31" i="3" s="1"/>
  <c r="S29" i="3" a="1"/>
  <c r="S29" i="3" s="1"/>
  <c r="S28" i="3" a="1"/>
  <c r="S28" i="3" s="1"/>
  <c r="S27" i="3" a="1"/>
  <c r="S27" i="3" s="1"/>
  <c r="S26" i="3" a="1"/>
  <c r="S26" i="3" s="1"/>
  <c r="S25" i="3" a="1"/>
  <c r="S25" i="3" s="1"/>
  <c r="S24" i="3" a="1"/>
  <c r="S24" i="3" s="1"/>
  <c r="S23" i="3" a="1"/>
  <c r="S23" i="3" s="1"/>
  <c r="S22" i="3" a="1"/>
  <c r="S22" i="3" s="1"/>
  <c r="S21" i="3" a="1"/>
  <c r="S21" i="3" s="1"/>
  <c r="S20" i="3" a="1"/>
  <c r="S20" i="3" s="1"/>
  <c r="S19" i="3" a="1"/>
  <c r="S19" i="3" s="1"/>
  <c r="S18" i="3" a="1"/>
  <c r="S18" i="3" s="1"/>
  <c r="W18" i="3"/>
  <c r="W31" i="3"/>
  <c r="W28" i="3"/>
  <c r="W27" i="3"/>
  <c r="W25" i="3"/>
  <c r="W24" i="3"/>
  <c r="W23" i="3"/>
  <c r="W22" i="3"/>
  <c r="W21" i="3"/>
  <c r="W20" i="3"/>
  <c r="AK19" i="3" a="1"/>
  <c r="AK19" i="3" s="1"/>
  <c r="S17" i="3" a="1"/>
  <c r="W17" i="3" s="1"/>
  <c r="AK15" i="3" a="1"/>
  <c r="AK15" i="3" s="1"/>
  <c r="X23" i="3" l="1"/>
  <c r="W29" i="3"/>
  <c r="W26" i="3"/>
  <c r="X31" i="3"/>
  <c r="AW15" i="3"/>
  <c r="AW14" i="3"/>
  <c r="AV13" i="3"/>
  <c r="AV20" i="3"/>
  <c r="AV19" i="3"/>
  <c r="AU18" i="3"/>
  <c r="X25" i="3"/>
  <c r="X28" i="3"/>
  <c r="AE20" i="3"/>
  <c r="X18" i="3"/>
  <c r="AE23" i="3"/>
  <c r="AE26" i="3"/>
  <c r="AE29" i="3"/>
  <c r="AE18" i="3"/>
  <c r="X21" i="3"/>
  <c r="X24" i="3"/>
  <c r="W30" i="3"/>
  <c r="W16" i="3"/>
  <c r="X16" i="3" s="1"/>
  <c r="AE21" i="3"/>
  <c r="AE24" i="3"/>
  <c r="W19" i="3"/>
  <c r="X19" i="3" s="1"/>
  <c r="AE30" i="3"/>
  <c r="AE16" i="3"/>
  <c r="AE19" i="3"/>
  <c r="X22" i="3"/>
  <c r="AE22" i="3"/>
  <c r="AE25" i="3"/>
  <c r="AE31" i="3"/>
  <c r="AE28" i="3"/>
  <c r="AE17" i="3"/>
  <c r="X20" i="3"/>
  <c r="X27" i="3"/>
  <c r="AE27" i="3"/>
  <c r="S17" i="3"/>
  <c r="X17" i="3" s="1"/>
  <c r="AF17" i="3" l="1"/>
  <c r="AG17" i="3" s="1"/>
  <c r="AF19" i="3"/>
  <c r="AG19" i="3" s="1"/>
  <c r="AF20" i="3"/>
  <c r="AG20" i="3" s="1"/>
  <c r="AF21" i="3"/>
  <c r="AF22" i="3"/>
  <c r="AF23" i="3"/>
  <c r="AG23" i="3" s="1"/>
  <c r="AF24" i="3"/>
  <c r="AG24" i="3" s="1"/>
  <c r="AH24" i="3" s="1"/>
  <c r="AF25" i="3"/>
  <c r="AF26" i="3"/>
  <c r="AF27" i="3"/>
  <c r="AF28" i="3"/>
  <c r="AG28" i="3" s="1"/>
  <c r="AF29" i="3"/>
  <c r="AF33" i="3"/>
  <c r="AF35" i="3"/>
  <c r="AF30" i="3"/>
  <c r="AF31" i="3"/>
  <c r="AF32" i="3"/>
  <c r="AF34" i="3"/>
  <c r="AF18" i="3"/>
  <c r="AG18" i="3" s="1"/>
  <c r="Y31" i="3"/>
  <c r="Y18" i="3"/>
  <c r="Y24" i="3"/>
  <c r="Y26" i="3"/>
  <c r="Y29" i="3"/>
  <c r="Y32" i="3"/>
  <c r="AG32" i="3" s="1"/>
  <c r="Y16" i="3"/>
  <c r="Y20" i="3"/>
  <c r="Y22" i="3"/>
  <c r="Y23" i="3"/>
  <c r="Y33" i="3"/>
  <c r="Y34" i="3"/>
  <c r="AG34" i="3" s="1"/>
  <c r="Y35" i="3"/>
  <c r="Y19" i="3"/>
  <c r="Y21" i="3"/>
  <c r="Y25" i="3"/>
  <c r="Y27" i="3"/>
  <c r="Y17" i="3"/>
  <c r="Y28" i="3"/>
  <c r="X30" i="3"/>
  <c r="Y30" i="3"/>
  <c r="AG25" i="3"/>
  <c r="AG27" i="3"/>
  <c r="X26" i="3"/>
  <c r="X29" i="3"/>
  <c r="AG35" i="3" l="1"/>
  <c r="AG33" i="3"/>
  <c r="AH18" i="3"/>
  <c r="AH34" i="3"/>
  <c r="AH32" i="3"/>
  <c r="AG31" i="3"/>
  <c r="AG29" i="3"/>
  <c r="AH28" i="3" s="1"/>
  <c r="AG21" i="3"/>
  <c r="AH20" i="3" s="1"/>
  <c r="AG26" i="3"/>
  <c r="AH26" i="3" s="1"/>
  <c r="AG16" i="3"/>
  <c r="AH16" i="3" s="1"/>
  <c r="AG22" i="3"/>
  <c r="AH22" i="3" s="1"/>
  <c r="AG30" i="3"/>
  <c r="AH3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<sst xmlns="http://schemas.openxmlformats.org/spreadsheetml/2006/main" count="169" uniqueCount="89">
  <si>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</si>
  <si>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</si>
  <si>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</si>
  <si>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</si>
  <si>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</si>
  <si>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</si>
  <si>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</si>
  <si>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16/09/2025</t>
  </si>
  <si>
    <t>Time:</t>
  </si>
  <si>
    <t>5:11:04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</si>
  <si>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</si>
  <si>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</si>
  <si>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</si>
  <si>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</si>
  <si>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</si>
  <si>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</si>
  <si>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</si>
  <si>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</si>
  <si>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</si>
  <si>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</si>
  <si>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</si>
  <si>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</si>
  <si>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</si>
  <si>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</si>
  <si>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</si>
  <si>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</si>
  <si>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16/09/2025 5:11:04 PM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</si>
  <si>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</si>
  <si>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</si>
  <si>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</si>
  <si>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</si>
  <si>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</si>
  <si>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</si>
  <si>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</si>
  <si>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</si>
  <si>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</si>
  <si>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</si>
  <si>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</si>
  <si>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16/09/2025 5:11:20 PM</t>
  </si>
  <si>
    <t>Label: protein</t>
  </si>
  <si>
    <t>16/09/2025 5:11:33 PM</t>
  </si>
  <si>
    <t>5:12:10 PM</t>
  </si>
  <si>
    <t>16/09/2025 5:12:10 PM</t>
  </si>
  <si>
    <t>16/09/2025 5:12:22 PM</t>
  </si>
  <si>
    <t>16/09/2025 5:12:36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</si>
  <si>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</si>
  <si>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</si>
  <si>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</si>
  <si>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</si>
  <si>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</si>
  <si>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</si>
  <si>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</si>
  <si>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</si>
  <si>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</si>
  <si>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</si>
  <si>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</si>
  <si>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</si>
  <si>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</si>
  <si>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</si>
  <si>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</si>
  <si>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</si>
  <si>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</si>
  <si>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</si>
  <si>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</si>
  <si>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</si>
  <si>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</si>
  <si>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</si>
  <si>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</si>
  <si>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77sa</t>
  </si>
  <si>
    <t>77sb</t>
  </si>
  <si>
    <t xml:space="preserve">77HSa </t>
  </si>
  <si>
    <t>77HSB</t>
  </si>
  <si>
    <t>07sa</t>
  </si>
  <si>
    <t>07sb</t>
  </si>
  <si>
    <t xml:space="preserve">07HSa </t>
  </si>
  <si>
    <t>07HSB</t>
  </si>
  <si>
    <t>91sa</t>
  </si>
  <si>
    <t>91sb</t>
  </si>
  <si>
    <t xml:space="preserve">91HSa </t>
  </si>
  <si>
    <t>91HSB</t>
  </si>
  <si>
    <t>08sa</t>
  </si>
  <si>
    <t>08sb</t>
  </si>
  <si>
    <t xml:space="preserve">08HSa </t>
  </si>
  <si>
    <t>08HSB</t>
  </si>
  <si>
    <t>7791sa</t>
  </si>
  <si>
    <t>7791sb</t>
  </si>
  <si>
    <t xml:space="preserve">7791HSa </t>
  </si>
  <si>
    <t>7791HSB</t>
  </si>
  <si>
    <t>t.p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</si>
</sst>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4">
    <xf numFmtId="0" fontId="0" fillId="0" borderId="0" xfId="0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L5" zoomScale="82" workbookViewId="0">
      <selection activeCell="AM26" sqref="AM26"/>
    </sheetView>
  </sheetViews>
  <sheetFormatPr defaultRowHeight="14.5" x14ac:dyDescent="0.35"/>
  <cols>
    <col min="19" max="19" width="12.6328125" bestFit="1" customWidth="1"/>
    <col min="25" max="26" width="12.6328125" bestFit="1" customWidth="1"/>
  </cols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t="s">
        <v>7</v>
      </c>
    </row>
    <row r="6" spans="1:49" x14ac:dyDescent="0.35">
      <c r="A6" t="s">
        <v>8</v>
      </c>
      <c r="B6" s="1" t="s">
        <v>41</v>
      </c>
    </row>
    <row r="9" spans="1:49" x14ac:dyDescent="0.35">
      <c r="A9" t="s">
        <v>10</v>
      </c>
      <c r="E9" t="s">
        <v>11</v>
      </c>
    </row>
    <row r="10" spans="1:49" x14ac:dyDescent="0.35">
      <c r="A10" t="s">
        <v>12</v>
      </c>
      <c r="E10" t="s">
        <v>13</v>
      </c>
    </row>
    <row r="11" spans="1:49" x14ac:dyDescent="0.35">
      <c r="A11" t="s">
        <v>14</v>
      </c>
      <c r="E11" t="s">
        <v>15</v>
      </c>
    </row>
    <row r="12" spans="1:49" x14ac:dyDescent="0.35">
      <c r="A12" t="s">
        <v>16</v>
      </c>
    </row>
    <row r="13" spans="1:49" ht="15" thickBot="1" x14ac:dyDescent="0.4">
      <c r="AJ13" t="s">
        <v>45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0.9033x + 0.0562   (R² = 0.9804)</v>
      </c>
    </row>
    <row r="14" spans="1:49" ht="15" thickBot="1" x14ac:dyDescent="0.4">
      <c r="AJ14" t="s">
        <v>46</v>
      </c>
      <c r="AK14" s="3">
        <v>0.78125</v>
      </c>
      <c r="AL14" s="4">
        <v>0.390625</v>
      </c>
      <c r="AM14" s="4">
        <v>0.1953125</v>
      </c>
      <c r="AN14" s="4">
        <v>9.765625E-2</v>
      </c>
      <c r="AO14" s="4">
        <v>4.8828125E-2</v>
      </c>
      <c r="AP14" s="4">
        <v>2.44140625E-2</v>
      </c>
      <c r="AQ14" s="4">
        <v>1.220703125E-2</v>
      </c>
      <c r="AR14" s="4">
        <v>6.103515625E-3</v>
      </c>
      <c r="AS14" s="4">
        <v>3.0517578130000002E-3</v>
      </c>
      <c r="AT14" s="5">
        <v>0</v>
      </c>
      <c r="AV14" t="s">
        <v>47</v>
      </c>
      <c r="AW14">
        <f>SLOPE(_xlfn.ANCHORARRAY(AK15),AK14:AT14)</f>
        <v>0.90330088723225943</v>
      </c>
    </row>
    <row r="15" spans="1:49" x14ac:dyDescent="0.35">
      <c r="A15" t="s">
        <v>17</v>
      </c>
      <c r="R15" t="s">
        <v>48</v>
      </c>
      <c r="S15" t="s">
        <v>49</v>
      </c>
      <c r="T15" t="s">
        <v>50</v>
      </c>
      <c r="U15" t="s">
        <v>51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s">
        <v>62</v>
      </c>
      <c r="AH15" t="s">
        <v>88</v>
      </c>
      <c r="AJ15" t="s">
        <v>63</v>
      </c>
      <c r="AK15" cm="1">
        <f t="array" ref="AK15:AT15">B31:K31</f>
        <v>0.76520001888275146</v>
      </c>
      <c r="AL15">
        <v>0.44049999117851257</v>
      </c>
      <c r="AM15">
        <v>0.15109999477863312</v>
      </c>
      <c r="AN15">
        <v>0.16369999945163727</v>
      </c>
      <c r="AO15">
        <v>7.5099997222423553E-2</v>
      </c>
      <c r="AP15">
        <v>8.7700001895427704E-2</v>
      </c>
      <c r="AQ15">
        <v>7.3700003325939178E-2</v>
      </c>
      <c r="AR15">
        <v>6.6600002348423004E-2</v>
      </c>
      <c r="AS15">
        <v>7.4600003659725189E-2</v>
      </c>
      <c r="AT15">
        <v>7.2300001978874207E-2</v>
      </c>
      <c r="AV15" t="s">
        <v>64</v>
      </c>
      <c r="AW15">
        <f>INTERCEPT(_xlfn.ANCHORARRAY(AK15),AK14:AT14)</f>
        <v>5.6184903396113928E-2</v>
      </c>
    </row>
    <row r="16" spans="1:49" x14ac:dyDescent="0.35">
      <c r="A16" t="s">
        <v>18</v>
      </c>
      <c r="E16" t="s">
        <v>19</v>
      </c>
      <c r="R16" s="12" t="s">
        <v>68</v>
      </c>
      <c r="S16" s="6" cm="1">
        <f t="array" ref="S16:V16">B49:E49</f>
        <v>6.1299998313188553E-2</v>
      </c>
      <c r="T16" s="7">
        <v>0.22339999675750732</v>
      </c>
      <c r="U16">
        <v>0.21220000088214874</v>
      </c>
      <c r="V16">
        <v>0.22370000183582306</v>
      </c>
      <c r="W16">
        <f>AVERAGE(T16:V16)</f>
        <v>0.21976666649182638</v>
      </c>
      <c r="X16">
        <f>W16-S16</f>
        <v>0.15846666817863783</v>
      </c>
      <c r="Y16" s="6">
        <f>(W16-$AV$20)/$AV$19</f>
        <v>1.1545522309735403</v>
      </c>
      <c r="Z16" s="6" cm="1">
        <f t="array" ref="Z16:AC16">B24:E24</f>
        <v>5.4600000381469727E-2</v>
      </c>
      <c r="AA16">
        <v>0.39640000462532043</v>
      </c>
      <c r="AB16">
        <v>0.41920000314712524</v>
      </c>
      <c r="AC16">
        <v>0.38249999284744263</v>
      </c>
      <c r="AD16">
        <f>AVERAGE(AA16:AC16)*4</f>
        <v>1.5974666674931843</v>
      </c>
      <c r="AE16">
        <f>AD16-Z16</f>
        <v>1.5428666671117146</v>
      </c>
      <c r="AF16">
        <f>(AD16-$AW$15)/$AW$14</f>
        <v>1.7062772614113146</v>
      </c>
      <c r="AG16">
        <f>AF16/Y16</f>
        <v>1.4778692688268849</v>
      </c>
      <c r="AH16">
        <f>AVERAGE(AG16:AG17)</f>
        <v>1.5662418389645816</v>
      </c>
    </row>
    <row r="17" spans="1:48" x14ac:dyDescent="0.35">
      <c r="A17" t="s">
        <v>20</v>
      </c>
      <c r="E17">
        <v>540</v>
      </c>
      <c r="F17" t="s">
        <v>21</v>
      </c>
      <c r="R17" s="12" t="s">
        <v>69</v>
      </c>
      <c r="S17" s="6" cm="1">
        <f t="array" ref="S17:V17">F49:I49</f>
        <v>6.0699999332427979E-2</v>
      </c>
      <c r="T17" s="7">
        <v>0.22679999470710754</v>
      </c>
      <c r="U17">
        <v>0.21879999339580536</v>
      </c>
      <c r="V17">
        <v>0.22210000455379486</v>
      </c>
      <c r="W17">
        <f t="shared" ref="W17:W35" si="0">AVERAGE(T17:V17)</f>
        <v>0.22256666421890259</v>
      </c>
      <c r="X17">
        <f t="shared" ref="X17:X21" si="1">W17-S17</f>
        <v>0.16186666488647461</v>
      </c>
      <c r="Y17" s="6">
        <f t="shared" ref="Y17:Y35" si="2">(W17-$AV$20)/$AV$19</f>
        <v>1.1766344618895348</v>
      </c>
      <c r="Z17" s="6" cm="1">
        <f t="array" ref="Z17:AC17">F24:I24</f>
        <v>5.7199999690055847E-2</v>
      </c>
      <c r="AA17">
        <v>0.41780000925064087</v>
      </c>
      <c r="AB17">
        <v>0.41339999437332153</v>
      </c>
      <c r="AC17">
        <v>0.52990001440048218</v>
      </c>
      <c r="AD17">
        <f t="shared" ref="AD17:AD35" si="3">AVERAGE(AA17:AC17)*4</f>
        <v>1.8148000240325928</v>
      </c>
      <c r="AE17">
        <f t="shared" ref="AE17:AE35" si="4">AD17-Z17</f>
        <v>1.7576000243425369</v>
      </c>
      <c r="AF17">
        <f t="shared" ref="AF17:AF35" si="5">(AD17-$AW$15)/$AW$14</f>
        <v>1.9468763348887295</v>
      </c>
      <c r="AG17">
        <f t="shared" ref="AG17:AG35" si="6">AF17/Y17</f>
        <v>1.6546144091022781</v>
      </c>
      <c r="AJ17" t="s">
        <v>65</v>
      </c>
    </row>
    <row r="18" spans="1:48" ht="15" thickBot="1" x14ac:dyDescent="0.4">
      <c r="A18" t="s">
        <v>22</v>
      </c>
      <c r="E18">
        <v>30</v>
      </c>
      <c r="R18" s="13" t="s">
        <v>70</v>
      </c>
      <c r="S18" s="8" cm="1">
        <f t="array" ref="S18:V18">J49:M49</f>
        <v>4.6399999409914017E-2</v>
      </c>
      <c r="T18" s="9">
        <v>0.14519999921321869</v>
      </c>
      <c r="U18" s="10">
        <v>0.16899999976158142</v>
      </c>
      <c r="V18" s="10">
        <v>0.14589999616146088</v>
      </c>
      <c r="W18" s="10">
        <f>AVERAGE(T18:V18)</f>
        <v>0.15336666504542032</v>
      </c>
      <c r="X18" s="10">
        <f>W18-S18</f>
        <v>0.1069666656355063</v>
      </c>
      <c r="Y18" s="6">
        <f t="shared" si="2"/>
        <v>0.63088746132639373</v>
      </c>
      <c r="Z18" s="8" cm="1">
        <f t="array" ref="Z18:AC18">J24:M24</f>
        <v>4.5000001788139343E-2</v>
      </c>
      <c r="AA18" s="10">
        <v>0.2517000138759613</v>
      </c>
      <c r="AB18" s="10">
        <v>0.25740000605583191</v>
      </c>
      <c r="AC18" s="10">
        <v>0.25529998540878296</v>
      </c>
      <c r="AD18">
        <f t="shared" si="3"/>
        <v>1.0192000071207683</v>
      </c>
      <c r="AE18" s="10">
        <f t="shared" si="4"/>
        <v>0.97420000533262896</v>
      </c>
      <c r="AF18">
        <f t="shared" si="5"/>
        <v>1.066106673132317</v>
      </c>
      <c r="AG18" s="10">
        <f t="shared" si="6"/>
        <v>1.6898523722296008</v>
      </c>
      <c r="AH18">
        <f>AVERAGE(AG18:AG19)</f>
        <v>1.7879862779565623</v>
      </c>
      <c r="AJ18" t="s">
        <v>66</v>
      </c>
      <c r="AK18" s="4">
        <v>2</v>
      </c>
      <c r="AL18" s="4">
        <v>1</v>
      </c>
      <c r="AM18" s="4">
        <v>0.5</v>
      </c>
      <c r="AN18" s="4">
        <v>0.25</v>
      </c>
      <c r="AO18" s="4">
        <v>0.125</v>
      </c>
      <c r="AP18" s="4">
        <v>6.25E-2</v>
      </c>
      <c r="AQ18" s="4">
        <v>3.125E-2</v>
      </c>
      <c r="AR18" s="11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0.1268x + 0.0734   (R² = 0.9743)</v>
      </c>
    </row>
    <row r="19" spans="1:48" x14ac:dyDescent="0.35">
      <c r="A19" t="s">
        <v>23</v>
      </c>
      <c r="E19">
        <v>0</v>
      </c>
      <c r="F19" t="s">
        <v>24</v>
      </c>
      <c r="R19" s="13" t="s">
        <v>71</v>
      </c>
      <c r="S19" s="8" cm="1">
        <f t="array" ref="S19:V19">B50:E50</f>
        <v>6.120000034570694E-2</v>
      </c>
      <c r="T19" s="9">
        <v>0.16089999675750732</v>
      </c>
      <c r="U19" s="10">
        <v>0.15770000219345093</v>
      </c>
      <c r="V19" s="10">
        <v>0.15880000591278076</v>
      </c>
      <c r="W19" s="10">
        <f t="shared" si="0"/>
        <v>0.15913333495457968</v>
      </c>
      <c r="X19" s="10">
        <f>W19-S19</f>
        <v>9.7933334608872741E-2</v>
      </c>
      <c r="Y19" s="6">
        <f t="shared" si="2"/>
        <v>0.67636640415515947</v>
      </c>
      <c r="Z19" s="8" cm="1">
        <f t="array" ref="Z19:AC19">B25:E25</f>
        <v>5.1500000059604645E-2</v>
      </c>
      <c r="AA19" s="8">
        <v>0.31310001015663147</v>
      </c>
      <c r="AB19" s="10">
        <v>0.29660001397132874</v>
      </c>
      <c r="AC19" s="10">
        <v>0.29670000076293945</v>
      </c>
      <c r="AD19">
        <f t="shared" si="3"/>
        <v>1.2085333665211995</v>
      </c>
      <c r="AE19" s="10">
        <f t="shared" si="4"/>
        <v>1.1570333664615948</v>
      </c>
      <c r="AF19">
        <f t="shared" si="5"/>
        <v>1.2757083264424938</v>
      </c>
      <c r="AG19" s="10">
        <f t="shared" si="6"/>
        <v>1.8861201836835237</v>
      </c>
      <c r="AJ19" t="s">
        <v>63</v>
      </c>
      <c r="AK19" cm="1">
        <f t="array" ref="AK19:AR19">B56:I56</f>
        <v>0.3109000027179718</v>
      </c>
      <c r="AL19">
        <v>0.22329999506473541</v>
      </c>
      <c r="AM19">
        <v>0.15270000696182251</v>
      </c>
      <c r="AN19">
        <v>0.11219999939203262</v>
      </c>
      <c r="AO19">
        <v>8.829999715089798E-2</v>
      </c>
      <c r="AP19">
        <v>7.6200000941753387E-2</v>
      </c>
      <c r="AQ19">
        <v>6.7500002682209015E-2</v>
      </c>
      <c r="AR19">
        <v>5.9099998325109482E-2</v>
      </c>
      <c r="AU19" t="s">
        <v>47</v>
      </c>
      <c r="AV19">
        <f>SLOPE(_xlfn.ANCHORARRAY(AK19),AK18:AR18)</f>
        <v>0.1267986797949906</v>
      </c>
    </row>
    <row r="20" spans="1:48" x14ac:dyDescent="0.35">
      <c r="A20" t="s">
        <v>25</v>
      </c>
      <c r="B20" s="1" t="s">
        <v>42</v>
      </c>
      <c r="R20" s="12" t="s">
        <v>72</v>
      </c>
      <c r="S20" s="6" cm="1">
        <f t="array" ref="S20:V20">F50:I50</f>
        <v>5.559999868273735E-2</v>
      </c>
      <c r="T20">
        <v>0.20790000259876251</v>
      </c>
      <c r="U20">
        <v>0.19660000503063202</v>
      </c>
      <c r="V20">
        <v>0.20829999446868896</v>
      </c>
      <c r="W20">
        <f t="shared" si="0"/>
        <v>0.20426666736602783</v>
      </c>
      <c r="X20">
        <f t="shared" si="1"/>
        <v>0.14866666868329048</v>
      </c>
      <c r="Y20" s="6">
        <f t="shared" si="2"/>
        <v>1.032311217495647</v>
      </c>
      <c r="Z20" s="6" cm="1">
        <f t="array" ref="Z20:AC20">F25:I25</f>
        <v>4.8500001430511475E-2</v>
      </c>
      <c r="AA20">
        <v>0.37029999494552612</v>
      </c>
      <c r="AB20">
        <v>0.33039999008178711</v>
      </c>
      <c r="AC20">
        <v>0.32260000705718994</v>
      </c>
      <c r="AD20">
        <f t="shared" si="3"/>
        <v>1.3643999894460042</v>
      </c>
      <c r="AE20">
        <f t="shared" si="4"/>
        <v>1.3158999880154927</v>
      </c>
      <c r="AF20">
        <f t="shared" si="5"/>
        <v>1.4482606012469443</v>
      </c>
      <c r="AG20">
        <f t="shared" si="6"/>
        <v>1.4029302178468783</v>
      </c>
      <c r="AH20">
        <f t="shared" ref="AH20" si="7">AVERAGE(AG20:AG21)</f>
        <v>1.4696609563210214</v>
      </c>
      <c r="AU20" t="s">
        <v>67</v>
      </c>
      <c r="AV20">
        <f>INTERCEPT(_xlfn.ANCHORARRAY(AK19),AK18:AR18)</f>
        <v>7.337096785002041E-2</v>
      </c>
    </row>
    <row r="21" spans="1:48" x14ac:dyDescent="0.35">
      <c r="R21" s="12" t="s">
        <v>73</v>
      </c>
      <c r="S21" s="6" cm="1">
        <f t="array" ref="S21:V21">J50:M50</f>
        <v>5.130000039935112E-2</v>
      </c>
      <c r="T21">
        <v>0.20829999446868896</v>
      </c>
      <c r="U21">
        <v>0.21209999918937683</v>
      </c>
      <c r="V21">
        <v>0.20430000126361847</v>
      </c>
      <c r="W21">
        <f t="shared" si="0"/>
        <v>0.20823333164056143</v>
      </c>
      <c r="X21">
        <f t="shared" si="1"/>
        <v>0.15693333124121031</v>
      </c>
      <c r="Y21" s="6">
        <f t="shared" si="2"/>
        <v>1.0635943844887648</v>
      </c>
      <c r="Z21" s="6" cm="1">
        <f t="array" ref="Z21:AC21">J25:M25</f>
        <v>4.7499999403953552E-2</v>
      </c>
      <c r="AA21">
        <v>0.35199999809265137</v>
      </c>
      <c r="AB21">
        <v>0.37940001487731934</v>
      </c>
      <c r="AC21">
        <v>0.41780000925064087</v>
      </c>
      <c r="AD21">
        <f t="shared" si="3"/>
        <v>1.5322666962941487</v>
      </c>
      <c r="AE21">
        <f t="shared" si="4"/>
        <v>1.4847666968901951</v>
      </c>
      <c r="AF21">
        <f t="shared" si="5"/>
        <v>1.6340975789593133</v>
      </c>
      <c r="AG21">
        <f t="shared" si="6"/>
        <v>1.5363916947951646</v>
      </c>
    </row>
    <row r="22" spans="1:48" x14ac:dyDescent="0.35">
      <c r="B22" t="s">
        <v>27</v>
      </c>
      <c r="R22" s="13" t="s">
        <v>74</v>
      </c>
      <c r="S22" s="6" cm="1">
        <f t="array" ref="S22:V22">B51:E51</f>
        <v>6.379999965429306E-2</v>
      </c>
      <c r="T22">
        <v>0.17049999535083771</v>
      </c>
      <c r="U22">
        <v>0.16820000112056732</v>
      </c>
      <c r="V22">
        <v>0.17419999837875366</v>
      </c>
      <c r="W22">
        <f t="shared" si="0"/>
        <v>0.17096666495005289</v>
      </c>
      <c r="X22">
        <f>W22-S22</f>
        <v>0.10716666529575983</v>
      </c>
      <c r="Y22" s="6">
        <f t="shared" si="2"/>
        <v>0.76969016757766084</v>
      </c>
      <c r="Z22" s="6" cm="1">
        <f t="array" ref="Z22:AC22">B26:E26</f>
        <v>5.6600000709295273E-2</v>
      </c>
      <c r="AA22">
        <v>0.34479999542236328</v>
      </c>
      <c r="AB22">
        <v>0.35260000824928284</v>
      </c>
      <c r="AC22">
        <v>0.32019999623298645</v>
      </c>
      <c r="AD22">
        <f t="shared" si="3"/>
        <v>1.3567999998728435</v>
      </c>
      <c r="AE22">
        <f t="shared" si="4"/>
        <v>1.3001999991635482</v>
      </c>
      <c r="AF22">
        <f t="shared" si="5"/>
        <v>1.4398470264563257</v>
      </c>
      <c r="AG22">
        <f t="shared" si="6"/>
        <v>1.8706839285575865</v>
      </c>
      <c r="AH22">
        <f t="shared" ref="AH22" si="8">AVERAGE(AG22:AG23)</f>
        <v>1.8348816841588511</v>
      </c>
    </row>
    <row r="23" spans="1:48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R23" s="13" t="s">
        <v>75</v>
      </c>
      <c r="S23" s="6" cm="1">
        <f t="array" ref="S23:V23">F51:I51</f>
        <v>5.8299999684095383E-2</v>
      </c>
      <c r="T23">
        <v>0.18240000307559967</v>
      </c>
      <c r="U23">
        <v>0.18160000443458557</v>
      </c>
      <c r="V23">
        <v>0.18240000307559967</v>
      </c>
      <c r="W23">
        <f t="shared" si="0"/>
        <v>0.18213333686192831</v>
      </c>
      <c r="X23">
        <f t="shared" ref="X23:X27" si="9">W23-S23</f>
        <v>0.12383333717783293</v>
      </c>
      <c r="Y23" s="6">
        <f t="shared" si="2"/>
        <v>0.85775632039510197</v>
      </c>
      <c r="Z23" s="6" cm="1">
        <f t="array" ref="Z23:AC23">F26:I26</f>
        <v>5.5900000035762787E-2</v>
      </c>
      <c r="AA23">
        <v>0.35350000858306885</v>
      </c>
      <c r="AB23">
        <v>0.3668999969959259</v>
      </c>
      <c r="AC23">
        <v>0.36719998717308044</v>
      </c>
      <c r="AD23">
        <f t="shared" si="3"/>
        <v>1.4501333236694336</v>
      </c>
      <c r="AE23">
        <f t="shared" si="4"/>
        <v>1.3942333236336708</v>
      </c>
      <c r="AF23">
        <f t="shared" si="5"/>
        <v>1.5431717603471184</v>
      </c>
      <c r="AG23">
        <f t="shared" si="6"/>
        <v>1.7990794397601158</v>
      </c>
    </row>
    <row r="24" spans="1:48" x14ac:dyDescent="0.35">
      <c r="A24" s="2" t="s">
        <v>29</v>
      </c>
      <c r="B24">
        <v>5.4600000381469727E-2</v>
      </c>
      <c r="C24">
        <v>0.39640000462532043</v>
      </c>
      <c r="D24">
        <v>0.41920000314712524</v>
      </c>
      <c r="E24">
        <v>0.38249999284744263</v>
      </c>
      <c r="F24">
        <v>5.7199999690055847E-2</v>
      </c>
      <c r="G24">
        <v>0.41780000925064087</v>
      </c>
      <c r="H24">
        <v>0.41339999437332153</v>
      </c>
      <c r="I24">
        <v>0.52990001440048218</v>
      </c>
      <c r="J24">
        <v>4.5000001788139343E-2</v>
      </c>
      <c r="K24">
        <v>0.2517000138759613</v>
      </c>
      <c r="L24">
        <v>0.25740000605583191</v>
      </c>
      <c r="M24">
        <v>0.25529998540878296</v>
      </c>
      <c r="R24" s="12" t="s">
        <v>76</v>
      </c>
      <c r="S24" s="6" cm="1">
        <f t="array" ref="S24:V24">J51:M51</f>
        <v>5.5300001055002213E-2</v>
      </c>
      <c r="T24">
        <v>0.19429999589920044</v>
      </c>
      <c r="U24">
        <v>0.20010000467300415</v>
      </c>
      <c r="V24">
        <v>0.19920000433921814</v>
      </c>
      <c r="W24">
        <f t="shared" si="0"/>
        <v>0.19786666830380759</v>
      </c>
      <c r="X24">
        <f t="shared" si="9"/>
        <v>0.14256666724880537</v>
      </c>
      <c r="Y24" s="6">
        <f t="shared" si="2"/>
        <v>0.98183751325386903</v>
      </c>
      <c r="Z24" s="6" cm="1">
        <f t="array" ref="Z24:AC24">J26:M26</f>
        <v>5.5500000715255737E-2</v>
      </c>
      <c r="AA24">
        <v>0.36340001225471497</v>
      </c>
      <c r="AB24">
        <v>0.41100001335144043</v>
      </c>
      <c r="AC24">
        <v>0.3767000138759613</v>
      </c>
      <c r="AD24">
        <f t="shared" si="3"/>
        <v>1.5348000526428223</v>
      </c>
      <c r="AE24">
        <f t="shared" si="4"/>
        <v>1.4793000519275665</v>
      </c>
      <c r="AF24">
        <f t="shared" si="5"/>
        <v>1.6369021332163514</v>
      </c>
      <c r="AG24">
        <f t="shared" si="6"/>
        <v>1.6671823098218752</v>
      </c>
      <c r="AH24">
        <f t="shared" ref="AH24" si="10">AVERAGE(AG24:AG25)</f>
        <v>1.4290245230011871</v>
      </c>
    </row>
    <row r="25" spans="1:48" x14ac:dyDescent="0.35">
      <c r="A25" s="2" t="s">
        <v>30</v>
      </c>
      <c r="B25">
        <v>5.1500000059604645E-2</v>
      </c>
      <c r="C25">
        <v>0.31310001015663147</v>
      </c>
      <c r="D25">
        <v>0.29660001397132874</v>
      </c>
      <c r="E25">
        <v>0.29670000076293945</v>
      </c>
      <c r="F25">
        <v>4.8500001430511475E-2</v>
      </c>
      <c r="G25">
        <v>0.37029999494552612</v>
      </c>
      <c r="H25">
        <v>0.33039999008178711</v>
      </c>
      <c r="I25">
        <v>0.32260000705718994</v>
      </c>
      <c r="J25">
        <v>4.7499999403953552E-2</v>
      </c>
      <c r="K25">
        <v>0.35199999809265137</v>
      </c>
      <c r="L25">
        <v>0.37940001487731934</v>
      </c>
      <c r="M25">
        <v>0.41780000925064087</v>
      </c>
      <c r="R25" s="12" t="s">
        <v>77</v>
      </c>
      <c r="S25" s="6" cm="1">
        <f t="array" ref="S25:V25">B52:E52</f>
        <v>5.7500001043081284E-2</v>
      </c>
      <c r="T25">
        <v>0.21819999814033508</v>
      </c>
      <c r="U25">
        <v>0.2207999974489212</v>
      </c>
      <c r="V25">
        <v>0.22020000219345093</v>
      </c>
      <c r="W25">
        <f t="shared" si="0"/>
        <v>0.21973333259423575</v>
      </c>
      <c r="X25">
        <f t="shared" si="9"/>
        <v>0.16223333155115446</v>
      </c>
      <c r="Y25" s="6">
        <f t="shared" si="2"/>
        <v>1.1542893426087362</v>
      </c>
      <c r="Z25" s="6" cm="1">
        <f t="array" ref="Z25:AC25">B27:E27</f>
        <v>5.2799999713897705E-2</v>
      </c>
      <c r="AA25">
        <v>0.32339999079704285</v>
      </c>
      <c r="AB25">
        <v>0.3310999870300293</v>
      </c>
      <c r="AC25">
        <v>0.31889998912811279</v>
      </c>
      <c r="AD25">
        <f t="shared" si="3"/>
        <v>1.2978666226069133</v>
      </c>
      <c r="AE25">
        <f t="shared" si="4"/>
        <v>1.2450666228930156</v>
      </c>
      <c r="AF25">
        <f t="shared" si="5"/>
        <v>1.3746047820403995</v>
      </c>
      <c r="AG25">
        <f t="shared" si="6"/>
        <v>1.190866736180499</v>
      </c>
    </row>
    <row r="26" spans="1:48" x14ac:dyDescent="0.35">
      <c r="A26" s="2" t="s">
        <v>31</v>
      </c>
      <c r="B26">
        <v>5.6600000709295273E-2</v>
      </c>
      <c r="C26">
        <v>0.34479999542236328</v>
      </c>
      <c r="D26">
        <v>0.35260000824928284</v>
      </c>
      <c r="E26">
        <v>0.32019999623298645</v>
      </c>
      <c r="F26">
        <v>5.5900000035762787E-2</v>
      </c>
      <c r="G26">
        <v>0.35350000858306885</v>
      </c>
      <c r="H26">
        <v>0.3668999969959259</v>
      </c>
      <c r="I26">
        <v>0.36719998717308044</v>
      </c>
      <c r="J26">
        <v>5.5500000715255737E-2</v>
      </c>
      <c r="K26">
        <v>0.36340001225471497</v>
      </c>
      <c r="L26">
        <v>0.41100001335144043</v>
      </c>
      <c r="M26">
        <v>0.3767000138759613</v>
      </c>
      <c r="R26" s="13" t="s">
        <v>78</v>
      </c>
      <c r="S26" s="6" cm="1">
        <f t="array" ref="S26:V26">F52:I52</f>
        <v>6.3900001347064972E-2</v>
      </c>
      <c r="T26">
        <v>0.16390000283718109</v>
      </c>
      <c r="U26">
        <v>0.15940000116825104</v>
      </c>
      <c r="V26">
        <v>0.16419999301433563</v>
      </c>
      <c r="W26">
        <f t="shared" si="0"/>
        <v>0.16249999900658926</v>
      </c>
      <c r="X26">
        <f t="shared" si="9"/>
        <v>9.8599997659524291E-2</v>
      </c>
      <c r="Y26" s="6">
        <f t="shared" si="2"/>
        <v>0.70291765892731362</v>
      </c>
      <c r="Z26" s="6" cm="1">
        <f t="array" ref="Z26:AC26">F27:I27</f>
        <v>5.4600000381469727E-2</v>
      </c>
      <c r="AA26">
        <v>0.30540001392364502</v>
      </c>
      <c r="AB26">
        <v>0.32199999690055847</v>
      </c>
      <c r="AC26">
        <v>0.31540000438690186</v>
      </c>
      <c r="AD26">
        <f t="shared" si="3"/>
        <v>1.2570666869481404</v>
      </c>
      <c r="AE26">
        <f t="shared" si="4"/>
        <v>1.2024666865666707</v>
      </c>
      <c r="AF26">
        <f t="shared" si="5"/>
        <v>1.3294371792676565</v>
      </c>
      <c r="AG26">
        <f t="shared" si="6"/>
        <v>1.8913128193371069</v>
      </c>
      <c r="AH26">
        <f t="shared" ref="AH26" si="11">AVERAGE(AG26:AG27)</f>
        <v>1.8139798061066257</v>
      </c>
    </row>
    <row r="27" spans="1:48" x14ac:dyDescent="0.35">
      <c r="A27" s="2" t="s">
        <v>32</v>
      </c>
      <c r="B27">
        <v>5.2799999713897705E-2</v>
      </c>
      <c r="C27">
        <v>0.32339999079704285</v>
      </c>
      <c r="D27">
        <v>0.3310999870300293</v>
      </c>
      <c r="E27">
        <v>0.31889998912811279</v>
      </c>
      <c r="F27">
        <v>5.4600000381469727E-2</v>
      </c>
      <c r="G27">
        <v>0.30540001392364502</v>
      </c>
      <c r="H27">
        <v>0.32199999690055847</v>
      </c>
      <c r="I27">
        <v>0.31540000438690186</v>
      </c>
      <c r="J27">
        <v>5.3599998354911804E-2</v>
      </c>
      <c r="K27">
        <v>0.26230001449584961</v>
      </c>
      <c r="L27">
        <v>0.26350000500679016</v>
      </c>
      <c r="M27">
        <v>0.2718999981880188</v>
      </c>
      <c r="R27" s="13" t="s">
        <v>79</v>
      </c>
      <c r="S27" s="6" cm="1">
        <f t="array" ref="S27:V27">J52:M52</f>
        <v>5.9599999338388443E-2</v>
      </c>
      <c r="T27">
        <v>0.14869999885559082</v>
      </c>
      <c r="U27">
        <v>0.16110000014305115</v>
      </c>
      <c r="V27">
        <v>0.15459999442100525</v>
      </c>
      <c r="W27">
        <f t="shared" si="0"/>
        <v>0.15479999780654907</v>
      </c>
      <c r="X27">
        <f t="shared" si="9"/>
        <v>9.5199998468160629E-2</v>
      </c>
      <c r="Y27" s="6">
        <f t="shared" si="2"/>
        <v>0.64219146514919512</v>
      </c>
      <c r="Z27" s="6" cm="1">
        <f t="array" ref="Z27:AC27">J27:M27</f>
        <v>5.3599998354911804E-2</v>
      </c>
      <c r="AA27">
        <v>0.26230001449584961</v>
      </c>
      <c r="AB27">
        <v>0.26350000500679016</v>
      </c>
      <c r="AC27">
        <v>0.2718999981880188</v>
      </c>
      <c r="AD27">
        <f t="shared" si="3"/>
        <v>1.0636000235875447</v>
      </c>
      <c r="AE27">
        <f t="shared" si="4"/>
        <v>1.0100000252326329</v>
      </c>
      <c r="AF27">
        <f t="shared" si="5"/>
        <v>1.1152597483637821</v>
      </c>
      <c r="AG27">
        <f t="shared" si="6"/>
        <v>1.7366467928761447</v>
      </c>
    </row>
    <row r="28" spans="1:48" x14ac:dyDescent="0.35">
      <c r="A28" s="2" t="s">
        <v>33</v>
      </c>
      <c r="B28">
        <v>4.1700001806020737E-2</v>
      </c>
      <c r="C28">
        <v>0.28299999237060547</v>
      </c>
      <c r="D28">
        <v>0.30149999260902405</v>
      </c>
      <c r="E28">
        <v>0.29510000348091125</v>
      </c>
      <c r="F28">
        <v>4.8399999737739563E-2</v>
      </c>
      <c r="G28">
        <v>0.29580000042915344</v>
      </c>
      <c r="H28">
        <v>0.35030001401901245</v>
      </c>
      <c r="I28">
        <v>0.33019998669624329</v>
      </c>
      <c r="J28">
        <v>3.970000147819519E-2</v>
      </c>
      <c r="K28">
        <v>0.14589999616146088</v>
      </c>
      <c r="L28">
        <v>0.14040000736713409</v>
      </c>
      <c r="M28">
        <v>0.14640000462532043</v>
      </c>
      <c r="R28" s="12" t="s">
        <v>80</v>
      </c>
      <c r="S28" cm="1">
        <f t="array" ref="S28:V28">B53:E53</f>
        <v>4.8200000077486038E-2</v>
      </c>
      <c r="T28">
        <v>0.20550000667572021</v>
      </c>
      <c r="U28">
        <v>0.20260000228881836</v>
      </c>
      <c r="V28">
        <v>0.20569999516010284</v>
      </c>
      <c r="W28">
        <f t="shared" si="0"/>
        <v>0.20460000137488046</v>
      </c>
      <c r="X28">
        <f>W28-S28</f>
        <v>0.15640000129739443</v>
      </c>
      <c r="Y28" s="6">
        <f t="shared" si="2"/>
        <v>1.0349400619709328</v>
      </c>
      <c r="Z28" cm="1">
        <f t="array" ref="Z28:AC28">B28:E28</f>
        <v>4.1700001806020737E-2</v>
      </c>
      <c r="AA28">
        <v>0.28299999237060547</v>
      </c>
      <c r="AB28">
        <v>0.30149999260902405</v>
      </c>
      <c r="AC28">
        <v>0.29510000348091125</v>
      </c>
      <c r="AD28">
        <f t="shared" si="3"/>
        <v>1.1727999846140544</v>
      </c>
      <c r="AE28">
        <f>AD28-Z28</f>
        <v>1.1310999828080337</v>
      </c>
      <c r="AF28">
        <f t="shared" si="5"/>
        <v>1.2361496562228362</v>
      </c>
      <c r="AG28">
        <f>AF28/Y28</f>
        <v>1.1944166639647915</v>
      </c>
      <c r="AH28">
        <f t="shared" ref="AH28" si="12">AVERAGE(AG28:AG29)</f>
        <v>1.3521623098955318</v>
      </c>
    </row>
    <row r="29" spans="1:48" x14ac:dyDescent="0.35">
      <c r="A29" s="2" t="s">
        <v>34</v>
      </c>
      <c r="B29">
        <v>5.260000005364418E-2</v>
      </c>
      <c r="C29">
        <v>0.30340000987052917</v>
      </c>
      <c r="D29">
        <v>0.28560000658035278</v>
      </c>
      <c r="E29">
        <v>0.28929999470710754</v>
      </c>
      <c r="F29">
        <v>5.0999999046325684E-2</v>
      </c>
      <c r="G29">
        <v>0.33219999074935913</v>
      </c>
      <c r="H29">
        <v>0.3619999885559082</v>
      </c>
      <c r="I29">
        <v>0.36430001258850098</v>
      </c>
      <c r="J29">
        <v>5.1399998366832733E-2</v>
      </c>
      <c r="K29">
        <v>0.25440001487731934</v>
      </c>
      <c r="L29">
        <v>0.27059999108314514</v>
      </c>
      <c r="M29">
        <v>0.25350001454353333</v>
      </c>
      <c r="R29" s="12" t="s">
        <v>81</v>
      </c>
      <c r="S29" cm="1">
        <f t="array" ref="S29:V29">F53:I53</f>
        <v>5.1199998706579208E-2</v>
      </c>
      <c r="T29">
        <v>0.1859000027179718</v>
      </c>
      <c r="U29">
        <v>0.18940000236034393</v>
      </c>
      <c r="V29">
        <v>0.19220000505447388</v>
      </c>
      <c r="W29">
        <f t="shared" si="0"/>
        <v>0.18916667004426321</v>
      </c>
      <c r="X29">
        <f t="shared" ref="X29:X31" si="13">W29-S29</f>
        <v>0.137966671337684</v>
      </c>
      <c r="Y29" s="6">
        <f t="shared" si="2"/>
        <v>0.91322482522264803</v>
      </c>
      <c r="Z29" cm="1">
        <f t="array" ref="Z29:AC29">F28:I28</f>
        <v>4.8399999737739563E-2</v>
      </c>
      <c r="AA29">
        <v>0.29580000042915344</v>
      </c>
      <c r="AB29">
        <v>0.35030001401901245</v>
      </c>
      <c r="AC29">
        <v>0.33019998669624329</v>
      </c>
      <c r="AD29">
        <f t="shared" si="3"/>
        <v>1.3017333348592122</v>
      </c>
      <c r="AE29">
        <f t="shared" ref="AE29:AE31" si="14">AD29-Z29</f>
        <v>1.2533333351214726</v>
      </c>
      <c r="AF29">
        <f t="shared" si="5"/>
        <v>1.3788854290617332</v>
      </c>
      <c r="AG29">
        <f t="shared" ref="AG29:AG31" si="15">AF29/Y29</f>
        <v>1.5099079558262722</v>
      </c>
    </row>
    <row r="30" spans="1:48" x14ac:dyDescent="0.35">
      <c r="A30" s="2" t="s">
        <v>35</v>
      </c>
      <c r="B30">
        <v>5.9399999678134918E-2</v>
      </c>
      <c r="C30">
        <v>0.29589998722076416</v>
      </c>
      <c r="D30">
        <v>0.30059999227523804</v>
      </c>
      <c r="E30">
        <v>0.31349998712539673</v>
      </c>
      <c r="F30">
        <v>5.8699999004602432E-2</v>
      </c>
      <c r="G30">
        <v>0.30099999904632568</v>
      </c>
      <c r="H30">
        <v>0.30630001425743103</v>
      </c>
      <c r="I30">
        <v>0.30799999833106995</v>
      </c>
      <c r="J30">
        <v>4.3800000101327896E-2</v>
      </c>
      <c r="K30">
        <v>5.9999998658895493E-2</v>
      </c>
      <c r="L30">
        <v>6.1400000005960464E-2</v>
      </c>
      <c r="M30">
        <v>5.9099998325109482E-2</v>
      </c>
      <c r="R30" s="13" t="s">
        <v>82</v>
      </c>
      <c r="S30" cm="1">
        <f t="array" ref="S30:V30">J53:M53</f>
        <v>6.4900003373622894E-2</v>
      </c>
      <c r="T30">
        <v>0.15299999713897705</v>
      </c>
      <c r="U30">
        <v>0.16680000722408295</v>
      </c>
      <c r="V30">
        <v>0.15350000560283661</v>
      </c>
      <c r="W30">
        <f t="shared" si="0"/>
        <v>0.1577666699886322</v>
      </c>
      <c r="X30">
        <f t="shared" si="13"/>
        <v>9.2866666615009308E-2</v>
      </c>
      <c r="Y30" s="6">
        <f t="shared" si="2"/>
        <v>0.66558817706196649</v>
      </c>
      <c r="Z30" cm="1">
        <f t="array" ref="Z30:AC30">J28:M28</f>
        <v>3.970000147819519E-2</v>
      </c>
      <c r="AA30">
        <v>0.14589999616146088</v>
      </c>
      <c r="AB30">
        <v>0.14040000736713409</v>
      </c>
      <c r="AC30">
        <v>0.14640000462532043</v>
      </c>
      <c r="AD30">
        <f t="shared" si="3"/>
        <v>0.57693334420522058</v>
      </c>
      <c r="AE30">
        <f t="shared" si="14"/>
        <v>0.53723334272702539</v>
      </c>
      <c r="AF30">
        <f t="shared" si="5"/>
        <v>0.57649499537711657</v>
      </c>
      <c r="AG30">
        <f t="shared" si="15"/>
        <v>0.86614368350392845</v>
      </c>
      <c r="AH30">
        <f t="shared" ref="AH30" si="16">AVERAGE(AG30:AG31)</f>
        <v>2.6948969049042999</v>
      </c>
    </row>
    <row r="31" spans="1:48" x14ac:dyDescent="0.35">
      <c r="A31" s="2" t="s">
        <v>36</v>
      </c>
      <c r="B31">
        <v>0.76520001888275146</v>
      </c>
      <c r="C31">
        <v>0.44049999117851257</v>
      </c>
      <c r="D31">
        <v>0.15109999477863312</v>
      </c>
      <c r="E31">
        <v>0.16369999945163727</v>
      </c>
      <c r="F31">
        <v>7.5099997222423553E-2</v>
      </c>
      <c r="G31">
        <v>8.7700001895427704E-2</v>
      </c>
      <c r="H31">
        <v>7.3700003325939178E-2</v>
      </c>
      <c r="I31">
        <v>6.6600002348423004E-2</v>
      </c>
      <c r="J31">
        <v>7.4600003659725189E-2</v>
      </c>
      <c r="K31">
        <v>7.2300001978874207E-2</v>
      </c>
      <c r="L31">
        <v>6.419999897480011E-2</v>
      </c>
      <c r="M31">
        <v>4.179999977350235E-2</v>
      </c>
      <c r="R31" s="13" t="s">
        <v>83</v>
      </c>
      <c r="S31" cm="1">
        <f t="array" ref="S31:V31">B54:E54</f>
        <v>4.8399999737739563E-2</v>
      </c>
      <c r="T31">
        <v>0.1103999987244606</v>
      </c>
      <c r="U31">
        <v>0.10339999943971634</v>
      </c>
      <c r="V31">
        <v>0.11010000109672546</v>
      </c>
      <c r="W31">
        <f t="shared" si="0"/>
        <v>0.1079666664203008</v>
      </c>
      <c r="X31">
        <f t="shared" si="13"/>
        <v>5.9566666682561234E-2</v>
      </c>
      <c r="Y31" s="6">
        <f t="shared" si="2"/>
        <v>0.27283958024022859</v>
      </c>
      <c r="Z31" cm="1">
        <f t="array" ref="Z31:AC31">B29:E29</f>
        <v>5.260000005364418E-2</v>
      </c>
      <c r="AA31">
        <v>0.30340000987052917</v>
      </c>
      <c r="AB31">
        <v>0.28560000658035278</v>
      </c>
      <c r="AC31">
        <v>0.28929999470710754</v>
      </c>
      <c r="AD31">
        <f t="shared" si="3"/>
        <v>1.1710666815439861</v>
      </c>
      <c r="AE31">
        <f t="shared" si="14"/>
        <v>1.1184666814903419</v>
      </c>
      <c r="AF31">
        <f t="shared" si="5"/>
        <v>1.2342308016146235</v>
      </c>
      <c r="AG31">
        <f t="shared" si="15"/>
        <v>4.5236501263046716</v>
      </c>
    </row>
    <row r="32" spans="1:48" x14ac:dyDescent="0.35">
      <c r="R32" s="12" t="s">
        <v>84</v>
      </c>
      <c r="S32" cm="1">
        <f t="array" ref="S32:V32">F54:I54</f>
        <v>5.7199999690055847E-2</v>
      </c>
      <c r="T32">
        <v>0.23909999430179596</v>
      </c>
      <c r="U32">
        <v>0.22050000727176666</v>
      </c>
      <c r="V32">
        <v>0.24050000309944153</v>
      </c>
      <c r="W32">
        <f>AVERAGE(T32:V32)</f>
        <v>0.23336666822433472</v>
      </c>
      <c r="X32">
        <f>W32-S32</f>
        <v>0.17616666853427887</v>
      </c>
      <c r="Y32" s="6">
        <f t="shared" si="2"/>
        <v>1.2618088818668853</v>
      </c>
      <c r="Z32" cm="1">
        <f t="array" ref="Z32:AC32">F29:I29</f>
        <v>5.0999999046325684E-2</v>
      </c>
      <c r="AA32">
        <v>0.33219999074935913</v>
      </c>
      <c r="AB32">
        <v>0.3619999885559082</v>
      </c>
      <c r="AC32">
        <v>0.36430001258850098</v>
      </c>
      <c r="AD32">
        <f t="shared" si="3"/>
        <v>1.4113333225250244</v>
      </c>
      <c r="AE32">
        <f>AD32-Z32</f>
        <v>1.3603333234786987</v>
      </c>
      <c r="AF32">
        <f t="shared" si="5"/>
        <v>1.5002181867451998</v>
      </c>
      <c r="AG32">
        <f>AF32/Y32</f>
        <v>1.188942484321065</v>
      </c>
      <c r="AH32">
        <f t="shared" ref="AH32" si="17">AVERAGE(AG32:AG33)</f>
        <v>1.1831314819204493</v>
      </c>
    </row>
    <row r="33" spans="1:34" x14ac:dyDescent="0.35">
      <c r="R33" s="12" t="s">
        <v>85</v>
      </c>
      <c r="S33" cm="1">
        <f t="array" ref="S33:V33">J54:M54</f>
        <v>5.5900000035762787E-2</v>
      </c>
      <c r="T33">
        <v>0.1932000070810318</v>
      </c>
      <c r="U33">
        <v>0.19050000607967377</v>
      </c>
      <c r="V33">
        <v>0.18760000169277191</v>
      </c>
      <c r="W33">
        <f t="shared" si="0"/>
        <v>0.19043333828449249</v>
      </c>
      <c r="X33">
        <f t="shared" ref="X33" si="18">W33-S33</f>
        <v>0.13453333824872971</v>
      </c>
      <c r="Y33" s="6">
        <f t="shared" si="2"/>
        <v>0.92321442639418427</v>
      </c>
      <c r="Z33" cm="1">
        <f t="array" ref="Z33:AC33">J29:M29</f>
        <v>5.1399998366832733E-2</v>
      </c>
      <c r="AA33">
        <v>0.25440001487731934</v>
      </c>
      <c r="AB33">
        <v>0.27059999108314514</v>
      </c>
      <c r="AC33">
        <v>0.25350001454353333</v>
      </c>
      <c r="AD33">
        <f t="shared" si="3"/>
        <v>1.0380000273386638</v>
      </c>
      <c r="AE33">
        <f t="shared" si="4"/>
        <v>0.98660002897183108</v>
      </c>
      <c r="AF33">
        <f t="shared" si="5"/>
        <v>1.0869192511820291</v>
      </c>
      <c r="AG33">
        <f t="shared" si="6"/>
        <v>1.1773204795198335</v>
      </c>
    </row>
    <row r="34" spans="1:34" x14ac:dyDescent="0.35">
      <c r="R34" s="13" t="s">
        <v>86</v>
      </c>
      <c r="S34" cm="1">
        <f t="array" ref="S34:V34">B55:E55</f>
        <v>6.5600000321865082E-2</v>
      </c>
      <c r="T34">
        <v>0.18649999797344208</v>
      </c>
      <c r="U34">
        <v>0.1898999959230423</v>
      </c>
      <c r="V34">
        <v>0.15549999475479126</v>
      </c>
      <c r="W34" s="10">
        <f>AVERAGE(T34:V34)</f>
        <v>0.17729999621709189</v>
      </c>
      <c r="X34" s="10">
        <f>W34-S34</f>
        <v>0.11169999589522681</v>
      </c>
      <c r="Y34" s="6">
        <f t="shared" si="2"/>
        <v>0.81963809508983054</v>
      </c>
      <c r="Z34" cm="1">
        <f t="array" ref="Z34:AC34">B30:E30</f>
        <v>5.9399999678134918E-2</v>
      </c>
      <c r="AA34">
        <v>0.29589998722076416</v>
      </c>
      <c r="AB34">
        <v>0.30059999227523804</v>
      </c>
      <c r="AC34">
        <v>0.31349998712539673</v>
      </c>
      <c r="AD34">
        <f t="shared" si="3"/>
        <v>1.213333288828532</v>
      </c>
      <c r="AE34" s="10">
        <f t="shared" si="4"/>
        <v>1.1539332891503971</v>
      </c>
      <c r="AF34">
        <f t="shared" si="5"/>
        <v>1.2810220844329676</v>
      </c>
      <c r="AG34" s="10">
        <f t="shared" si="6"/>
        <v>1.5629118413445271</v>
      </c>
      <c r="AH34">
        <f t="shared" ref="AH34" si="19">AVERAGE(AG34:AG35)</f>
        <v>1.4607149965490931</v>
      </c>
    </row>
    <row r="35" spans="1:34" x14ac:dyDescent="0.35">
      <c r="A35" t="s">
        <v>37</v>
      </c>
      <c r="B35" s="1" t="s">
        <v>43</v>
      </c>
      <c r="R35" s="13" t="s">
        <v>87</v>
      </c>
      <c r="S35" cm="1">
        <f t="array" ref="S35:V35">F55:I55</f>
        <v>7.2899997234344482E-2</v>
      </c>
      <c r="T35">
        <v>0.19519999623298645</v>
      </c>
      <c r="U35">
        <v>0.1898999959230423</v>
      </c>
      <c r="V35">
        <v>0.19589999318122864</v>
      </c>
      <c r="W35" s="10">
        <f t="shared" si="0"/>
        <v>0.19366666177908579</v>
      </c>
      <c r="X35" s="10">
        <f>W35-S35</f>
        <v>0.1207666645447413</v>
      </c>
      <c r="Y35" s="6">
        <f t="shared" si="2"/>
        <v>0.94871408853436556</v>
      </c>
      <c r="Z35" cm="1">
        <f t="array" ref="Z35:AC35">F30:I30</f>
        <v>5.8699999004602432E-2</v>
      </c>
      <c r="AA35">
        <v>0.30099999904632568</v>
      </c>
      <c r="AB35">
        <v>0.30630001425743103</v>
      </c>
      <c r="AC35">
        <v>0.30799999833106995</v>
      </c>
      <c r="AD35">
        <f t="shared" si="3"/>
        <v>1.2204000155131023</v>
      </c>
      <c r="AE35" s="10">
        <f t="shared" si="4"/>
        <v>1.1617000165084999</v>
      </c>
      <c r="AF35">
        <f t="shared" si="5"/>
        <v>1.2888453100983637</v>
      </c>
      <c r="AG35" s="10">
        <f t="shared" si="6"/>
        <v>1.3585181517536591</v>
      </c>
    </row>
    <row r="40" spans="1:34" x14ac:dyDescent="0.35">
      <c r="A40" t="s">
        <v>39</v>
      </c>
    </row>
    <row r="41" spans="1:34" x14ac:dyDescent="0.35">
      <c r="A41" t="s">
        <v>18</v>
      </c>
      <c r="E41" t="s">
        <v>19</v>
      </c>
    </row>
    <row r="42" spans="1:34" x14ac:dyDescent="0.35">
      <c r="A42" t="s">
        <v>20</v>
      </c>
      <c r="E42">
        <v>562</v>
      </c>
      <c r="F42" t="s">
        <v>21</v>
      </c>
    </row>
    <row r="43" spans="1:34" x14ac:dyDescent="0.35">
      <c r="A43" t="s">
        <v>22</v>
      </c>
      <c r="E43">
        <v>30</v>
      </c>
    </row>
    <row r="44" spans="1:34" x14ac:dyDescent="0.35">
      <c r="A44" t="s">
        <v>23</v>
      </c>
      <c r="E44">
        <v>0</v>
      </c>
      <c r="F44" t="s">
        <v>24</v>
      </c>
    </row>
    <row r="45" spans="1:34" x14ac:dyDescent="0.35">
      <c r="A45" t="s">
        <v>25</v>
      </c>
      <c r="B45" s="1" t="s">
        <v>43</v>
      </c>
    </row>
    <row r="47" spans="1:34" x14ac:dyDescent="0.35">
      <c r="B47" t="s">
        <v>27</v>
      </c>
    </row>
    <row r="48" spans="1:34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6.1299998313188553E-2</v>
      </c>
      <c r="C49">
        <v>0.22339999675750732</v>
      </c>
      <c r="D49">
        <v>0.21220000088214874</v>
      </c>
      <c r="E49">
        <v>0.22370000183582306</v>
      </c>
      <c r="F49">
        <v>6.0699999332427979E-2</v>
      </c>
      <c r="G49">
        <v>0.22679999470710754</v>
      </c>
      <c r="H49">
        <v>0.21879999339580536</v>
      </c>
      <c r="I49">
        <v>0.22210000455379486</v>
      </c>
      <c r="J49">
        <v>4.6399999409914017E-2</v>
      </c>
      <c r="K49">
        <v>0.14519999921321869</v>
      </c>
      <c r="L49">
        <v>0.16899999976158142</v>
      </c>
      <c r="M49">
        <v>0.14589999616146088</v>
      </c>
    </row>
    <row r="50" spans="1:13" x14ac:dyDescent="0.35">
      <c r="A50" s="2" t="s">
        <v>30</v>
      </c>
      <c r="B50">
        <v>6.120000034570694E-2</v>
      </c>
      <c r="C50">
        <v>0.16089999675750732</v>
      </c>
      <c r="D50">
        <v>0.15770000219345093</v>
      </c>
      <c r="E50">
        <v>0.15880000591278076</v>
      </c>
      <c r="F50">
        <v>5.559999868273735E-2</v>
      </c>
      <c r="G50">
        <v>0.20790000259876251</v>
      </c>
      <c r="H50">
        <v>0.19660000503063202</v>
      </c>
      <c r="I50">
        <v>0.20829999446868896</v>
      </c>
      <c r="J50">
        <v>5.130000039935112E-2</v>
      </c>
      <c r="K50">
        <v>0.20829999446868896</v>
      </c>
      <c r="L50">
        <v>0.21209999918937683</v>
      </c>
      <c r="M50">
        <v>0.20430000126361847</v>
      </c>
    </row>
    <row r="51" spans="1:13" x14ac:dyDescent="0.35">
      <c r="A51" s="2" t="s">
        <v>31</v>
      </c>
      <c r="B51">
        <v>6.379999965429306E-2</v>
      </c>
      <c r="C51">
        <v>0.17049999535083771</v>
      </c>
      <c r="D51">
        <v>0.16820000112056732</v>
      </c>
      <c r="E51">
        <v>0.17419999837875366</v>
      </c>
      <c r="F51">
        <v>5.8299999684095383E-2</v>
      </c>
      <c r="G51">
        <v>0.18240000307559967</v>
      </c>
      <c r="H51">
        <v>0.18160000443458557</v>
      </c>
      <c r="I51">
        <v>0.18240000307559967</v>
      </c>
      <c r="J51">
        <v>5.5300001055002213E-2</v>
      </c>
      <c r="K51">
        <v>0.19429999589920044</v>
      </c>
      <c r="L51">
        <v>0.20010000467300415</v>
      </c>
      <c r="M51">
        <v>0.19920000433921814</v>
      </c>
    </row>
    <row r="52" spans="1:13" x14ac:dyDescent="0.35">
      <c r="A52" s="2" t="s">
        <v>32</v>
      </c>
      <c r="B52">
        <v>5.7500001043081284E-2</v>
      </c>
      <c r="C52">
        <v>0.21819999814033508</v>
      </c>
      <c r="D52">
        <v>0.2207999974489212</v>
      </c>
      <c r="E52">
        <v>0.22020000219345093</v>
      </c>
      <c r="F52">
        <v>6.3900001347064972E-2</v>
      </c>
      <c r="G52">
        <v>0.16390000283718109</v>
      </c>
      <c r="H52">
        <v>0.15940000116825104</v>
      </c>
      <c r="I52">
        <v>0.16419999301433563</v>
      </c>
      <c r="J52">
        <v>5.9599999338388443E-2</v>
      </c>
      <c r="K52">
        <v>0.14869999885559082</v>
      </c>
      <c r="L52">
        <v>0.16110000014305115</v>
      </c>
      <c r="M52">
        <v>0.15459999442100525</v>
      </c>
    </row>
    <row r="53" spans="1:13" x14ac:dyDescent="0.35">
      <c r="A53" s="2" t="s">
        <v>33</v>
      </c>
      <c r="B53">
        <v>4.8200000077486038E-2</v>
      </c>
      <c r="C53">
        <v>0.20550000667572021</v>
      </c>
      <c r="D53">
        <v>0.20260000228881836</v>
      </c>
      <c r="E53">
        <v>0.20569999516010284</v>
      </c>
      <c r="F53">
        <v>5.1199998706579208E-2</v>
      </c>
      <c r="G53">
        <v>0.1859000027179718</v>
      </c>
      <c r="H53">
        <v>0.18940000236034393</v>
      </c>
      <c r="I53">
        <v>0.19220000505447388</v>
      </c>
      <c r="J53">
        <v>6.4900003373622894E-2</v>
      </c>
      <c r="K53">
        <v>0.15299999713897705</v>
      </c>
      <c r="L53">
        <v>0.16680000722408295</v>
      </c>
      <c r="M53">
        <v>0.15350000560283661</v>
      </c>
    </row>
    <row r="54" spans="1:13" x14ac:dyDescent="0.35">
      <c r="A54" s="2" t="s">
        <v>34</v>
      </c>
      <c r="B54">
        <v>4.8399999737739563E-2</v>
      </c>
      <c r="C54">
        <v>0.1103999987244606</v>
      </c>
      <c r="D54">
        <v>0.10339999943971634</v>
      </c>
      <c r="E54">
        <v>0.11010000109672546</v>
      </c>
      <c r="F54">
        <v>5.7199999690055847E-2</v>
      </c>
      <c r="G54">
        <v>0.23909999430179596</v>
      </c>
      <c r="H54">
        <v>0.22050000727176666</v>
      </c>
      <c r="I54">
        <v>0.24050000309944153</v>
      </c>
      <c r="J54">
        <v>5.5900000035762787E-2</v>
      </c>
      <c r="K54">
        <v>0.1932000070810318</v>
      </c>
      <c r="L54">
        <v>0.19050000607967377</v>
      </c>
      <c r="M54">
        <v>0.18760000169277191</v>
      </c>
    </row>
    <row r="55" spans="1:13" x14ac:dyDescent="0.35">
      <c r="A55" s="2" t="s">
        <v>35</v>
      </c>
      <c r="B55">
        <v>6.5600000321865082E-2</v>
      </c>
      <c r="C55">
        <v>0.18649999797344208</v>
      </c>
      <c r="D55">
        <v>0.1898999959230423</v>
      </c>
      <c r="E55">
        <v>0.15549999475479126</v>
      </c>
      <c r="F55">
        <v>7.2899997234344482E-2</v>
      </c>
      <c r="G55">
        <v>0.19519999623298645</v>
      </c>
      <c r="H55">
        <v>0.1898999959230423</v>
      </c>
      <c r="I55">
        <v>0.19589999318122864</v>
      </c>
      <c r="J55">
        <v>4.3299999088048935E-2</v>
      </c>
      <c r="K55">
        <v>4.8000000417232513E-2</v>
      </c>
      <c r="L55">
        <v>4.9699999392032623E-2</v>
      </c>
      <c r="M55">
        <v>4.7600001096725464E-2</v>
      </c>
    </row>
    <row r="56" spans="1:13" x14ac:dyDescent="0.35">
      <c r="A56" s="2" t="s">
        <v>36</v>
      </c>
      <c r="B56">
        <v>0.3109000027179718</v>
      </c>
      <c r="C56">
        <v>0.22329999506473541</v>
      </c>
      <c r="D56">
        <v>0.15270000696182251</v>
      </c>
      <c r="E56">
        <v>0.11219999939203262</v>
      </c>
      <c r="F56">
        <v>8.829999715089798E-2</v>
      </c>
      <c r="G56">
        <v>7.6200000941753387E-2</v>
      </c>
      <c r="H56">
        <v>6.7500002682209015E-2</v>
      </c>
      <c r="I56">
        <v>5.9099998325109482E-2</v>
      </c>
      <c r="J56">
        <v>4.2500000447034836E-2</v>
      </c>
      <c r="K56">
        <v>5.2700001746416092E-2</v>
      </c>
      <c r="L56">
        <v>5.2900001406669617E-2</v>
      </c>
      <c r="M56">
        <v>5.8699999004602432E-2</v>
      </c>
    </row>
    <row r="60" spans="1:13" x14ac:dyDescent="0.35">
      <c r="A60" t="s">
        <v>37</v>
      </c>
      <c r="B60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workbookViewId="0">
      <selection activeCell="A22" sqref="A22:M31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t="s">
        <v>7</v>
      </c>
    </row>
    <row r="6" spans="1:5" x14ac:dyDescent="0.35">
      <c r="A6" t="s">
        <v>8</v>
      </c>
      <c r="B6" s="1" t="s">
        <v>9</v>
      </c>
    </row>
    <row r="9" spans="1:5" x14ac:dyDescent="0.35">
      <c r="A9" t="s">
        <v>10</v>
      </c>
      <c r="E9" t="s">
        <v>11</v>
      </c>
    </row>
    <row r="10" spans="1:5" x14ac:dyDescent="0.35">
      <c r="A10" t="s">
        <v>12</v>
      </c>
      <c r="E10" t="s">
        <v>13</v>
      </c>
    </row>
    <row r="11" spans="1:5" x14ac:dyDescent="0.35">
      <c r="A11" t="s">
        <v>14</v>
      </c>
      <c r="E11" t="s">
        <v>15</v>
      </c>
    </row>
    <row r="12" spans="1:5" x14ac:dyDescent="0.35">
      <c r="A12" t="s">
        <v>16</v>
      </c>
    </row>
    <row r="15" spans="1:5" x14ac:dyDescent="0.35">
      <c r="A15" t="s">
        <v>17</v>
      </c>
    </row>
    <row r="16" spans="1:5" x14ac:dyDescent="0.35">
      <c r="A16" t="s">
        <v>18</v>
      </c>
      <c r="E16" t="s">
        <v>19</v>
      </c>
    </row>
    <row r="17" spans="1:13" x14ac:dyDescent="0.35">
      <c r="A17" t="s">
        <v>20</v>
      </c>
      <c r="E17">
        <v>540</v>
      </c>
      <c r="F17" t="s">
        <v>21</v>
      </c>
    </row>
    <row r="18" spans="1:13" x14ac:dyDescent="0.35">
      <c r="A18" t="s">
        <v>22</v>
      </c>
      <c r="E18">
        <v>30</v>
      </c>
    </row>
    <row r="19" spans="1:13" x14ac:dyDescent="0.35">
      <c r="A19" t="s">
        <v>23</v>
      </c>
      <c r="E19">
        <v>0</v>
      </c>
      <c r="F19" t="s">
        <v>24</v>
      </c>
    </row>
    <row r="20" spans="1:13" x14ac:dyDescent="0.35">
      <c r="A20" t="s">
        <v>25</v>
      </c>
      <c r="B20" s="1" t="s">
        <v>26</v>
      </c>
    </row>
    <row r="22" spans="1:13" x14ac:dyDescent="0.35">
      <c r="B22" t="s">
        <v>27</v>
      </c>
    </row>
    <row r="23" spans="1:13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3" x14ac:dyDescent="0.35">
      <c r="A24" s="2" t="s">
        <v>29</v>
      </c>
      <c r="B24">
        <v>5.4600000381469727E-2</v>
      </c>
      <c r="C24">
        <v>0.39640000462532043</v>
      </c>
      <c r="D24">
        <v>0.41920000314712524</v>
      </c>
      <c r="E24">
        <v>0.38249999284744263</v>
      </c>
      <c r="F24">
        <v>5.7199999690055847E-2</v>
      </c>
      <c r="G24">
        <v>0.41780000925064087</v>
      </c>
      <c r="H24">
        <v>0.41339999437332153</v>
      </c>
      <c r="I24">
        <v>0.52990001440048218</v>
      </c>
      <c r="J24">
        <v>4.5000001788139343E-2</v>
      </c>
      <c r="K24">
        <v>0.2517000138759613</v>
      </c>
      <c r="L24">
        <v>0.25740000605583191</v>
      </c>
      <c r="M24">
        <v>0.25529998540878296</v>
      </c>
    </row>
    <row r="25" spans="1:13" x14ac:dyDescent="0.35">
      <c r="A25" s="2" t="s">
        <v>30</v>
      </c>
      <c r="B25">
        <v>5.1500000059604645E-2</v>
      </c>
      <c r="C25">
        <v>0.31310001015663147</v>
      </c>
      <c r="D25">
        <v>0.29660001397132874</v>
      </c>
      <c r="E25">
        <v>0.29670000076293945</v>
      </c>
      <c r="F25">
        <v>4.8500001430511475E-2</v>
      </c>
      <c r="G25">
        <v>0.37029999494552612</v>
      </c>
      <c r="H25">
        <v>0.33039999008178711</v>
      </c>
      <c r="I25">
        <v>0.32260000705718994</v>
      </c>
      <c r="J25">
        <v>4.7499999403953552E-2</v>
      </c>
      <c r="K25">
        <v>0.35199999809265137</v>
      </c>
      <c r="L25">
        <v>0.37940001487731934</v>
      </c>
      <c r="M25">
        <v>0.41780000925064087</v>
      </c>
    </row>
    <row r="26" spans="1:13" x14ac:dyDescent="0.35">
      <c r="A26" s="2" t="s">
        <v>31</v>
      </c>
      <c r="B26">
        <v>5.6600000709295273E-2</v>
      </c>
      <c r="C26">
        <v>0.34479999542236328</v>
      </c>
      <c r="D26">
        <v>0.35260000824928284</v>
      </c>
      <c r="E26">
        <v>0.32019999623298645</v>
      </c>
      <c r="F26">
        <v>5.5900000035762787E-2</v>
      </c>
      <c r="G26">
        <v>0.35350000858306885</v>
      </c>
      <c r="H26">
        <v>0.3668999969959259</v>
      </c>
      <c r="I26">
        <v>0.36719998717308044</v>
      </c>
      <c r="J26">
        <v>5.5500000715255737E-2</v>
      </c>
      <c r="K26">
        <v>0.36340001225471497</v>
      </c>
      <c r="L26">
        <v>0.41100001335144043</v>
      </c>
      <c r="M26">
        <v>0.3767000138759613</v>
      </c>
    </row>
    <row r="27" spans="1:13" x14ac:dyDescent="0.35">
      <c r="A27" s="2" t="s">
        <v>32</v>
      </c>
      <c r="B27">
        <v>5.2799999713897705E-2</v>
      </c>
      <c r="C27">
        <v>0.32339999079704285</v>
      </c>
      <c r="D27">
        <v>0.3310999870300293</v>
      </c>
      <c r="E27">
        <v>0.31889998912811279</v>
      </c>
      <c r="F27">
        <v>5.4600000381469727E-2</v>
      </c>
      <c r="G27">
        <v>0.30540001392364502</v>
      </c>
      <c r="H27">
        <v>0.32199999690055847</v>
      </c>
      <c r="I27">
        <v>0.31540000438690186</v>
      </c>
      <c r="J27">
        <v>5.3599998354911804E-2</v>
      </c>
      <c r="K27">
        <v>0.26230001449584961</v>
      </c>
      <c r="L27">
        <v>0.26350000500679016</v>
      </c>
      <c r="M27">
        <v>0.2718999981880188</v>
      </c>
    </row>
    <row r="28" spans="1:13" x14ac:dyDescent="0.35">
      <c r="A28" s="2" t="s">
        <v>33</v>
      </c>
      <c r="B28">
        <v>4.1700001806020737E-2</v>
      </c>
      <c r="C28">
        <v>0.28299999237060547</v>
      </c>
      <c r="D28">
        <v>0.30149999260902405</v>
      </c>
      <c r="E28">
        <v>0.29510000348091125</v>
      </c>
      <c r="F28">
        <v>4.8399999737739563E-2</v>
      </c>
      <c r="G28">
        <v>0.29580000042915344</v>
      </c>
      <c r="H28">
        <v>0.35030001401901245</v>
      </c>
      <c r="I28">
        <v>0.33019998669624329</v>
      </c>
      <c r="J28">
        <v>3.970000147819519E-2</v>
      </c>
      <c r="K28">
        <v>0.14589999616146088</v>
      </c>
      <c r="L28">
        <v>0.14040000736713409</v>
      </c>
      <c r="M28">
        <v>0.14640000462532043</v>
      </c>
    </row>
    <row r="29" spans="1:13" x14ac:dyDescent="0.35">
      <c r="A29" s="2" t="s">
        <v>34</v>
      </c>
      <c r="B29">
        <v>5.260000005364418E-2</v>
      </c>
      <c r="C29">
        <v>0.30340000987052917</v>
      </c>
      <c r="D29">
        <v>0.28560000658035278</v>
      </c>
      <c r="E29">
        <v>0.28929999470710754</v>
      </c>
      <c r="F29">
        <v>5.0999999046325684E-2</v>
      </c>
      <c r="G29">
        <v>0.33219999074935913</v>
      </c>
      <c r="H29">
        <v>0.3619999885559082</v>
      </c>
      <c r="I29">
        <v>0.36430001258850098</v>
      </c>
      <c r="J29">
        <v>5.1399998366832733E-2</v>
      </c>
      <c r="K29">
        <v>0.25440001487731934</v>
      </c>
      <c r="L29">
        <v>0.27059999108314514</v>
      </c>
      <c r="M29">
        <v>0.25350001454353333</v>
      </c>
    </row>
    <row r="30" spans="1:13" x14ac:dyDescent="0.35">
      <c r="A30" s="2" t="s">
        <v>35</v>
      </c>
      <c r="B30">
        <v>5.9399999678134918E-2</v>
      </c>
      <c r="C30">
        <v>0.29589998722076416</v>
      </c>
      <c r="D30">
        <v>0.30059999227523804</v>
      </c>
      <c r="E30">
        <v>0.31349998712539673</v>
      </c>
      <c r="F30">
        <v>5.8699999004602432E-2</v>
      </c>
      <c r="G30">
        <v>0.30099999904632568</v>
      </c>
      <c r="H30">
        <v>0.30630001425743103</v>
      </c>
      <c r="I30">
        <v>0.30799999833106995</v>
      </c>
      <c r="J30">
        <v>4.3800000101327896E-2</v>
      </c>
      <c r="K30">
        <v>5.9999998658895493E-2</v>
      </c>
      <c r="L30">
        <v>6.1400000005960464E-2</v>
      </c>
      <c r="M30">
        <v>5.9099998325109482E-2</v>
      </c>
    </row>
    <row r="31" spans="1:13" x14ac:dyDescent="0.35">
      <c r="A31" s="2" t="s">
        <v>36</v>
      </c>
      <c r="B31">
        <v>0.76520001888275146</v>
      </c>
      <c r="C31">
        <v>0.44049999117851257</v>
      </c>
      <c r="D31">
        <v>0.15109999477863312</v>
      </c>
      <c r="E31">
        <v>0.16369999945163727</v>
      </c>
      <c r="F31">
        <v>7.5099997222423553E-2</v>
      </c>
      <c r="G31">
        <v>8.7700001895427704E-2</v>
      </c>
      <c r="H31">
        <v>7.3700003325939178E-2</v>
      </c>
      <c r="I31">
        <v>6.6600002348423004E-2</v>
      </c>
      <c r="J31">
        <v>7.4600003659725189E-2</v>
      </c>
      <c r="K31">
        <v>7.2300001978874207E-2</v>
      </c>
      <c r="L31">
        <v>6.419999897480011E-2</v>
      </c>
      <c r="M31">
        <v>4.179999977350235E-2</v>
      </c>
    </row>
    <row r="35" spans="1:13" x14ac:dyDescent="0.35">
      <c r="A35" t="s">
        <v>37</v>
      </c>
      <c r="B35" s="1" t="s">
        <v>38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38</v>
      </c>
    </row>
    <row r="47" spans="1:13" x14ac:dyDescent="0.35">
      <c r="B47" t="s">
        <v>27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5.3399998694658279E-2</v>
      </c>
      <c r="C49">
        <v>0.27410000562667847</v>
      </c>
      <c r="D49">
        <v>0.28459998965263367</v>
      </c>
      <c r="E49">
        <v>0.26409998536109924</v>
      </c>
      <c r="F49">
        <v>5.5799998342990875E-2</v>
      </c>
      <c r="G49">
        <v>0.28459998965263367</v>
      </c>
      <c r="H49">
        <v>0.28119999170303345</v>
      </c>
      <c r="I49">
        <v>0.35550001263618469</v>
      </c>
      <c r="J49">
        <v>4.4700000435113907E-2</v>
      </c>
      <c r="K49">
        <v>0.18009999394416809</v>
      </c>
      <c r="L49">
        <v>0.18129999935626984</v>
      </c>
      <c r="M49">
        <v>0.18170000612735748</v>
      </c>
    </row>
    <row r="50" spans="1:13" x14ac:dyDescent="0.35">
      <c r="A50" s="2" t="s">
        <v>30</v>
      </c>
      <c r="B50">
        <v>5.1899999380111694E-2</v>
      </c>
      <c r="C50">
        <v>0.22069999575614929</v>
      </c>
      <c r="D50">
        <v>0.20990000665187836</v>
      </c>
      <c r="E50">
        <v>0.21060000360012054</v>
      </c>
      <c r="F50">
        <v>4.8900000751018524E-2</v>
      </c>
      <c r="G50">
        <v>0.25740000605583191</v>
      </c>
      <c r="H50">
        <v>0.23080000281333923</v>
      </c>
      <c r="I50">
        <v>0.22619999945163727</v>
      </c>
      <c r="J50">
        <v>4.7899998724460602E-2</v>
      </c>
      <c r="K50">
        <v>0.24789999425411224</v>
      </c>
      <c r="L50">
        <v>0.26039999723434448</v>
      </c>
      <c r="M50">
        <v>0.2856999933719635</v>
      </c>
    </row>
    <row r="51" spans="1:13" x14ac:dyDescent="0.35">
      <c r="A51" s="2" t="s">
        <v>31</v>
      </c>
      <c r="B51">
        <v>5.4000001400709152E-2</v>
      </c>
      <c r="C51">
        <v>0.23770000040531158</v>
      </c>
      <c r="D51">
        <v>0.24230000376701355</v>
      </c>
      <c r="E51">
        <v>0.22249999642372131</v>
      </c>
      <c r="F51">
        <v>5.3500000387430191E-2</v>
      </c>
      <c r="G51">
        <v>0.24310000240802765</v>
      </c>
      <c r="H51">
        <v>0.25360000133514404</v>
      </c>
      <c r="I51">
        <v>0.25470000505447388</v>
      </c>
      <c r="J51">
        <v>5.2799999713897705E-2</v>
      </c>
      <c r="K51">
        <v>0.25150001049041748</v>
      </c>
      <c r="L51">
        <v>0.28029999136924744</v>
      </c>
      <c r="M51">
        <v>0.25709998607635498</v>
      </c>
    </row>
    <row r="52" spans="1:13" x14ac:dyDescent="0.35">
      <c r="A52" s="2" t="s">
        <v>32</v>
      </c>
      <c r="B52">
        <v>5.299999937415123E-2</v>
      </c>
      <c r="C52">
        <v>0.22910000383853912</v>
      </c>
      <c r="D52">
        <v>0.23350000381469727</v>
      </c>
      <c r="E52">
        <v>0.22470000386238098</v>
      </c>
      <c r="F52">
        <v>5.4800000041723251E-2</v>
      </c>
      <c r="G52">
        <v>0.22069999575614929</v>
      </c>
      <c r="H52">
        <v>0.22579999268054962</v>
      </c>
      <c r="I52">
        <v>0.22360000014305115</v>
      </c>
      <c r="J52">
        <v>5.4000001400709152E-2</v>
      </c>
      <c r="K52">
        <v>0.18600000441074371</v>
      </c>
      <c r="L52">
        <v>0.18569999933242798</v>
      </c>
      <c r="M52">
        <v>0.19259999692440033</v>
      </c>
    </row>
    <row r="53" spans="1:13" x14ac:dyDescent="0.35">
      <c r="A53" s="2" t="s">
        <v>33</v>
      </c>
      <c r="B53">
        <v>4.1700001806020737E-2</v>
      </c>
      <c r="C53">
        <v>0.19979999959468842</v>
      </c>
      <c r="D53">
        <v>0.20980000495910645</v>
      </c>
      <c r="E53">
        <v>0.2070000022649765</v>
      </c>
      <c r="F53">
        <v>4.8500001430511475E-2</v>
      </c>
      <c r="G53">
        <v>0.20759999752044678</v>
      </c>
      <c r="H53">
        <v>0.24230000376701355</v>
      </c>
      <c r="I53">
        <v>0.23109999299049377</v>
      </c>
      <c r="J53">
        <v>4.0399998426437378E-2</v>
      </c>
      <c r="K53">
        <v>0.11060000211000443</v>
      </c>
      <c r="L53">
        <v>0.10639999806880951</v>
      </c>
      <c r="M53">
        <v>0.10989999771118164</v>
      </c>
    </row>
    <row r="54" spans="1:13" x14ac:dyDescent="0.35">
      <c r="A54" s="2" t="s">
        <v>34</v>
      </c>
      <c r="B54">
        <v>5.1899999380111694E-2</v>
      </c>
      <c r="C54">
        <v>0.21369999647140503</v>
      </c>
      <c r="D54">
        <v>0.20149999856948853</v>
      </c>
      <c r="E54">
        <v>0.20579999685287476</v>
      </c>
      <c r="F54">
        <v>5.090000107884407E-2</v>
      </c>
      <c r="G54">
        <v>0.23360000550746918</v>
      </c>
      <c r="H54">
        <v>0.25279998779296875</v>
      </c>
      <c r="I54">
        <v>0.25380000472068787</v>
      </c>
      <c r="J54">
        <v>5.0599999725818634E-2</v>
      </c>
      <c r="K54">
        <v>0.18320000171661377</v>
      </c>
      <c r="L54">
        <v>0.19499999284744263</v>
      </c>
      <c r="M54">
        <v>0.18160000443458557</v>
      </c>
    </row>
    <row r="55" spans="1:13" x14ac:dyDescent="0.35">
      <c r="A55" s="2" t="s">
        <v>35</v>
      </c>
      <c r="B55">
        <v>5.6899998337030411E-2</v>
      </c>
      <c r="C55">
        <v>0.20990000665187836</v>
      </c>
      <c r="D55">
        <v>0.2125999927520752</v>
      </c>
      <c r="E55">
        <v>0.21819999814033508</v>
      </c>
      <c r="F55">
        <v>5.5799998342990875E-2</v>
      </c>
      <c r="G55">
        <v>0.21109999716281891</v>
      </c>
      <c r="H55">
        <v>0.21549999713897705</v>
      </c>
      <c r="I55">
        <v>0.21829999983310699</v>
      </c>
      <c r="J55">
        <v>4.14000004529953E-2</v>
      </c>
      <c r="K55">
        <v>5.3899999707937241E-2</v>
      </c>
      <c r="L55">
        <v>5.4600000381469727E-2</v>
      </c>
      <c r="M55">
        <v>5.3199999034404755E-2</v>
      </c>
    </row>
    <row r="56" spans="1:13" x14ac:dyDescent="0.35">
      <c r="A56" s="2" t="s">
        <v>36</v>
      </c>
      <c r="B56">
        <v>0.517799973487854</v>
      </c>
      <c r="C56">
        <v>0.30210000276565552</v>
      </c>
      <c r="D56">
        <v>0.11980000138282776</v>
      </c>
      <c r="E56">
        <v>0.12110000103712082</v>
      </c>
      <c r="F56">
        <v>7.1299999952316284E-2</v>
      </c>
      <c r="G56">
        <v>8.0499999225139618E-2</v>
      </c>
      <c r="H56">
        <v>7.0900000631809235E-2</v>
      </c>
      <c r="I56">
        <v>6.1799999326467514E-2</v>
      </c>
      <c r="J56">
        <v>6.8999998271465302E-2</v>
      </c>
      <c r="K56">
        <v>6.8000003695487976E-2</v>
      </c>
      <c r="L56">
        <v>6.0499999672174454E-2</v>
      </c>
      <c r="M56">
        <v>4.2500000447034836E-2</v>
      </c>
    </row>
    <row r="60" spans="1:13" x14ac:dyDescent="0.35">
      <c r="A60" t="s">
        <v>37</v>
      </c>
      <c r="B60" s="1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NjYuM3wxNDcyNzgvNTEvRW50cnlQYXJ0Lzk1MTQxMjMyNHwxNjguMjk5OTk5OTk5OTk5OTg=</eid>
  <version>1</version>
  <updated-at>2025-09-16T07:13:17Z</updated-at>
</LabArchives>
</file>

<file path=customXml/itemProps1.xml><?xml version="1.0" encoding="utf-8"?>
<ds:datastoreItem xmlns:ds="http://schemas.openxmlformats.org/officeDocument/2006/customXml" ds:itemID="{8D2FF0AA-CBC2-4461-AB31-22DB5B72F53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2025-09-16T07:11:01Z</dcterms:created>
  <dcterms:modified xsi:type="dcterms:W3CDTF">2025-09-16T10:37:24Z</dcterms:modified>
</cp:coreProperties>
</file>