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AG ASSAY\RUNS 08092025\"/>
    </mc:Choice>
  </mc:AlternateContent>
  <xr:revisionPtr revIDLastSave="0" documentId="13_ncr:1_{F761EDC3-050B-4C79-AAB3-4BB839D7E88C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5" i="3" l="1" a="1"/>
  <c r="AD35" i="3" s="1"/>
  <c r="S35" i="3" a="1"/>
  <c r="W35" i="3" s="1"/>
  <c r="Z34" i="3" a="1"/>
  <c r="AD34" i="3" s="1"/>
  <c r="S34" i="3" a="1"/>
  <c r="W34" i="3" s="1"/>
  <c r="Z33" i="3" a="1"/>
  <c r="AD33" i="3" s="1"/>
  <c r="S33" i="3" a="1"/>
  <c r="S33" i="3" s="1"/>
  <c r="Z32" i="3" a="1"/>
  <c r="AD32" i="3" s="1"/>
  <c r="S32" i="3" a="1"/>
  <c r="W32" i="3" s="1"/>
  <c r="Z31" i="3" a="1"/>
  <c r="AD31" i="3" s="1"/>
  <c r="S31" i="3" a="1"/>
  <c r="W31" i="3" s="1"/>
  <c r="Z30" i="3" a="1"/>
  <c r="AD30" i="3" s="1"/>
  <c r="S30" i="3" a="1"/>
  <c r="W30" i="3" s="1"/>
  <c r="Z29" i="3" a="1"/>
  <c r="AD29" i="3" s="1"/>
  <c r="S29" i="3" a="1"/>
  <c r="W29" i="3" s="1"/>
  <c r="Z28" i="3" a="1"/>
  <c r="AD28" i="3" s="1"/>
  <c r="S28" i="3" a="1"/>
  <c r="W28" i="3" s="1"/>
  <c r="Z27" i="3" a="1"/>
  <c r="Z27" i="3" s="1"/>
  <c r="S27" i="3" a="1"/>
  <c r="W27" i="3" s="1"/>
  <c r="Z26" i="3" a="1"/>
  <c r="AD26" i="3" s="1"/>
  <c r="S26" i="3" a="1"/>
  <c r="W26" i="3" s="1"/>
  <c r="Z25" i="3" a="1"/>
  <c r="AD25" i="3" s="1"/>
  <c r="S25" i="3"/>
  <c r="S25" i="3" a="1"/>
  <c r="W25" i="3" s="1"/>
  <c r="Z24" i="3" a="1"/>
  <c r="AD24" i="3" s="1"/>
  <c r="S24" i="3" a="1"/>
  <c r="W24" i="3" s="1"/>
  <c r="Z23" i="3" a="1"/>
  <c r="Z23" i="3" s="1"/>
  <c r="S23" i="3" a="1"/>
  <c r="W23" i="3" s="1"/>
  <c r="Z22" i="3" a="1"/>
  <c r="AD22" i="3" s="1"/>
  <c r="S22" i="3" a="1"/>
  <c r="W22" i="3" s="1"/>
  <c r="Z21" i="3" a="1"/>
  <c r="AD21" i="3" s="1"/>
  <c r="S21" i="3"/>
  <c r="S21" i="3" a="1"/>
  <c r="W21" i="3" s="1"/>
  <c r="Z20" i="3" a="1"/>
  <c r="AD20" i="3" s="1"/>
  <c r="W20" i="3"/>
  <c r="S20" i="3" a="1"/>
  <c r="S20" i="3" s="1"/>
  <c r="AK19" i="3" a="1"/>
  <c r="AK19" i="3" s="1"/>
  <c r="Z19" i="3" a="1"/>
  <c r="AD19" i="3" s="1"/>
  <c r="S19" i="3" a="1"/>
  <c r="W19" i="3" s="1"/>
  <c r="Z18" i="3" a="1"/>
  <c r="AD18" i="3" s="1"/>
  <c r="S18" i="3" a="1"/>
  <c r="W18" i="3" s="1"/>
  <c r="Z17" i="3" a="1"/>
  <c r="AD17" i="3" s="1"/>
  <c r="W17" i="3"/>
  <c r="X17" i="3" s="1"/>
  <c r="S17" i="3"/>
  <c r="S17" i="3" a="1"/>
  <c r="Z16" i="3" a="1"/>
  <c r="AD16" i="3" s="1"/>
  <c r="S16" i="3" a="1"/>
  <c r="W16" i="3" s="1"/>
  <c r="AK15" i="3" a="1"/>
  <c r="AK15" i="3" s="1"/>
  <c r="AU18" i="3" l="1"/>
  <c r="AV20" i="3"/>
  <c r="Y20" i="3" s="1"/>
  <c r="AV19" i="3"/>
  <c r="X20" i="3"/>
  <c r="X16" i="3"/>
  <c r="X32" i="3"/>
  <c r="X19" i="3"/>
  <c r="X34" i="3"/>
  <c r="X21" i="3"/>
  <c r="X24" i="3"/>
  <c r="X25" i="3"/>
  <c r="X27" i="3"/>
  <c r="X28" i="3"/>
  <c r="AW15" i="3"/>
  <c r="AV13" i="3"/>
  <c r="AW14" i="3"/>
  <c r="AF28" i="3" s="1"/>
  <c r="X29" i="3"/>
  <c r="Z18" i="3"/>
  <c r="AE18" i="3" s="1"/>
  <c r="Z19" i="3"/>
  <c r="AE19" i="3" s="1"/>
  <c r="S22" i="3"/>
  <c r="X22" i="3" s="1"/>
  <c r="AD27" i="3"/>
  <c r="W33" i="3"/>
  <c r="AD23" i="3"/>
  <c r="Z30" i="3"/>
  <c r="AE30" i="3" s="1"/>
  <c r="Z33" i="3"/>
  <c r="AE33" i="3" s="1"/>
  <c r="Z22" i="3"/>
  <c r="AE22" i="3" s="1"/>
  <c r="S28" i="3"/>
  <c r="Z17" i="3"/>
  <c r="AE17" i="3" s="1"/>
  <c r="Z25" i="3"/>
  <c r="AE25" i="3" s="1"/>
  <c r="S31" i="3"/>
  <c r="X31" i="3" s="1"/>
  <c r="Z28" i="3"/>
  <c r="AE28" i="3" s="1"/>
  <c r="S34" i="3"/>
  <c r="S23" i="3"/>
  <c r="X23" i="3" s="1"/>
  <c r="S18" i="3"/>
  <c r="X18" i="3" s="1"/>
  <c r="Z20" i="3"/>
  <c r="AE20" i="3" s="1"/>
  <c r="Z31" i="3"/>
  <c r="AE31" i="3" s="1"/>
  <c r="S26" i="3"/>
  <c r="X26" i="3" s="1"/>
  <c r="Z34" i="3"/>
  <c r="AE34" i="3" s="1"/>
  <c r="S29" i="3"/>
  <c r="Z26" i="3"/>
  <c r="AE26" i="3" s="1"/>
  <c r="S32" i="3"/>
  <c r="Z29" i="3"/>
  <c r="AE29" i="3" s="1"/>
  <c r="S35" i="3"/>
  <c r="X35" i="3" s="1"/>
  <c r="S16" i="3"/>
  <c r="S24" i="3"/>
  <c r="Z32" i="3"/>
  <c r="AE32" i="3" s="1"/>
  <c r="S19" i="3"/>
  <c r="Z21" i="3"/>
  <c r="AE21" i="3" s="1"/>
  <c r="S27" i="3"/>
  <c r="Z16" i="3"/>
  <c r="AE16" i="3" s="1"/>
  <c r="Z35" i="3"/>
  <c r="AE35" i="3" s="1"/>
  <c r="Z24" i="3"/>
  <c r="AE24" i="3" s="1"/>
  <c r="S30" i="3"/>
  <c r="X30" i="3" s="1"/>
  <c r="AF29" i="3" l="1"/>
  <c r="AG29" i="3"/>
  <c r="AG28" i="3"/>
  <c r="AH28" i="3" s="1"/>
  <c r="AF32" i="3"/>
  <c r="AF18" i="3"/>
  <c r="AF25" i="3"/>
  <c r="Y25" i="3"/>
  <c r="Y33" i="3"/>
  <c r="X33" i="3"/>
  <c r="AF30" i="3"/>
  <c r="Y23" i="3"/>
  <c r="Y30" i="3"/>
  <c r="AF16" i="3"/>
  <c r="AF22" i="3"/>
  <c r="Y34" i="3"/>
  <c r="AF34" i="3"/>
  <c r="AG34" i="3" s="1"/>
  <c r="Y22" i="3"/>
  <c r="Y29" i="3"/>
  <c r="Y28" i="3"/>
  <c r="Y27" i="3"/>
  <c r="Y18" i="3"/>
  <c r="AF31" i="3"/>
  <c r="AF17" i="3"/>
  <c r="AG17" i="3" s="1"/>
  <c r="AF23" i="3"/>
  <c r="AG23" i="3" s="1"/>
  <c r="AE23" i="3"/>
  <c r="AF24" i="3"/>
  <c r="Y31" i="3"/>
  <c r="AF27" i="3"/>
  <c r="AG27" i="3" s="1"/>
  <c r="AE27" i="3"/>
  <c r="Y24" i="3"/>
  <c r="AF35" i="3"/>
  <c r="AG35" i="3" s="1"/>
  <c r="AF21" i="3"/>
  <c r="Y16" i="3"/>
  <c r="AF33" i="3"/>
  <c r="AG33" i="3" s="1"/>
  <c r="Y21" i="3"/>
  <c r="AF20" i="3"/>
  <c r="AG20" i="3" s="1"/>
  <c r="Y19" i="3"/>
  <c r="Y32" i="3"/>
  <c r="AF19" i="3"/>
  <c r="AG19" i="3" s="1"/>
  <c r="AF26" i="3"/>
  <c r="Y26" i="3"/>
  <c r="Y17" i="3"/>
  <c r="Y35" i="3"/>
  <c r="AG24" i="3" l="1"/>
  <c r="AG31" i="3"/>
  <c r="AG22" i="3"/>
  <c r="AH22" i="3" s="1"/>
  <c r="AG18" i="3"/>
  <c r="AH18" i="3" s="1"/>
  <c r="AG21" i="3"/>
  <c r="AH20" i="3" s="1"/>
  <c r="AH34" i="3"/>
  <c r="AG16" i="3"/>
  <c r="AH16" i="3" s="1"/>
  <c r="AG30" i="3"/>
  <c r="AG26" i="3"/>
  <c r="AH26" i="3" s="1"/>
  <c r="AG25" i="3"/>
  <c r="AG32" i="3"/>
  <c r="AH32" i="3" s="1"/>
  <c r="AH24" i="3" l="1"/>
  <c r="AH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<sst xmlns="http://schemas.openxmlformats.org/spreadsheetml/2006/main" count="169" uniqueCount="92">
  <si>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</si>
  <si>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</si>
  <si>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</si>
  <si>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</si>
  <si>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</si>
  <si>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</si>
  <si>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</si>
  <si>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18/09/2025</t>
  </si>
  <si>
    <t>Time:</t>
  </si>
  <si>
    <t>1:28:38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</si>
  <si>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</si>
  <si>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</si>
  <si>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</si>
  <si>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</si>
  <si>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</si>
  <si>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</si>
  <si>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</si>
  <si>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</si>
  <si>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</si>
  <si>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</si>
  <si>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</si>
  <si>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</si>
  <si>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</si>
  <si>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</si>
  <si>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</si>
  <si>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</si>
  <si>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18/09/2025 1:28:38 PM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</si>
  <si>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</si>
  <si>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</si>
  <si>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</si>
  <si>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</si>
  <si>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</si>
  <si>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</si>
  <si>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</si>
  <si>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</si>
  <si>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</si>
  <si>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</si>
  <si>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</si>
  <si>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18/09/2025 1:28:53 PM</t>
  </si>
  <si>
    <t>Label: protein</t>
  </si>
  <si>
    <t>Temperature: 22.6 °C</t>
  </si>
  <si>
    <t>18/09/2025 1:29:07 PM</t>
  </si>
  <si>
    <t>1:29:33 PM</t>
  </si>
  <si>
    <t>18/09/2025 1:29:33 PM</t>
  </si>
  <si>
    <t>Temperature: 22.2 °C</t>
  </si>
  <si>
    <t>18/09/2025 1:29:45 PM</t>
  </si>
  <si>
    <t>Temperature: 22.5 °C</t>
  </si>
  <si>
    <t>18/09/2025 1:29:59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</si>
  <si>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</si>
  <si>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</si>
  <si>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</si>
  <si>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</si>
  <si>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</si>
  <si>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</si>
  <si>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</si>
  <si>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</si>
  <si>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</si>
  <si>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</si>
  <si>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</si>
  <si>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</si>
  <si>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</si>
  <si>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</si>
  <si>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</si>
  <si>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</si>
  <si>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</si>
  <si>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</si>
  <si>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t.p</t>
  </si>
  <si>
    <t>ABS</t>
  </si>
  <si>
    <t>Intercept</t>
  </si>
  <si>
    <t>Protein</t>
  </si>
  <si>
    <t>Conc</t>
  </si>
  <si>
    <t xml:space="preserve">INTERCEPT </t>
  </si>
  <si>
    <t>77sc</t>
  </si>
  <si>
    <t xml:space="preserve">77HSc </t>
  </si>
  <si>
    <t>07sc</t>
  </si>
  <si>
    <t xml:space="preserve">07HSc </t>
  </si>
  <si>
    <t>91sc</t>
  </si>
  <si>
    <t xml:space="preserve">91HSc </t>
  </si>
  <si>
    <t>08sc</t>
  </si>
  <si>
    <t xml:space="preserve">08HSc </t>
  </si>
  <si>
    <t>7791sc</t>
  </si>
  <si>
    <t xml:space="preserve">7791HSc </t>
  </si>
  <si>
    <t>77sd</t>
  </si>
  <si>
    <t>07sd</t>
  </si>
  <si>
    <t>91sd</t>
  </si>
  <si>
    <t>08sd</t>
  </si>
  <si>
    <t>7791sd</t>
  </si>
  <si>
    <t>77HSd</t>
  </si>
  <si>
    <t>07HSd</t>
  </si>
  <si>
    <t>91HSd</t>
  </si>
  <si>
    <t>08HSd</t>
  </si>
  <si>
    <t>7791HSd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</si>
</sst>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4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F1" zoomScale="86" workbookViewId="0">
      <selection activeCell="R15" sqref="R15:AG35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t="s">
        <v>7</v>
      </c>
    </row>
    <row r="6" spans="1:49" x14ac:dyDescent="0.35">
      <c r="A6" t="s">
        <v>8</v>
      </c>
      <c r="B6" s="1" t="s">
        <v>42</v>
      </c>
    </row>
    <row r="9" spans="1:49" x14ac:dyDescent="0.35">
      <c r="A9" t="s">
        <v>10</v>
      </c>
      <c r="E9" t="s">
        <v>11</v>
      </c>
    </row>
    <row r="10" spans="1:49" x14ac:dyDescent="0.35">
      <c r="A10" t="s">
        <v>12</v>
      </c>
      <c r="E10" t="s">
        <v>13</v>
      </c>
    </row>
    <row r="11" spans="1:49" x14ac:dyDescent="0.35">
      <c r="A11" t="s">
        <v>14</v>
      </c>
      <c r="E11" t="s">
        <v>15</v>
      </c>
    </row>
    <row r="12" spans="1:49" x14ac:dyDescent="0.35">
      <c r="A12" t="s">
        <v>16</v>
      </c>
    </row>
    <row r="13" spans="1:49" ht="15" thickBot="1" x14ac:dyDescent="0.4">
      <c r="AJ13" t="s">
        <v>48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0.8574x + 0.0557   (R² = 0.9864)</v>
      </c>
    </row>
    <row r="14" spans="1:49" ht="15" thickBot="1" x14ac:dyDescent="0.4">
      <c r="AJ14" t="s">
        <v>49</v>
      </c>
      <c r="AK14" s="3">
        <v>0.78125</v>
      </c>
      <c r="AL14" s="4">
        <v>0.390625</v>
      </c>
      <c r="AM14" s="4">
        <v>0.1953125</v>
      </c>
      <c r="AN14" s="4">
        <v>9.765625E-2</v>
      </c>
      <c r="AO14" s="4">
        <v>4.8828125E-2</v>
      </c>
      <c r="AP14" s="4">
        <v>2.44140625E-2</v>
      </c>
      <c r="AQ14" s="4">
        <v>1.220703125E-2</v>
      </c>
      <c r="AR14" s="4">
        <v>6.103515625E-3</v>
      </c>
      <c r="AS14" s="4">
        <v>3.0517578130000002E-3</v>
      </c>
      <c r="AT14" s="5">
        <v>0</v>
      </c>
      <c r="AV14" t="s">
        <v>50</v>
      </c>
      <c r="AW14">
        <f>SLOPE(_xlfn.ANCHORARRAY(AK15),AK14:AT14)</f>
        <v>0.85735140980568958</v>
      </c>
    </row>
    <row r="15" spans="1:49" x14ac:dyDescent="0.35">
      <c r="A15" t="s">
        <v>17</v>
      </c>
      <c r="R15" t="s">
        <v>51</v>
      </c>
      <c r="S15" t="s">
        <v>52</v>
      </c>
      <c r="T15" t="s">
        <v>53</v>
      </c>
      <c r="U15" t="s">
        <v>54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J15" t="s">
        <v>67</v>
      </c>
      <c r="AK15" cm="1">
        <f t="array" ref="AK15:AT15">B31:K31</f>
        <v>0.73559999465942383</v>
      </c>
      <c r="AL15">
        <v>0.40029999613761902</v>
      </c>
      <c r="AM15">
        <v>0.15929999947547913</v>
      </c>
      <c r="AN15">
        <v>0.15610000491142273</v>
      </c>
      <c r="AO15">
        <v>7.2599999606609344E-2</v>
      </c>
      <c r="AP15">
        <v>8.1699997186660767E-2</v>
      </c>
      <c r="AQ15">
        <v>7.720000296831131E-2</v>
      </c>
      <c r="AR15">
        <v>7.2800002992153168E-2</v>
      </c>
      <c r="AS15">
        <v>6.6899999976158142E-2</v>
      </c>
      <c r="AT15">
        <v>7.1299999952316284E-2</v>
      </c>
      <c r="AV15" t="s">
        <v>68</v>
      </c>
      <c r="AW15">
        <f>INTERCEPT(_xlfn.ANCHORARRAY(AK15),AK14:AT14)</f>
        <v>5.5680484890726745E-2</v>
      </c>
    </row>
    <row r="16" spans="1:49" x14ac:dyDescent="0.35">
      <c r="A16" t="s">
        <v>18</v>
      </c>
      <c r="E16" t="s">
        <v>19</v>
      </c>
      <c r="R16" s="6" t="s">
        <v>72</v>
      </c>
      <c r="S16" s="7" cm="1">
        <f t="array" ref="S16:V16">B49:E49</f>
        <v>6.0899998992681503E-2</v>
      </c>
      <c r="T16" s="8">
        <v>0.21989999711513519</v>
      </c>
      <c r="U16">
        <v>0.20200000703334808</v>
      </c>
      <c r="V16">
        <v>0.20759999752044678</v>
      </c>
      <c r="W16">
        <f>AVERAGE(T16:V16)</f>
        <v>0.20983333388964334</v>
      </c>
      <c r="X16">
        <f>W16-S16</f>
        <v>0.14893333489696184</v>
      </c>
      <c r="Y16" s="7">
        <f>(W16-$AV$20)/$AV$19</f>
        <v>0.76820511277955861</v>
      </c>
      <c r="Z16" s="7" cm="1">
        <f t="array" ref="Z16:AC16">B24:E24</f>
        <v>5.5500000715255737E-2</v>
      </c>
      <c r="AA16">
        <v>0.35510000586509705</v>
      </c>
      <c r="AB16">
        <v>0.37299999594688416</v>
      </c>
      <c r="AC16">
        <v>0.45059999823570251</v>
      </c>
      <c r="AD16">
        <f>AVERAGE(AA16:AC16)*4</f>
        <v>1.5716000000635784</v>
      </c>
      <c r="AE16">
        <f>AD16-Z16</f>
        <v>1.5160999993483226</v>
      </c>
      <c r="AF16">
        <f>(AD16-$AW$15)/$AW$14</f>
        <v>1.7681425583897041</v>
      </c>
      <c r="AG16">
        <f>AF16/Y16</f>
        <v>2.3016542443880921</v>
      </c>
      <c r="AH16">
        <f>AVERAGE(AG16:AG17)</f>
        <v>2.136827092054113</v>
      </c>
    </row>
    <row r="17" spans="1:48" x14ac:dyDescent="0.35">
      <c r="A17" t="s">
        <v>20</v>
      </c>
      <c r="E17">
        <v>540</v>
      </c>
      <c r="F17" t="s">
        <v>21</v>
      </c>
      <c r="R17" s="6" t="s">
        <v>82</v>
      </c>
      <c r="S17" s="7" cm="1">
        <f t="array" ref="S17:V17">F49:I49</f>
        <v>7.6700001955032349E-2</v>
      </c>
      <c r="T17" s="8">
        <v>0.28519999980926514</v>
      </c>
      <c r="U17">
        <v>0.25589999556541443</v>
      </c>
      <c r="V17">
        <v>0.26600000262260437</v>
      </c>
      <c r="W17">
        <f t="shared" ref="W17:W35" si="0">AVERAGE(T17:V17)</f>
        <v>0.26903333266576129</v>
      </c>
      <c r="X17">
        <f t="shared" ref="X17:X21" si="1">W17-S17</f>
        <v>0.19233333071072894</v>
      </c>
      <c r="Y17" s="7">
        <f t="shared" ref="Y17:Y35" si="2">(W17-$AV$20)/$AV$19</f>
        <v>1.1120775802660021</v>
      </c>
      <c r="Z17" s="7" cm="1">
        <f t="array" ref="Z17:AC17">F24:I24</f>
        <v>6.1000000685453415E-2</v>
      </c>
      <c r="AA17">
        <v>0.5493999719619751</v>
      </c>
      <c r="AB17">
        <v>0.45070001482963562</v>
      </c>
      <c r="AC17">
        <v>0.45179998874664307</v>
      </c>
      <c r="AD17">
        <f t="shared" ref="AD17:AD35" si="3">AVERAGE(AA17:AC17)*4</f>
        <v>1.9358666340510051</v>
      </c>
      <c r="AE17">
        <f t="shared" ref="AE17:AE35" si="4">AD17-Z17</f>
        <v>1.8748666333655517</v>
      </c>
      <c r="AF17">
        <f t="shared" ref="AF17:AF35" si="5">(AD17-$AW$15)/$AW$14</f>
        <v>2.1930169212486681</v>
      </c>
      <c r="AG17">
        <f t="shared" ref="AG17:AG35" si="6">AF17/Y17</f>
        <v>1.9719999397201335</v>
      </c>
      <c r="AJ17" t="s">
        <v>69</v>
      </c>
    </row>
    <row r="18" spans="1:48" ht="15" thickBot="1" x14ac:dyDescent="0.4">
      <c r="A18" t="s">
        <v>22</v>
      </c>
      <c r="E18">
        <v>30</v>
      </c>
      <c r="R18" s="9" t="s">
        <v>73</v>
      </c>
      <c r="S18" s="10" cm="1">
        <f t="array" ref="S18:V18">J49:M49</f>
        <v>8.1799998879432678E-2</v>
      </c>
      <c r="T18" s="11">
        <v>0.22599999606609344</v>
      </c>
      <c r="U18" s="12">
        <v>0.22110000252723694</v>
      </c>
      <c r="V18" s="12">
        <v>0.21269999444484711</v>
      </c>
      <c r="W18" s="12">
        <f>AVERAGE(T18:V18)</f>
        <v>0.21993333101272583</v>
      </c>
      <c r="X18" s="12">
        <f>W18-S18</f>
        <v>0.13813333213329315</v>
      </c>
      <c r="Y18" s="7">
        <f t="shared" si="2"/>
        <v>0.82687252838973346</v>
      </c>
      <c r="Z18" s="10" cm="1">
        <f t="array" ref="Z18:AC18">J24:M24</f>
        <v>5.8699999004602432E-2</v>
      </c>
      <c r="AA18" s="12">
        <v>0.43290001153945923</v>
      </c>
      <c r="AB18" s="12">
        <v>0.41990000009536743</v>
      </c>
      <c r="AC18" s="12">
        <v>0.38969999551773071</v>
      </c>
      <c r="AD18">
        <f t="shared" si="3"/>
        <v>1.6566666762034099</v>
      </c>
      <c r="AE18" s="12">
        <f t="shared" si="4"/>
        <v>1.5979666771988075</v>
      </c>
      <c r="AF18">
        <f t="shared" si="5"/>
        <v>1.8673628724486864</v>
      </c>
      <c r="AG18" s="12">
        <f t="shared" si="6"/>
        <v>2.2583443134641596</v>
      </c>
      <c r="AH18">
        <f>AVERAGE(AG18:AG19)</f>
        <v>2.182364701451188</v>
      </c>
      <c r="AJ18" t="s">
        <v>70</v>
      </c>
      <c r="AK18" s="4">
        <v>2</v>
      </c>
      <c r="AL18" s="4">
        <v>1</v>
      </c>
      <c r="AM18" s="4">
        <v>0.5</v>
      </c>
      <c r="AN18" s="4">
        <v>0.25</v>
      </c>
      <c r="AO18" s="4">
        <v>0.125</v>
      </c>
      <c r="AP18" s="4">
        <v>6.25E-2</v>
      </c>
      <c r="AQ18" s="4">
        <v>3.125E-2</v>
      </c>
      <c r="AR18" s="13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0.1722x + 0.0776   (R² = 0.9727)</v>
      </c>
    </row>
    <row r="19" spans="1:48" x14ac:dyDescent="0.35">
      <c r="A19" t="s">
        <v>23</v>
      </c>
      <c r="E19">
        <v>0</v>
      </c>
      <c r="F19" t="s">
        <v>24</v>
      </c>
      <c r="R19" s="9" t="s">
        <v>87</v>
      </c>
      <c r="S19" s="10" cm="1">
        <f t="array" ref="S19:V19">B50:E50</f>
        <v>7.1599997580051422E-2</v>
      </c>
      <c r="T19" s="11">
        <v>0.20559999346733093</v>
      </c>
      <c r="U19" s="12">
        <v>0.19599999487400055</v>
      </c>
      <c r="V19" s="12">
        <v>0.20550000667572021</v>
      </c>
      <c r="W19" s="12">
        <f t="shared" ref="W19:W35" si="7">AVERAGE(T19:V19)</f>
        <v>0.2023666650056839</v>
      </c>
      <c r="X19" s="12">
        <f>W19-S19</f>
        <v>0.13076666742563248</v>
      </c>
      <c r="Y19" s="7">
        <f t="shared" si="2"/>
        <v>0.72483379679792426</v>
      </c>
      <c r="Z19" s="10" cm="1">
        <f t="array" ref="Z19:AC19">B25:E25</f>
        <v>5.5799998342990875E-2</v>
      </c>
      <c r="AA19" s="10">
        <v>0.33320000767707825</v>
      </c>
      <c r="AB19" s="12">
        <v>0.32530000805854797</v>
      </c>
      <c r="AC19" s="12">
        <v>0.36500000953674316</v>
      </c>
      <c r="AD19">
        <f t="shared" si="3"/>
        <v>1.3646667003631592</v>
      </c>
      <c r="AE19" s="12">
        <f t="shared" si="4"/>
        <v>1.3088667020201683</v>
      </c>
      <c r="AF19">
        <f t="shared" si="5"/>
        <v>1.5267791018960375</v>
      </c>
      <c r="AG19" s="12">
        <f t="shared" si="6"/>
        <v>2.1063850894382163</v>
      </c>
      <c r="AJ19" t="s">
        <v>67</v>
      </c>
      <c r="AK19" cm="1">
        <f t="array" ref="AK19:AR19">B56:I56</f>
        <v>0.40610000491142273</v>
      </c>
      <c r="AL19">
        <v>0.26039999723434448</v>
      </c>
      <c r="AM19">
        <v>0.20810000598430634</v>
      </c>
      <c r="AN19">
        <v>0.12240000069141388</v>
      </c>
      <c r="AO19">
        <v>9.2299997806549072E-2</v>
      </c>
      <c r="AP19">
        <v>7.9499997198581696E-2</v>
      </c>
      <c r="AQ19">
        <v>7.2300001978874207E-2</v>
      </c>
      <c r="AR19">
        <v>6.2799997627735138E-2</v>
      </c>
      <c r="AU19" t="s">
        <v>50</v>
      </c>
      <c r="AV19">
        <f>SLOPE(_xlfn.ANCHORARRAY(AK19),AK18:AR18)</f>
        <v>0.17215684410224499</v>
      </c>
    </row>
    <row r="20" spans="1:48" x14ac:dyDescent="0.35">
      <c r="A20" t="s">
        <v>25</v>
      </c>
      <c r="B20" s="1" t="s">
        <v>43</v>
      </c>
      <c r="R20" s="6" t="s">
        <v>74</v>
      </c>
      <c r="S20" s="7" cm="1">
        <f t="array" ref="S20:V20">F50:I50</f>
        <v>6.2199998646974564E-2</v>
      </c>
      <c r="T20">
        <v>0.21629999577999115</v>
      </c>
      <c r="U20">
        <v>0.21950000524520874</v>
      </c>
      <c r="V20">
        <v>0.22900000214576721</v>
      </c>
      <c r="W20">
        <f t="shared" si="7"/>
        <v>0.22160000105698904</v>
      </c>
      <c r="X20">
        <f t="shared" ref="X20:X24" si="8">W20-S20</f>
        <v>0.15940000241001448</v>
      </c>
      <c r="Y20" s="7">
        <f t="shared" si="2"/>
        <v>0.83655364245147457</v>
      </c>
      <c r="Z20" s="7" cm="1">
        <f t="array" ref="Z20:AC20">F25:I25</f>
        <v>5.260000005364418E-2</v>
      </c>
      <c r="AA20">
        <v>0.32300001382827759</v>
      </c>
      <c r="AB20">
        <v>0.33669999241828918</v>
      </c>
      <c r="AC20">
        <v>0.34779998660087585</v>
      </c>
      <c r="AD20">
        <f t="shared" si="3"/>
        <v>1.3433333237965901</v>
      </c>
      <c r="AE20">
        <f t="shared" si="4"/>
        <v>1.2907333237429459</v>
      </c>
      <c r="AF20">
        <f t="shared" si="5"/>
        <v>1.5018962168589629</v>
      </c>
      <c r="AG20">
        <f t="shared" si="6"/>
        <v>1.7953376097410065</v>
      </c>
      <c r="AH20">
        <f t="shared" ref="AH20" si="9">AVERAGE(AG20:AG21)</f>
        <v>1.885004879883234</v>
      </c>
      <c r="AU20" t="s">
        <v>71</v>
      </c>
      <c r="AV20">
        <f>INTERCEPT(_xlfn.ANCHORARRAY(AK19),AK18:AR18)</f>
        <v>7.7581566050305334E-2</v>
      </c>
    </row>
    <row r="21" spans="1:48" x14ac:dyDescent="0.35">
      <c r="R21" s="6" t="s">
        <v>83</v>
      </c>
      <c r="S21" s="7" cm="1">
        <f t="array" ref="S21:V21">J50:M50</f>
        <v>7.1099996566772461E-2</v>
      </c>
      <c r="T21">
        <v>0.21150000393390656</v>
      </c>
      <c r="U21">
        <v>0.23370000720024109</v>
      </c>
      <c r="V21">
        <v>0.21879999339580536</v>
      </c>
      <c r="W21">
        <f t="shared" si="7"/>
        <v>0.22133333484331766</v>
      </c>
      <c r="X21">
        <f t="shared" si="8"/>
        <v>0.1502333382765452</v>
      </c>
      <c r="Y21" s="7">
        <f t="shared" si="2"/>
        <v>0.83500466997197786</v>
      </c>
      <c r="Z21" s="7" cm="1">
        <f t="array" ref="Z21:AC21">J25:M25</f>
        <v>5.299999937415123E-2</v>
      </c>
      <c r="AA21">
        <v>0.33349999785423279</v>
      </c>
      <c r="AB21">
        <v>0.39340001344680786</v>
      </c>
      <c r="AC21">
        <v>0.37509998679161072</v>
      </c>
      <c r="AD21">
        <f t="shared" si="3"/>
        <v>1.4693333307902019</v>
      </c>
      <c r="AE21">
        <f t="shared" si="4"/>
        <v>1.4163333314160507</v>
      </c>
      <c r="AF21">
        <f t="shared" si="5"/>
        <v>1.6488604669348663</v>
      </c>
      <c r="AG21">
        <f t="shared" si="6"/>
        <v>1.9746721500254614</v>
      </c>
    </row>
    <row r="22" spans="1:48" x14ac:dyDescent="0.35">
      <c r="B22" t="s">
        <v>44</v>
      </c>
      <c r="R22" s="9" t="s">
        <v>75</v>
      </c>
      <c r="S22" s="7" cm="1">
        <f t="array" ref="S22:V22">B51:E51</f>
        <v>6.7699998617172241E-2</v>
      </c>
      <c r="T22">
        <v>0.16079999506473541</v>
      </c>
      <c r="U22">
        <v>0.15170000493526459</v>
      </c>
      <c r="V22">
        <v>0.15719999372959137</v>
      </c>
      <c r="W22">
        <f t="shared" si="7"/>
        <v>0.15656666457653046</v>
      </c>
      <c r="X22">
        <f>W22-S22</f>
        <v>8.8866665959358215E-2</v>
      </c>
      <c r="Y22" s="7">
        <f t="shared" si="2"/>
        <v>0.45879731902680204</v>
      </c>
      <c r="Z22" s="7" cm="1">
        <f t="array" ref="Z22:AC22">B26:E26</f>
        <v>5.2200000733137131E-2</v>
      </c>
      <c r="AA22">
        <v>0.29620000720024109</v>
      </c>
      <c r="AB22">
        <v>0.30320000648498535</v>
      </c>
      <c r="AC22">
        <v>0.30700001120567322</v>
      </c>
      <c r="AD22">
        <f t="shared" si="3"/>
        <v>1.2085333665211995</v>
      </c>
      <c r="AE22">
        <f t="shared" si="4"/>
        <v>1.1563333657880623</v>
      </c>
      <c r="AF22">
        <f t="shared" si="5"/>
        <v>1.3446678554966811</v>
      </c>
      <c r="AG22">
        <f t="shared" si="6"/>
        <v>2.9308537773258614</v>
      </c>
      <c r="AH22">
        <f t="shared" ref="AH22" si="10">AVERAGE(AG22:AG23)</f>
        <v>2.7262701726979763</v>
      </c>
    </row>
    <row r="23" spans="1:48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9" t="s">
        <v>88</v>
      </c>
      <c r="S23" s="7" cm="1">
        <f t="array" ref="S23:V23">F51:I51</f>
        <v>9.0300001204013824E-2</v>
      </c>
      <c r="T23">
        <v>0.17910000681877136</v>
      </c>
      <c r="U23">
        <v>0.18739999830722809</v>
      </c>
      <c r="V23">
        <v>0.1906999945640564</v>
      </c>
      <c r="W23">
        <f t="shared" si="7"/>
        <v>0.18573333323001862</v>
      </c>
      <c r="X23">
        <f t="shared" ref="X23:X27" si="11">W23-S23</f>
        <v>9.5433332026004791E-2</v>
      </c>
      <c r="Y23" s="7">
        <f t="shared" si="2"/>
        <v>0.62821648331030799</v>
      </c>
      <c r="Z23" s="7" cm="1">
        <f t="array" ref="Z23:AC23">F26:I26</f>
        <v>6.1000000685453415E-2</v>
      </c>
      <c r="AA23">
        <v>0.33889999985694885</v>
      </c>
      <c r="AB23">
        <v>0.33399999141693115</v>
      </c>
      <c r="AC23">
        <v>0.38749998807907104</v>
      </c>
      <c r="AD23">
        <f t="shared" si="3"/>
        <v>1.4138666391372681</v>
      </c>
      <c r="AE23">
        <f t="shared" si="4"/>
        <v>1.3528666384518147</v>
      </c>
      <c r="AF23">
        <f t="shared" si="5"/>
        <v>1.5841650678038319</v>
      </c>
      <c r="AG23">
        <f t="shared" si="6"/>
        <v>2.5216865680700908</v>
      </c>
    </row>
    <row r="24" spans="1:48" x14ac:dyDescent="0.35">
      <c r="A24" s="2" t="s">
        <v>29</v>
      </c>
      <c r="B24">
        <v>5.5500000715255737E-2</v>
      </c>
      <c r="C24">
        <v>0.35510000586509705</v>
      </c>
      <c r="D24">
        <v>0.37299999594688416</v>
      </c>
      <c r="E24">
        <v>0.45059999823570251</v>
      </c>
      <c r="F24">
        <v>6.1000000685453415E-2</v>
      </c>
      <c r="G24">
        <v>0.5493999719619751</v>
      </c>
      <c r="H24">
        <v>0.45070001482963562</v>
      </c>
      <c r="I24">
        <v>0.45179998874664307</v>
      </c>
      <c r="J24">
        <v>5.8699999004602432E-2</v>
      </c>
      <c r="K24">
        <v>0.43290001153945923</v>
      </c>
      <c r="L24">
        <v>0.41990000009536743</v>
      </c>
      <c r="M24">
        <v>0.38969999551773071</v>
      </c>
      <c r="R24" s="6" t="s">
        <v>76</v>
      </c>
      <c r="S24" s="7" cm="1">
        <f t="array" ref="S24:V24">J51:M51</f>
        <v>7.1000002324581146E-2</v>
      </c>
      <c r="T24">
        <v>0.19939999282360077</v>
      </c>
      <c r="U24">
        <v>0.19050000607967377</v>
      </c>
      <c r="V24">
        <v>0.19830000400543213</v>
      </c>
      <c r="W24">
        <f t="shared" si="7"/>
        <v>0.19606666763623556</v>
      </c>
      <c r="X24">
        <f t="shared" si="11"/>
        <v>0.12506666531165442</v>
      </c>
      <c r="Y24" s="7">
        <f t="shared" si="2"/>
        <v>0.68823927508546345</v>
      </c>
      <c r="Z24" s="7" cm="1">
        <f t="array" ref="Z24:AC24">J26:M26</f>
        <v>5.6600000709295273E-2</v>
      </c>
      <c r="AA24">
        <v>0.30959999561309814</v>
      </c>
      <c r="AB24">
        <v>0.33090001344680786</v>
      </c>
      <c r="AC24">
        <v>0.35649999976158142</v>
      </c>
      <c r="AD24">
        <f t="shared" si="3"/>
        <v>1.3293333450953166</v>
      </c>
      <c r="AE24">
        <f t="shared" si="4"/>
        <v>1.2727333443860214</v>
      </c>
      <c r="AF24">
        <f t="shared" si="5"/>
        <v>1.4855668814882466</v>
      </c>
      <c r="AG24">
        <f t="shared" si="6"/>
        <v>2.1585034961914569</v>
      </c>
      <c r="AH24">
        <f t="shared" ref="AH24" si="12">AVERAGE(AG24:AG25)</f>
        <v>-0.23026256626519825</v>
      </c>
    </row>
    <row r="25" spans="1:48" x14ac:dyDescent="0.35">
      <c r="A25" s="2" t="s">
        <v>30</v>
      </c>
      <c r="B25">
        <v>5.5799998342990875E-2</v>
      </c>
      <c r="C25">
        <v>0.33320000767707825</v>
      </c>
      <c r="D25">
        <v>0.32530000805854797</v>
      </c>
      <c r="E25">
        <v>0.36500000953674316</v>
      </c>
      <c r="F25">
        <v>5.260000005364418E-2</v>
      </c>
      <c r="G25">
        <v>0.32300001382827759</v>
      </c>
      <c r="H25">
        <v>0.33669999241828918</v>
      </c>
      <c r="I25">
        <v>0.34779998660087585</v>
      </c>
      <c r="J25">
        <v>5.299999937415123E-2</v>
      </c>
      <c r="K25">
        <v>0.33349999785423279</v>
      </c>
      <c r="L25">
        <v>0.39340001344680786</v>
      </c>
      <c r="M25">
        <v>0.37509998679161072</v>
      </c>
      <c r="R25" s="6" t="s">
        <v>84</v>
      </c>
      <c r="S25" s="7" cm="1">
        <f t="array" ref="S25:V25">B52:E52</f>
        <v>4.1299998760223389E-2</v>
      </c>
      <c r="T25">
        <v>5.9999998658895493E-2</v>
      </c>
      <c r="U25">
        <v>6.1900001019239426E-2</v>
      </c>
      <c r="V25">
        <v>6.7100003361701965E-2</v>
      </c>
      <c r="W25">
        <f t="shared" si="7"/>
        <v>6.3000001013278961E-2</v>
      </c>
      <c r="X25">
        <f t="shared" si="11"/>
        <v>2.1700002253055573E-2</v>
      </c>
      <c r="Y25" s="7">
        <f t="shared" si="2"/>
        <v>-8.4699304945241055E-2</v>
      </c>
      <c r="Z25" s="7" cm="1">
        <f t="array" ref="Z25:AC25">B27:E27</f>
        <v>3.970000147819519E-2</v>
      </c>
      <c r="AA25">
        <v>5.9599999338388443E-2</v>
      </c>
      <c r="AB25">
        <v>5.9599999338388443E-2</v>
      </c>
      <c r="AC25">
        <v>6.5200001001358032E-2</v>
      </c>
      <c r="AD25">
        <f t="shared" si="3"/>
        <v>0.24586666623751322</v>
      </c>
      <c r="AE25">
        <f t="shared" si="4"/>
        <v>0.20616666475931802</v>
      </c>
      <c r="AF25">
        <f t="shared" si="5"/>
        <v>0.22182990448442877</v>
      </c>
      <c r="AG25">
        <f t="shared" si="6"/>
        <v>-2.6190286287218534</v>
      </c>
    </row>
    <row r="26" spans="1:48" x14ac:dyDescent="0.35">
      <c r="A26" s="2" t="s">
        <v>31</v>
      </c>
      <c r="B26">
        <v>5.2200000733137131E-2</v>
      </c>
      <c r="C26">
        <v>0.29620000720024109</v>
      </c>
      <c r="D26">
        <v>0.30320000648498535</v>
      </c>
      <c r="E26">
        <v>0.30700001120567322</v>
      </c>
      <c r="F26">
        <v>6.1000000685453415E-2</v>
      </c>
      <c r="G26">
        <v>0.33889999985694885</v>
      </c>
      <c r="H26">
        <v>0.33399999141693115</v>
      </c>
      <c r="I26">
        <v>0.38749998807907104</v>
      </c>
      <c r="J26">
        <v>5.6600000709295273E-2</v>
      </c>
      <c r="K26">
        <v>0.30959999561309814</v>
      </c>
      <c r="L26">
        <v>0.33090001344680786</v>
      </c>
      <c r="M26">
        <v>0.35649999976158142</v>
      </c>
      <c r="R26" s="9" t="s">
        <v>77</v>
      </c>
      <c r="S26" s="7" cm="1">
        <f t="array" ref="S26:V26">F52:I52</f>
        <v>6.4900003373622894E-2</v>
      </c>
      <c r="T26">
        <v>0.17839999496936798</v>
      </c>
      <c r="U26">
        <v>0.17900000512599945</v>
      </c>
      <c r="V26">
        <v>0.1785999983549118</v>
      </c>
      <c r="W26">
        <f t="shared" si="7"/>
        <v>0.17866666615009308</v>
      </c>
      <c r="X26">
        <f t="shared" si="11"/>
        <v>0.11376666277647018</v>
      </c>
      <c r="Y26" s="7">
        <f t="shared" si="2"/>
        <v>0.58716864047387329</v>
      </c>
      <c r="Z26" s="7" cm="1">
        <f t="array" ref="Z26:AC26">F27:I27</f>
        <v>5.7700000703334808E-2</v>
      </c>
      <c r="AA26">
        <v>0.27750000357627869</v>
      </c>
      <c r="AB26">
        <v>0.28650000691413879</v>
      </c>
      <c r="AC26">
        <v>0.27239999175071716</v>
      </c>
      <c r="AD26">
        <f t="shared" si="3"/>
        <v>1.1152000029881795</v>
      </c>
      <c r="AE26">
        <f t="shared" si="4"/>
        <v>1.0575000022848446</v>
      </c>
      <c r="AF26">
        <f t="shared" si="5"/>
        <v>1.2358054188510434</v>
      </c>
      <c r="AG26">
        <f t="shared" si="6"/>
        <v>2.104685662118619</v>
      </c>
      <c r="AH26">
        <f t="shared" ref="AH26" si="13">AVERAGE(AG26:AG27)</f>
        <v>-0.1959314706244657</v>
      </c>
    </row>
    <row r="27" spans="1:48" x14ac:dyDescent="0.35">
      <c r="A27" s="2" t="s">
        <v>32</v>
      </c>
      <c r="B27">
        <v>3.970000147819519E-2</v>
      </c>
      <c r="C27">
        <v>5.9599999338388443E-2</v>
      </c>
      <c r="D27">
        <v>5.9599999338388443E-2</v>
      </c>
      <c r="E27">
        <v>6.5200001001358032E-2</v>
      </c>
      <c r="F27">
        <v>5.7700000703334808E-2</v>
      </c>
      <c r="G27">
        <v>0.27750000357627869</v>
      </c>
      <c r="H27">
        <v>0.28650000691413879</v>
      </c>
      <c r="I27">
        <v>0.27239999175071716</v>
      </c>
      <c r="J27">
        <v>4.0399998426437378E-2</v>
      </c>
      <c r="K27">
        <v>5.9599999338388443E-2</v>
      </c>
      <c r="L27">
        <v>6.4800001680850983E-2</v>
      </c>
      <c r="M27">
        <v>6.1099998652935028E-2</v>
      </c>
      <c r="R27" s="9" t="s">
        <v>89</v>
      </c>
      <c r="S27" s="7" cm="1">
        <f t="array" ref="S27:V27">J52:M52</f>
        <v>4.2899999767541885E-2</v>
      </c>
      <c r="T27">
        <v>6.0100000351667404E-2</v>
      </c>
      <c r="U27">
        <v>6.0400001704692841E-2</v>
      </c>
      <c r="V27">
        <v>6.5999999642372131E-2</v>
      </c>
      <c r="W27">
        <f t="shared" si="7"/>
        <v>6.216666723291079E-2</v>
      </c>
      <c r="X27">
        <f t="shared" si="11"/>
        <v>1.9266667465368904E-2</v>
      </c>
      <c r="Y27" s="7">
        <f t="shared" si="2"/>
        <v>-8.9539854763134141E-2</v>
      </c>
      <c r="Z27" s="7" cm="1">
        <f t="array" ref="Z27:AC27">J27:M27</f>
        <v>4.0399998426437378E-2</v>
      </c>
      <c r="AA27">
        <v>5.9599999338388443E-2</v>
      </c>
      <c r="AB27">
        <v>6.4800001680850983E-2</v>
      </c>
      <c r="AC27">
        <v>6.1099998652935028E-2</v>
      </c>
      <c r="AD27">
        <f t="shared" si="3"/>
        <v>0.2473333328962326</v>
      </c>
      <c r="AE27">
        <f t="shared" si="4"/>
        <v>0.20693333446979523</v>
      </c>
      <c r="AF27">
        <f t="shared" si="5"/>
        <v>0.22354059935463583</v>
      </c>
      <c r="AG27">
        <f t="shared" si="6"/>
        <v>-2.4965486033675504</v>
      </c>
    </row>
    <row r="28" spans="1:48" x14ac:dyDescent="0.35">
      <c r="A28" s="2" t="s">
        <v>33</v>
      </c>
      <c r="B28">
        <v>4.9499999731779099E-2</v>
      </c>
      <c r="C28">
        <v>0.27990001440048218</v>
      </c>
      <c r="D28">
        <v>0.25409999489784241</v>
      </c>
      <c r="E28">
        <v>0.26969999074935913</v>
      </c>
      <c r="F28">
        <v>4.7200001776218414E-2</v>
      </c>
      <c r="G28">
        <v>0.29760000109672546</v>
      </c>
      <c r="H28">
        <v>0.27390000224113464</v>
      </c>
      <c r="I28">
        <v>0.29910001158714294</v>
      </c>
      <c r="J28">
        <v>4.3600000441074371E-2</v>
      </c>
      <c r="K28">
        <v>0.22329999506473541</v>
      </c>
      <c r="L28">
        <v>0.21230000257492065</v>
      </c>
      <c r="M28">
        <v>0.24850000441074371</v>
      </c>
      <c r="R28" s="6" t="s">
        <v>78</v>
      </c>
      <c r="S28" cm="1">
        <f t="array" ref="S28:V28">B53:E53</f>
        <v>6.1000000685453415E-2</v>
      </c>
      <c r="T28">
        <v>0.2093999981880188</v>
      </c>
      <c r="U28">
        <v>0.20730000734329224</v>
      </c>
      <c r="V28">
        <v>0.18819999694824219</v>
      </c>
      <c r="W28">
        <f t="shared" si="7"/>
        <v>0.20163333415985107</v>
      </c>
      <c r="X28">
        <f>W28-S28</f>
        <v>0.14063333347439766</v>
      </c>
      <c r="Y28" s="7">
        <f t="shared" si="2"/>
        <v>0.72057412969228596</v>
      </c>
      <c r="Z28" cm="1">
        <f t="array" ref="Z28:AC28">B28:E28</f>
        <v>4.9499999731779099E-2</v>
      </c>
      <c r="AA28">
        <v>0.27990001440048218</v>
      </c>
      <c r="AB28">
        <v>0.25409999489784241</v>
      </c>
      <c r="AC28">
        <v>0.26969999074935913</v>
      </c>
      <c r="AD28">
        <f t="shared" si="3"/>
        <v>1.0716000000635784</v>
      </c>
      <c r="AE28">
        <f>AD28-Z28</f>
        <v>1.0221000003317993</v>
      </c>
      <c r="AF28">
        <f t="shared" si="5"/>
        <v>1.1849511222044879</v>
      </c>
      <c r="AG28">
        <f>AF28/Y28</f>
        <v>1.6444541558972003</v>
      </c>
      <c r="AH28">
        <f t="shared" ref="AH28" si="14">AVERAGE(AG28:AG29)</f>
        <v>1.7518692781785594</v>
      </c>
    </row>
    <row r="29" spans="1:48" x14ac:dyDescent="0.35">
      <c r="A29" s="2" t="s">
        <v>34</v>
      </c>
      <c r="B29">
        <v>5.2700001746416092E-2</v>
      </c>
      <c r="C29">
        <v>0.30219998955726624</v>
      </c>
      <c r="D29">
        <v>0.26800000667572021</v>
      </c>
      <c r="E29">
        <v>0.27390000224113464</v>
      </c>
      <c r="F29">
        <v>5.7599999010562897E-2</v>
      </c>
      <c r="G29">
        <v>0.35600000619888306</v>
      </c>
      <c r="H29">
        <v>0.35859999060630798</v>
      </c>
      <c r="I29">
        <v>0.40250000357627869</v>
      </c>
      <c r="J29">
        <v>5.5799998342990875E-2</v>
      </c>
      <c r="K29">
        <v>0.33689999580383301</v>
      </c>
      <c r="L29">
        <v>0.3010999858379364</v>
      </c>
      <c r="M29">
        <v>0.31619998812675476</v>
      </c>
      <c r="R29" s="6" t="s">
        <v>85</v>
      </c>
      <c r="S29" cm="1">
        <f t="array" ref="S29:V29">F53:I53</f>
        <v>5.7300001382827759E-2</v>
      </c>
      <c r="T29">
        <v>0.18809999525547028</v>
      </c>
      <c r="U29">
        <v>0.18950000405311584</v>
      </c>
      <c r="V29">
        <v>0.21320000290870667</v>
      </c>
      <c r="W29">
        <f t="shared" si="7"/>
        <v>0.19693333407243094</v>
      </c>
      <c r="X29">
        <f t="shared" ref="X29:X31" si="15">W29-S29</f>
        <v>0.13963333268960318</v>
      </c>
      <c r="Y29" s="7">
        <f t="shared" si="2"/>
        <v>0.69327344285680481</v>
      </c>
      <c r="Z29" cm="1">
        <f t="array" ref="Z29:AC29">F28:I28</f>
        <v>4.7200001776218414E-2</v>
      </c>
      <c r="AA29">
        <v>0.29760000109672546</v>
      </c>
      <c r="AB29">
        <v>0.27390000224113464</v>
      </c>
      <c r="AC29">
        <v>0.29910001158714294</v>
      </c>
      <c r="AD29">
        <f t="shared" si="3"/>
        <v>1.1608000199000041</v>
      </c>
      <c r="AE29">
        <f t="shared" ref="AE29:AE31" si="16">AD29-Z29</f>
        <v>1.1136000181237857</v>
      </c>
      <c r="AF29">
        <f t="shared" si="5"/>
        <v>1.2889924975567979</v>
      </c>
      <c r="AG29">
        <f t="shared" ref="AG29:AG31" si="17">AF29/Y29</f>
        <v>1.8592844004599185</v>
      </c>
    </row>
    <row r="30" spans="1:48" x14ac:dyDescent="0.35">
      <c r="A30" s="2" t="s">
        <v>35</v>
      </c>
      <c r="B30">
        <v>6.080000102519989E-2</v>
      </c>
      <c r="C30">
        <v>0.36419999599456787</v>
      </c>
      <c r="D30">
        <v>0.34509998559951782</v>
      </c>
      <c r="E30">
        <v>0.41159999370574951</v>
      </c>
      <c r="F30">
        <v>5.9399999678134918E-2</v>
      </c>
      <c r="G30">
        <v>0.29339998960494995</v>
      </c>
      <c r="H30">
        <v>0.29330000281333923</v>
      </c>
      <c r="I30">
        <v>0.34099999070167542</v>
      </c>
      <c r="J30">
        <v>4.3699998408555984E-2</v>
      </c>
      <c r="K30">
        <v>6.4800001680850983E-2</v>
      </c>
      <c r="L30">
        <v>5.9000000357627869E-2</v>
      </c>
      <c r="M30">
        <v>5.9300001710653305E-2</v>
      </c>
      <c r="R30" s="9" t="s">
        <v>79</v>
      </c>
      <c r="S30" cm="1">
        <f t="array" ref="S30:V30">J53:M53</f>
        <v>5.7599999010562897E-2</v>
      </c>
      <c r="T30">
        <v>0.14159999787807465</v>
      </c>
      <c r="U30">
        <v>0.15019999444484711</v>
      </c>
      <c r="V30">
        <v>0.14309999346733093</v>
      </c>
      <c r="W30">
        <f t="shared" si="7"/>
        <v>0.14496666193008423</v>
      </c>
      <c r="X30">
        <f t="shared" si="15"/>
        <v>8.7366662919521332E-2</v>
      </c>
      <c r="Y30" s="7">
        <f t="shared" si="2"/>
        <v>0.39141688633510541</v>
      </c>
      <c r="Z30" cm="1">
        <f t="array" ref="Z30:AC30">J28:M28</f>
        <v>4.3600000441074371E-2</v>
      </c>
      <c r="AA30">
        <v>0.22329999506473541</v>
      </c>
      <c r="AB30">
        <v>0.21230000257492065</v>
      </c>
      <c r="AC30">
        <v>0.24850000441074371</v>
      </c>
      <c r="AD30">
        <f t="shared" si="3"/>
        <v>0.91213333606719971</v>
      </c>
      <c r="AE30">
        <f t="shared" si="16"/>
        <v>0.86853333562612534</v>
      </c>
      <c r="AF30">
        <f t="shared" si="5"/>
        <v>0.9989519366050611</v>
      </c>
      <c r="AG30">
        <f t="shared" si="17"/>
        <v>2.5521431789987314</v>
      </c>
      <c r="AH30">
        <f t="shared" ref="AH30" si="18">AVERAGE(AG30:AG31)</f>
        <v>2.4785887835904314</v>
      </c>
    </row>
    <row r="31" spans="1:48" x14ac:dyDescent="0.35">
      <c r="A31" s="2" t="s">
        <v>36</v>
      </c>
      <c r="B31">
        <v>0.73559999465942383</v>
      </c>
      <c r="C31">
        <v>0.40029999613761902</v>
      </c>
      <c r="D31">
        <v>0.15929999947547913</v>
      </c>
      <c r="E31">
        <v>0.15610000491142273</v>
      </c>
      <c r="F31">
        <v>7.2599999606609344E-2</v>
      </c>
      <c r="G31">
        <v>8.1699997186660767E-2</v>
      </c>
      <c r="H31">
        <v>7.720000296831131E-2</v>
      </c>
      <c r="I31">
        <v>7.2800002992153168E-2</v>
      </c>
      <c r="J31">
        <v>6.6899999976158142E-2</v>
      </c>
      <c r="K31">
        <v>7.1299999952316284E-2</v>
      </c>
      <c r="L31">
        <v>6.589999794960022E-2</v>
      </c>
      <c r="M31">
        <v>5.1500000059604645E-2</v>
      </c>
      <c r="R31" s="9" t="s">
        <v>90</v>
      </c>
      <c r="S31" cm="1">
        <f t="array" ref="S31:V31">B54:E54</f>
        <v>6.6399998962879181E-2</v>
      </c>
      <c r="T31">
        <v>0.16920000314712524</v>
      </c>
      <c r="U31">
        <v>0.16930000483989716</v>
      </c>
      <c r="V31">
        <v>0.16220000386238098</v>
      </c>
      <c r="W31">
        <f t="shared" si="7"/>
        <v>0.16690000394980112</v>
      </c>
      <c r="X31">
        <f t="shared" si="15"/>
        <v>0.10050000498692194</v>
      </c>
      <c r="Y31" s="7">
        <f t="shared" si="2"/>
        <v>0.5188201396538672</v>
      </c>
      <c r="Z31" cm="1">
        <f t="array" ref="Z31:AC31">B29:E29</f>
        <v>5.2700001746416092E-2</v>
      </c>
      <c r="AA31">
        <v>0.30219998955726624</v>
      </c>
      <c r="AB31">
        <v>0.26800000667572021</v>
      </c>
      <c r="AC31">
        <v>0.27390000224113464</v>
      </c>
      <c r="AD31">
        <f t="shared" si="3"/>
        <v>1.1254666646321614</v>
      </c>
      <c r="AE31">
        <f t="shared" si="16"/>
        <v>1.0727666628857453</v>
      </c>
      <c r="AF31">
        <f t="shared" si="5"/>
        <v>1.2477802771490065</v>
      </c>
      <c r="AG31">
        <f t="shared" si="17"/>
        <v>2.4050343881821314</v>
      </c>
    </row>
    <row r="32" spans="1:48" x14ac:dyDescent="0.35">
      <c r="R32" s="6" t="s">
        <v>80</v>
      </c>
      <c r="S32" cm="1">
        <f t="array" ref="S32:V32">F54:I54</f>
        <v>6.589999794960022E-2</v>
      </c>
      <c r="T32">
        <v>0.23459999263286591</v>
      </c>
      <c r="U32">
        <v>0.25699999928474426</v>
      </c>
      <c r="V32">
        <v>0.2386000007390976</v>
      </c>
      <c r="W32">
        <f>AVERAGE(T32:V32)</f>
        <v>0.24339999755223593</v>
      </c>
      <c r="X32">
        <f>W32-S32</f>
        <v>0.17749999960263571</v>
      </c>
      <c r="Y32" s="7">
        <f t="shared" si="2"/>
        <v>0.96318233740071368</v>
      </c>
      <c r="Z32" cm="1">
        <f t="array" ref="Z32:AC32">F29:I29</f>
        <v>5.7599999010562897E-2</v>
      </c>
      <c r="AA32">
        <v>0.35600000619888306</v>
      </c>
      <c r="AB32">
        <v>0.35859999060630798</v>
      </c>
      <c r="AC32">
        <v>0.40250000357627869</v>
      </c>
      <c r="AD32">
        <f t="shared" si="3"/>
        <v>1.489466667175293</v>
      </c>
      <c r="AE32">
        <f>AD32-Z32</f>
        <v>1.4318666681647301</v>
      </c>
      <c r="AF32">
        <f t="shared" si="5"/>
        <v>1.6723436456581087</v>
      </c>
      <c r="AG32">
        <f>AF32/Y32</f>
        <v>1.7362690123358875</v>
      </c>
      <c r="AH32">
        <f t="shared" ref="AH32" si="19">AVERAGE(AG32:AG33)</f>
        <v>1.6364186199488628</v>
      </c>
    </row>
    <row r="33" spans="1:34" x14ac:dyDescent="0.35">
      <c r="R33" s="6" t="s">
        <v>86</v>
      </c>
      <c r="S33" cm="1">
        <f t="array" ref="S33:V33">J54:M54</f>
        <v>7.3499999940395355E-2</v>
      </c>
      <c r="T33">
        <v>0.23440000414848328</v>
      </c>
      <c r="U33">
        <v>0.23720000684261322</v>
      </c>
      <c r="V33">
        <v>0.23810000717639923</v>
      </c>
      <c r="W33">
        <f t="shared" ref="W33:W35" si="20">AVERAGE(T33:V33)</f>
        <v>0.23656667272249857</v>
      </c>
      <c r="X33">
        <f t="shared" ref="X33" si="21">W33-S33</f>
        <v>0.16306667278210321</v>
      </c>
      <c r="Y33" s="7">
        <f t="shared" si="2"/>
        <v>0.92348989958116923</v>
      </c>
      <c r="Z33" cm="1">
        <f t="array" ref="Z33:AC33">J29:M29</f>
        <v>5.5799998342990875E-2</v>
      </c>
      <c r="AA33">
        <v>0.33689999580383301</v>
      </c>
      <c r="AB33">
        <v>0.3010999858379364</v>
      </c>
      <c r="AC33">
        <v>0.31619998812675476</v>
      </c>
      <c r="AD33">
        <f t="shared" si="3"/>
        <v>1.2722666263580322</v>
      </c>
      <c r="AE33">
        <f t="shared" ref="AE33:AE35" si="22">AD33-Z33</f>
        <v>1.2164666280150414</v>
      </c>
      <c r="AF33">
        <f t="shared" si="5"/>
        <v>1.419005238170697</v>
      </c>
      <c r="AG33">
        <f t="shared" ref="AG33:AG35" si="23">AF33/Y33</f>
        <v>1.536568227561838</v>
      </c>
    </row>
    <row r="34" spans="1:34" x14ac:dyDescent="0.35">
      <c r="R34" s="9" t="s">
        <v>81</v>
      </c>
      <c r="S34" cm="1">
        <f t="array" ref="S34:V34">B55:E55</f>
        <v>7.980000227689743E-2</v>
      </c>
      <c r="T34">
        <v>0.20100000500679016</v>
      </c>
      <c r="U34">
        <v>0.1940000057220459</v>
      </c>
      <c r="V34">
        <v>0.18500000238418579</v>
      </c>
      <c r="W34" s="12">
        <f>AVERAGE(T34:V34)</f>
        <v>0.19333333770434061</v>
      </c>
      <c r="X34" s="12">
        <f>W34-S34</f>
        <v>0.11353333542744318</v>
      </c>
      <c r="Y34" s="7">
        <f t="shared" si="2"/>
        <v>0.67236229995764552</v>
      </c>
      <c r="Z34" cm="1">
        <f t="array" ref="Z34:AC34">B30:E30</f>
        <v>6.080000102519989E-2</v>
      </c>
      <c r="AA34">
        <v>0.36419999599456787</v>
      </c>
      <c r="AB34">
        <v>0.34509998559951782</v>
      </c>
      <c r="AC34">
        <v>0.41159999370574951</v>
      </c>
      <c r="AD34">
        <f t="shared" si="3"/>
        <v>1.4945333003997803</v>
      </c>
      <c r="AE34" s="12">
        <f t="shared" si="22"/>
        <v>1.4337332993745804</v>
      </c>
      <c r="AF34">
        <f t="shared" si="5"/>
        <v>1.6782532798717338</v>
      </c>
      <c r="AG34" s="12">
        <f t="shared" si="23"/>
        <v>2.4960549988859473</v>
      </c>
      <c r="AH34">
        <f t="shared" ref="AH34" si="24">AVERAGE(AG34:AG35)</f>
        <v>2.2081939473566665</v>
      </c>
    </row>
    <row r="35" spans="1:34" x14ac:dyDescent="0.35">
      <c r="A35" t="s">
        <v>37</v>
      </c>
      <c r="B35" s="1" t="s">
        <v>45</v>
      </c>
      <c r="R35" s="9" t="s">
        <v>91</v>
      </c>
      <c r="S35" cm="1">
        <f t="array" ref="S35:V35">F55:I55</f>
        <v>7.3700003325939178E-2</v>
      </c>
      <c r="T35">
        <v>0.20409999787807465</v>
      </c>
      <c r="U35">
        <v>0.20819999277591705</v>
      </c>
      <c r="V35">
        <v>0.19099999964237213</v>
      </c>
      <c r="W35" s="12">
        <f t="shared" ref="W35" si="25">AVERAGE(T35:V35)</f>
        <v>0.20109999676545462</v>
      </c>
      <c r="X35" s="12">
        <f>W35-S35</f>
        <v>0.12739999343951544</v>
      </c>
      <c r="Y35" s="7">
        <f t="shared" si="2"/>
        <v>0.71747615588138303</v>
      </c>
      <c r="Z35" cm="1">
        <f t="array" ref="Z35:AC35">F30:I30</f>
        <v>5.9399999678134918E-2</v>
      </c>
      <c r="AA35">
        <v>0.29339998960494995</v>
      </c>
      <c r="AB35">
        <v>0.29330000281333923</v>
      </c>
      <c r="AC35">
        <v>0.34099999070167542</v>
      </c>
      <c r="AD35">
        <f t="shared" si="3"/>
        <v>1.2369333108266194</v>
      </c>
      <c r="AE35" s="12">
        <f t="shared" si="22"/>
        <v>1.1775333111484845</v>
      </c>
      <c r="AF35">
        <f t="shared" si="5"/>
        <v>1.3777930641107972</v>
      </c>
      <c r="AG35" s="12">
        <f t="shared" si="23"/>
        <v>1.9203328958273858</v>
      </c>
    </row>
    <row r="40" spans="1:34" x14ac:dyDescent="0.35">
      <c r="A40" t="s">
        <v>39</v>
      </c>
    </row>
    <row r="41" spans="1:34" x14ac:dyDescent="0.35">
      <c r="A41" t="s">
        <v>18</v>
      </c>
      <c r="E41" t="s">
        <v>19</v>
      </c>
    </row>
    <row r="42" spans="1:34" x14ac:dyDescent="0.35">
      <c r="A42" t="s">
        <v>20</v>
      </c>
      <c r="E42">
        <v>562</v>
      </c>
      <c r="F42" t="s">
        <v>21</v>
      </c>
    </row>
    <row r="43" spans="1:34" x14ac:dyDescent="0.35">
      <c r="A43" t="s">
        <v>22</v>
      </c>
      <c r="E43">
        <v>30</v>
      </c>
    </row>
    <row r="44" spans="1:34" x14ac:dyDescent="0.35">
      <c r="A44" t="s">
        <v>23</v>
      </c>
      <c r="E44">
        <v>0</v>
      </c>
      <c r="F44" t="s">
        <v>24</v>
      </c>
    </row>
    <row r="45" spans="1:34" x14ac:dyDescent="0.35">
      <c r="A45" t="s">
        <v>25</v>
      </c>
      <c r="B45" s="1" t="s">
        <v>45</v>
      </c>
    </row>
    <row r="47" spans="1:34" x14ac:dyDescent="0.35">
      <c r="B47" t="s">
        <v>46</v>
      </c>
    </row>
    <row r="48" spans="1:34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6.0899998992681503E-2</v>
      </c>
      <c r="C49">
        <v>0.21989999711513519</v>
      </c>
      <c r="D49">
        <v>0.20200000703334808</v>
      </c>
      <c r="E49">
        <v>0.20759999752044678</v>
      </c>
      <c r="F49">
        <v>7.6700001955032349E-2</v>
      </c>
      <c r="G49">
        <v>0.28519999980926514</v>
      </c>
      <c r="H49">
        <v>0.25589999556541443</v>
      </c>
      <c r="I49">
        <v>0.26600000262260437</v>
      </c>
      <c r="J49">
        <v>8.1799998879432678E-2</v>
      </c>
      <c r="K49">
        <v>0.22599999606609344</v>
      </c>
      <c r="L49">
        <v>0.22110000252723694</v>
      </c>
      <c r="M49">
        <v>0.21269999444484711</v>
      </c>
    </row>
    <row r="50" spans="1:13" x14ac:dyDescent="0.35">
      <c r="A50" s="2" t="s">
        <v>30</v>
      </c>
      <c r="B50">
        <v>7.1599997580051422E-2</v>
      </c>
      <c r="C50">
        <v>0.20559999346733093</v>
      </c>
      <c r="D50">
        <v>0.19599999487400055</v>
      </c>
      <c r="E50">
        <v>0.20550000667572021</v>
      </c>
      <c r="F50">
        <v>6.2199998646974564E-2</v>
      </c>
      <c r="G50">
        <v>0.21629999577999115</v>
      </c>
      <c r="H50">
        <v>0.21950000524520874</v>
      </c>
      <c r="I50">
        <v>0.22900000214576721</v>
      </c>
      <c r="J50">
        <v>7.1099996566772461E-2</v>
      </c>
      <c r="K50">
        <v>0.21150000393390656</v>
      </c>
      <c r="L50">
        <v>0.23370000720024109</v>
      </c>
      <c r="M50">
        <v>0.21879999339580536</v>
      </c>
    </row>
    <row r="51" spans="1:13" x14ac:dyDescent="0.35">
      <c r="A51" s="2" t="s">
        <v>31</v>
      </c>
      <c r="B51">
        <v>6.7699998617172241E-2</v>
      </c>
      <c r="C51">
        <v>0.16079999506473541</v>
      </c>
      <c r="D51">
        <v>0.15170000493526459</v>
      </c>
      <c r="E51">
        <v>0.15719999372959137</v>
      </c>
      <c r="F51">
        <v>9.0300001204013824E-2</v>
      </c>
      <c r="G51">
        <v>0.17910000681877136</v>
      </c>
      <c r="H51">
        <v>0.18739999830722809</v>
      </c>
      <c r="I51">
        <v>0.1906999945640564</v>
      </c>
      <c r="J51">
        <v>7.1000002324581146E-2</v>
      </c>
      <c r="K51">
        <v>0.19939999282360077</v>
      </c>
      <c r="L51">
        <v>0.19050000607967377</v>
      </c>
      <c r="M51">
        <v>0.19830000400543213</v>
      </c>
    </row>
    <row r="52" spans="1:13" x14ac:dyDescent="0.35">
      <c r="A52" s="2" t="s">
        <v>32</v>
      </c>
      <c r="B52">
        <v>4.1299998760223389E-2</v>
      </c>
      <c r="C52">
        <v>5.9999998658895493E-2</v>
      </c>
      <c r="D52">
        <v>6.1900001019239426E-2</v>
      </c>
      <c r="E52">
        <v>6.7100003361701965E-2</v>
      </c>
      <c r="F52">
        <v>6.4900003373622894E-2</v>
      </c>
      <c r="G52">
        <v>0.17839999496936798</v>
      </c>
      <c r="H52">
        <v>0.17900000512599945</v>
      </c>
      <c r="I52">
        <v>0.1785999983549118</v>
      </c>
      <c r="J52">
        <v>4.2899999767541885E-2</v>
      </c>
      <c r="K52">
        <v>6.0100000351667404E-2</v>
      </c>
      <c r="L52">
        <v>6.0400001704692841E-2</v>
      </c>
      <c r="M52">
        <v>6.5999999642372131E-2</v>
      </c>
    </row>
    <row r="53" spans="1:13" x14ac:dyDescent="0.35">
      <c r="A53" s="2" t="s">
        <v>33</v>
      </c>
      <c r="B53">
        <v>6.1000000685453415E-2</v>
      </c>
      <c r="C53">
        <v>0.2093999981880188</v>
      </c>
      <c r="D53">
        <v>0.20730000734329224</v>
      </c>
      <c r="E53">
        <v>0.18819999694824219</v>
      </c>
      <c r="F53">
        <v>5.7300001382827759E-2</v>
      </c>
      <c r="G53">
        <v>0.18809999525547028</v>
      </c>
      <c r="H53">
        <v>0.18950000405311584</v>
      </c>
      <c r="I53">
        <v>0.21320000290870667</v>
      </c>
      <c r="J53">
        <v>5.7599999010562897E-2</v>
      </c>
      <c r="K53">
        <v>0.14159999787807465</v>
      </c>
      <c r="L53">
        <v>0.15019999444484711</v>
      </c>
      <c r="M53">
        <v>0.14309999346733093</v>
      </c>
    </row>
    <row r="54" spans="1:13" x14ac:dyDescent="0.35">
      <c r="A54" s="2" t="s">
        <v>34</v>
      </c>
      <c r="B54">
        <v>6.6399998962879181E-2</v>
      </c>
      <c r="C54">
        <v>0.16920000314712524</v>
      </c>
      <c r="D54">
        <v>0.16930000483989716</v>
      </c>
      <c r="E54">
        <v>0.16220000386238098</v>
      </c>
      <c r="F54">
        <v>6.589999794960022E-2</v>
      </c>
      <c r="G54">
        <v>0.23459999263286591</v>
      </c>
      <c r="H54">
        <v>0.25699999928474426</v>
      </c>
      <c r="I54">
        <v>0.2386000007390976</v>
      </c>
      <c r="J54">
        <v>7.3499999940395355E-2</v>
      </c>
      <c r="K54">
        <v>0.23440000414848328</v>
      </c>
      <c r="L54">
        <v>0.23720000684261322</v>
      </c>
      <c r="M54">
        <v>0.23810000717639923</v>
      </c>
    </row>
    <row r="55" spans="1:13" x14ac:dyDescent="0.35">
      <c r="A55" s="2" t="s">
        <v>35</v>
      </c>
      <c r="B55">
        <v>7.980000227689743E-2</v>
      </c>
      <c r="C55">
        <v>0.20100000500679016</v>
      </c>
      <c r="D55">
        <v>0.1940000057220459</v>
      </c>
      <c r="E55">
        <v>0.18500000238418579</v>
      </c>
      <c r="F55">
        <v>7.3700003325939178E-2</v>
      </c>
      <c r="G55">
        <v>0.20409999787807465</v>
      </c>
      <c r="H55">
        <v>0.20819999277591705</v>
      </c>
      <c r="I55">
        <v>0.19099999964237213</v>
      </c>
      <c r="J55">
        <v>4.1600000113248825E-2</v>
      </c>
      <c r="K55">
        <v>5.0999999046325684E-2</v>
      </c>
      <c r="L55">
        <v>5.1199998706579208E-2</v>
      </c>
      <c r="M55">
        <v>5.3399998694658279E-2</v>
      </c>
    </row>
    <row r="56" spans="1:13" x14ac:dyDescent="0.35">
      <c r="A56" s="2" t="s">
        <v>36</v>
      </c>
      <c r="B56">
        <v>0.40610000491142273</v>
      </c>
      <c r="C56">
        <v>0.26039999723434448</v>
      </c>
      <c r="D56">
        <v>0.20810000598430634</v>
      </c>
      <c r="E56">
        <v>0.12240000069141388</v>
      </c>
      <c r="F56">
        <v>9.2299997806549072E-2</v>
      </c>
      <c r="G56">
        <v>7.9499997198581696E-2</v>
      </c>
      <c r="H56">
        <v>7.2300001978874207E-2</v>
      </c>
      <c r="I56">
        <v>6.2799997627735138E-2</v>
      </c>
      <c r="J56">
        <v>5.4800000041723251E-2</v>
      </c>
      <c r="K56">
        <v>5.4999999701976776E-2</v>
      </c>
      <c r="L56">
        <v>5.4900001734495163E-2</v>
      </c>
      <c r="M56">
        <v>5.1600001752376556E-2</v>
      </c>
    </row>
    <row r="60" spans="1:13" x14ac:dyDescent="0.35">
      <c r="A60" t="s">
        <v>37</v>
      </c>
      <c r="B60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s="1" t="s">
        <v>9</v>
      </c>
    </row>
    <row r="9" spans="1:5" x14ac:dyDescent="0.35">
      <c r="A9" t="s">
        <v>10</v>
      </c>
      <c r="E9" t="s">
        <v>11</v>
      </c>
    </row>
    <row r="10" spans="1:5" x14ac:dyDescent="0.35">
      <c r="A10" t="s">
        <v>12</v>
      </c>
      <c r="E10" t="s">
        <v>13</v>
      </c>
    </row>
    <row r="11" spans="1:5" x14ac:dyDescent="0.35">
      <c r="A11" t="s">
        <v>14</v>
      </c>
      <c r="E11" t="s">
        <v>15</v>
      </c>
    </row>
    <row r="12" spans="1:5" x14ac:dyDescent="0.35">
      <c r="A12" t="s">
        <v>16</v>
      </c>
    </row>
    <row r="15" spans="1:5" x14ac:dyDescent="0.35">
      <c r="A15" t="s">
        <v>17</v>
      </c>
    </row>
    <row r="16" spans="1:5" x14ac:dyDescent="0.35">
      <c r="A16" t="s">
        <v>18</v>
      </c>
      <c r="E16" t="s">
        <v>19</v>
      </c>
    </row>
    <row r="17" spans="1:13" x14ac:dyDescent="0.35">
      <c r="A17" t="s">
        <v>20</v>
      </c>
      <c r="E17">
        <v>540</v>
      </c>
      <c r="F17" t="s">
        <v>21</v>
      </c>
    </row>
    <row r="18" spans="1:13" x14ac:dyDescent="0.35">
      <c r="A18" t="s">
        <v>22</v>
      </c>
      <c r="E18">
        <v>30</v>
      </c>
    </row>
    <row r="19" spans="1:13" x14ac:dyDescent="0.35">
      <c r="A19" t="s">
        <v>23</v>
      </c>
      <c r="E19">
        <v>0</v>
      </c>
      <c r="F19" t="s">
        <v>24</v>
      </c>
    </row>
    <row r="20" spans="1:13" x14ac:dyDescent="0.35">
      <c r="A20" t="s">
        <v>25</v>
      </c>
      <c r="B20" s="1" t="s">
        <v>26</v>
      </c>
    </row>
    <row r="22" spans="1:13" x14ac:dyDescent="0.35">
      <c r="B22" t="s">
        <v>27</v>
      </c>
    </row>
    <row r="23" spans="1:13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x14ac:dyDescent="0.35">
      <c r="A24" s="2" t="s">
        <v>29</v>
      </c>
      <c r="B24">
        <v>5.5500000715255737E-2</v>
      </c>
      <c r="C24">
        <v>0.35510000586509705</v>
      </c>
      <c r="D24">
        <v>0.37299999594688416</v>
      </c>
      <c r="E24">
        <v>0.45059999823570251</v>
      </c>
      <c r="F24">
        <v>6.1000000685453415E-2</v>
      </c>
      <c r="G24">
        <v>0.5493999719619751</v>
      </c>
      <c r="H24">
        <v>0.45070001482963562</v>
      </c>
      <c r="I24">
        <v>0.45179998874664307</v>
      </c>
      <c r="J24">
        <v>5.8699999004602432E-2</v>
      </c>
      <c r="K24">
        <v>0.43290001153945923</v>
      </c>
      <c r="L24">
        <v>0.41990000009536743</v>
      </c>
      <c r="M24">
        <v>0.38969999551773071</v>
      </c>
    </row>
    <row r="25" spans="1:13" x14ac:dyDescent="0.35">
      <c r="A25" s="2" t="s">
        <v>30</v>
      </c>
      <c r="B25">
        <v>5.5799998342990875E-2</v>
      </c>
      <c r="C25">
        <v>0.33320000767707825</v>
      </c>
      <c r="D25">
        <v>0.32530000805854797</v>
      </c>
      <c r="E25">
        <v>0.36500000953674316</v>
      </c>
      <c r="F25">
        <v>5.260000005364418E-2</v>
      </c>
      <c r="G25">
        <v>0.32300001382827759</v>
      </c>
      <c r="H25">
        <v>0.33669999241828918</v>
      </c>
      <c r="I25">
        <v>0.34779998660087585</v>
      </c>
      <c r="J25">
        <v>5.299999937415123E-2</v>
      </c>
      <c r="K25">
        <v>0.33349999785423279</v>
      </c>
      <c r="L25">
        <v>0.39340001344680786</v>
      </c>
      <c r="M25">
        <v>0.37509998679161072</v>
      </c>
    </row>
    <row r="26" spans="1:13" x14ac:dyDescent="0.35">
      <c r="A26" s="2" t="s">
        <v>31</v>
      </c>
      <c r="B26">
        <v>5.2200000733137131E-2</v>
      </c>
      <c r="C26">
        <v>0.29620000720024109</v>
      </c>
      <c r="D26">
        <v>0.30320000648498535</v>
      </c>
      <c r="E26">
        <v>0.30700001120567322</v>
      </c>
      <c r="F26">
        <v>6.1000000685453415E-2</v>
      </c>
      <c r="G26">
        <v>0.33889999985694885</v>
      </c>
      <c r="H26">
        <v>0.33399999141693115</v>
      </c>
      <c r="I26">
        <v>0.38749998807907104</v>
      </c>
      <c r="J26">
        <v>5.6600000709295273E-2</v>
      </c>
      <c r="K26">
        <v>0.30959999561309814</v>
      </c>
      <c r="L26">
        <v>0.33090001344680786</v>
      </c>
      <c r="M26">
        <v>0.35649999976158142</v>
      </c>
    </row>
    <row r="27" spans="1:13" x14ac:dyDescent="0.35">
      <c r="A27" s="2" t="s">
        <v>32</v>
      </c>
      <c r="B27">
        <v>3.970000147819519E-2</v>
      </c>
      <c r="C27">
        <v>5.9599999338388443E-2</v>
      </c>
      <c r="D27">
        <v>5.9599999338388443E-2</v>
      </c>
      <c r="E27">
        <v>6.5200001001358032E-2</v>
      </c>
      <c r="F27">
        <v>5.7700000703334808E-2</v>
      </c>
      <c r="G27">
        <v>0.27750000357627869</v>
      </c>
      <c r="H27">
        <v>0.28650000691413879</v>
      </c>
      <c r="I27">
        <v>0.27239999175071716</v>
      </c>
      <c r="J27">
        <v>4.0399998426437378E-2</v>
      </c>
      <c r="K27">
        <v>5.9599999338388443E-2</v>
      </c>
      <c r="L27">
        <v>6.4800001680850983E-2</v>
      </c>
      <c r="M27">
        <v>6.1099998652935028E-2</v>
      </c>
    </row>
    <row r="28" spans="1:13" x14ac:dyDescent="0.35">
      <c r="A28" s="2" t="s">
        <v>33</v>
      </c>
      <c r="B28">
        <v>4.9499999731779099E-2</v>
      </c>
      <c r="C28">
        <v>0.27990001440048218</v>
      </c>
      <c r="D28">
        <v>0.25409999489784241</v>
      </c>
      <c r="E28">
        <v>0.26969999074935913</v>
      </c>
      <c r="F28">
        <v>4.7200001776218414E-2</v>
      </c>
      <c r="G28">
        <v>0.29760000109672546</v>
      </c>
      <c r="H28">
        <v>0.27390000224113464</v>
      </c>
      <c r="I28">
        <v>0.29910001158714294</v>
      </c>
      <c r="J28">
        <v>4.3600000441074371E-2</v>
      </c>
      <c r="K28">
        <v>0.22329999506473541</v>
      </c>
      <c r="L28">
        <v>0.21230000257492065</v>
      </c>
      <c r="M28">
        <v>0.24850000441074371</v>
      </c>
    </row>
    <row r="29" spans="1:13" x14ac:dyDescent="0.35">
      <c r="A29" s="2" t="s">
        <v>34</v>
      </c>
      <c r="B29">
        <v>5.2700001746416092E-2</v>
      </c>
      <c r="C29">
        <v>0.30219998955726624</v>
      </c>
      <c r="D29">
        <v>0.26800000667572021</v>
      </c>
      <c r="E29">
        <v>0.27390000224113464</v>
      </c>
      <c r="F29">
        <v>5.7599999010562897E-2</v>
      </c>
      <c r="G29">
        <v>0.35600000619888306</v>
      </c>
      <c r="H29">
        <v>0.35859999060630798</v>
      </c>
      <c r="I29">
        <v>0.40250000357627869</v>
      </c>
      <c r="J29">
        <v>5.5799998342990875E-2</v>
      </c>
      <c r="K29">
        <v>0.33689999580383301</v>
      </c>
      <c r="L29">
        <v>0.3010999858379364</v>
      </c>
      <c r="M29">
        <v>0.31619998812675476</v>
      </c>
    </row>
    <row r="30" spans="1:13" x14ac:dyDescent="0.35">
      <c r="A30" s="2" t="s">
        <v>35</v>
      </c>
      <c r="B30">
        <v>6.080000102519989E-2</v>
      </c>
      <c r="C30">
        <v>0.36419999599456787</v>
      </c>
      <c r="D30">
        <v>0.34509998559951782</v>
      </c>
      <c r="E30">
        <v>0.41159999370574951</v>
      </c>
      <c r="F30">
        <v>5.9399999678134918E-2</v>
      </c>
      <c r="G30">
        <v>0.29339998960494995</v>
      </c>
      <c r="H30">
        <v>0.29330000281333923</v>
      </c>
      <c r="I30">
        <v>0.34099999070167542</v>
      </c>
      <c r="J30">
        <v>4.3699998408555984E-2</v>
      </c>
      <c r="K30">
        <v>6.4800001680850983E-2</v>
      </c>
      <c r="L30">
        <v>5.9000000357627869E-2</v>
      </c>
      <c r="M30">
        <v>5.9300001710653305E-2</v>
      </c>
    </row>
    <row r="31" spans="1:13" x14ac:dyDescent="0.35">
      <c r="A31" s="2" t="s">
        <v>36</v>
      </c>
      <c r="B31">
        <v>0.73559999465942383</v>
      </c>
      <c r="C31">
        <v>0.40029999613761902</v>
      </c>
      <c r="D31">
        <v>0.15929999947547913</v>
      </c>
      <c r="E31">
        <v>0.15610000491142273</v>
      </c>
      <c r="F31">
        <v>7.2599999606609344E-2</v>
      </c>
      <c r="G31">
        <v>8.1699997186660767E-2</v>
      </c>
      <c r="H31">
        <v>7.720000296831131E-2</v>
      </c>
      <c r="I31">
        <v>7.2800002992153168E-2</v>
      </c>
      <c r="J31">
        <v>6.6899999976158142E-2</v>
      </c>
      <c r="K31">
        <v>7.1299999952316284E-2</v>
      </c>
      <c r="L31">
        <v>6.589999794960022E-2</v>
      </c>
      <c r="M31">
        <v>5.1500000059604645E-2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5.3700000047683716E-2</v>
      </c>
      <c r="C49">
        <v>0.24490000307559967</v>
      </c>
      <c r="D49">
        <v>0.25639998912811279</v>
      </c>
      <c r="E49">
        <v>0.30809998512268066</v>
      </c>
      <c r="F49">
        <v>6.0100000351667404E-2</v>
      </c>
      <c r="G49">
        <v>0.36980000138282776</v>
      </c>
      <c r="H49">
        <v>0.30320000648498535</v>
      </c>
      <c r="I49">
        <v>0.30399999022483826</v>
      </c>
      <c r="J49">
        <v>5.7399999350309372E-2</v>
      </c>
      <c r="K49">
        <v>0.2955000102519989</v>
      </c>
      <c r="L49">
        <v>0.28459998965263367</v>
      </c>
      <c r="M49">
        <v>0.26359999179840088</v>
      </c>
    </row>
    <row r="50" spans="1:13" x14ac:dyDescent="0.35">
      <c r="A50" s="2" t="s">
        <v>30</v>
      </c>
      <c r="B50">
        <v>5.5500000715255737E-2</v>
      </c>
      <c r="C50">
        <v>0.2328999936580658</v>
      </c>
      <c r="D50">
        <v>0.22830000519752502</v>
      </c>
      <c r="E50">
        <v>0.25429999828338623</v>
      </c>
      <c r="F50">
        <v>5.3100001066923141E-2</v>
      </c>
      <c r="G50">
        <v>0.22759999334812164</v>
      </c>
      <c r="H50">
        <v>0.23510000109672546</v>
      </c>
      <c r="I50">
        <v>0.24240000545978546</v>
      </c>
      <c r="J50">
        <v>5.3100001066923141E-2</v>
      </c>
      <c r="K50">
        <v>0.23100000619888306</v>
      </c>
      <c r="L50">
        <v>0.2687000036239624</v>
      </c>
      <c r="M50">
        <v>0.25690001249313354</v>
      </c>
    </row>
    <row r="51" spans="1:13" x14ac:dyDescent="0.35">
      <c r="A51" s="2" t="s">
        <v>31</v>
      </c>
      <c r="B51">
        <v>4.9400001764297485E-2</v>
      </c>
      <c r="C51">
        <v>0.2078000009059906</v>
      </c>
      <c r="D51">
        <v>0.21289999783039093</v>
      </c>
      <c r="E51">
        <v>0.21520000696182251</v>
      </c>
      <c r="F51">
        <v>5.7500001043081284E-2</v>
      </c>
      <c r="G51">
        <v>0.24070000648498535</v>
      </c>
      <c r="H51">
        <v>0.22990000247955322</v>
      </c>
      <c r="I51">
        <v>0.26489999890327454</v>
      </c>
      <c r="J51">
        <v>5.299999937415123E-2</v>
      </c>
      <c r="K51">
        <v>0.21320000290870667</v>
      </c>
      <c r="L51">
        <v>0.22679999470710754</v>
      </c>
      <c r="M51">
        <v>0.24250000715255737</v>
      </c>
    </row>
    <row r="52" spans="1:13" x14ac:dyDescent="0.35">
      <c r="A52" s="2" t="s">
        <v>32</v>
      </c>
      <c r="B52">
        <v>4.0899999439716339E-2</v>
      </c>
      <c r="C52">
        <v>5.5300001055002213E-2</v>
      </c>
      <c r="D52">
        <v>5.4400000721216202E-2</v>
      </c>
      <c r="E52">
        <v>5.8899998664855957E-2</v>
      </c>
      <c r="F52">
        <v>5.7799998670816422E-2</v>
      </c>
      <c r="G52">
        <v>0.19820000231266022</v>
      </c>
      <c r="H52">
        <v>0.20379999279975891</v>
      </c>
      <c r="I52">
        <v>0.19370000064373016</v>
      </c>
      <c r="J52">
        <v>4.1299998760223389E-2</v>
      </c>
      <c r="K52">
        <v>5.4600000381469727E-2</v>
      </c>
      <c r="L52">
        <v>5.8899998664855957E-2</v>
      </c>
      <c r="M52">
        <v>5.6499999016523361E-2</v>
      </c>
    </row>
    <row r="53" spans="1:13" x14ac:dyDescent="0.35">
      <c r="A53" s="2" t="s">
        <v>33</v>
      </c>
      <c r="B53">
        <v>4.8900000751018524E-2</v>
      </c>
      <c r="C53">
        <v>0.21230000257492065</v>
      </c>
      <c r="D53">
        <v>0.17849999666213989</v>
      </c>
      <c r="E53">
        <v>0.18930000066757202</v>
      </c>
      <c r="F53">
        <v>4.7200001776218414E-2</v>
      </c>
      <c r="G53">
        <v>0.20649999380111694</v>
      </c>
      <c r="H53">
        <v>0.19300000369548798</v>
      </c>
      <c r="I53">
        <v>0.20890000462532043</v>
      </c>
      <c r="J53">
        <v>4.439999908208847E-2</v>
      </c>
      <c r="K53">
        <v>0.1598999947309494</v>
      </c>
      <c r="L53">
        <v>0.1526000052690506</v>
      </c>
      <c r="M53">
        <v>0.17589999735355377</v>
      </c>
    </row>
    <row r="54" spans="1:13" x14ac:dyDescent="0.35">
      <c r="A54" s="2" t="s">
        <v>34</v>
      </c>
      <c r="B54">
        <v>5.2499998360872269E-2</v>
      </c>
      <c r="C54">
        <v>0.21199999749660492</v>
      </c>
      <c r="D54">
        <v>0.18899999558925629</v>
      </c>
      <c r="E54">
        <v>0.19349999725818634</v>
      </c>
      <c r="F54">
        <v>5.7300001382827759E-2</v>
      </c>
      <c r="G54">
        <v>0.24539999663829803</v>
      </c>
      <c r="H54">
        <v>0.25009998679161072</v>
      </c>
      <c r="I54">
        <v>0.27829998731613159</v>
      </c>
      <c r="J54">
        <v>5.5399999022483826E-2</v>
      </c>
      <c r="K54">
        <v>0.23330000042915344</v>
      </c>
      <c r="L54">
        <v>0.21119999885559082</v>
      </c>
      <c r="M54">
        <v>0.21840000152587891</v>
      </c>
    </row>
    <row r="55" spans="1:13" x14ac:dyDescent="0.35">
      <c r="A55" s="2" t="s">
        <v>35</v>
      </c>
      <c r="B55">
        <v>5.7199999690055847E-2</v>
      </c>
      <c r="C55">
        <v>0.24940000474452972</v>
      </c>
      <c r="D55">
        <v>0.23559999465942383</v>
      </c>
      <c r="E55">
        <v>0.2791999876499176</v>
      </c>
      <c r="F55">
        <v>5.6000001728534698E-2</v>
      </c>
      <c r="G55">
        <v>0.20260000228881836</v>
      </c>
      <c r="H55">
        <v>0.20479999482631683</v>
      </c>
      <c r="I55">
        <v>0.23360000550746918</v>
      </c>
      <c r="J55">
        <v>4.0899999439716339E-2</v>
      </c>
      <c r="K55">
        <v>5.7700000703334808E-2</v>
      </c>
      <c r="L55">
        <v>5.0999999046325684E-2</v>
      </c>
      <c r="M55">
        <v>5.0700001418590546E-2</v>
      </c>
    </row>
    <row r="56" spans="1:13" x14ac:dyDescent="0.35">
      <c r="A56" s="2" t="s">
        <v>36</v>
      </c>
      <c r="B56">
        <v>0.49619999527931213</v>
      </c>
      <c r="C56">
        <v>0.28080001473426819</v>
      </c>
      <c r="D56">
        <v>0.12540000677108765</v>
      </c>
      <c r="E56">
        <v>0.11969999969005585</v>
      </c>
      <c r="F56">
        <v>6.6299997270107269E-2</v>
      </c>
      <c r="G56">
        <v>7.3600001633167267E-2</v>
      </c>
      <c r="H56">
        <v>7.3899999260902405E-2</v>
      </c>
      <c r="I56">
        <v>6.7800000309944153E-2</v>
      </c>
      <c r="J56">
        <v>6.0699999332427979E-2</v>
      </c>
      <c r="K56">
        <v>6.6299997270107269E-2</v>
      </c>
      <c r="L56">
        <v>6.0199998319149017E-2</v>
      </c>
      <c r="M56">
        <v>4.8700001090764999E-2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NjguOXwxNDcyNzgvNTMvRW50cnlQYXJ0LzQyNDc1MjUyNDl8MTc0Ljg5OTk5OTk5OTk5OTk4</eid>
  <version>1</version>
  <updated-at>2025-09-18T03:30:40Z</updated-at>
</LabArchives>
</file>

<file path=customXml/itemProps1.xml><?xml version="1.0" encoding="utf-8"?>
<ds:datastoreItem xmlns:ds="http://schemas.openxmlformats.org/officeDocument/2006/customXml" ds:itemID="{EB9711DA-AF8D-440B-820F-AF960D31AEE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2025-09-18T03:28:34Z</dcterms:created>
  <dcterms:modified xsi:type="dcterms:W3CDTF">2025-09-18T06:06:15Z</dcterms:modified>
</cp:coreProperties>
</file>