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RUNS\"/>
    </mc:Choice>
  </mc:AlternateContent>
  <xr:revisionPtr revIDLastSave="0" documentId="13_ncr:1_{CD64CD60-507F-48DC-8C01-28413DD9E6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" i="2" l="1"/>
  <c r="W18" i="2"/>
  <c r="W19" i="2"/>
  <c r="W20" i="2"/>
  <c r="W21" i="2"/>
  <c r="W22" i="2"/>
  <c r="W23" i="2"/>
  <c r="W24" i="2"/>
  <c r="W25" i="2"/>
  <c r="W26" i="2"/>
  <c r="W27" i="2"/>
  <c r="W16" i="2"/>
  <c r="Y27" i="2" a="1"/>
  <c r="AB27" i="2" s="1"/>
  <c r="S27" i="2" a="1"/>
  <c r="V27" i="2" s="1"/>
  <c r="AB26" i="2"/>
  <c r="Y26" i="2"/>
  <c r="Y26" i="2" a="1"/>
  <c r="S26" i="2" a="1"/>
  <c r="V26" i="2" s="1"/>
  <c r="Y25" i="2" a="1"/>
  <c r="AB25" i="2" s="1"/>
  <c r="S25" i="2" a="1"/>
  <c r="V25" i="2" s="1"/>
  <c r="Y24" i="2" a="1"/>
  <c r="AB24" i="2" s="1"/>
  <c r="S24" i="2" a="1"/>
  <c r="V24" i="2" s="1"/>
  <c r="AB23" i="2"/>
  <c r="Y23" i="2" a="1"/>
  <c r="Y23" i="2" s="1"/>
  <c r="S23" i="2" a="1"/>
  <c r="S23" i="2" s="1"/>
  <c r="Y22" i="2" a="1"/>
  <c r="AB22" i="2" s="1"/>
  <c r="S22" i="2" a="1"/>
  <c r="V22" i="2" s="1"/>
  <c r="Y21" i="2" a="1"/>
  <c r="AB21" i="2" s="1"/>
  <c r="S21" i="2" a="1"/>
  <c r="V21" i="2" s="1"/>
  <c r="Y20" i="2" a="1"/>
  <c r="AB20" i="2" s="1"/>
  <c r="S20" i="2" a="1"/>
  <c r="V20" i="2" s="1"/>
  <c r="AI19" i="2" a="1"/>
  <c r="AI19" i="2" s="1"/>
  <c r="Y19" i="2" a="1"/>
  <c r="AB19" i="2" s="1"/>
  <c r="S19" i="2" a="1"/>
  <c r="V19" i="2" s="1"/>
  <c r="Y18" i="2" a="1"/>
  <c r="AB18" i="2" s="1"/>
  <c r="S18" i="2" a="1"/>
  <c r="V18" i="2" s="1"/>
  <c r="Y17" i="2" a="1"/>
  <c r="AB17" i="2" s="1"/>
  <c r="S17" i="2" a="1"/>
  <c r="V17" i="2" s="1"/>
  <c r="Y16" i="2" a="1"/>
  <c r="AB16" i="2" s="1"/>
  <c r="S16" i="2" a="1"/>
  <c r="V16" i="2" s="1"/>
  <c r="AI15" i="2" a="1"/>
  <c r="AI15" i="2" s="1"/>
  <c r="AS18" i="2" l="1"/>
  <c r="AT20" i="2"/>
  <c r="X26" i="2" s="1"/>
  <c r="AT19" i="2"/>
  <c r="AD22" i="2"/>
  <c r="AD20" i="2"/>
  <c r="AD18" i="2"/>
  <c r="AD19" i="2"/>
  <c r="Y22" i="2"/>
  <c r="AU15" i="2"/>
  <c r="AD24" i="2" s="1"/>
  <c r="AU14" i="2"/>
  <c r="AT13" i="2"/>
  <c r="AD16" i="2"/>
  <c r="AD25" i="2"/>
  <c r="Y25" i="2"/>
  <c r="S17" i="2"/>
  <c r="AD26" i="2"/>
  <c r="AD17" i="2"/>
  <c r="V23" i="2"/>
  <c r="S26" i="2"/>
  <c r="Y20" i="2"/>
  <c r="S18" i="2"/>
  <c r="Y17" i="2"/>
  <c r="S20" i="2"/>
  <c r="Y18" i="2"/>
  <c r="S21" i="2"/>
  <c r="S24" i="2"/>
  <c r="S27" i="2"/>
  <c r="S16" i="2"/>
  <c r="Y21" i="2"/>
  <c r="S19" i="2"/>
  <c r="Y24" i="2"/>
  <c r="Y27" i="2"/>
  <c r="Y16" i="2"/>
  <c r="Y19" i="2"/>
  <c r="S22" i="2"/>
  <c r="S25" i="2"/>
  <c r="X27" i="2" l="1"/>
  <c r="AE26" i="2"/>
  <c r="X19" i="2"/>
  <c r="AE19" i="2" s="1"/>
  <c r="X25" i="2"/>
  <c r="X17" i="2"/>
  <c r="AE17" i="2"/>
  <c r="Y29" i="2"/>
  <c r="AE25" i="2"/>
  <c r="X16" i="2"/>
  <c r="AE16" i="2" s="1"/>
  <c r="X24" i="2"/>
  <c r="AE24" i="2" s="1"/>
  <c r="AD23" i="2"/>
  <c r="X22" i="2"/>
  <c r="AE22" i="2" s="1"/>
  <c r="AD21" i="2"/>
  <c r="AD27" i="2"/>
  <c r="X21" i="2"/>
  <c r="U29" i="2"/>
  <c r="X23" i="2"/>
  <c r="X18" i="2"/>
  <c r="AE18" i="2" s="1"/>
  <c r="X20" i="2"/>
  <c r="AE20" i="2" s="1"/>
  <c r="AE27" i="2" l="1"/>
  <c r="AE21" i="2"/>
  <c r="AE23" i="2"/>
  <c r="AC27" i="2"/>
  <c r="AC21" i="2"/>
  <c r="AC23" i="2"/>
  <c r="AC26" i="2"/>
  <c r="AC24" i="2"/>
  <c r="AC16" i="2"/>
  <c r="AC22" i="2"/>
  <c r="AC25" i="2"/>
  <c r="AC20" i="2"/>
  <c r="AC18" i="2"/>
  <c r="AC17" i="2"/>
  <c r="AC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<sst xmlns="http://schemas.openxmlformats.org/spreadsheetml/2006/main" count="98" uniqueCount="77">
  <si>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</si>
  <si>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</si>
  <si>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</si>
  <si>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</si>
  <si>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</si>
  <si>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</si>
  <si>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</si>
  <si>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20/06/2025</t>
  </si>
  <si>
    <t>Time:</t>
  </si>
  <si>
    <t>4:26:16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</si>
  <si>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</si>
  <si>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</si>
  <si>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</si>
  <si>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</si>
  <si>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</si>
  <si>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</si>
  <si>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</si>
  <si>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</si>
  <si>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</si>
  <si>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</si>
  <si>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</si>
  <si>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</si>
  <si>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</si>
  <si>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</si>
  <si>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</si>
  <si>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</si>
  <si>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20/06/2025 4:26:16 PM</t>
  </si>
  <si>
    <t>Temperature: 25.1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</si>
  <si>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</si>
  <si>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</si>
  <si>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</si>
  <si>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</si>
  <si>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</si>
  <si>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</si>
  <si>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</si>
  <si>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</si>
  <si>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</si>
  <si>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</si>
  <si>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20/06/2025 4:26:31 PM</t>
  </si>
  <si>
    <t>Label: protein</t>
  </si>
  <si>
    <t>Temperature: 24.9 °C</t>
  </si>
  <si>
    <t>20/06/2025 4:26:44 PM</t>
  </si>
  <si>
    <t>TAG</t>
  </si>
  <si>
    <t xml:space="preserve"> 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</si>
  <si>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</si>
  <si>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</si>
  <si>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</si>
  <si>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</si>
  <si>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</si>
  <si>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</si>
  <si>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</si>
  <si>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</si>
  <si>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</si>
  <si>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</si>
  <si>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</si>
  <si>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</si>
  <si>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</si>
  <si>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</si>
  <si>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</si>
  <si>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</si>
  <si>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</si>
  <si>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</si>
  <si>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</si>
  <si>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</si>
  <si>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</si>
  <si>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91D.3.1</t>
  </si>
  <si>
    <t>91D.3.2</t>
  </si>
  <si>
    <t>91D.3.3</t>
  </si>
  <si>
    <t>91D.4.1</t>
  </si>
  <si>
    <t>91D.4.2</t>
  </si>
  <si>
    <t>91D.4.3</t>
  </si>
  <si>
    <t>91D.5.1</t>
  </si>
  <si>
    <t>91D.5.2</t>
  </si>
  <si>
    <t>91D.5.3</t>
  </si>
  <si>
    <t>91D.6.1</t>
  </si>
  <si>
    <t>91D.6.2</t>
  </si>
  <si>
    <t>91D.6.3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</si>
</sst>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1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5" fillId="10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10" borderId="2" xfId="0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"/>
  <sheetViews>
    <sheetView tabSelected="1" topLeftCell="I4" workbookViewId="0">
      <selection activeCell="AD16" sqref="AD16"/>
    </sheetView>
  </sheetViews>
  <sheetFormatPr defaultRowHeight="14.5" x14ac:dyDescent="0.35"/>
  <sheetData>
    <row r="1" spans="1:50" x14ac:dyDescent="0.35">
      <c r="A1" t="s">
        <v>0</v>
      </c>
      <c r="E1" t="s">
        <v>1</v>
      </c>
    </row>
    <row r="2" spans="1:50" x14ac:dyDescent="0.35">
      <c r="A2" t="s">
        <v>2</v>
      </c>
      <c r="E2" t="s">
        <v>3</v>
      </c>
    </row>
    <row r="3" spans="1:50" x14ac:dyDescent="0.35">
      <c r="A3" t="s">
        <v>4</v>
      </c>
      <c r="E3" t="s">
        <v>5</v>
      </c>
    </row>
    <row r="5" spans="1:50" x14ac:dyDescent="0.35">
      <c r="A5" t="s">
        <v>6</v>
      </c>
      <c r="B5" t="s">
        <v>7</v>
      </c>
    </row>
    <row r="6" spans="1:50" x14ac:dyDescent="0.35">
      <c r="A6" t="s">
        <v>8</v>
      </c>
      <c r="B6" s="1" t="s">
        <v>9</v>
      </c>
    </row>
    <row r="9" spans="1:50" x14ac:dyDescent="0.35">
      <c r="A9" t="s">
        <v>10</v>
      </c>
      <c r="E9" t="s">
        <v>11</v>
      </c>
    </row>
    <row r="10" spans="1:50" x14ac:dyDescent="0.35">
      <c r="A10" t="s">
        <v>12</v>
      </c>
      <c r="E10" t="s">
        <v>13</v>
      </c>
    </row>
    <row r="11" spans="1:50" x14ac:dyDescent="0.35">
      <c r="A11" t="s">
        <v>14</v>
      </c>
      <c r="E11" t="s">
        <v>15</v>
      </c>
    </row>
    <row r="12" spans="1:50" x14ac:dyDescent="0.35">
      <c r="A12" t="s">
        <v>16</v>
      </c>
    </row>
    <row r="13" spans="1:50" ht="15" thickBot="1" x14ac:dyDescent="0.4">
      <c r="R13" s="3"/>
      <c r="S13" s="3"/>
      <c r="T13" s="4"/>
      <c r="X13" s="3"/>
      <c r="Y13" s="4"/>
      <c r="AH13" t="s">
        <v>42</v>
      </c>
      <c r="AT13" t="str">
        <f>"y = "
 &amp;TEXT( SLOPE(AI15:AR15, AI14:AR14), "0.0000") &amp; "x "
 &amp;IF( INTERCEPT(AI15:AR15, AI14:AR14)&gt;=0, "+ ","- ")
 &amp;TEXT( ABS( INTERCEPT(AI15:AR15, AI14:AR14) ), "0.0000")
 &amp;"   (R"&amp;_xlfn.UNICHAR(178)&amp;" = "
 &amp;TEXT( RSQ(AI15:AR15, AI14:AR14), "0.0000")
 &amp;")"</f>
        <v>y = 0.9671x + 0.0756   (R² = 0.9995)</v>
      </c>
      <c r="AX13" t="s">
        <v>43</v>
      </c>
    </row>
    <row r="14" spans="1:50" ht="15" thickBot="1" x14ac:dyDescent="0.4">
      <c r="R14" s="3"/>
      <c r="S14" s="3"/>
      <c r="T14" s="4"/>
      <c r="X14" s="3"/>
      <c r="Y14" s="4"/>
      <c r="AH14" t="s">
        <v>44</v>
      </c>
      <c r="AI14" s="5">
        <v>0.78125</v>
      </c>
      <c r="AJ14" s="6">
        <v>0.390625</v>
      </c>
      <c r="AK14" s="6">
        <v>0.1953125</v>
      </c>
      <c r="AL14" s="6">
        <v>9.765625E-2</v>
      </c>
      <c r="AM14" s="6">
        <v>4.8828125E-2</v>
      </c>
      <c r="AN14" s="6">
        <v>2.44140625E-2</v>
      </c>
      <c r="AO14" s="6">
        <v>1.220703125E-2</v>
      </c>
      <c r="AP14" s="6">
        <v>6.103515625E-3</v>
      </c>
      <c r="AQ14" s="6">
        <v>3.0517578130000002E-3</v>
      </c>
      <c r="AR14" s="7">
        <v>0</v>
      </c>
      <c r="AT14" t="s">
        <v>45</v>
      </c>
      <c r="AU14">
        <f>SLOPE(_xlfn.ANCHORARRAY(AI15),AI14:AR14)</f>
        <v>0.96713494370872899</v>
      </c>
    </row>
    <row r="15" spans="1:50" x14ac:dyDescent="0.35">
      <c r="A15" t="s">
        <v>17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H15" t="s">
        <v>60</v>
      </c>
      <c r="AI15" cm="1">
        <f t="array" ref="AI15:AR15">B30:K30</f>
        <v>0.82389998435974121</v>
      </c>
      <c r="AJ15">
        <v>0.46570000052452087</v>
      </c>
      <c r="AK15">
        <v>0.26989999413490295</v>
      </c>
      <c r="AL15">
        <v>0.17049999535083771</v>
      </c>
      <c r="AM15">
        <v>0.11840000003576279</v>
      </c>
      <c r="AN15">
        <v>9.8800003528594971E-2</v>
      </c>
      <c r="AO15">
        <v>8.4399998188018799E-2</v>
      </c>
      <c r="AP15">
        <v>8.0499999225139618E-2</v>
      </c>
      <c r="AQ15">
        <v>7.7100001275539398E-2</v>
      </c>
      <c r="AR15">
        <v>7.4699997901916504E-2</v>
      </c>
      <c r="AT15" t="s">
        <v>61</v>
      </c>
      <c r="AU15">
        <f>INTERCEPT(_xlfn.ANCHORARRAY(AI15),AI14:AR14)</f>
        <v>7.5570308659980712E-2</v>
      </c>
    </row>
    <row r="16" spans="1:50" x14ac:dyDescent="0.35">
      <c r="A16" t="s">
        <v>18</v>
      </c>
      <c r="E16" t="s">
        <v>19</v>
      </c>
      <c r="R16" t="s">
        <v>65</v>
      </c>
      <c r="S16" s="3" cm="1">
        <f t="array" ref="S16:U16">B50:D50</f>
        <v>4.8900000751018524E-2</v>
      </c>
      <c r="T16" s="4">
        <v>7.0600003004074097E-2</v>
      </c>
      <c r="U16">
        <v>6.9399997591972351E-2</v>
      </c>
      <c r="V16">
        <f>AVERAGE(T16:U16)</f>
        <v>7.0000000298023224E-2</v>
      </c>
      <c r="W16">
        <f>V16-S16</f>
        <v>2.10999995470047E-2</v>
      </c>
      <c r="X16" s="3">
        <f>(V16 -$AT$20)/$AT$19</f>
        <v>1.2258581387483369E-2</v>
      </c>
      <c r="Y16" s="4" cm="1">
        <f t="array" ref="Y16:AA16">B24:D24</f>
        <v>3.7700001150369644E-2</v>
      </c>
      <c r="Z16">
        <v>0.11400000005960464</v>
      </c>
      <c r="AA16">
        <v>0.10409999638795853</v>
      </c>
      <c r="AB16">
        <f>AVERAGE(Z16:AA16)</f>
        <v>0.10904999822378159</v>
      </c>
      <c r="AC16">
        <f>AB16-$Y$29</f>
        <v>6.9658331262568624E-2</v>
      </c>
      <c r="AD16">
        <f>(AB16-$AU$15)/$AU$14</f>
        <v>3.4617392103954335E-2</v>
      </c>
      <c r="AE16">
        <f>AD16/X16</f>
        <v>2.8239313350972601</v>
      </c>
    </row>
    <row r="17" spans="1:46" x14ac:dyDescent="0.35">
      <c r="A17" t="s">
        <v>20</v>
      </c>
      <c r="E17">
        <v>540</v>
      </c>
      <c r="F17" t="s">
        <v>21</v>
      </c>
      <c r="R17" t="s">
        <v>66</v>
      </c>
      <c r="S17" s="3" cm="1">
        <f t="array" ref="S17:U17">E50:G50</f>
        <v>5.4000001400709152E-2</v>
      </c>
      <c r="T17" s="4">
        <v>6.8099997937679291E-2</v>
      </c>
      <c r="U17">
        <v>6.6699996590614319E-2</v>
      </c>
      <c r="V17">
        <f t="shared" ref="V17:V27" si="0">AVERAGE(T17:U17)</f>
        <v>6.7399997264146805E-2</v>
      </c>
      <c r="W17">
        <f t="shared" ref="W17:W27" si="1">V17-S17</f>
        <v>1.3399995863437653E-2</v>
      </c>
      <c r="X17" s="3">
        <f t="shared" ref="X17:X27" si="2">(V17 -$AT$20)/$AT$19</f>
        <v>2.3322846222648443E-3</v>
      </c>
      <c r="Y17" s="4" cm="1">
        <f t="array" ref="Y17:AA17">E24:G24</f>
        <v>3.7700001150369644E-2</v>
      </c>
      <c r="Z17">
        <v>8.190000057220459E-2</v>
      </c>
      <c r="AA17">
        <v>8.3899997174739838E-2</v>
      </c>
      <c r="AB17">
        <f t="shared" ref="AB17:AB27" si="3">AVERAGE(Z17:AA17)</f>
        <v>8.2899998873472214E-2</v>
      </c>
      <c r="AC17">
        <f t="shared" ref="AC17:AC27" si="4">AB17-$Y$29</f>
        <v>4.3508331912259259E-2</v>
      </c>
      <c r="AD17">
        <f t="shared" ref="AD17:AD27" si="5">(AB17-$AU$15)/$AU$14</f>
        <v>7.5787668113654443E-3</v>
      </c>
      <c r="AE17">
        <f t="shared" ref="AE17:AE27" si="6">AD17/X17</f>
        <v>3.2495034006637771</v>
      </c>
      <c r="AH17" t="s">
        <v>62</v>
      </c>
    </row>
    <row r="18" spans="1:46" ht="15" thickBot="1" x14ac:dyDescent="0.4">
      <c r="A18" t="s">
        <v>22</v>
      </c>
      <c r="E18">
        <v>30</v>
      </c>
      <c r="R18" t="s">
        <v>67</v>
      </c>
      <c r="S18" s="3" cm="1">
        <f t="array" ref="S18:U18">H50:J50</f>
        <v>4.7899998724460602E-2</v>
      </c>
      <c r="T18" s="4">
        <v>6.759999692440033E-2</v>
      </c>
      <c r="U18">
        <v>6.6899999976158142E-2</v>
      </c>
      <c r="V18">
        <f t="shared" si="0"/>
        <v>6.7249998450279236E-2</v>
      </c>
      <c r="W18">
        <f t="shared" si="1"/>
        <v>1.9349999725818634E-2</v>
      </c>
      <c r="X18" s="3">
        <f t="shared" si="2"/>
        <v>1.759618851694426E-3</v>
      </c>
      <c r="Y18" s="4" cm="1">
        <f t="array" ref="Y18:AA18">H24:J24</f>
        <v>3.7500001490116119E-2</v>
      </c>
      <c r="Z18">
        <v>8.190000057220459E-2</v>
      </c>
      <c r="AA18">
        <v>8.5199996829032898E-2</v>
      </c>
      <c r="AB18">
        <f t="shared" si="3"/>
        <v>8.3549998700618744E-2</v>
      </c>
      <c r="AC18">
        <f t="shared" si="4"/>
        <v>4.4158331739405789E-2</v>
      </c>
      <c r="AD18">
        <f t="shared" si="5"/>
        <v>8.2508548497253632E-3</v>
      </c>
      <c r="AE18">
        <f t="shared" si="6"/>
        <v>4.6890011673722398</v>
      </c>
      <c r="AH18" t="s">
        <v>63</v>
      </c>
      <c r="AI18" s="6"/>
      <c r="AJ18" s="6">
        <v>1</v>
      </c>
      <c r="AK18" s="6">
        <v>0.5</v>
      </c>
      <c r="AL18" s="6">
        <v>0.25</v>
      </c>
      <c r="AM18" s="6">
        <v>0.125</v>
      </c>
      <c r="AN18" s="6">
        <v>6.25E-2</v>
      </c>
      <c r="AO18" s="6">
        <v>3.125E-2</v>
      </c>
      <c r="AP18" s="8">
        <v>0</v>
      </c>
      <c r="AS18" t="str">
        <f>"y = "
 &amp;TEXT( SLOPE( AI19:AP19, AI18:AP18 ), "0.0000") &amp; "x "
 &amp;IF( INTERCEPT( AI19:AP19, AI18:AP18 ) &gt;= 0, "+ ", "- ")
 &amp;TEXT( ABS( INTERCEPT( AI19:AP19, AI18:AP18 ) ), "0.0000")
 &amp;"   (R"&amp;_xlfn.UNICHAR(178)&amp;" = "
 &amp;TEXT( RSQ( AI19:AP19, AI18:AP18 ), "0.0000")
 &amp;")"</f>
        <v>y = 0.2619x + 0.0668   (R² = 0.9930)</v>
      </c>
    </row>
    <row r="19" spans="1:46" x14ac:dyDescent="0.35">
      <c r="A19" t="s">
        <v>23</v>
      </c>
      <c r="E19">
        <v>0</v>
      </c>
      <c r="F19" t="s">
        <v>24</v>
      </c>
      <c r="R19" t="s">
        <v>68</v>
      </c>
      <c r="S19" s="3" cm="1">
        <f t="array" ref="S19:U19">K50:M50</f>
        <v>4.830000177025795E-2</v>
      </c>
      <c r="T19" s="4">
        <v>7.4900001287460327E-2</v>
      </c>
      <c r="U19">
        <v>7.5199998915195465E-2</v>
      </c>
      <c r="V19">
        <f t="shared" si="0"/>
        <v>7.5050000101327896E-2</v>
      </c>
      <c r="W19">
        <f t="shared" si="1"/>
        <v>2.6749998331069946E-2</v>
      </c>
      <c r="X19" s="3">
        <f t="shared" si="2"/>
        <v>3.1538480702508545E-2</v>
      </c>
      <c r="Y19" s="9" cm="1">
        <f t="array" ref="Y19:AA19">K24:M24</f>
        <v>3.8300000131130219E-2</v>
      </c>
      <c r="Z19" s="10">
        <v>0.13009999692440033</v>
      </c>
      <c r="AA19">
        <v>0.10300000011920929</v>
      </c>
      <c r="AB19">
        <f t="shared" si="3"/>
        <v>0.11654999852180481</v>
      </c>
      <c r="AC19">
        <f t="shared" si="4"/>
        <v>7.7158331560591847E-2</v>
      </c>
      <c r="AD19">
        <f t="shared" si="5"/>
        <v>4.2372256455419637E-2</v>
      </c>
      <c r="AE19">
        <f t="shared" si="6"/>
        <v>1.3435097541667371</v>
      </c>
      <c r="AH19" t="s">
        <v>60</v>
      </c>
      <c r="AI19" cm="1">
        <f t="array" ref="AI19:AP19">B56:I56</f>
        <v>0.5033000111579895</v>
      </c>
      <c r="AJ19">
        <v>0.32069998979568481</v>
      </c>
      <c r="AK19">
        <v>0.20970000326633453</v>
      </c>
      <c r="AL19">
        <v>0.14200000464916229</v>
      </c>
      <c r="AM19">
        <v>9.8200000822544098E-2</v>
      </c>
      <c r="AN19">
        <v>8.060000091791153E-2</v>
      </c>
      <c r="AO19">
        <v>7.3100000619888306E-2</v>
      </c>
      <c r="AP19">
        <v>5.8899998664855957E-2</v>
      </c>
      <c r="AS19" t="s">
        <v>45</v>
      </c>
      <c r="AT19">
        <f>SLOPE(_xlfn.ANCHORARRAY(AI19),AI18:AP18)</f>
        <v>0.2619308182470183</v>
      </c>
    </row>
    <row r="20" spans="1:46" x14ac:dyDescent="0.35">
      <c r="A20" t="s">
        <v>25</v>
      </c>
      <c r="B20" s="1" t="s">
        <v>26</v>
      </c>
      <c r="R20" t="s">
        <v>69</v>
      </c>
      <c r="S20" cm="1">
        <f t="array" ref="S20:U20">B52:D52</f>
        <v>5.5500000715255737E-2</v>
      </c>
      <c r="T20">
        <v>8.4200002253055573E-2</v>
      </c>
      <c r="U20">
        <v>8.3999998867511749E-2</v>
      </c>
      <c r="V20">
        <f t="shared" si="0"/>
        <v>8.4100000560283661E-2</v>
      </c>
      <c r="W20">
        <f t="shared" si="1"/>
        <v>2.8599999845027924E-2</v>
      </c>
      <c r="X20" s="3">
        <f t="shared" si="2"/>
        <v>6.6089590493724509E-2</v>
      </c>
      <c r="Y20" cm="1">
        <f t="array" ref="Y20:AA20">B26:D26</f>
        <v>4.4100001454353333E-2</v>
      </c>
      <c r="Z20">
        <v>0.10149999707937241</v>
      </c>
      <c r="AA20">
        <v>9.8700001835823059E-2</v>
      </c>
      <c r="AB20">
        <f t="shared" si="3"/>
        <v>0.10009999945759773</v>
      </c>
      <c r="AC20">
        <f t="shared" si="4"/>
        <v>6.0708332496384777E-2</v>
      </c>
      <c r="AD20">
        <f t="shared" si="5"/>
        <v>2.5363255621342333E-2</v>
      </c>
      <c r="AE20">
        <f t="shared" si="6"/>
        <v>0.38377080916775663</v>
      </c>
      <c r="AS20" t="s">
        <v>64</v>
      </c>
      <c r="AT20">
        <f>INTERCEPT(_xlfn.ANCHORARRAY(AI19),AI18:AP18)</f>
        <v>6.6789100044652036E-2</v>
      </c>
    </row>
    <row r="21" spans="1:46" x14ac:dyDescent="0.35">
      <c r="R21" t="s">
        <v>70</v>
      </c>
      <c r="S21" cm="1">
        <f t="array" ref="S21:U21">E52:G52</f>
        <v>5.2900001406669617E-2</v>
      </c>
      <c r="T21">
        <v>8.020000159740448E-2</v>
      </c>
      <c r="U21">
        <v>7.850000262260437E-2</v>
      </c>
      <c r="V21">
        <f t="shared" si="0"/>
        <v>7.9350002110004425E-2</v>
      </c>
      <c r="W21">
        <f t="shared" si="1"/>
        <v>2.6450000703334808E-2</v>
      </c>
      <c r="X21" s="3">
        <f t="shared" si="2"/>
        <v>4.7955036942260901E-2</v>
      </c>
      <c r="Y21" cm="1">
        <f t="array" ref="Y21:AA21">E26:G26</f>
        <v>4.2800001800060272E-2</v>
      </c>
      <c r="Z21">
        <v>0.10170000046491623</v>
      </c>
      <c r="AA21">
        <v>0.12590000033378601</v>
      </c>
      <c r="AB21">
        <f t="shared" si="3"/>
        <v>0.11380000039935112</v>
      </c>
      <c r="AC21">
        <f t="shared" si="4"/>
        <v>7.4408333438138158E-2</v>
      </c>
      <c r="AD21">
        <f t="shared" si="5"/>
        <v>3.9528808247553102E-2</v>
      </c>
      <c r="AE21">
        <f t="shared" si="6"/>
        <v>0.82428897500687581</v>
      </c>
    </row>
    <row r="22" spans="1:46" x14ac:dyDescent="0.35">
      <c r="B22" t="s">
        <v>27</v>
      </c>
      <c r="R22" t="s">
        <v>71</v>
      </c>
      <c r="S22" cm="1">
        <f t="array" ref="S22:U22">H52:J52</f>
        <v>4.9199998378753662E-2</v>
      </c>
      <c r="T22">
        <v>7.1199998259544373E-2</v>
      </c>
      <c r="U22">
        <v>7.4100002646446228E-2</v>
      </c>
      <c r="V22">
        <f t="shared" si="0"/>
        <v>7.26500004529953E-2</v>
      </c>
      <c r="W22">
        <f t="shared" si="1"/>
        <v>2.3450002074241638E-2</v>
      </c>
      <c r="X22" s="3">
        <f t="shared" si="2"/>
        <v>2.2375757261278214E-2</v>
      </c>
      <c r="Y22" cm="1">
        <f t="array" ref="Y22:AA22">H26:J26</f>
        <v>4.2899999767541885E-2</v>
      </c>
      <c r="Z22">
        <v>0.10490000247955322</v>
      </c>
      <c r="AA22">
        <v>0.10589999705553055</v>
      </c>
      <c r="AB22">
        <f t="shared" si="3"/>
        <v>0.10539999976754189</v>
      </c>
      <c r="AC22">
        <f t="shared" si="4"/>
        <v>6.6008332806328923E-2</v>
      </c>
      <c r="AD22">
        <f t="shared" si="5"/>
        <v>3.0843359865761349E-2</v>
      </c>
      <c r="AE22">
        <f t="shared" si="6"/>
        <v>1.378427532333689</v>
      </c>
    </row>
    <row r="23" spans="1:46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t="s">
        <v>72</v>
      </c>
      <c r="S23" cm="1">
        <f t="array" ref="S23:U23">K52:M52</f>
        <v>5.5799998342990875E-2</v>
      </c>
      <c r="T23">
        <v>7.2899997234344482E-2</v>
      </c>
      <c r="U23">
        <v>7.3600001633167267E-2</v>
      </c>
      <c r="V23">
        <f t="shared" si="0"/>
        <v>7.3249999433755875E-2</v>
      </c>
      <c r="W23">
        <f t="shared" si="1"/>
        <v>1.7450001090764999E-2</v>
      </c>
      <c r="X23" s="3">
        <f t="shared" si="2"/>
        <v>2.4666434565980618E-2</v>
      </c>
      <c r="Y23" cm="1">
        <f t="array" ref="Y23:AA23">K26:M26</f>
        <v>4.2399998754262924E-2</v>
      </c>
      <c r="Z23">
        <v>0.12039999663829803</v>
      </c>
      <c r="AA23">
        <v>0.10239999741315842</v>
      </c>
      <c r="AB23">
        <f t="shared" si="3"/>
        <v>0.11139999702572823</v>
      </c>
      <c r="AC23">
        <f t="shared" si="4"/>
        <v>7.2008330064515264E-2</v>
      </c>
      <c r="AD23">
        <f t="shared" si="5"/>
        <v>3.7047248265427483E-2</v>
      </c>
      <c r="AE23">
        <f t="shared" si="6"/>
        <v>1.5019296026075126</v>
      </c>
    </row>
    <row r="24" spans="1:46" x14ac:dyDescent="0.35">
      <c r="A24" s="2" t="s">
        <v>29</v>
      </c>
      <c r="B24">
        <v>3.7700001150369644E-2</v>
      </c>
      <c r="C24">
        <v>0.11400000005960464</v>
      </c>
      <c r="D24">
        <v>0.10409999638795853</v>
      </c>
      <c r="E24">
        <v>3.7700001150369644E-2</v>
      </c>
      <c r="F24">
        <v>8.190000057220459E-2</v>
      </c>
      <c r="G24">
        <v>8.3899997174739838E-2</v>
      </c>
      <c r="H24">
        <v>3.7500001490116119E-2</v>
      </c>
      <c r="I24">
        <v>8.190000057220459E-2</v>
      </c>
      <c r="J24">
        <v>8.5199996829032898E-2</v>
      </c>
      <c r="K24">
        <v>3.8300000131130219E-2</v>
      </c>
      <c r="L24">
        <v>0.13009999692440033</v>
      </c>
      <c r="M24">
        <v>0.10300000011920929</v>
      </c>
      <c r="R24" t="s">
        <v>73</v>
      </c>
      <c r="S24" cm="1">
        <f t="array" ref="S24:U24">B54:D54</f>
        <v>5.4000001400709152E-2</v>
      </c>
      <c r="T24">
        <v>7.4900001287460327E-2</v>
      </c>
      <c r="U24">
        <v>7.4199996888637543E-2</v>
      </c>
      <c r="V24">
        <f t="shared" si="0"/>
        <v>7.4549999088048935E-2</v>
      </c>
      <c r="W24">
        <f t="shared" si="1"/>
        <v>2.0549997687339783E-2</v>
      </c>
      <c r="X24" s="3">
        <f t="shared" si="2"/>
        <v>2.9629575837379515E-2</v>
      </c>
      <c r="Y24" cm="1">
        <f t="array" ref="Y24:AA24">B28:D28</f>
        <v>3.7099998444318771E-2</v>
      </c>
      <c r="Z24">
        <v>0.1080000028014183</v>
      </c>
      <c r="AA24">
        <v>0.12950000166893005</v>
      </c>
      <c r="AB24">
        <f t="shared" si="3"/>
        <v>0.11875000223517418</v>
      </c>
      <c r="AC24">
        <f t="shared" si="4"/>
        <v>7.9358335273961217E-2</v>
      </c>
      <c r="AD24">
        <f t="shared" si="5"/>
        <v>4.4647020414348558E-2</v>
      </c>
      <c r="AE24">
        <f t="shared" si="6"/>
        <v>1.506839674634276</v>
      </c>
    </row>
    <row r="25" spans="1:46" x14ac:dyDescent="0.35">
      <c r="A25" s="2" t="s">
        <v>30</v>
      </c>
      <c r="B25">
        <v>4.9100000411272049E-2</v>
      </c>
      <c r="C25">
        <v>6.25E-2</v>
      </c>
      <c r="D25">
        <v>6.25E-2</v>
      </c>
      <c r="E25">
        <v>5.429999902844429E-2</v>
      </c>
      <c r="F25">
        <v>6.120000034570694E-2</v>
      </c>
      <c r="G25">
        <v>6.0300000011920929E-2</v>
      </c>
      <c r="H25">
        <v>4.8500001430511475E-2</v>
      </c>
      <c r="I25">
        <v>6.0899998992681503E-2</v>
      </c>
      <c r="J25">
        <v>5.9700001031160355E-2</v>
      </c>
      <c r="K25">
        <v>4.8900000751018524E-2</v>
      </c>
      <c r="L25">
        <v>6.7299999296665192E-2</v>
      </c>
      <c r="M25">
        <v>6.759999692440033E-2</v>
      </c>
      <c r="R25" t="s">
        <v>74</v>
      </c>
      <c r="S25" cm="1">
        <f t="array" ref="S25:U25">E54:G54</f>
        <v>5.260000005364418E-2</v>
      </c>
      <c r="T25">
        <v>7.2099998593330383E-2</v>
      </c>
      <c r="U25">
        <v>7.3200002312660217E-2</v>
      </c>
      <c r="V25">
        <f t="shared" si="0"/>
        <v>7.26500004529953E-2</v>
      </c>
      <c r="W25">
        <f t="shared" si="1"/>
        <v>2.005000039935112E-2</v>
      </c>
      <c r="X25" s="3">
        <f t="shared" si="2"/>
        <v>2.2375757261278214E-2</v>
      </c>
      <c r="Y25" cm="1">
        <f t="array" ref="Y25:AA25">E28:G28</f>
        <v>3.7099998444318771E-2</v>
      </c>
      <c r="Z25">
        <v>0.12860000133514404</v>
      </c>
      <c r="AA25">
        <v>0.13050000369548798</v>
      </c>
      <c r="AB25">
        <f t="shared" si="3"/>
        <v>0.12955000251531601</v>
      </c>
      <c r="AC25">
        <f t="shared" si="4"/>
        <v>9.0158335554103047E-2</v>
      </c>
      <c r="AD25">
        <f t="shared" si="5"/>
        <v>5.5814024926383286E-2</v>
      </c>
      <c r="AE25">
        <f t="shared" si="6"/>
        <v>2.4943971403806207</v>
      </c>
    </row>
    <row r="26" spans="1:46" x14ac:dyDescent="0.35">
      <c r="A26" s="2" t="s">
        <v>31</v>
      </c>
      <c r="B26">
        <v>4.4100001454353333E-2</v>
      </c>
      <c r="C26">
        <v>0.10149999707937241</v>
      </c>
      <c r="D26">
        <v>9.8700001835823059E-2</v>
      </c>
      <c r="E26">
        <v>4.2800001800060272E-2</v>
      </c>
      <c r="F26">
        <v>0.10170000046491623</v>
      </c>
      <c r="G26">
        <v>0.12590000033378601</v>
      </c>
      <c r="H26">
        <v>4.2899999767541885E-2</v>
      </c>
      <c r="I26">
        <v>0.10490000247955322</v>
      </c>
      <c r="J26">
        <v>0.10589999705553055</v>
      </c>
      <c r="K26">
        <v>4.2399998754262924E-2</v>
      </c>
      <c r="L26">
        <v>0.12039999663829803</v>
      </c>
      <c r="M26">
        <v>0.10239999741315842</v>
      </c>
      <c r="R26" t="s">
        <v>75</v>
      </c>
      <c r="S26" cm="1">
        <f t="array" ref="S26:U26">H54:J54</f>
        <v>4.6799998730421066E-2</v>
      </c>
      <c r="T26">
        <v>7.6099999248981476E-2</v>
      </c>
      <c r="U26">
        <v>9.7800001502037048E-2</v>
      </c>
      <c r="V26">
        <f t="shared" si="0"/>
        <v>8.6950000375509262E-2</v>
      </c>
      <c r="W26">
        <f t="shared" si="1"/>
        <v>4.0150001645088196E-2</v>
      </c>
      <c r="X26" s="3">
        <f t="shared" si="2"/>
        <v>7.6970325469086831E-2</v>
      </c>
      <c r="Y26" cm="1">
        <f t="array" ref="Y26:AA26">H28:J28</f>
        <v>3.7200000137090683E-2</v>
      </c>
      <c r="Z26">
        <v>0.17730000615119934</v>
      </c>
      <c r="AA26">
        <v>0.17280000448226929</v>
      </c>
      <c r="AB26">
        <f t="shared" si="3"/>
        <v>0.17505000531673431</v>
      </c>
      <c r="AC26">
        <f t="shared" si="4"/>
        <v>0.13565833835552135</v>
      </c>
      <c r="AD26">
        <f t="shared" si="5"/>
        <v>0.10286020301910816</v>
      </c>
      <c r="AE26">
        <f t="shared" si="6"/>
        <v>1.3363618042698719</v>
      </c>
    </row>
    <row r="27" spans="1:46" x14ac:dyDescent="0.35">
      <c r="A27" s="2" t="s">
        <v>32</v>
      </c>
      <c r="B27">
        <v>5.7500001043081284E-2</v>
      </c>
      <c r="C27">
        <v>7.5400002300739288E-2</v>
      </c>
      <c r="D27">
        <v>7.5099997222423553E-2</v>
      </c>
      <c r="E27">
        <v>5.4600000381469727E-2</v>
      </c>
      <c r="F27">
        <v>7.2300001978874207E-2</v>
      </c>
      <c r="G27">
        <v>7.2099998593330383E-2</v>
      </c>
      <c r="H27">
        <v>4.9400001764297485E-2</v>
      </c>
      <c r="I27">
        <v>6.379999965429306E-2</v>
      </c>
      <c r="J27">
        <v>6.6899999976158142E-2</v>
      </c>
      <c r="K27">
        <v>5.7599999010562897E-2</v>
      </c>
      <c r="L27">
        <v>6.6399998962879181E-2</v>
      </c>
      <c r="M27">
        <v>6.6299997270107269E-2</v>
      </c>
      <c r="R27" t="s">
        <v>76</v>
      </c>
      <c r="S27" cm="1">
        <f t="array" ref="S27:U27">K54:M54</f>
        <v>4.8900000751018524E-2</v>
      </c>
      <c r="T27">
        <v>8.2800000905990601E-2</v>
      </c>
      <c r="U27">
        <v>8.2800000905990601E-2</v>
      </c>
      <c r="V27">
        <f t="shared" si="0"/>
        <v>8.2800000905990601E-2</v>
      </c>
      <c r="W27">
        <f t="shared" si="1"/>
        <v>3.3900000154972076E-2</v>
      </c>
      <c r="X27" s="3">
        <f t="shared" si="2"/>
        <v>6.1126449222325616E-2</v>
      </c>
      <c r="Y27" cm="1">
        <f t="array" ref="Y27:AA27">K28:M28</f>
        <v>3.7900000810623169E-2</v>
      </c>
      <c r="Z27">
        <v>0.11219999939203262</v>
      </c>
      <c r="AA27">
        <v>0.10869999974966049</v>
      </c>
      <c r="AB27">
        <f t="shared" si="3"/>
        <v>0.11044999957084656</v>
      </c>
      <c r="AC27">
        <f t="shared" si="4"/>
        <v>7.1058332609633595E-2</v>
      </c>
      <c r="AD27">
        <f t="shared" si="5"/>
        <v>3.6064968118213837E-2</v>
      </c>
      <c r="AE27">
        <f t="shared" si="6"/>
        <v>0.59000593976987614</v>
      </c>
    </row>
    <row r="28" spans="1:46" x14ac:dyDescent="0.35">
      <c r="A28" s="2" t="s">
        <v>33</v>
      </c>
      <c r="B28">
        <v>3.7099998444318771E-2</v>
      </c>
      <c r="C28">
        <v>0.1080000028014183</v>
      </c>
      <c r="D28">
        <v>0.12950000166893005</v>
      </c>
      <c r="E28">
        <v>3.7099998444318771E-2</v>
      </c>
      <c r="F28">
        <v>0.12860000133514404</v>
      </c>
      <c r="G28">
        <v>0.13050000369548798</v>
      </c>
      <c r="H28">
        <v>3.7200000137090683E-2</v>
      </c>
      <c r="I28">
        <v>0.17730000615119934</v>
      </c>
      <c r="J28">
        <v>0.17280000448226929</v>
      </c>
      <c r="K28">
        <v>3.7900000810623169E-2</v>
      </c>
      <c r="L28">
        <v>0.11219999939203262</v>
      </c>
      <c r="M28">
        <v>0.10869999974966049</v>
      </c>
    </row>
    <row r="29" spans="1:46" x14ac:dyDescent="0.35">
      <c r="A29" s="2" t="s">
        <v>34</v>
      </c>
      <c r="B29">
        <v>5.6000001728534698E-2</v>
      </c>
      <c r="C29">
        <v>6.6899999976158142E-2</v>
      </c>
      <c r="D29">
        <v>6.7100003361701965E-2</v>
      </c>
      <c r="E29">
        <v>5.3700000047683716E-2</v>
      </c>
      <c r="F29">
        <v>6.549999862909317E-2</v>
      </c>
      <c r="G29">
        <v>6.6299997270107269E-2</v>
      </c>
      <c r="H29">
        <v>4.7899998724460602E-2</v>
      </c>
      <c r="I29">
        <v>6.889999657869339E-2</v>
      </c>
      <c r="J29">
        <v>8.5600003600120544E-2</v>
      </c>
      <c r="K29">
        <v>5.0099998712539673E-2</v>
      </c>
      <c r="L29">
        <v>7.4199996888637543E-2</v>
      </c>
      <c r="M29">
        <v>7.3799997568130493E-2</v>
      </c>
      <c r="U29">
        <f>AVERAGE(S16:S27)</f>
        <v>5.123333353549242E-2</v>
      </c>
      <c r="Y29">
        <f>AVERAGE(Y16:Y27)</f>
        <v>3.9391666961212955E-2</v>
      </c>
    </row>
    <row r="30" spans="1:46" x14ac:dyDescent="0.35">
      <c r="A30" s="2" t="s">
        <v>35</v>
      </c>
      <c r="B30">
        <v>0.82389998435974121</v>
      </c>
      <c r="C30">
        <v>0.46570000052452087</v>
      </c>
      <c r="D30">
        <v>0.26989999413490295</v>
      </c>
      <c r="E30">
        <v>0.17049999535083771</v>
      </c>
      <c r="F30">
        <v>0.11840000003576279</v>
      </c>
      <c r="G30">
        <v>9.8800003528594971E-2</v>
      </c>
      <c r="H30">
        <v>8.4399998188018799E-2</v>
      </c>
      <c r="I30">
        <v>8.0499999225139618E-2</v>
      </c>
      <c r="J30">
        <v>7.7100001275539398E-2</v>
      </c>
      <c r="K30">
        <v>7.4699997901916504E-2</v>
      </c>
      <c r="L30">
        <v>4.5499999076128006E-2</v>
      </c>
      <c r="M30">
        <v>4.4199999421834946E-2</v>
      </c>
    </row>
    <row r="31" spans="1:46" x14ac:dyDescent="0.35">
      <c r="A31" s="2" t="s">
        <v>36</v>
      </c>
      <c r="B31">
        <v>0.45469999313354492</v>
      </c>
      <c r="C31">
        <v>0.28929999470710754</v>
      </c>
      <c r="D31">
        <v>0.18930000066757202</v>
      </c>
      <c r="E31">
        <v>0.1289999932050705</v>
      </c>
      <c r="F31">
        <v>8.9000001549720764E-2</v>
      </c>
      <c r="G31">
        <v>7.3799997568130493E-2</v>
      </c>
      <c r="H31">
        <v>6.6899999976158142E-2</v>
      </c>
      <c r="I31">
        <v>5.4200001060962677E-2</v>
      </c>
      <c r="J31">
        <v>4.2500000447034836E-2</v>
      </c>
      <c r="K31">
        <v>4.2899999767541885E-2</v>
      </c>
      <c r="L31">
        <v>4.309999942779541E-2</v>
      </c>
      <c r="M31">
        <v>4.4700000435113907E-2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40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3.7099998444318771E-2</v>
      </c>
      <c r="C49">
        <v>9.2600002884864807E-2</v>
      </c>
      <c r="D49">
        <v>8.4700003266334534E-2</v>
      </c>
      <c r="E49">
        <v>3.7500001490116119E-2</v>
      </c>
      <c r="F49">
        <v>6.889999657869339E-2</v>
      </c>
      <c r="G49">
        <v>7.1999996900558472E-2</v>
      </c>
      <c r="H49">
        <v>3.7399999797344208E-2</v>
      </c>
      <c r="I49">
        <v>6.8700000643730164E-2</v>
      </c>
      <c r="J49">
        <v>7.6399996876716614E-2</v>
      </c>
      <c r="K49">
        <v>3.8100000470876694E-2</v>
      </c>
      <c r="L49">
        <v>9.8600000143051147E-2</v>
      </c>
      <c r="M49">
        <v>8.2400001585483551E-2</v>
      </c>
    </row>
    <row r="50" spans="1:13" x14ac:dyDescent="0.35">
      <c r="A50" s="2" t="s">
        <v>30</v>
      </c>
      <c r="B50">
        <v>4.8900000751018524E-2</v>
      </c>
      <c r="C50">
        <v>7.0600003004074097E-2</v>
      </c>
      <c r="D50">
        <v>6.9399997591972351E-2</v>
      </c>
      <c r="E50">
        <v>5.4000001400709152E-2</v>
      </c>
      <c r="F50">
        <v>6.8099997937679291E-2</v>
      </c>
      <c r="G50">
        <v>6.6699996590614319E-2</v>
      </c>
      <c r="H50">
        <v>4.7899998724460602E-2</v>
      </c>
      <c r="I50">
        <v>6.759999692440033E-2</v>
      </c>
      <c r="J50">
        <v>6.6899999976158142E-2</v>
      </c>
      <c r="K50">
        <v>4.830000177025795E-2</v>
      </c>
      <c r="L50">
        <v>7.4900001287460327E-2</v>
      </c>
      <c r="M50">
        <v>7.5199998915195465E-2</v>
      </c>
    </row>
    <row r="51" spans="1:13" x14ac:dyDescent="0.35">
      <c r="A51" s="2" t="s">
        <v>31</v>
      </c>
      <c r="B51">
        <v>4.14000004529953E-2</v>
      </c>
      <c r="C51">
        <v>7.8599996864795685E-2</v>
      </c>
      <c r="D51">
        <v>8.1600002944469452E-2</v>
      </c>
      <c r="E51">
        <v>4.1000001132488251E-2</v>
      </c>
      <c r="F51">
        <v>8.2900002598762512E-2</v>
      </c>
      <c r="G51">
        <v>9.8399996757507324E-2</v>
      </c>
      <c r="H51">
        <v>4.1099999099969864E-2</v>
      </c>
      <c r="I51">
        <v>8.5400000214576721E-2</v>
      </c>
      <c r="J51">
        <v>8.529999852180481E-2</v>
      </c>
      <c r="K51">
        <v>4.050000011920929E-2</v>
      </c>
      <c r="L51">
        <v>9.5399998128414154E-2</v>
      </c>
      <c r="M51">
        <v>8.150000125169754E-2</v>
      </c>
    </row>
    <row r="52" spans="1:13" x14ac:dyDescent="0.35">
      <c r="A52" s="2" t="s">
        <v>32</v>
      </c>
      <c r="B52">
        <v>5.5500000715255737E-2</v>
      </c>
      <c r="C52">
        <v>8.4200002253055573E-2</v>
      </c>
      <c r="D52">
        <v>8.3999998867511749E-2</v>
      </c>
      <c r="E52">
        <v>5.2900001406669617E-2</v>
      </c>
      <c r="F52">
        <v>8.020000159740448E-2</v>
      </c>
      <c r="G52">
        <v>7.850000262260437E-2</v>
      </c>
      <c r="H52">
        <v>4.9199998378753662E-2</v>
      </c>
      <c r="I52">
        <v>7.1199998259544373E-2</v>
      </c>
      <c r="J52">
        <v>7.4100002646446228E-2</v>
      </c>
      <c r="K52">
        <v>5.5799998342990875E-2</v>
      </c>
      <c r="L52">
        <v>7.2899997234344482E-2</v>
      </c>
      <c r="M52">
        <v>7.3600001633167267E-2</v>
      </c>
    </row>
    <row r="53" spans="1:13" x14ac:dyDescent="0.35">
      <c r="A53" s="2" t="s">
        <v>33</v>
      </c>
      <c r="B53">
        <v>3.7000000476837158E-2</v>
      </c>
      <c r="C53">
        <v>8.7399996817111969E-2</v>
      </c>
      <c r="D53">
        <v>9.9100001156330109E-2</v>
      </c>
      <c r="E53">
        <v>3.7200000137090683E-2</v>
      </c>
      <c r="F53">
        <v>9.9100001156330109E-2</v>
      </c>
      <c r="G53">
        <v>0.10029999911785126</v>
      </c>
      <c r="H53">
        <v>3.7099998444318771E-2</v>
      </c>
      <c r="I53">
        <v>0.13169999420642853</v>
      </c>
      <c r="J53">
        <v>0.12849999964237213</v>
      </c>
      <c r="K53">
        <v>3.7700001150369644E-2</v>
      </c>
      <c r="L53">
        <v>8.7700001895427704E-2</v>
      </c>
      <c r="M53">
        <v>8.659999817609787E-2</v>
      </c>
    </row>
    <row r="54" spans="1:13" x14ac:dyDescent="0.35">
      <c r="A54" s="2" t="s">
        <v>34</v>
      </c>
      <c r="B54">
        <v>5.4000001400709152E-2</v>
      </c>
      <c r="C54">
        <v>7.4900001287460327E-2</v>
      </c>
      <c r="D54">
        <v>7.4199996888637543E-2</v>
      </c>
      <c r="E54">
        <v>5.260000005364418E-2</v>
      </c>
      <c r="F54">
        <v>7.2099998593330383E-2</v>
      </c>
      <c r="G54">
        <v>7.3200002312660217E-2</v>
      </c>
      <c r="H54">
        <v>4.6799998730421066E-2</v>
      </c>
      <c r="I54">
        <v>7.6099999248981476E-2</v>
      </c>
      <c r="J54">
        <v>9.7800001502037048E-2</v>
      </c>
      <c r="K54">
        <v>4.8900000751018524E-2</v>
      </c>
      <c r="L54">
        <v>8.2800000905990601E-2</v>
      </c>
      <c r="M54">
        <v>8.2800000905990601E-2</v>
      </c>
    </row>
    <row r="55" spans="1:13" x14ac:dyDescent="0.35">
      <c r="A55" s="2" t="s">
        <v>35</v>
      </c>
      <c r="B55">
        <v>0.54129999876022339</v>
      </c>
      <c r="C55">
        <v>0.31459999084472656</v>
      </c>
      <c r="D55">
        <v>0.19079999625682831</v>
      </c>
      <c r="E55">
        <v>0.12710000574588776</v>
      </c>
      <c r="F55">
        <v>9.5799997448921204E-2</v>
      </c>
      <c r="G55">
        <v>8.1600002944469452E-2</v>
      </c>
      <c r="H55">
        <v>7.0399999618530273E-2</v>
      </c>
      <c r="I55">
        <v>6.9200001657009125E-2</v>
      </c>
      <c r="J55">
        <v>6.7800000309944153E-2</v>
      </c>
      <c r="K55">
        <v>6.719999760389328E-2</v>
      </c>
      <c r="L55">
        <v>4.2800001800060272E-2</v>
      </c>
      <c r="M55">
        <v>4.2500000447034836E-2</v>
      </c>
    </row>
    <row r="56" spans="1:13" x14ac:dyDescent="0.35">
      <c r="A56" s="2" t="s">
        <v>36</v>
      </c>
      <c r="B56">
        <v>0.5033000111579895</v>
      </c>
      <c r="C56">
        <v>0.32069998979568481</v>
      </c>
      <c r="D56">
        <v>0.20970000326633453</v>
      </c>
      <c r="E56">
        <v>0.14200000464916229</v>
      </c>
      <c r="F56">
        <v>9.8200000822544098E-2</v>
      </c>
      <c r="G56">
        <v>8.060000091791153E-2</v>
      </c>
      <c r="H56">
        <v>7.3100000619888306E-2</v>
      </c>
      <c r="I56">
        <v>5.8899998664855957E-2</v>
      </c>
      <c r="J56">
        <v>4.2599998414516449E-2</v>
      </c>
      <c r="K56">
        <v>4.3999999761581421E-2</v>
      </c>
      <c r="L56">
        <v>4.309999942779541E-2</v>
      </c>
      <c r="M56">
        <v>4.5000001788139343E-2</v>
      </c>
    </row>
    <row r="60" spans="1:13" x14ac:dyDescent="0.35">
      <c r="A60" t="s">
        <v>37</v>
      </c>
      <c r="B60" s="1" t="s">
        <v>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MjMuNDAwMDAwMDAwMDAwMDAyfDE0NzI3OC8xOC9FbnRyeVBhcnQvMzQ2ODQ1ODE4NXw1OS40</eid>
  <version>1</version>
  <updated-at>2025-06-20T06:28:35Z</updated-at>
</LabArchives>
</file>

<file path=customXml/itemProps1.xml><?xml version="1.0" encoding="utf-8"?>
<ds:datastoreItem xmlns:ds="http://schemas.openxmlformats.org/officeDocument/2006/customXml" ds:itemID="{4BCA3E4C-47B8-40D3-8596-46614F0ABDF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2025-06-20T06:26:11Z</dcterms:created>
  <dcterms:modified xsi:type="dcterms:W3CDTF">2025-07-07T00:52:04Z</dcterms:modified>
</cp:coreProperties>
</file>