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RUNS\"/>
    </mc:Choice>
  </mc:AlternateContent>
  <xr:revisionPtr revIDLastSave="0" documentId="13_ncr:1_{DAEDA714-5D27-4E82-89BE-E0FD469B1C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7" i="2" l="1" a="1"/>
  <c r="AB27" i="2" s="1"/>
  <c r="S27" i="2" a="1"/>
  <c r="S27" i="2" s="1"/>
  <c r="Y26" i="2" a="1"/>
  <c r="AB26" i="2" s="1"/>
  <c r="S26" i="2" a="1"/>
  <c r="S26" i="2" s="1"/>
  <c r="Y25" i="2" a="1"/>
  <c r="AB25" i="2" s="1"/>
  <c r="S25" i="2" a="1"/>
  <c r="V25" i="2" s="1"/>
  <c r="Y24" i="2" a="1"/>
  <c r="AB24" i="2" s="1"/>
  <c r="S24" i="2" a="1"/>
  <c r="S24" i="2" s="1"/>
  <c r="Y23" i="2" a="1"/>
  <c r="AB23" i="2" s="1"/>
  <c r="S23" i="2" a="1"/>
  <c r="V23" i="2" s="1"/>
  <c r="Y22" i="2" a="1"/>
  <c r="AB22" i="2" s="1"/>
  <c r="S22" i="2" a="1"/>
  <c r="V22" i="2" s="1"/>
  <c r="Y21" i="2" a="1"/>
  <c r="AB21" i="2" s="1"/>
  <c r="S21" i="2" a="1"/>
  <c r="V21" i="2" s="1"/>
  <c r="Y20" i="2" a="1"/>
  <c r="AB20" i="2" s="1"/>
  <c r="S20" i="2" a="1"/>
  <c r="S20" i="2" s="1"/>
  <c r="AI19" i="2" a="1"/>
  <c r="AI19" i="2" s="1"/>
  <c r="Y19" i="2" a="1"/>
  <c r="AB19" i="2" s="1"/>
  <c r="S19" i="2" a="1"/>
  <c r="V19" i="2" s="1"/>
  <c r="Y18" i="2" a="1"/>
  <c r="AB18" i="2" s="1"/>
  <c r="S18" i="2" a="1"/>
  <c r="V18" i="2" s="1"/>
  <c r="Y17" i="2" a="1"/>
  <c r="AB17" i="2" s="1"/>
  <c r="S17" i="2" a="1"/>
  <c r="V17" i="2" s="1"/>
  <c r="Y16" i="2" a="1"/>
  <c r="AB16" i="2" s="1"/>
  <c r="S16" i="2" a="1"/>
  <c r="V16" i="2" s="1"/>
  <c r="AI15" i="2" a="1"/>
  <c r="AI15" i="2" s="1"/>
  <c r="AU14" i="2" l="1"/>
  <c r="AU15" i="2"/>
  <c r="AD23" i="2" s="1"/>
  <c r="AT13" i="2"/>
  <c r="AD16" i="2"/>
  <c r="AD17" i="2"/>
  <c r="AD18" i="2"/>
  <c r="AD19" i="2"/>
  <c r="AS18" i="2"/>
  <c r="AT19" i="2"/>
  <c r="AT20" i="2"/>
  <c r="X16" i="2" s="1"/>
  <c r="AD20" i="2"/>
  <c r="X21" i="2"/>
  <c r="AD21" i="2"/>
  <c r="AE21" i="2" s="1"/>
  <c r="X22" i="2"/>
  <c r="AD22" i="2"/>
  <c r="AE22" i="2" s="1"/>
  <c r="AD24" i="2"/>
  <c r="AD25" i="2"/>
  <c r="AD26" i="2"/>
  <c r="AD27" i="2"/>
  <c r="S17" i="2"/>
  <c r="Y25" i="2"/>
  <c r="V20" i="2"/>
  <c r="S23" i="2"/>
  <c r="V26" i="2"/>
  <c r="Y20" i="2"/>
  <c r="Y23" i="2"/>
  <c r="V24" i="2"/>
  <c r="V27" i="2"/>
  <c r="S16" i="2"/>
  <c r="S19" i="2"/>
  <c r="Y22" i="2"/>
  <c r="Y17" i="2"/>
  <c r="S18" i="2"/>
  <c r="Y26" i="2"/>
  <c r="Y18" i="2"/>
  <c r="S21" i="2"/>
  <c r="Y21" i="2"/>
  <c r="Y24" i="2"/>
  <c r="Y27" i="2"/>
  <c r="Y16" i="2"/>
  <c r="Y19" i="2"/>
  <c r="S22" i="2"/>
  <c r="S25" i="2"/>
  <c r="U29" i="2" l="1"/>
  <c r="W27" i="2"/>
  <c r="X27" i="2"/>
  <c r="X24" i="2"/>
  <c r="W24" i="2"/>
  <c r="W26" i="2"/>
  <c r="X26" i="2"/>
  <c r="W20" i="2"/>
  <c r="X20" i="2"/>
  <c r="AE20" i="2" s="1"/>
  <c r="X19" i="2"/>
  <c r="AE19" i="2" s="1"/>
  <c r="AE27" i="2"/>
  <c r="X18" i="2"/>
  <c r="AE18" i="2" s="1"/>
  <c r="AE26" i="2"/>
  <c r="X17" i="2"/>
  <c r="AE17" i="2" s="1"/>
  <c r="X25" i="2"/>
  <c r="AE25" i="2" s="1"/>
  <c r="AE24" i="2"/>
  <c r="AE16" i="2"/>
  <c r="Y29" i="2"/>
  <c r="X23" i="2"/>
  <c r="AE23" i="2" s="1"/>
  <c r="AC23" i="2" l="1"/>
  <c r="AC24" i="2"/>
  <c r="AC16" i="2"/>
  <c r="AC25" i="2"/>
  <c r="AC17" i="2"/>
  <c r="AC26" i="2"/>
  <c r="AC18" i="2"/>
  <c r="AC19" i="2"/>
  <c r="AC27" i="2"/>
  <c r="AC20" i="2"/>
  <c r="AC21" i="2"/>
  <c r="AC22" i="2"/>
  <c r="W23" i="2"/>
  <c r="W16" i="2"/>
  <c r="W25" i="2"/>
  <c r="W17" i="2"/>
  <c r="W18" i="2"/>
  <c r="W19" i="2"/>
  <c r="W21" i="2"/>
  <c r="W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<sst xmlns="http://schemas.openxmlformats.org/spreadsheetml/2006/main" count="98" uniqueCount="77">
  <si>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</si>
  <si>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</si>
  <si>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</si>
  <si>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</si>
  <si>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</si>
  <si>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</si>
  <si>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</si>
  <si>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19/06/2025</t>
  </si>
  <si>
    <t>Time:</t>
  </si>
  <si>
    <t>12:38:25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</si>
  <si>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</si>
  <si>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</si>
  <si>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</si>
  <si>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</si>
  <si>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</si>
  <si>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</si>
  <si>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</si>
  <si>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</si>
  <si>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</si>
  <si>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</si>
  <si>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</si>
  <si>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</si>
  <si>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</si>
  <si>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</si>
  <si>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</si>
  <si>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</si>
  <si>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19/06/2025 12:38:25 PM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</si>
  <si>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</si>
  <si>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</si>
  <si>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</si>
  <si>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</si>
  <si>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</si>
  <si>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</si>
  <si>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</si>
  <si>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</si>
  <si>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</si>
  <si>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</si>
  <si>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</si>
  <si>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19/06/2025 12:38:38 PM</t>
  </si>
  <si>
    <t>Label: protein</t>
  </si>
  <si>
    <t>Temperature: 23.4 °C</t>
  </si>
  <si>
    <t>19/06/2025 12:38:51 PM</t>
  </si>
  <si>
    <t>TAG</t>
  </si>
  <si>
    <t xml:space="preserve"> 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</si>
  <si>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</si>
  <si>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</si>
  <si>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</si>
  <si>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</si>
  <si>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</si>
  <si>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</si>
  <si>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</si>
  <si>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</si>
  <si>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</si>
  <si>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</si>
  <si>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</si>
  <si>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</si>
  <si>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</si>
  <si>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</si>
  <si>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</si>
  <si>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</si>
  <si>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</si>
  <si>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</si>
  <si>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</si>
  <si>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</si>
  <si>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</si>
  <si>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08C.4.1</t>
  </si>
  <si>
    <t>08C.4.2</t>
  </si>
  <si>
    <t>08C.4.3</t>
  </si>
  <si>
    <t>08C.5.1</t>
  </si>
  <si>
    <t>08C.5.2</t>
  </si>
  <si>
    <t>08C.5.3</t>
  </si>
  <si>
    <t>08D.3.1</t>
  </si>
  <si>
    <t>08D.3.2</t>
  </si>
  <si>
    <t>08D.3.3</t>
  </si>
  <si>
    <t>08D.4.1</t>
  </si>
  <si>
    <t>08D.4.2</t>
  </si>
  <si>
    <t>08D.4.3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</si>
</sst>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1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5" fillId="10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5" fillId="10" borderId="2" xfId="0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"/>
  <sheetViews>
    <sheetView tabSelected="1" topLeftCell="C1" workbookViewId="0">
      <selection activeCell="R32" sqref="R32"/>
    </sheetView>
  </sheetViews>
  <sheetFormatPr defaultRowHeight="14.5" x14ac:dyDescent="0.35"/>
  <sheetData>
    <row r="1" spans="1:50" x14ac:dyDescent="0.35">
      <c r="A1" t="s">
        <v>0</v>
      </c>
      <c r="E1" t="s">
        <v>1</v>
      </c>
    </row>
    <row r="2" spans="1:50" x14ac:dyDescent="0.35">
      <c r="A2" t="s">
        <v>2</v>
      </c>
      <c r="E2" t="s">
        <v>3</v>
      </c>
    </row>
    <row r="3" spans="1:50" x14ac:dyDescent="0.35">
      <c r="A3" t="s">
        <v>4</v>
      </c>
      <c r="E3" t="s">
        <v>5</v>
      </c>
    </row>
    <row r="5" spans="1:50" x14ac:dyDescent="0.35">
      <c r="A5" t="s">
        <v>6</v>
      </c>
      <c r="B5" t="s">
        <v>7</v>
      </c>
    </row>
    <row r="6" spans="1:50" x14ac:dyDescent="0.35">
      <c r="A6" t="s">
        <v>8</v>
      </c>
      <c r="B6" s="1" t="s">
        <v>9</v>
      </c>
    </row>
    <row r="9" spans="1:50" x14ac:dyDescent="0.35">
      <c r="A9" t="s">
        <v>10</v>
      </c>
      <c r="E9" t="s">
        <v>11</v>
      </c>
    </row>
    <row r="10" spans="1:50" x14ac:dyDescent="0.35">
      <c r="A10" t="s">
        <v>12</v>
      </c>
      <c r="E10" t="s">
        <v>13</v>
      </c>
    </row>
    <row r="11" spans="1:50" x14ac:dyDescent="0.35">
      <c r="A11" t="s">
        <v>14</v>
      </c>
      <c r="E11" t="s">
        <v>15</v>
      </c>
    </row>
    <row r="12" spans="1:50" x14ac:dyDescent="0.35">
      <c r="A12" t="s">
        <v>16</v>
      </c>
    </row>
    <row r="13" spans="1:50" ht="15" thickBot="1" x14ac:dyDescent="0.4">
      <c r="R13" s="3"/>
      <c r="S13" s="3"/>
      <c r="T13" s="4"/>
      <c r="X13" s="3"/>
      <c r="Y13" s="4"/>
      <c r="AH13" t="s">
        <v>42</v>
      </c>
      <c r="AT13" t="str">
        <f>"y = "
 &amp;TEXT( SLOPE(AI15:AR15, AI14:AR14), "0.0000") &amp; "x "
 &amp;IF( INTERCEPT(AI15:AR15, AI14:AR14)&gt;=0, "+ ","- ")
 &amp;TEXT( ABS( INTERCEPT(AI15:AR15, AI14:AR14) ), "0.0000")
 &amp;"   (R"&amp;_xlfn.UNICHAR(178)&amp;" = "
 &amp;TEXT( RSQ(AI15:AR15, AI14:AR14), "0.0000")
 &amp;")"</f>
        <v>y = 0.9627x + 0.0650   (R² = 0.9995)</v>
      </c>
      <c r="AX13" t="s">
        <v>43</v>
      </c>
    </row>
    <row r="14" spans="1:50" ht="15" thickBot="1" x14ac:dyDescent="0.4">
      <c r="R14" s="3"/>
      <c r="S14" s="3"/>
      <c r="T14" s="4"/>
      <c r="X14" s="3"/>
      <c r="Y14" s="4"/>
      <c r="AH14" t="s">
        <v>44</v>
      </c>
      <c r="AI14" s="5">
        <v>0.78125</v>
      </c>
      <c r="AJ14" s="6">
        <v>0.390625</v>
      </c>
      <c r="AK14" s="6">
        <v>0.1953125</v>
      </c>
      <c r="AL14" s="6">
        <v>9.765625E-2</v>
      </c>
      <c r="AM14" s="6">
        <v>4.8828125E-2</v>
      </c>
      <c r="AN14" s="6">
        <v>2.44140625E-2</v>
      </c>
      <c r="AO14" s="6">
        <v>1.220703125E-2</v>
      </c>
      <c r="AP14" s="6">
        <v>6.103515625E-3</v>
      </c>
      <c r="AQ14" s="6">
        <v>3.0517578130000002E-3</v>
      </c>
      <c r="AR14" s="7">
        <v>0</v>
      </c>
      <c r="AT14" t="s">
        <v>45</v>
      </c>
      <c r="AU14">
        <f>SLOPE(_xlfn.ANCHORARRAY(AI15),AI14:AR14)</f>
        <v>0.96265558040843291</v>
      </c>
    </row>
    <row r="15" spans="1:50" x14ac:dyDescent="0.35">
      <c r="A15" t="s">
        <v>17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H15" t="s">
        <v>60</v>
      </c>
      <c r="AI15" cm="1">
        <f t="array" ref="AI15:AR15">B30:K30</f>
        <v>0.81480002403259277</v>
      </c>
      <c r="AJ15">
        <v>0.43880000710487366</v>
      </c>
      <c r="AK15">
        <v>0.26589998602867126</v>
      </c>
      <c r="AL15">
        <v>0.16390000283718109</v>
      </c>
      <c r="AM15">
        <v>0.10930000245571136</v>
      </c>
      <c r="AN15">
        <v>8.2900002598762512E-2</v>
      </c>
      <c r="AO15">
        <v>7.3799997568130493E-2</v>
      </c>
      <c r="AP15">
        <v>7.1099996566772461E-2</v>
      </c>
      <c r="AQ15">
        <v>6.4800001680850983E-2</v>
      </c>
      <c r="AR15">
        <v>6.6100001335144043E-2</v>
      </c>
      <c r="AT15" t="s">
        <v>61</v>
      </c>
      <c r="AU15">
        <f>INTERCEPT(_xlfn.ANCHORARRAY(AI15),AI14:AR14)</f>
        <v>6.5018846950829101E-2</v>
      </c>
    </row>
    <row r="16" spans="1:50" x14ac:dyDescent="0.35">
      <c r="A16" t="s">
        <v>18</v>
      </c>
      <c r="E16" t="s">
        <v>19</v>
      </c>
      <c r="R16" t="s">
        <v>65</v>
      </c>
      <c r="S16" s="3" cm="1">
        <f t="array" ref="S16:U16">B50:D50</f>
        <v>4.8599999397993088E-2</v>
      </c>
      <c r="T16" s="4">
        <v>6.7000001668930054E-2</v>
      </c>
      <c r="U16">
        <v>6.6699996590614319E-2</v>
      </c>
      <c r="V16">
        <f>AVERAGE(T16:U16)</f>
        <v>6.6849999129772186E-2</v>
      </c>
      <c r="W16">
        <f>V16-$U$29</f>
        <v>2.019166573882103E-2</v>
      </c>
      <c r="X16" s="3">
        <f>(V16 -$AT$20)/$AT$19</f>
        <v>5.2404993351898663E-3</v>
      </c>
      <c r="Y16" s="4" cm="1">
        <f t="array" ref="Y16:AA16">B24:D24</f>
        <v>4.479999840259552E-2</v>
      </c>
      <c r="Z16">
        <v>0.11219999939203262</v>
      </c>
      <c r="AA16">
        <v>0.10499999672174454</v>
      </c>
      <c r="AB16">
        <f>AVERAGE(Z16:AA16)</f>
        <v>0.10859999805688858</v>
      </c>
      <c r="AC16">
        <f>AB16-$Y$29</f>
        <v>5.9549998181561627E-2</v>
      </c>
      <c r="AD16">
        <f>(AB16-$AU$15)/$AU$14</f>
        <v>4.5271800208719494E-2</v>
      </c>
      <c r="AE16">
        <f>AD16/X16</f>
        <v>8.6388333082536821</v>
      </c>
    </row>
    <row r="17" spans="1:46" x14ac:dyDescent="0.35">
      <c r="A17" t="s">
        <v>20</v>
      </c>
      <c r="E17">
        <v>540</v>
      </c>
      <c r="F17" t="s">
        <v>21</v>
      </c>
      <c r="R17" t="s">
        <v>66</v>
      </c>
      <c r="S17" s="3" cm="1">
        <f t="array" ref="S17:U17">E50:G50</f>
        <v>4.5400001108646393E-2</v>
      </c>
      <c r="T17" s="4">
        <v>7.6700001955032349E-2</v>
      </c>
      <c r="U17">
        <v>7.7100001275539398E-2</v>
      </c>
      <c r="V17">
        <f t="shared" ref="V17:V27" si="0">AVERAGE(T17:U17)</f>
        <v>7.6900001615285873E-2</v>
      </c>
      <c r="W17">
        <f t="shared" ref="W17:W27" si="1">V17-$U$29</f>
        <v>3.0241668224334717E-2</v>
      </c>
      <c r="X17" s="3">
        <f t="shared" ref="X17:X27" si="2">(V17 -$AT$20)/$AT$19</f>
        <v>4.4047880345670011E-2</v>
      </c>
      <c r="Y17" s="4" cm="1">
        <f t="array" ref="Y17:AA17">E24:G24</f>
        <v>4.6300001442432404E-2</v>
      </c>
      <c r="Z17">
        <v>0.11490000039339066</v>
      </c>
      <c r="AA17">
        <v>0.10509999841451645</v>
      </c>
      <c r="AB17">
        <f t="shared" ref="AB17:AB27" si="3">AVERAGE(Z17:AA17)</f>
        <v>0.10999999940395355</v>
      </c>
      <c r="AC17">
        <f t="shared" ref="AC17:AC27" si="4">AB17-$Y$29</f>
        <v>6.0949999528626599E-2</v>
      </c>
      <c r="AD17">
        <f t="shared" ref="AD17:AD27" si="5">(AB17-$AU$15)/$AU$14</f>
        <v>4.6726111984973867E-2</v>
      </c>
      <c r="AE17">
        <f t="shared" ref="AE17:AE27" si="6">AD17/X17</f>
        <v>1.0608027359838015</v>
      </c>
      <c r="AH17" t="s">
        <v>62</v>
      </c>
    </row>
    <row r="18" spans="1:46" ht="15" thickBot="1" x14ac:dyDescent="0.4">
      <c r="A18" t="s">
        <v>22</v>
      </c>
      <c r="E18">
        <v>30</v>
      </c>
      <c r="R18" t="s">
        <v>67</v>
      </c>
      <c r="S18" s="3" cm="1">
        <f t="array" ref="S18:U18">H50:J50</f>
        <v>4.4700000435113907E-2</v>
      </c>
      <c r="T18" s="4">
        <v>7.2200000286102295E-2</v>
      </c>
      <c r="U18">
        <v>7.2099998593330383E-2</v>
      </c>
      <c r="V18">
        <f t="shared" si="0"/>
        <v>7.2149999439716339E-2</v>
      </c>
      <c r="W18">
        <f t="shared" si="1"/>
        <v>2.5491666048765182E-2</v>
      </c>
      <c r="X18" s="3">
        <f t="shared" si="2"/>
        <v>2.5706079486054145E-2</v>
      </c>
      <c r="Y18" s="4" cm="1">
        <f t="array" ref="Y18:AA18">H24:J24</f>
        <v>4.6700000762939453E-2</v>
      </c>
      <c r="Z18">
        <v>0.10530000180006027</v>
      </c>
      <c r="AA18">
        <v>0.10920000076293945</v>
      </c>
      <c r="AB18">
        <f t="shared" si="3"/>
        <v>0.10725000128149986</v>
      </c>
      <c r="AC18">
        <f t="shared" si="4"/>
        <v>5.8200001406172909E-2</v>
      </c>
      <c r="AD18">
        <f t="shared" si="5"/>
        <v>4.3869432837810009E-2</v>
      </c>
      <c r="AE18">
        <f t="shared" si="6"/>
        <v>1.7065781213976912</v>
      </c>
      <c r="AH18" t="s">
        <v>63</v>
      </c>
      <c r="AI18" s="6"/>
      <c r="AJ18" s="6">
        <v>1</v>
      </c>
      <c r="AK18" s="6">
        <v>0.5</v>
      </c>
      <c r="AL18" s="6">
        <v>0.25</v>
      </c>
      <c r="AM18" s="6">
        <v>0.125</v>
      </c>
      <c r="AN18" s="6">
        <v>6.25E-2</v>
      </c>
      <c r="AO18" s="6">
        <v>3.125E-2</v>
      </c>
      <c r="AP18" s="8">
        <v>0</v>
      </c>
      <c r="AS18" t="str">
        <f>"y = "
 &amp;TEXT( SLOPE( AI19:AP19, AI18:AP18 ), "0.0000") &amp; "x "
 &amp;IF( INTERCEPT( AI19:AP19, AI18:AP18 ) &gt;= 0, "+ ", "- ")
 &amp;TEXT( ABS( INTERCEPT( AI19:AP19, AI18:AP18 ) ), "0.0000")
 &amp;"   (R"&amp;_xlfn.UNICHAR(178)&amp;" = "
 &amp;TEXT( RSQ( AI19:AP19, AI18:AP18 ), "0.0000")
 &amp;")"</f>
        <v>y = 0.2590x + 0.0655   (R² = 0.9921)</v>
      </c>
    </row>
    <row r="19" spans="1:46" x14ac:dyDescent="0.35">
      <c r="A19" t="s">
        <v>23</v>
      </c>
      <c r="E19">
        <v>0</v>
      </c>
      <c r="F19" t="s">
        <v>24</v>
      </c>
      <c r="R19" t="s">
        <v>68</v>
      </c>
      <c r="S19" s="3" cm="1">
        <f t="array" ref="S19:U19">K50:M50</f>
        <v>6.1900001019239426E-2</v>
      </c>
      <c r="T19" s="4">
        <v>7.680000364780426E-2</v>
      </c>
      <c r="U19">
        <v>7.4699997901916504E-2</v>
      </c>
      <c r="V19">
        <f t="shared" si="0"/>
        <v>7.5750000774860382E-2</v>
      </c>
      <c r="W19">
        <f t="shared" si="1"/>
        <v>2.9091667383909225E-2</v>
      </c>
      <c r="X19" s="3">
        <f t="shared" si="2"/>
        <v>3.9607232610398994E-2</v>
      </c>
      <c r="Y19" s="9" cm="1">
        <f t="array" ref="Y19:AA19">K24:M24</f>
        <v>4.3699998408555984E-2</v>
      </c>
      <c r="Z19" s="10">
        <v>0.10260000079870224</v>
      </c>
      <c r="AA19">
        <v>0.1193000003695488</v>
      </c>
      <c r="AB19">
        <f t="shared" si="3"/>
        <v>0.11095000058412552</v>
      </c>
      <c r="AC19">
        <f t="shared" si="4"/>
        <v>6.1900000708798565E-2</v>
      </c>
      <c r="AD19">
        <f t="shared" si="5"/>
        <v>4.771296668098976E-2</v>
      </c>
      <c r="AE19">
        <f t="shared" si="6"/>
        <v>1.204652876163395</v>
      </c>
      <c r="AH19" t="s">
        <v>60</v>
      </c>
      <c r="AI19" cm="1">
        <f t="array" ref="AI19:AP19">B56:I56</f>
        <v>0.49970000982284546</v>
      </c>
      <c r="AJ19">
        <v>0.31619998812675476</v>
      </c>
      <c r="AK19">
        <v>0.2070000022649765</v>
      </c>
      <c r="AL19">
        <v>0.13940000534057617</v>
      </c>
      <c r="AM19">
        <v>9.8200000822544098E-2</v>
      </c>
      <c r="AN19">
        <v>8.1799998879432678E-2</v>
      </c>
      <c r="AO19">
        <v>7.0799998939037323E-2</v>
      </c>
      <c r="AP19">
        <v>5.4900001734495163E-2</v>
      </c>
      <c r="AS19" t="s">
        <v>45</v>
      </c>
      <c r="AT19">
        <f>SLOPE(_xlfn.ANCHORARRAY(AI19),AI18:AP18)</f>
        <v>0.2589714179062903</v>
      </c>
    </row>
    <row r="20" spans="1:46" x14ac:dyDescent="0.35">
      <c r="A20" t="s">
        <v>25</v>
      </c>
      <c r="B20" s="1" t="s">
        <v>26</v>
      </c>
      <c r="R20" t="s">
        <v>69</v>
      </c>
      <c r="S20" cm="1">
        <f t="array" ref="S20:U20">B52:D52</f>
        <v>4.4300001114606857E-2</v>
      </c>
      <c r="T20">
        <v>8.2500003278255463E-2</v>
      </c>
      <c r="U20">
        <v>8.3899997174739838E-2</v>
      </c>
      <c r="V20">
        <f t="shared" si="0"/>
        <v>8.320000022649765E-2</v>
      </c>
      <c r="W20">
        <f t="shared" si="1"/>
        <v>3.6541666835546494E-2</v>
      </c>
      <c r="X20" s="3">
        <f t="shared" si="2"/>
        <v>6.8374883928325803E-2</v>
      </c>
      <c r="Y20" cm="1">
        <f t="array" ref="Y20:AA20">B26:D26</f>
        <v>5.6499999016523361E-2</v>
      </c>
      <c r="Z20">
        <v>0.11460000276565552</v>
      </c>
      <c r="AA20">
        <v>0.10159999877214432</v>
      </c>
      <c r="AB20">
        <f t="shared" si="3"/>
        <v>0.10810000076889992</v>
      </c>
      <c r="AC20">
        <f t="shared" si="4"/>
        <v>5.9050000893572964E-2</v>
      </c>
      <c r="AD20">
        <f t="shared" si="5"/>
        <v>4.4752406462748036E-2</v>
      </c>
      <c r="AE20">
        <f t="shared" si="6"/>
        <v>0.65451528239023982</v>
      </c>
      <c r="AS20" t="s">
        <v>64</v>
      </c>
      <c r="AT20">
        <f>INTERCEPT(_xlfn.ANCHORARRAY(AI19),AI18:AP18)</f>
        <v>6.5492859586401095E-2</v>
      </c>
    </row>
    <row r="21" spans="1:46" x14ac:dyDescent="0.35">
      <c r="R21" t="s">
        <v>70</v>
      </c>
      <c r="S21" cm="1">
        <f t="array" ref="S21:U21">E52:G52</f>
        <v>4.439999908208847E-2</v>
      </c>
      <c r="T21">
        <v>6.9600000977516174E-2</v>
      </c>
      <c r="U21">
        <v>6.9700002670288086E-2</v>
      </c>
      <c r="V21">
        <f t="shared" si="0"/>
        <v>6.965000182390213E-2</v>
      </c>
      <c r="W21">
        <f t="shared" si="1"/>
        <v>2.2991668432950974E-2</v>
      </c>
      <c r="X21" s="3">
        <f t="shared" si="2"/>
        <v>1.6052513714101498E-2</v>
      </c>
      <c r="Y21" cm="1">
        <f t="array" ref="Y21:AA21">E26:G26</f>
        <v>5.7399999350309372E-2</v>
      </c>
      <c r="Z21">
        <v>0.10939999669790268</v>
      </c>
      <c r="AA21">
        <v>0.11230000108480453</v>
      </c>
      <c r="AB21">
        <f t="shared" si="3"/>
        <v>0.11084999889135361</v>
      </c>
      <c r="AC21">
        <f t="shared" si="4"/>
        <v>6.1799999016026654E-2</v>
      </c>
      <c r="AD21">
        <f t="shared" si="5"/>
        <v>4.7609085609911894E-2</v>
      </c>
      <c r="AE21">
        <f t="shared" si="6"/>
        <v>2.9658336667913385</v>
      </c>
    </row>
    <row r="22" spans="1:46" x14ac:dyDescent="0.35">
      <c r="B22" t="s">
        <v>27</v>
      </c>
      <c r="R22" t="s">
        <v>71</v>
      </c>
      <c r="S22" cm="1">
        <f t="array" ref="S22:U22">H52:J52</f>
        <v>4.439999908208847E-2</v>
      </c>
      <c r="T22">
        <v>7.6999999582767487E-2</v>
      </c>
      <c r="U22">
        <v>7.7100001275539398E-2</v>
      </c>
      <c r="V22">
        <f t="shared" si="0"/>
        <v>7.7050000429153442E-2</v>
      </c>
      <c r="W22">
        <f t="shared" si="1"/>
        <v>3.0391667038202286E-2</v>
      </c>
      <c r="X22" s="3">
        <f t="shared" si="2"/>
        <v>4.4627090264201814E-2</v>
      </c>
      <c r="Y22" cm="1">
        <f t="array" ref="Y22:AA22">H26:J26</f>
        <v>4.5800000429153442E-2</v>
      </c>
      <c r="Z22">
        <v>0.15680000185966492</v>
      </c>
      <c r="AA22">
        <v>0.1460999995470047</v>
      </c>
      <c r="AB22">
        <f t="shared" si="3"/>
        <v>0.15145000070333481</v>
      </c>
      <c r="AC22">
        <f t="shared" si="4"/>
        <v>0.10240000082800785</v>
      </c>
      <c r="AD22">
        <f t="shared" si="5"/>
        <v>8.9784088423229144E-2</v>
      </c>
      <c r="AE22">
        <f t="shared" si="6"/>
        <v>2.0118741305267349</v>
      </c>
    </row>
    <row r="23" spans="1:46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t="s">
        <v>72</v>
      </c>
      <c r="S23" cm="1">
        <f t="array" ref="S23:U23">K52:M52</f>
        <v>4.5000001788139343E-2</v>
      </c>
      <c r="T23">
        <v>7.9499997198581696E-2</v>
      </c>
      <c r="U23">
        <v>7.7600002288818359E-2</v>
      </c>
      <c r="V23">
        <f t="shared" si="0"/>
        <v>7.8549999743700027E-2</v>
      </c>
      <c r="W23">
        <f t="shared" si="1"/>
        <v>3.1891666352748871E-2</v>
      </c>
      <c r="X23" s="3">
        <f t="shared" si="2"/>
        <v>5.0419232604362943E-2</v>
      </c>
      <c r="Y23" cm="1">
        <f t="array" ref="Y23:AA23">K26:M26</f>
        <v>4.8700001090764999E-2</v>
      </c>
      <c r="Z23">
        <v>0.11640000343322754</v>
      </c>
      <c r="AA23">
        <v>0.14129999279975891</v>
      </c>
      <c r="AB23">
        <f t="shared" si="3"/>
        <v>0.12884999811649323</v>
      </c>
      <c r="AC23">
        <f t="shared" si="4"/>
        <v>7.9799998241166265E-2</v>
      </c>
      <c r="AD23">
        <f t="shared" si="5"/>
        <v>6.6307361079839186E-2</v>
      </c>
      <c r="AE23">
        <f t="shared" si="6"/>
        <v>1.3151203946349115</v>
      </c>
    </row>
    <row r="24" spans="1:46" x14ac:dyDescent="0.35">
      <c r="A24" s="2" t="s">
        <v>29</v>
      </c>
      <c r="B24">
        <v>4.479999840259552E-2</v>
      </c>
      <c r="C24">
        <v>0.11219999939203262</v>
      </c>
      <c r="D24">
        <v>0.10499999672174454</v>
      </c>
      <c r="E24">
        <v>4.6300001442432404E-2</v>
      </c>
      <c r="F24">
        <v>0.11490000039339066</v>
      </c>
      <c r="G24">
        <v>0.10509999841451645</v>
      </c>
      <c r="H24">
        <v>4.6700000762939453E-2</v>
      </c>
      <c r="I24">
        <v>0.10530000180006027</v>
      </c>
      <c r="J24">
        <v>0.10920000076293945</v>
      </c>
      <c r="K24">
        <v>4.3699998408555984E-2</v>
      </c>
      <c r="L24">
        <v>0.10260000079870224</v>
      </c>
      <c r="M24">
        <v>0.1193000003695488</v>
      </c>
      <c r="R24" t="s">
        <v>73</v>
      </c>
      <c r="S24" cm="1">
        <f t="array" ref="S24:U24">B54:D54</f>
        <v>4.5800000429153442E-2</v>
      </c>
      <c r="T24">
        <v>8.4399998188018799E-2</v>
      </c>
      <c r="U24">
        <v>8.5199996829032898E-2</v>
      </c>
      <c r="V24">
        <f t="shared" si="0"/>
        <v>8.4799997508525848E-2</v>
      </c>
      <c r="W24">
        <f t="shared" si="1"/>
        <v>3.8141664117574692E-2</v>
      </c>
      <c r="X24" s="3">
        <f t="shared" si="2"/>
        <v>7.4553161419192243E-2</v>
      </c>
      <c r="Y24" cm="1">
        <f t="array" ref="Y24:AA24">B28:D28</f>
        <v>4.7600001096725464E-2</v>
      </c>
      <c r="Z24">
        <v>0.13410000503063202</v>
      </c>
      <c r="AA24">
        <v>0.15000000596046448</v>
      </c>
      <c r="AB24">
        <f t="shared" si="3"/>
        <v>0.14205000549554825</v>
      </c>
      <c r="AC24">
        <f t="shared" si="4"/>
        <v>9.3000005620221288E-2</v>
      </c>
      <c r="AD24">
        <f t="shared" si="5"/>
        <v>8.0019438013371899E-2</v>
      </c>
      <c r="AE24">
        <f t="shared" si="6"/>
        <v>1.0733205204195737</v>
      </c>
    </row>
    <row r="25" spans="1:46" x14ac:dyDescent="0.35">
      <c r="A25" s="2" t="s">
        <v>30</v>
      </c>
      <c r="B25">
        <v>4.8599999397993088E-2</v>
      </c>
      <c r="C25">
        <v>6.1099998652935028E-2</v>
      </c>
      <c r="D25">
        <v>6.080000102519989E-2</v>
      </c>
      <c r="E25">
        <v>4.5499999076128006E-2</v>
      </c>
      <c r="F25">
        <v>6.9700002670288086E-2</v>
      </c>
      <c r="G25">
        <v>7.1199998259544373E-2</v>
      </c>
      <c r="H25">
        <v>4.4900000095367432E-2</v>
      </c>
      <c r="I25">
        <v>6.6100001335144043E-2</v>
      </c>
      <c r="J25">
        <v>6.5800003707408905E-2</v>
      </c>
      <c r="K25">
        <v>6.5999999642372131E-2</v>
      </c>
      <c r="L25">
        <v>6.8800002336502075E-2</v>
      </c>
      <c r="M25">
        <v>6.8700000643730164E-2</v>
      </c>
      <c r="R25" t="s">
        <v>74</v>
      </c>
      <c r="S25" cm="1">
        <f t="array" ref="S25:U25">E54:G54</f>
        <v>4.5699998736381531E-2</v>
      </c>
      <c r="T25">
        <v>7.0200003683567047E-2</v>
      </c>
      <c r="U25">
        <v>7.2099998593330383E-2</v>
      </c>
      <c r="V25">
        <f t="shared" si="0"/>
        <v>7.1150001138448715E-2</v>
      </c>
      <c r="W25">
        <f t="shared" si="1"/>
        <v>2.4491667747497559E-2</v>
      </c>
      <c r="X25" s="3">
        <f t="shared" si="2"/>
        <v>2.1844656054262623E-2</v>
      </c>
      <c r="Y25" cm="1">
        <f t="array" ref="Y25:AA25">E28:G28</f>
        <v>5.5300001055002213E-2</v>
      </c>
      <c r="Z25">
        <v>0.15649999678134918</v>
      </c>
      <c r="AA25">
        <v>0.13060000538825989</v>
      </c>
      <c r="AB25">
        <f t="shared" si="3"/>
        <v>0.14355000108480453</v>
      </c>
      <c r="AC25">
        <f t="shared" si="4"/>
        <v>9.4500001209477574E-2</v>
      </c>
      <c r="AD25">
        <f t="shared" si="5"/>
        <v>8.1577623121092221E-2</v>
      </c>
      <c r="AE25">
        <f t="shared" si="6"/>
        <v>3.7344430106132847</v>
      </c>
    </row>
    <row r="26" spans="1:46" x14ac:dyDescent="0.35">
      <c r="A26" s="2" t="s">
        <v>31</v>
      </c>
      <c r="B26">
        <v>5.6499999016523361E-2</v>
      </c>
      <c r="C26">
        <v>0.11460000276565552</v>
      </c>
      <c r="D26">
        <v>0.10159999877214432</v>
      </c>
      <c r="E26">
        <v>5.7399999350309372E-2</v>
      </c>
      <c r="F26">
        <v>0.10939999669790268</v>
      </c>
      <c r="G26">
        <v>0.11230000108480453</v>
      </c>
      <c r="H26">
        <v>4.5800000429153442E-2</v>
      </c>
      <c r="I26">
        <v>0.15680000185966492</v>
      </c>
      <c r="J26">
        <v>0.1460999995470047</v>
      </c>
      <c r="K26">
        <v>4.8700001090764999E-2</v>
      </c>
      <c r="L26">
        <v>0.11640000343322754</v>
      </c>
      <c r="M26">
        <v>0.14129999279975891</v>
      </c>
      <c r="R26" t="s">
        <v>75</v>
      </c>
      <c r="S26" cm="1">
        <f t="array" ref="S26:U26">H54:J54</f>
        <v>4.4599998742341995E-2</v>
      </c>
      <c r="T26">
        <v>7.850000262260437E-2</v>
      </c>
      <c r="U26">
        <v>7.5699999928474426E-2</v>
      </c>
      <c r="V26">
        <f t="shared" si="0"/>
        <v>7.7100001275539398E-2</v>
      </c>
      <c r="W26">
        <f t="shared" si="1"/>
        <v>3.0441667884588242E-2</v>
      </c>
      <c r="X26" s="3">
        <f t="shared" si="2"/>
        <v>4.4820165032028313E-2</v>
      </c>
      <c r="Y26" cm="1">
        <f t="array" ref="Y26:AA26">H28:J28</f>
        <v>4.6999998390674591E-2</v>
      </c>
      <c r="Z26">
        <v>0.14470000565052032</v>
      </c>
      <c r="AA26">
        <v>0.14219999313354492</v>
      </c>
      <c r="AB26">
        <f t="shared" si="3"/>
        <v>0.14344999939203262</v>
      </c>
      <c r="AC26">
        <f t="shared" si="4"/>
        <v>9.4399999516705663E-2</v>
      </c>
      <c r="AD26">
        <f t="shared" si="5"/>
        <v>8.1473742050014356E-2</v>
      </c>
      <c r="AE26">
        <f t="shared" si="6"/>
        <v>1.8177921029918909</v>
      </c>
    </row>
    <row r="27" spans="1:46" x14ac:dyDescent="0.35">
      <c r="A27" s="2" t="s">
        <v>32</v>
      </c>
      <c r="B27">
        <v>4.5000001788139343E-2</v>
      </c>
      <c r="C27">
        <v>7.5400002300739288E-2</v>
      </c>
      <c r="D27">
        <v>7.6700001955032349E-2</v>
      </c>
      <c r="E27">
        <v>4.5200001448392868E-2</v>
      </c>
      <c r="F27">
        <v>6.3400000333786011E-2</v>
      </c>
      <c r="G27">
        <v>6.4599998295307159E-2</v>
      </c>
      <c r="H27">
        <v>4.4500000774860382E-2</v>
      </c>
      <c r="I27">
        <v>7.0100001990795135E-2</v>
      </c>
      <c r="J27">
        <v>7.0500001311302185E-2</v>
      </c>
      <c r="K27">
        <v>4.5800000429153442E-2</v>
      </c>
      <c r="L27">
        <v>7.3100000619888306E-2</v>
      </c>
      <c r="M27">
        <v>7.0699997246265411E-2</v>
      </c>
      <c r="R27" t="s">
        <v>76</v>
      </c>
      <c r="S27" cm="1">
        <f t="array" ref="S27:U27">K54:M54</f>
        <v>4.5099999755620956E-2</v>
      </c>
      <c r="T27">
        <v>7.4000000953674316E-2</v>
      </c>
      <c r="U27">
        <v>7.4600003659725189E-2</v>
      </c>
      <c r="V27">
        <f t="shared" si="0"/>
        <v>7.4300002306699753E-2</v>
      </c>
      <c r="W27">
        <f t="shared" si="1"/>
        <v>2.7641668915748596E-2</v>
      </c>
      <c r="X27" s="3">
        <f t="shared" si="2"/>
        <v>3.4008165038064364E-2</v>
      </c>
      <c r="Y27" cm="1">
        <f t="array" ref="Y27:AA27">K28:M28</f>
        <v>4.8799999058246613E-2</v>
      </c>
      <c r="Z27">
        <v>0.1379999965429306</v>
      </c>
      <c r="AA27">
        <v>0.14620000123977661</v>
      </c>
      <c r="AB27">
        <f t="shared" si="3"/>
        <v>0.14209999889135361</v>
      </c>
      <c r="AC27">
        <f t="shared" si="4"/>
        <v>9.3049999016026647E-2</v>
      </c>
      <c r="AD27">
        <f t="shared" si="5"/>
        <v>8.0071370809298922E-2</v>
      </c>
      <c r="AE27">
        <f t="shared" si="6"/>
        <v>2.3544748950635039</v>
      </c>
    </row>
    <row r="28" spans="1:46" x14ac:dyDescent="0.35">
      <c r="A28" s="2" t="s">
        <v>33</v>
      </c>
      <c r="B28">
        <v>4.7600001096725464E-2</v>
      </c>
      <c r="C28">
        <v>0.13410000503063202</v>
      </c>
      <c r="D28">
        <v>0.15000000596046448</v>
      </c>
      <c r="E28">
        <v>5.5300001055002213E-2</v>
      </c>
      <c r="F28">
        <v>0.15649999678134918</v>
      </c>
      <c r="G28">
        <v>0.13060000538825989</v>
      </c>
      <c r="H28">
        <v>4.6999998390674591E-2</v>
      </c>
      <c r="I28">
        <v>0.14470000565052032</v>
      </c>
      <c r="J28">
        <v>0.14219999313354492</v>
      </c>
      <c r="K28">
        <v>4.8799999058246613E-2</v>
      </c>
      <c r="L28">
        <v>0.1379999965429306</v>
      </c>
      <c r="M28">
        <v>0.14620000123977661</v>
      </c>
    </row>
    <row r="29" spans="1:46" x14ac:dyDescent="0.35">
      <c r="A29" s="2" t="s">
        <v>34</v>
      </c>
      <c r="B29">
        <v>4.6399999409914017E-2</v>
      </c>
      <c r="C29">
        <v>7.6399996876716614E-2</v>
      </c>
      <c r="D29">
        <v>7.7799998223781586E-2</v>
      </c>
      <c r="E29">
        <v>4.6100001782178879E-2</v>
      </c>
      <c r="F29">
        <v>6.4599998295307159E-2</v>
      </c>
      <c r="G29">
        <v>6.5700002014636993E-2</v>
      </c>
      <c r="H29">
        <v>4.5299999415874481E-2</v>
      </c>
      <c r="I29">
        <v>7.1500003337860107E-2</v>
      </c>
      <c r="J29">
        <v>6.9399997591972351E-2</v>
      </c>
      <c r="K29">
        <v>4.5299999415874481E-2</v>
      </c>
      <c r="L29">
        <v>6.7299999296665192E-2</v>
      </c>
      <c r="M29">
        <v>6.8800002336502075E-2</v>
      </c>
      <c r="U29">
        <f>AVERAGE(S16:S27)</f>
        <v>4.6658333390951157E-2</v>
      </c>
      <c r="Y29">
        <f>AVERAGE(Y16:Y27)</f>
        <v>4.9049999875326954E-2</v>
      </c>
    </row>
    <row r="30" spans="1:46" x14ac:dyDescent="0.35">
      <c r="A30" s="2" t="s">
        <v>35</v>
      </c>
      <c r="B30">
        <v>0.81480002403259277</v>
      </c>
      <c r="C30">
        <v>0.43880000710487366</v>
      </c>
      <c r="D30">
        <v>0.26589998602867126</v>
      </c>
      <c r="E30">
        <v>0.16390000283718109</v>
      </c>
      <c r="F30">
        <v>0.10930000245571136</v>
      </c>
      <c r="G30">
        <v>8.2900002598762512E-2</v>
      </c>
      <c r="H30">
        <v>7.3799997568130493E-2</v>
      </c>
      <c r="I30">
        <v>7.1099996566772461E-2</v>
      </c>
      <c r="J30">
        <v>6.4800001680850983E-2</v>
      </c>
      <c r="K30">
        <v>6.6100001335144043E-2</v>
      </c>
      <c r="L30">
        <v>4.1900001466274261E-2</v>
      </c>
      <c r="M30">
        <v>4.2300000786781311E-2</v>
      </c>
    </row>
    <row r="31" spans="1:46" x14ac:dyDescent="0.35">
      <c r="A31" s="2" t="s">
        <v>36</v>
      </c>
      <c r="B31">
        <v>0.45019999146461487</v>
      </c>
      <c r="C31">
        <v>0.28529998660087585</v>
      </c>
      <c r="D31">
        <v>0.18559999763965607</v>
      </c>
      <c r="E31">
        <v>0.12610000371932983</v>
      </c>
      <c r="F31">
        <v>8.7999999523162842E-2</v>
      </c>
      <c r="G31">
        <v>7.4100002646446228E-2</v>
      </c>
      <c r="H31">
        <v>6.4699999988079071E-2</v>
      </c>
      <c r="I31">
        <v>4.9199998378753662E-2</v>
      </c>
      <c r="J31">
        <v>4.3299999088048935E-2</v>
      </c>
      <c r="K31">
        <v>4.3200001120567322E-2</v>
      </c>
      <c r="L31">
        <v>4.3800000101327896E-2</v>
      </c>
      <c r="M31">
        <v>4.309999942779541E-2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40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4.5200001448392868E-2</v>
      </c>
      <c r="C49">
        <v>8.8500000536441803E-2</v>
      </c>
      <c r="D49">
        <v>8.4799997508525848E-2</v>
      </c>
      <c r="E49">
        <v>4.5800000429153442E-2</v>
      </c>
      <c r="F49">
        <v>9.1600000858306885E-2</v>
      </c>
      <c r="G49">
        <v>8.5100002586841583E-2</v>
      </c>
      <c r="H49">
        <v>4.6500001102685928E-2</v>
      </c>
      <c r="I49">
        <v>8.5699997842311859E-2</v>
      </c>
      <c r="J49">
        <v>8.7099999189376831E-2</v>
      </c>
      <c r="K49">
        <v>4.3400000780820847E-2</v>
      </c>
      <c r="L49">
        <v>8.2699999213218689E-2</v>
      </c>
      <c r="M49">
        <v>9.5200002193450928E-2</v>
      </c>
    </row>
    <row r="50" spans="1:13" x14ac:dyDescent="0.35">
      <c r="A50" s="2" t="s">
        <v>30</v>
      </c>
      <c r="B50">
        <v>4.8599999397993088E-2</v>
      </c>
      <c r="C50">
        <v>6.7000001668930054E-2</v>
      </c>
      <c r="D50">
        <v>6.6699996590614319E-2</v>
      </c>
      <c r="E50">
        <v>4.5400001108646393E-2</v>
      </c>
      <c r="F50">
        <v>7.6700001955032349E-2</v>
      </c>
      <c r="G50">
        <v>7.7100001275539398E-2</v>
      </c>
      <c r="H50">
        <v>4.4700000435113907E-2</v>
      </c>
      <c r="I50">
        <v>7.2200000286102295E-2</v>
      </c>
      <c r="J50">
        <v>7.2099998593330383E-2</v>
      </c>
      <c r="K50">
        <v>6.1900001019239426E-2</v>
      </c>
      <c r="L50">
        <v>7.680000364780426E-2</v>
      </c>
      <c r="M50">
        <v>7.4699997901916504E-2</v>
      </c>
    </row>
    <row r="51" spans="1:13" x14ac:dyDescent="0.35">
      <c r="A51" s="2" t="s">
        <v>31</v>
      </c>
      <c r="B51">
        <v>5.5799998342990875E-2</v>
      </c>
      <c r="C51">
        <v>9.6000000834465027E-2</v>
      </c>
      <c r="D51">
        <v>8.3999998867511749E-2</v>
      </c>
      <c r="E51">
        <v>5.2000001072883606E-2</v>
      </c>
      <c r="F51">
        <v>9.0400002896785736E-2</v>
      </c>
      <c r="G51">
        <v>9.2600002884864807E-2</v>
      </c>
      <c r="H51">
        <v>4.6100001782178879E-2</v>
      </c>
      <c r="I51">
        <v>0.12479999661445618</v>
      </c>
      <c r="J51">
        <v>0.11259999871253967</v>
      </c>
      <c r="K51">
        <v>4.8900000751018524E-2</v>
      </c>
      <c r="L51">
        <v>9.3400001525878906E-2</v>
      </c>
      <c r="M51">
        <v>0.10719999670982361</v>
      </c>
    </row>
    <row r="52" spans="1:13" x14ac:dyDescent="0.35">
      <c r="A52" s="2" t="s">
        <v>32</v>
      </c>
      <c r="B52">
        <v>4.4300001114606857E-2</v>
      </c>
      <c r="C52">
        <v>8.2500003278255463E-2</v>
      </c>
      <c r="D52">
        <v>8.3899997174739838E-2</v>
      </c>
      <c r="E52">
        <v>4.439999908208847E-2</v>
      </c>
      <c r="F52">
        <v>6.9600000977516174E-2</v>
      </c>
      <c r="G52">
        <v>6.9700002670288086E-2</v>
      </c>
      <c r="H52">
        <v>4.439999908208847E-2</v>
      </c>
      <c r="I52">
        <v>7.6999999582767487E-2</v>
      </c>
      <c r="J52">
        <v>7.7100001275539398E-2</v>
      </c>
      <c r="K52">
        <v>4.5000001788139343E-2</v>
      </c>
      <c r="L52">
        <v>7.9499997198581696E-2</v>
      </c>
      <c r="M52">
        <v>7.7600002288818359E-2</v>
      </c>
    </row>
    <row r="53" spans="1:13" x14ac:dyDescent="0.35">
      <c r="A53" s="2" t="s">
        <v>33</v>
      </c>
      <c r="B53">
        <v>4.7699999064207077E-2</v>
      </c>
      <c r="C53">
        <v>0.10369999706745148</v>
      </c>
      <c r="D53">
        <v>0.11389999836683273</v>
      </c>
      <c r="E53">
        <v>5.5199999362230301E-2</v>
      </c>
      <c r="F53">
        <v>0.12179999798536301</v>
      </c>
      <c r="G53">
        <v>0.10069999843835831</v>
      </c>
      <c r="H53">
        <v>4.7899998724460602E-2</v>
      </c>
      <c r="I53">
        <v>0.11230000108480453</v>
      </c>
      <c r="J53">
        <v>0.10719999670982361</v>
      </c>
      <c r="K53">
        <v>4.960000142455101E-2</v>
      </c>
      <c r="L53">
        <v>0.10710000246763229</v>
      </c>
      <c r="M53">
        <v>0.11379999667406082</v>
      </c>
    </row>
    <row r="54" spans="1:13" x14ac:dyDescent="0.35">
      <c r="A54" s="2" t="s">
        <v>34</v>
      </c>
      <c r="B54">
        <v>4.5800000429153442E-2</v>
      </c>
      <c r="C54">
        <v>8.4399998188018799E-2</v>
      </c>
      <c r="D54">
        <v>8.5199996829032898E-2</v>
      </c>
      <c r="E54">
        <v>4.5699998736381531E-2</v>
      </c>
      <c r="F54">
        <v>7.0200003683567047E-2</v>
      </c>
      <c r="G54">
        <v>7.2099998593330383E-2</v>
      </c>
      <c r="H54">
        <v>4.4599998742341995E-2</v>
      </c>
      <c r="I54">
        <v>7.850000262260437E-2</v>
      </c>
      <c r="J54">
        <v>7.5699999928474426E-2</v>
      </c>
      <c r="K54">
        <v>4.5099999755620956E-2</v>
      </c>
      <c r="L54">
        <v>7.4000000953674316E-2</v>
      </c>
      <c r="M54">
        <v>7.4600003659725189E-2</v>
      </c>
    </row>
    <row r="55" spans="1:13" x14ac:dyDescent="0.35">
      <c r="A55" s="2" t="s">
        <v>35</v>
      </c>
      <c r="B55">
        <v>0.54259997606277466</v>
      </c>
      <c r="C55">
        <v>0.30050000548362732</v>
      </c>
      <c r="D55">
        <v>0.18999999761581421</v>
      </c>
      <c r="E55">
        <v>0.12549999356269836</v>
      </c>
      <c r="F55">
        <v>8.789999783039093E-2</v>
      </c>
      <c r="G55">
        <v>7.1999996900558472E-2</v>
      </c>
      <c r="H55">
        <v>6.6500000655651093E-2</v>
      </c>
      <c r="I55">
        <v>6.3000001013278961E-2</v>
      </c>
      <c r="J55">
        <v>6.0400001704692841E-2</v>
      </c>
      <c r="K55">
        <v>6.4300000667572021E-2</v>
      </c>
      <c r="L55">
        <v>4.3000001460313797E-2</v>
      </c>
      <c r="M55">
        <v>4.3900001794099808E-2</v>
      </c>
    </row>
    <row r="56" spans="1:13" x14ac:dyDescent="0.35">
      <c r="A56" s="2" t="s">
        <v>36</v>
      </c>
      <c r="B56">
        <v>0.49970000982284546</v>
      </c>
      <c r="C56">
        <v>0.31619998812675476</v>
      </c>
      <c r="D56">
        <v>0.2070000022649765</v>
      </c>
      <c r="E56">
        <v>0.13940000534057617</v>
      </c>
      <c r="F56">
        <v>9.8200000822544098E-2</v>
      </c>
      <c r="G56">
        <v>8.1799998879432678E-2</v>
      </c>
      <c r="H56">
        <v>7.0799998939037323E-2</v>
      </c>
      <c r="I56">
        <v>5.4900001734495163E-2</v>
      </c>
      <c r="J56">
        <v>4.2800001800060272E-2</v>
      </c>
      <c r="K56">
        <v>4.3800000101327896E-2</v>
      </c>
      <c r="L56">
        <v>4.3200001120567322E-2</v>
      </c>
      <c r="M56">
        <v>4.2899999767541885E-2</v>
      </c>
    </row>
    <row r="60" spans="1:13" x14ac:dyDescent="0.35">
      <c r="A60" t="s">
        <v>37</v>
      </c>
      <c r="B60" s="1" t="s">
        <v>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MTUuNjAwMDAwMDAwMDAwMDAxfDE0NzI3OC8xMi9FbnRyeVBhcnQvMzczMjIzMjA5MXwzOS41OTk5OTk5OTk5OTk5OTQ=</eid>
  <version>1</version>
  <updated-at>2025-06-19T02:39:24Z</updated-at>
</LabArchives>
</file>

<file path=customXml/itemProps1.xml><?xml version="1.0" encoding="utf-8"?>
<ds:datastoreItem xmlns:ds="http://schemas.openxmlformats.org/officeDocument/2006/customXml" ds:itemID="{B585D157-A0C3-4389-BED6-8FF4DB962F1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2025-06-19T02:38:21Z</dcterms:created>
  <dcterms:modified xsi:type="dcterms:W3CDTF">2025-06-21T12:43:33Z</dcterms:modified>
</cp:coreProperties>
</file>