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1F4FADD8-6CF7-4C7F-9923-CC532F037B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2" l="1" a="1"/>
  <c r="AB27" i="2" s="1"/>
  <c r="V27" i="2"/>
  <c r="S27" i="2" a="1"/>
  <c r="S27" i="2" s="1"/>
  <c r="Y26" i="2" a="1"/>
  <c r="AB26" i="2" s="1"/>
  <c r="S26" i="2" a="1"/>
  <c r="V26" i="2" s="1"/>
  <c r="Y25" i="2" a="1"/>
  <c r="AB25" i="2" s="1"/>
  <c r="V25" i="2"/>
  <c r="S25" i="2" a="1"/>
  <c r="S25" i="2" s="1"/>
  <c r="Y24" i="2" a="1"/>
  <c r="AB24" i="2" s="1"/>
  <c r="S24" i="2" a="1"/>
  <c r="V24" i="2" s="1"/>
  <c r="Y23" i="2" a="1"/>
  <c r="AB23" i="2" s="1"/>
  <c r="S23" i="2" a="1"/>
  <c r="V23" i="2" s="1"/>
  <c r="Y22" i="2" a="1"/>
  <c r="AB22" i="2" s="1"/>
  <c r="S22" i="2" a="1"/>
  <c r="V22" i="2" s="1"/>
  <c r="Y21" i="2" a="1"/>
  <c r="AB21" i="2" s="1"/>
  <c r="S21" i="2" a="1"/>
  <c r="V21" i="2" s="1"/>
  <c r="Y20" i="2" a="1"/>
  <c r="AB20" i="2" s="1"/>
  <c r="S20" i="2" a="1"/>
  <c r="V20" i="2" s="1"/>
  <c r="AI19" i="2" a="1"/>
  <c r="AI19" i="2" s="1"/>
  <c r="Y19" i="2" a="1"/>
  <c r="AB19" i="2" s="1"/>
  <c r="S19" i="2" a="1"/>
  <c r="V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S16" i="2" s="1"/>
  <c r="AI15" i="2" a="1"/>
  <c r="AI15" i="2" s="1"/>
  <c r="AS18" i="2" l="1"/>
  <c r="AT20" i="2"/>
  <c r="X17" i="2" s="1"/>
  <c r="AT19" i="2"/>
  <c r="X22" i="2"/>
  <c r="AD22" i="2"/>
  <c r="AE22" i="2" s="1"/>
  <c r="X25" i="2"/>
  <c r="X20" i="2"/>
  <c r="AD20" i="2"/>
  <c r="AE20" i="2" s="1"/>
  <c r="X21" i="2"/>
  <c r="Y22" i="2"/>
  <c r="AU15" i="2"/>
  <c r="AU14" i="2"/>
  <c r="AT13" i="2"/>
  <c r="AD23" i="2"/>
  <c r="AD16" i="2"/>
  <c r="AD24" i="2"/>
  <c r="S17" i="2"/>
  <c r="AD25" i="2"/>
  <c r="Y25" i="2"/>
  <c r="AD17" i="2"/>
  <c r="X26" i="2"/>
  <c r="X18" i="2"/>
  <c r="AD26" i="2"/>
  <c r="AE26" i="2" s="1"/>
  <c r="Y17" i="2"/>
  <c r="S20" i="2"/>
  <c r="S23" i="2"/>
  <c r="S26" i="2"/>
  <c r="Y20" i="2"/>
  <c r="S18" i="2"/>
  <c r="U29" i="2" s="1"/>
  <c r="Y23" i="2"/>
  <c r="Y26" i="2"/>
  <c r="Y18" i="2"/>
  <c r="S21" i="2"/>
  <c r="S24" i="2"/>
  <c r="V16" i="2"/>
  <c r="Y21" i="2"/>
  <c r="S19" i="2"/>
  <c r="Y24" i="2"/>
  <c r="Y27" i="2"/>
  <c r="Y16" i="2"/>
  <c r="Y19" i="2"/>
  <c r="S22" i="2"/>
  <c r="W17" i="2" l="1"/>
  <c r="W21" i="2"/>
  <c r="W22" i="2"/>
  <c r="W19" i="2"/>
  <c r="W27" i="2"/>
  <c r="W23" i="2"/>
  <c r="W24" i="2"/>
  <c r="W25" i="2"/>
  <c r="W26" i="2"/>
  <c r="W20" i="2"/>
  <c r="W18" i="2"/>
  <c r="Y29" i="2"/>
  <c r="AE17" i="2"/>
  <c r="AE25" i="2"/>
  <c r="X24" i="2"/>
  <c r="AE24" i="2" s="1"/>
  <c r="AD19" i="2"/>
  <c r="AD27" i="2"/>
  <c r="X23" i="2"/>
  <c r="AE23" i="2" s="1"/>
  <c r="X27" i="2"/>
  <c r="X19" i="2"/>
  <c r="AD21" i="2"/>
  <c r="AE21" i="2" s="1"/>
  <c r="AD18" i="2"/>
  <c r="AE18" i="2" s="1"/>
  <c r="X16" i="2"/>
  <c r="AE16" i="2" s="1"/>
  <c r="W16" i="2"/>
  <c r="AE27" i="2" l="1"/>
  <c r="AE19" i="2"/>
  <c r="AC19" i="2"/>
  <c r="AC24" i="2"/>
  <c r="AC18" i="2"/>
  <c r="AC21" i="2"/>
  <c r="AC27" i="2"/>
  <c r="AC23" i="2"/>
  <c r="AC16" i="2"/>
  <c r="AC25" i="2"/>
  <c r="AC22" i="2"/>
  <c r="AC17" i="2"/>
  <c r="AC20" i="2"/>
  <c r="AC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<sst xmlns="http://schemas.openxmlformats.org/spreadsheetml/2006/main" count="98" uniqueCount="77">
  <si>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</si>
  <si>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</si>
  <si>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</si>
  <si>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</si>
  <si>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</si>
  <si>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</si>
  <si>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</si>
  <si>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20/06/2025</t>
  </si>
  <si>
    <t>Time:</t>
  </si>
  <si>
    <t>1:33:32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</si>
  <si>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</si>
  <si>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</si>
  <si>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</si>
  <si>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</si>
  <si>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</si>
  <si>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</si>
  <si>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</si>
  <si>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</si>
  <si>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</si>
  <si>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</si>
  <si>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</si>
  <si>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</si>
  <si>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</si>
  <si>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</si>
  <si>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</si>
  <si>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</si>
  <si>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20/06/2025 1:33:32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</si>
  <si>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</si>
  <si>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</si>
  <si>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</si>
  <si>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</si>
  <si>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</si>
  <si>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</si>
  <si>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</si>
  <si>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</si>
  <si>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</si>
  <si>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</si>
  <si>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</si>
  <si>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20/06/2025 1:33:48 PM</t>
  </si>
  <si>
    <t>Label: protein</t>
  </si>
  <si>
    <t>Temperature: 23.1 °C</t>
  </si>
  <si>
    <t>20/06/2025 1:34:01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</si>
  <si>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</si>
  <si>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</si>
  <si>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</si>
  <si>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</si>
  <si>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</si>
  <si>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</si>
  <si>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</si>
  <si>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</si>
  <si>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</si>
  <si>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</si>
  <si>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</si>
  <si>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</si>
  <si>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</si>
  <si>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</si>
  <si>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</si>
  <si>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</si>
  <si>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</si>
  <si>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</si>
  <si>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</si>
  <si>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</si>
  <si>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</si>
  <si>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</si>
  <si>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</si>
  <si>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91A.3.1</t>
  </si>
  <si>
    <t>91A.3.2</t>
  </si>
  <si>
    <t>91A.3.3</t>
  </si>
  <si>
    <t>91A.4.1</t>
  </si>
  <si>
    <t>91A.4.2</t>
  </si>
  <si>
    <t>91A.4.3</t>
  </si>
  <si>
    <t>91A.5.1</t>
  </si>
  <si>
    <t>91A.5.2</t>
  </si>
  <si>
    <t>91A.5.3</t>
  </si>
  <si>
    <t>91A.6.1</t>
  </si>
  <si>
    <t>91A.6.2</t>
  </si>
  <si>
    <t>91A.6.3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</si>
</sst>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2">
    <xf numFmtId="0" fontId="0" fillId="0" borderId="0" xfId="0"/>
    <xf numFmtId="0" fontId="0" fillId="0" borderId="0" xfId="0" quotePrefix="1"/>
    <xf numFmtId="0" fontId="1" fillId="9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10" borderId="2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Q4" workbookViewId="0">
      <selection activeCell="R16" sqref="R16:R27"/>
    </sheetView>
  </sheetViews>
  <sheetFormatPr defaultRowHeight="14.5" x14ac:dyDescent="0.35"/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3"/>
      <c r="S13" s="3"/>
      <c r="T13" s="4"/>
      <c r="X13" s="3"/>
      <c r="Y13" s="4"/>
      <c r="AH13" t="s">
        <v>42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0.8707x + 0.0736   (R² = 0.9964)</v>
      </c>
      <c r="AX13" t="s">
        <v>43</v>
      </c>
    </row>
    <row r="14" spans="1:50" ht="15" thickBot="1" x14ac:dyDescent="0.4">
      <c r="R14" s="3"/>
      <c r="S14" s="3"/>
      <c r="T14" s="4"/>
      <c r="X14" s="3"/>
      <c r="Y14" s="4"/>
      <c r="AH14" t="s">
        <v>44</v>
      </c>
      <c r="AI14" s="5">
        <v>0.78125</v>
      </c>
      <c r="AJ14" s="6">
        <v>0.390625</v>
      </c>
      <c r="AK14" s="6">
        <v>0.1953125</v>
      </c>
      <c r="AL14" s="6">
        <v>9.765625E-2</v>
      </c>
      <c r="AM14" s="6">
        <v>4.8828125E-2</v>
      </c>
      <c r="AN14" s="6">
        <v>2.44140625E-2</v>
      </c>
      <c r="AO14" s="6">
        <v>1.220703125E-2</v>
      </c>
      <c r="AP14" s="6">
        <v>6.103515625E-3</v>
      </c>
      <c r="AQ14" s="6">
        <v>3.0517578130000002E-3</v>
      </c>
      <c r="AR14" s="7">
        <v>0</v>
      </c>
      <c r="AT14" t="s">
        <v>45</v>
      </c>
      <c r="AU14">
        <f>SLOPE(_xlfn.ANCHORARRAY(AI15),AI14:AR14)</f>
        <v>0.87070779130176879</v>
      </c>
    </row>
    <row r="15" spans="1:50" x14ac:dyDescent="0.35">
      <c r="A15" t="s">
        <v>17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H15" t="s">
        <v>60</v>
      </c>
      <c r="AI15" cm="1">
        <f t="array" ref="AI15:AR15">B30:K30</f>
        <v>0.73619997501373291</v>
      </c>
      <c r="AJ15">
        <v>0.44100001454353333</v>
      </c>
      <c r="AK15">
        <v>0.26150000095367432</v>
      </c>
      <c r="AL15">
        <v>0.15929999947547913</v>
      </c>
      <c r="AM15">
        <v>0.11299999803304672</v>
      </c>
      <c r="AN15">
        <v>8.9800000190734863E-2</v>
      </c>
      <c r="AO15">
        <v>8.2500003278255463E-2</v>
      </c>
      <c r="AP15">
        <v>7.5800001621246338E-2</v>
      </c>
      <c r="AQ15">
        <v>6.4999997615814209E-2</v>
      </c>
      <c r="AR15">
        <v>7.0200003683567047E-2</v>
      </c>
      <c r="AT15" t="s">
        <v>61</v>
      </c>
      <c r="AU15">
        <f>INTERCEPT(_xlfn.ANCHORARRAY(AI15),AI14:AR14)</f>
        <v>7.3647625980414494E-2</v>
      </c>
    </row>
    <row r="16" spans="1:50" x14ac:dyDescent="0.35">
      <c r="A16" t="s">
        <v>18</v>
      </c>
      <c r="E16" t="s">
        <v>19</v>
      </c>
      <c r="R16" t="s">
        <v>65</v>
      </c>
      <c r="S16" s="3" cm="1">
        <f t="array" ref="S16:U16">B50:D50</f>
        <v>5.1899999380111694E-2</v>
      </c>
      <c r="T16" s="4">
        <v>8.449999988079071E-2</v>
      </c>
      <c r="U16">
        <v>8.2500003278255463E-2</v>
      </c>
      <c r="V16">
        <f>AVERAGE(T16:U16)</f>
        <v>8.3500001579523087E-2</v>
      </c>
      <c r="W16">
        <f>V16-$U$29</f>
        <v>3.0283334975441299E-2</v>
      </c>
      <c r="X16" s="3">
        <f>(V16 -$AT$20)/$AT$19</f>
        <v>6.8896965231018875E-2</v>
      </c>
      <c r="Y16" s="4" cm="1">
        <f t="array" ref="Y16:AA16">B24:D24</f>
        <v>3.7599999457597733E-2</v>
      </c>
      <c r="Z16">
        <v>0.10540000349283218</v>
      </c>
      <c r="AA16">
        <v>9.2399999499320984E-2</v>
      </c>
      <c r="AB16">
        <f>AVERAGE(Z16:AA16)</f>
        <v>9.8900001496076584E-2</v>
      </c>
      <c r="AC16">
        <f>AB16-$Y$29</f>
        <v>5.4883334785699844E-2</v>
      </c>
      <c r="AD16">
        <f>(AB16-$AU$15)/$AU$14</f>
        <v>2.9002124211967864E-2</v>
      </c>
      <c r="AE16">
        <f>AD16/X16</f>
        <v>0.42094922635156201</v>
      </c>
    </row>
    <row r="17" spans="1:46" x14ac:dyDescent="0.35">
      <c r="A17" t="s">
        <v>20</v>
      </c>
      <c r="E17">
        <v>540</v>
      </c>
      <c r="F17" t="s">
        <v>21</v>
      </c>
      <c r="R17" t="s">
        <v>66</v>
      </c>
      <c r="S17" s="3" cm="1">
        <f t="array" ref="S17:U17">E50:G50</f>
        <v>5.0099998712539673E-2</v>
      </c>
      <c r="T17" s="4">
        <v>8.3400003612041473E-2</v>
      </c>
      <c r="U17">
        <v>8.190000057220459E-2</v>
      </c>
      <c r="V17">
        <f t="shared" ref="V17:V27" si="0">AVERAGE(T17:U17)</f>
        <v>8.2650002092123032E-2</v>
      </c>
      <c r="W17">
        <f t="shared" ref="W17:W27" si="1">V17-$U$29</f>
        <v>2.9433335488041244E-2</v>
      </c>
      <c r="X17" s="3">
        <f t="shared" ref="X17:X27" si="2">(V17 -$AT$20)/$AT$19</f>
        <v>6.4431267454929539E-2</v>
      </c>
      <c r="Y17" s="4" cm="1">
        <f t="array" ref="Y17:AA17">E24:G24</f>
        <v>3.8199998438358307E-2</v>
      </c>
      <c r="Z17">
        <v>0.10180000215768814</v>
      </c>
      <c r="AA17">
        <v>0.10289999842643738</v>
      </c>
      <c r="AB17">
        <f t="shared" ref="AB17:AB27" si="3">AVERAGE(Z17:AA17)</f>
        <v>0.10235000029206276</v>
      </c>
      <c r="AC17">
        <f t="shared" ref="AC17:AC27" si="4">AB17-$Y$29</f>
        <v>5.833333358168602E-2</v>
      </c>
      <c r="AD17">
        <f t="shared" ref="AD17:AD27" si="5">(AB17-$AU$15)/$AU$14</f>
        <v>3.2964416533744594E-2</v>
      </c>
      <c r="AE17">
        <f t="shared" ref="AE17:AE27" si="6">AD17/X17</f>
        <v>0.51162141978354847</v>
      </c>
      <c r="AH17" t="s">
        <v>62</v>
      </c>
    </row>
    <row r="18" spans="1:46" ht="15" thickBot="1" x14ac:dyDescent="0.4">
      <c r="A18" t="s">
        <v>22</v>
      </c>
      <c r="E18">
        <v>30</v>
      </c>
      <c r="R18" t="s">
        <v>67</v>
      </c>
      <c r="S18" s="3" cm="1">
        <f t="array" ref="S18:U18">H50:J50</f>
        <v>5.8100000023841858E-2</v>
      </c>
      <c r="T18" s="4">
        <v>8.6900003254413605E-2</v>
      </c>
      <c r="U18">
        <v>8.5900001227855682E-2</v>
      </c>
      <c r="V18">
        <f t="shared" si="0"/>
        <v>8.6400002241134644E-2</v>
      </c>
      <c r="W18">
        <f t="shared" si="1"/>
        <v>3.3183335637052856E-2</v>
      </c>
      <c r="X18" s="3">
        <f t="shared" si="2"/>
        <v>8.4132887954724164E-2</v>
      </c>
      <c r="Y18" s="4" cm="1">
        <f t="array" ref="Y18:AA18">H24:J24</f>
        <v>4.9300000071525574E-2</v>
      </c>
      <c r="Z18">
        <v>9.4400003552436829E-2</v>
      </c>
      <c r="AA18">
        <v>9.3199998140335083E-2</v>
      </c>
      <c r="AB18">
        <f t="shared" si="3"/>
        <v>9.3800000846385956E-2</v>
      </c>
      <c r="AC18">
        <f t="shared" si="4"/>
        <v>4.9783334136009216E-2</v>
      </c>
      <c r="AD18">
        <f t="shared" si="5"/>
        <v>2.3144819728605229E-2</v>
      </c>
      <c r="AE18">
        <f t="shared" si="6"/>
        <v>0.27509836273611027</v>
      </c>
      <c r="AH18" t="s">
        <v>63</v>
      </c>
      <c r="AI18" s="6">
        <v>2</v>
      </c>
      <c r="AJ18" s="6">
        <v>1</v>
      </c>
      <c r="AK18" s="6">
        <v>0.5</v>
      </c>
      <c r="AL18" s="6">
        <v>0.25</v>
      </c>
      <c r="AM18" s="6">
        <v>0.125</v>
      </c>
      <c r="AN18" s="6">
        <v>6.25E-2</v>
      </c>
      <c r="AO18" s="6">
        <v>3.125E-2</v>
      </c>
      <c r="AP18" s="8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0.1903x + 0.0704   (R² = 0.9917)</v>
      </c>
    </row>
    <row r="19" spans="1:46" x14ac:dyDescent="0.35">
      <c r="A19" t="s">
        <v>23</v>
      </c>
      <c r="E19">
        <v>0</v>
      </c>
      <c r="F19" t="s">
        <v>24</v>
      </c>
      <c r="R19" t="s">
        <v>68</v>
      </c>
      <c r="S19" s="3" cm="1">
        <f t="array" ref="S19:U19">K50:M50</f>
        <v>4.5699998736381531E-2</v>
      </c>
      <c r="T19" s="4">
        <v>8.3700001239776611E-2</v>
      </c>
      <c r="U19">
        <v>7.1999996900558472E-2</v>
      </c>
      <c r="V19">
        <f t="shared" si="0"/>
        <v>7.7849999070167542E-2</v>
      </c>
      <c r="W19">
        <f t="shared" si="1"/>
        <v>2.4633332466085754E-2</v>
      </c>
      <c r="X19" s="3">
        <f t="shared" si="2"/>
        <v>3.921317834062385E-2</v>
      </c>
      <c r="Y19" s="9" cm="1">
        <f t="array" ref="Y19:AA19">K24:M24</f>
        <v>4.6500001102685928E-2</v>
      </c>
      <c r="Z19" s="10">
        <v>0.12399999797344208</v>
      </c>
      <c r="AA19">
        <v>0.12399999797344208</v>
      </c>
      <c r="AB19">
        <f t="shared" si="3"/>
        <v>0.12399999797344208</v>
      </c>
      <c r="AC19">
        <f t="shared" si="4"/>
        <v>7.9983331263065338E-2</v>
      </c>
      <c r="AD19">
        <f t="shared" si="5"/>
        <v>5.7829242480703293E-2</v>
      </c>
      <c r="AE19">
        <f t="shared" si="6"/>
        <v>1.4747399962933807</v>
      </c>
      <c r="AH19" t="s">
        <v>60</v>
      </c>
      <c r="AI19" cm="1">
        <f t="array" ref="AI19:AP19">B56:I56</f>
        <v>0.43930000066757202</v>
      </c>
      <c r="AJ19">
        <v>0.2736000120639801</v>
      </c>
      <c r="AK19">
        <v>0.18359999358654022</v>
      </c>
      <c r="AL19">
        <v>0.12690000236034393</v>
      </c>
      <c r="AM19">
        <v>9.3999996781349182E-2</v>
      </c>
      <c r="AN19">
        <v>7.7100001275539398E-2</v>
      </c>
      <c r="AO19">
        <v>6.8300001323223114E-2</v>
      </c>
      <c r="AP19">
        <v>5.5700000375509262E-2</v>
      </c>
      <c r="AS19" t="s">
        <v>45</v>
      </c>
      <c r="AT19">
        <f>SLOPE(_xlfn.ANCHORARRAY(AI19),AI18:AP18)</f>
        <v>0.19033968038571764</v>
      </c>
    </row>
    <row r="20" spans="1:46" x14ac:dyDescent="0.35">
      <c r="A20" t="s">
        <v>25</v>
      </c>
      <c r="B20" s="1" t="s">
        <v>26</v>
      </c>
      <c r="R20" t="s">
        <v>69</v>
      </c>
      <c r="S20" cm="1">
        <f t="array" ref="S20:U20">B52:D52</f>
        <v>6.1500001698732376E-2</v>
      </c>
      <c r="T20">
        <v>8.2900002598762512E-2</v>
      </c>
      <c r="U20">
        <v>8.1399999558925629E-2</v>
      </c>
      <c r="V20">
        <f t="shared" si="0"/>
        <v>8.215000107884407E-2</v>
      </c>
      <c r="W20">
        <f t="shared" si="1"/>
        <v>2.8933334474762283E-2</v>
      </c>
      <c r="X20" s="3">
        <f t="shared" si="2"/>
        <v>6.1804379502476726E-2</v>
      </c>
      <c r="Y20" cm="1">
        <f t="array" ref="Y20:AA20">B26:D26</f>
        <v>4.4900000095367432E-2</v>
      </c>
      <c r="Z20">
        <v>0.1582999974489212</v>
      </c>
      <c r="AA20">
        <v>0.12669999897480011</v>
      </c>
      <c r="AB20">
        <f t="shared" si="3"/>
        <v>0.14249999821186066</v>
      </c>
      <c r="AC20">
        <f t="shared" si="4"/>
        <v>9.8483331501483917E-2</v>
      </c>
      <c r="AD20">
        <f t="shared" si="5"/>
        <v>7.9076324938481449E-2</v>
      </c>
      <c r="AE20">
        <f t="shared" si="6"/>
        <v>1.2794615134889036</v>
      </c>
      <c r="AS20" t="s">
        <v>64</v>
      </c>
      <c r="AT20">
        <f>INTERCEPT(_xlfn.ANCHORARRAY(AI19),AI18:AP18)</f>
        <v>7.0386175237905052E-2</v>
      </c>
    </row>
    <row r="21" spans="1:46" x14ac:dyDescent="0.35">
      <c r="R21" t="s">
        <v>70</v>
      </c>
      <c r="S21" cm="1">
        <f t="array" ref="S21:U21">E52:G52</f>
        <v>4.6599999070167542E-2</v>
      </c>
      <c r="T21">
        <v>9.2200003564357758E-2</v>
      </c>
      <c r="U21">
        <v>8.5199996829032898E-2</v>
      </c>
      <c r="V21">
        <f t="shared" si="0"/>
        <v>8.8700000196695328E-2</v>
      </c>
      <c r="W21">
        <f t="shared" si="1"/>
        <v>3.548333359261354E-2</v>
      </c>
      <c r="X21" s="3">
        <f t="shared" si="2"/>
        <v>9.6216537306765784E-2</v>
      </c>
      <c r="Y21" cm="1">
        <f t="array" ref="Y21:AA21">E26:G26</f>
        <v>4.3600000441074371E-2</v>
      </c>
      <c r="Z21">
        <v>0.10080000013113022</v>
      </c>
      <c r="AA21">
        <v>9.3000002205371857E-2</v>
      </c>
      <c r="AB21">
        <f t="shared" si="3"/>
        <v>9.6900001168251038E-2</v>
      </c>
      <c r="AC21">
        <f t="shared" si="4"/>
        <v>5.2883334457874298E-2</v>
      </c>
      <c r="AD21">
        <f t="shared" si="5"/>
        <v>2.6705141977738159E-2</v>
      </c>
      <c r="AE21">
        <f t="shared" si="6"/>
        <v>0.27755251566157013</v>
      </c>
    </row>
    <row r="22" spans="1:46" x14ac:dyDescent="0.35">
      <c r="B22" t="s">
        <v>27</v>
      </c>
      <c r="R22" t="s">
        <v>71</v>
      </c>
      <c r="S22" cm="1">
        <f t="array" ref="S22:U22">H52:J52</f>
        <v>7.850000262260437E-2</v>
      </c>
      <c r="T22">
        <v>8.8500000536441803E-2</v>
      </c>
      <c r="U22">
        <v>9.1499999165534973E-2</v>
      </c>
      <c r="V22">
        <f t="shared" si="0"/>
        <v>8.9999999850988388E-2</v>
      </c>
      <c r="W22">
        <f t="shared" si="1"/>
        <v>3.6783333246906601E-2</v>
      </c>
      <c r="X22" s="3">
        <f t="shared" si="2"/>
        <v>0.1030464303257025</v>
      </c>
      <c r="Y22" cm="1">
        <f t="array" ref="Y22:AA22">H26:J26</f>
        <v>5.3399998694658279E-2</v>
      </c>
      <c r="Z22">
        <v>0.12240000069141388</v>
      </c>
      <c r="AA22">
        <v>0.11169999837875366</v>
      </c>
      <c r="AB22">
        <f t="shared" si="3"/>
        <v>0.11704999953508377</v>
      </c>
      <c r="AC22">
        <f t="shared" si="4"/>
        <v>7.3033332824707031E-2</v>
      </c>
      <c r="AD22">
        <f t="shared" si="5"/>
        <v>4.9847232318640113E-2</v>
      </c>
      <c r="AE22">
        <f t="shared" si="6"/>
        <v>0.48373565354070197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11" t="s">
        <v>72</v>
      </c>
      <c r="S23" cm="1">
        <f t="array" ref="S23:U23">K52:M52</f>
        <v>4.3299999088048935E-2</v>
      </c>
      <c r="T23">
        <v>5.0700001418590546E-2</v>
      </c>
      <c r="U23">
        <v>5.1100000739097595E-2</v>
      </c>
      <c r="V23">
        <f t="shared" si="0"/>
        <v>5.090000107884407E-2</v>
      </c>
      <c r="W23">
        <f t="shared" si="1"/>
        <v>-2.3166655252377169E-3</v>
      </c>
      <c r="X23" s="3">
        <f t="shared" si="2"/>
        <v>-0.10237578480521159</v>
      </c>
      <c r="Y23" cm="1">
        <f t="array" ref="Y23:AA23">K26:M26</f>
        <v>4.3999999761581421E-2</v>
      </c>
      <c r="Z23">
        <v>5.7300001382827759E-2</v>
      </c>
      <c r="AA23">
        <v>5.9700001031160355E-2</v>
      </c>
      <c r="AB23">
        <f t="shared" si="3"/>
        <v>5.8500001206994057E-2</v>
      </c>
      <c r="AC23">
        <f t="shared" si="4"/>
        <v>1.4483334496617317E-2</v>
      </c>
      <c r="AD23">
        <f t="shared" si="5"/>
        <v>-1.739690964608653E-2</v>
      </c>
      <c r="AE23">
        <f t="shared" si="6"/>
        <v>0.16993188066091303</v>
      </c>
    </row>
    <row r="24" spans="1:46" x14ac:dyDescent="0.35">
      <c r="A24" s="2" t="s">
        <v>29</v>
      </c>
      <c r="B24">
        <v>3.7599999457597733E-2</v>
      </c>
      <c r="C24">
        <v>0.10540000349283218</v>
      </c>
      <c r="D24">
        <v>9.2399999499320984E-2</v>
      </c>
      <c r="E24">
        <v>3.8199998438358307E-2</v>
      </c>
      <c r="F24">
        <v>0.10180000215768814</v>
      </c>
      <c r="G24">
        <v>0.10289999842643738</v>
      </c>
      <c r="H24">
        <v>4.9300000071525574E-2</v>
      </c>
      <c r="I24">
        <v>9.4400003552436829E-2</v>
      </c>
      <c r="J24">
        <v>9.3199998140335083E-2</v>
      </c>
      <c r="K24">
        <v>4.6500001102685928E-2</v>
      </c>
      <c r="L24">
        <v>0.12399999797344208</v>
      </c>
      <c r="M24">
        <v>0.12399999797344208</v>
      </c>
      <c r="R24" s="11" t="s">
        <v>73</v>
      </c>
      <c r="S24" cm="1">
        <f t="array" ref="S24:U24">B54:D54</f>
        <v>5.0999999046325684E-2</v>
      </c>
      <c r="T24">
        <v>8.3099998533725739E-2</v>
      </c>
      <c r="U24">
        <v>8.0899998545646667E-2</v>
      </c>
      <c r="V24">
        <f t="shared" si="0"/>
        <v>8.1999998539686203E-2</v>
      </c>
      <c r="W24">
        <f t="shared" si="1"/>
        <v>2.8783331935604416E-2</v>
      </c>
      <c r="X24" s="3">
        <f t="shared" si="2"/>
        <v>6.1016301373660431E-2</v>
      </c>
      <c r="Y24" cm="1">
        <f t="array" ref="Y24:AA24">B28:D28</f>
        <v>3.7399999797344208E-2</v>
      </c>
      <c r="Z24">
        <v>0.13439999520778656</v>
      </c>
      <c r="AA24">
        <v>0.16570000350475311</v>
      </c>
      <c r="AB24">
        <f t="shared" si="3"/>
        <v>0.15004999935626984</v>
      </c>
      <c r="AC24">
        <f t="shared" si="4"/>
        <v>0.1060333326458931</v>
      </c>
      <c r="AD24">
        <f t="shared" si="5"/>
        <v>8.774743276573703E-2</v>
      </c>
      <c r="AE24">
        <f t="shared" si="6"/>
        <v>1.4380981932742307</v>
      </c>
    </row>
    <row r="25" spans="1:46" x14ac:dyDescent="0.35">
      <c r="A25" s="2" t="s">
        <v>30</v>
      </c>
      <c r="B25">
        <v>5.429999902844429E-2</v>
      </c>
      <c r="C25">
        <v>7.5300000607967377E-2</v>
      </c>
      <c r="D25">
        <v>7.3600001633167267E-2</v>
      </c>
      <c r="E25">
        <v>4.9400001764297485E-2</v>
      </c>
      <c r="F25">
        <v>7.4100002646446228E-2</v>
      </c>
      <c r="G25">
        <v>7.2800002992153168E-2</v>
      </c>
      <c r="H25">
        <v>5.9099998325109482E-2</v>
      </c>
      <c r="I25">
        <v>7.7500000596046448E-2</v>
      </c>
      <c r="J25">
        <v>7.590000331401825E-2</v>
      </c>
      <c r="K25">
        <v>4.439999908208847E-2</v>
      </c>
      <c r="L25">
        <v>7.4799999594688416E-2</v>
      </c>
      <c r="M25">
        <v>6.1999998986721039E-2</v>
      </c>
      <c r="R25" t="s">
        <v>74</v>
      </c>
      <c r="S25" cm="1">
        <f t="array" ref="S25:U25">E54:G54</f>
        <v>4.5800000429153442E-2</v>
      </c>
      <c r="T25">
        <v>8.8600002229213715E-2</v>
      </c>
      <c r="U25">
        <v>9.1600000858306885E-2</v>
      </c>
      <c r="V25">
        <f t="shared" si="0"/>
        <v>9.01000015437603E-2</v>
      </c>
      <c r="W25">
        <f t="shared" si="1"/>
        <v>3.6883334939678512E-2</v>
      </c>
      <c r="X25" s="3">
        <f t="shared" si="2"/>
        <v>0.10357181574491336</v>
      </c>
      <c r="Y25" cm="1">
        <f t="array" ref="Y25:AA25">E28:G28</f>
        <v>3.7000000476837158E-2</v>
      </c>
      <c r="Z25">
        <v>0.12169999629259109</v>
      </c>
      <c r="AA25">
        <v>0.13549999892711639</v>
      </c>
      <c r="AB25">
        <f t="shared" si="3"/>
        <v>0.12859999760985374</v>
      </c>
      <c r="AC25">
        <f t="shared" si="4"/>
        <v>8.4583330899477005E-2</v>
      </c>
      <c r="AD25">
        <f t="shared" si="5"/>
        <v>6.3112300335892976E-2</v>
      </c>
      <c r="AE25">
        <f t="shared" si="6"/>
        <v>0.6093578632562745</v>
      </c>
    </row>
    <row r="26" spans="1:46" x14ac:dyDescent="0.35">
      <c r="A26" s="2" t="s">
        <v>31</v>
      </c>
      <c r="B26">
        <v>4.4900000095367432E-2</v>
      </c>
      <c r="C26">
        <v>0.1582999974489212</v>
      </c>
      <c r="D26">
        <v>0.12669999897480011</v>
      </c>
      <c r="E26">
        <v>4.3600000441074371E-2</v>
      </c>
      <c r="F26">
        <v>0.10080000013113022</v>
      </c>
      <c r="G26">
        <v>9.3000002205371857E-2</v>
      </c>
      <c r="H26">
        <v>5.3399998694658279E-2</v>
      </c>
      <c r="I26">
        <v>0.12240000069141388</v>
      </c>
      <c r="J26">
        <v>0.11169999837875366</v>
      </c>
      <c r="K26">
        <v>4.3999999761581421E-2</v>
      </c>
      <c r="L26">
        <v>5.7300001382827759E-2</v>
      </c>
      <c r="M26">
        <v>5.9700001031160355E-2</v>
      </c>
      <c r="R26" t="s">
        <v>75</v>
      </c>
      <c r="S26" cm="1">
        <f t="array" ref="S26:U26">H54:J54</f>
        <v>6.1900001019239426E-2</v>
      </c>
      <c r="T26">
        <v>8.1399999558925629E-2</v>
      </c>
      <c r="U26">
        <v>8.1699997186660767E-2</v>
      </c>
      <c r="V26">
        <f t="shared" si="0"/>
        <v>8.1549998372793198E-2</v>
      </c>
      <c r="W26">
        <f t="shared" si="1"/>
        <v>2.833333176871141E-2</v>
      </c>
      <c r="X26" s="3">
        <f t="shared" si="2"/>
        <v>5.865210613081305E-2</v>
      </c>
      <c r="Y26" cm="1">
        <f t="array" ref="Y26:AA26">H28:J28</f>
        <v>5.1800001412630081E-2</v>
      </c>
      <c r="Z26">
        <v>0.14730000495910645</v>
      </c>
      <c r="AA26">
        <v>0.12960000336170197</v>
      </c>
      <c r="AB26">
        <f t="shared" si="3"/>
        <v>0.13845000416040421</v>
      </c>
      <c r="AC26">
        <f t="shared" si="4"/>
        <v>9.4433337450027466E-2</v>
      </c>
      <c r="AD26">
        <f t="shared" si="5"/>
        <v>7.4424943508436564E-2</v>
      </c>
      <c r="AE26">
        <f t="shared" si="6"/>
        <v>1.2689219265621088</v>
      </c>
    </row>
    <row r="27" spans="1:46" x14ac:dyDescent="0.35">
      <c r="A27" s="2" t="s">
        <v>32</v>
      </c>
      <c r="B27">
        <v>6.5399996936321259E-2</v>
      </c>
      <c r="C27">
        <v>7.4199996888637543E-2</v>
      </c>
      <c r="D27">
        <v>7.2499997913837433E-2</v>
      </c>
      <c r="E27">
        <v>4.6900000423192978E-2</v>
      </c>
      <c r="F27">
        <v>8.2400001585483551E-2</v>
      </c>
      <c r="G27">
        <v>7.7100001275539398E-2</v>
      </c>
      <c r="H27">
        <v>8.0700002610683441E-2</v>
      </c>
      <c r="I27">
        <v>7.9599998891353607E-2</v>
      </c>
      <c r="J27">
        <v>8.2699999213218689E-2</v>
      </c>
      <c r="K27">
        <v>4.3000001460313797E-2</v>
      </c>
      <c r="L27">
        <v>4.5000001788139343E-2</v>
      </c>
      <c r="M27">
        <v>4.479999840259552E-2</v>
      </c>
      <c r="R27" t="s">
        <v>76</v>
      </c>
      <c r="S27" cm="1">
        <f t="array" ref="S27:U27">K54:M54</f>
        <v>4.4199999421834946E-2</v>
      </c>
      <c r="T27">
        <v>5.1600001752376556E-2</v>
      </c>
      <c r="U27">
        <v>5.2099999040365219E-2</v>
      </c>
      <c r="V27">
        <f t="shared" si="0"/>
        <v>5.1850000396370888E-2</v>
      </c>
      <c r="W27">
        <f t="shared" si="1"/>
        <v>-1.3666662077108996E-3</v>
      </c>
      <c r="X27" s="3">
        <f t="shared" si="2"/>
        <v>-9.7384711395811757E-2</v>
      </c>
      <c r="Y27" cm="1">
        <f t="array" ref="Y27:AA27">K28:M28</f>
        <v>4.4500000774860382E-2</v>
      </c>
      <c r="Z27">
        <v>5.7199999690055847E-2</v>
      </c>
      <c r="AA27">
        <v>5.4099999368190765E-2</v>
      </c>
      <c r="AB27">
        <f t="shared" si="3"/>
        <v>5.5649999529123306E-2</v>
      </c>
      <c r="AC27">
        <f t="shared" si="4"/>
        <v>1.1633332818746567E-2</v>
      </c>
      <c r="AD27">
        <f t="shared" si="5"/>
        <v>-2.0670110720364041E-2</v>
      </c>
      <c r="AE27">
        <f t="shared" si="6"/>
        <v>0.21225211251437773</v>
      </c>
    </row>
    <row r="28" spans="1:46" x14ac:dyDescent="0.35">
      <c r="A28" s="2" t="s">
        <v>33</v>
      </c>
      <c r="B28">
        <v>3.7399999797344208E-2</v>
      </c>
      <c r="C28">
        <v>0.13439999520778656</v>
      </c>
      <c r="D28">
        <v>0.16570000350475311</v>
      </c>
      <c r="E28">
        <v>3.7000000476837158E-2</v>
      </c>
      <c r="F28">
        <v>0.12169999629259109</v>
      </c>
      <c r="G28">
        <v>0.13549999892711639</v>
      </c>
      <c r="H28">
        <v>5.1800001412630081E-2</v>
      </c>
      <c r="I28">
        <v>0.14730000495910645</v>
      </c>
      <c r="J28">
        <v>0.12960000336170197</v>
      </c>
      <c r="K28">
        <v>4.4500000774860382E-2</v>
      </c>
      <c r="L28">
        <v>5.7199999690055847E-2</v>
      </c>
      <c r="M28">
        <v>5.4099999368190765E-2</v>
      </c>
    </row>
    <row r="29" spans="1:46" x14ac:dyDescent="0.35">
      <c r="A29" s="2" t="s">
        <v>34</v>
      </c>
      <c r="B29">
        <v>5.3500000387430191E-2</v>
      </c>
      <c r="C29">
        <v>7.4000000953674316E-2</v>
      </c>
      <c r="D29">
        <v>7.3399998247623444E-2</v>
      </c>
      <c r="E29">
        <v>4.5000001788139343E-2</v>
      </c>
      <c r="F29">
        <v>7.9499997198581696E-2</v>
      </c>
      <c r="G29">
        <v>8.449999988079071E-2</v>
      </c>
      <c r="H29">
        <v>6.679999828338623E-2</v>
      </c>
      <c r="I29">
        <v>7.2999998927116394E-2</v>
      </c>
      <c r="J29">
        <v>7.2200000286102295E-2</v>
      </c>
      <c r="K29">
        <v>4.2899999767541885E-2</v>
      </c>
      <c r="L29">
        <v>4.479999840259552E-2</v>
      </c>
      <c r="M29">
        <v>4.5200001448392868E-2</v>
      </c>
      <c r="U29">
        <f>AVERAGE(S16:S27)</f>
        <v>5.3216666604081787E-2</v>
      </c>
      <c r="Y29">
        <f>AVERAGE(Y16:Y27)</f>
        <v>4.401666671037674E-2</v>
      </c>
    </row>
    <row r="30" spans="1:46" x14ac:dyDescent="0.35">
      <c r="A30" s="2" t="s">
        <v>35</v>
      </c>
      <c r="B30">
        <v>0.73619997501373291</v>
      </c>
      <c r="C30">
        <v>0.44100001454353333</v>
      </c>
      <c r="D30">
        <v>0.26150000095367432</v>
      </c>
      <c r="E30">
        <v>0.15929999947547913</v>
      </c>
      <c r="F30">
        <v>0.11299999803304672</v>
      </c>
      <c r="G30">
        <v>8.9800000190734863E-2</v>
      </c>
      <c r="H30">
        <v>8.2500003278255463E-2</v>
      </c>
      <c r="I30">
        <v>7.5800001621246338E-2</v>
      </c>
      <c r="J30">
        <v>6.4999997615814209E-2</v>
      </c>
      <c r="K30">
        <v>7.0200003683567047E-2</v>
      </c>
      <c r="L30">
        <v>4.6000000089406967E-2</v>
      </c>
      <c r="M30">
        <v>4.4700000435113907E-2</v>
      </c>
    </row>
    <row r="31" spans="1:46" x14ac:dyDescent="0.35">
      <c r="A31" s="2" t="s">
        <v>36</v>
      </c>
      <c r="B31">
        <v>0.38670000433921814</v>
      </c>
      <c r="C31">
        <v>0.23980000615119934</v>
      </c>
      <c r="D31">
        <v>0.16439999639987946</v>
      </c>
      <c r="E31">
        <v>0.11400000005960464</v>
      </c>
      <c r="F31">
        <v>8.4799997508525848E-2</v>
      </c>
      <c r="G31">
        <v>7.0000000298023224E-2</v>
      </c>
      <c r="H31">
        <v>6.210000067949295E-2</v>
      </c>
      <c r="I31">
        <v>5.1500000059604645E-2</v>
      </c>
      <c r="J31">
        <v>4.3200001120567322E-2</v>
      </c>
      <c r="K31">
        <v>4.2399998754262924E-2</v>
      </c>
      <c r="L31">
        <v>4.309999942779541E-2</v>
      </c>
      <c r="M31">
        <v>4.2300000786781311E-2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3.7799999117851257E-2</v>
      </c>
      <c r="C49">
        <v>8.7099999189376831E-2</v>
      </c>
      <c r="D49">
        <v>7.9700000584125519E-2</v>
      </c>
      <c r="E49">
        <v>3.8699999451637268E-2</v>
      </c>
      <c r="F49">
        <v>8.4200002253055573E-2</v>
      </c>
      <c r="G49">
        <v>8.3999998867511749E-2</v>
      </c>
      <c r="H49">
        <v>4.8099998384714127E-2</v>
      </c>
      <c r="I49">
        <v>7.8699998557567596E-2</v>
      </c>
      <c r="J49">
        <v>7.7600002288818359E-2</v>
      </c>
      <c r="K49">
        <v>4.6000000089406967E-2</v>
      </c>
      <c r="L49">
        <v>0.10300000011920929</v>
      </c>
      <c r="M49">
        <v>9.6299998462200165E-2</v>
      </c>
    </row>
    <row r="50" spans="1:13" x14ac:dyDescent="0.35">
      <c r="A50" s="2" t="s">
        <v>30</v>
      </c>
      <c r="B50">
        <v>5.1899999380111694E-2</v>
      </c>
      <c r="C50">
        <v>8.449999988079071E-2</v>
      </c>
      <c r="D50">
        <v>8.2500003278255463E-2</v>
      </c>
      <c r="E50">
        <v>5.0099998712539673E-2</v>
      </c>
      <c r="F50">
        <v>8.3400003612041473E-2</v>
      </c>
      <c r="G50">
        <v>8.190000057220459E-2</v>
      </c>
      <c r="H50">
        <v>5.8100000023841858E-2</v>
      </c>
      <c r="I50">
        <v>8.6900003254413605E-2</v>
      </c>
      <c r="J50">
        <v>8.5900001227855682E-2</v>
      </c>
      <c r="K50">
        <v>4.5699998736381531E-2</v>
      </c>
      <c r="L50">
        <v>8.3700001239776611E-2</v>
      </c>
      <c r="M50">
        <v>7.1999996900558472E-2</v>
      </c>
    </row>
    <row r="51" spans="1:13" x14ac:dyDescent="0.35">
      <c r="A51" s="2" t="s">
        <v>31</v>
      </c>
      <c r="B51">
        <v>4.2300000786781311E-2</v>
      </c>
      <c r="C51">
        <v>0.12669999897480011</v>
      </c>
      <c r="D51">
        <v>9.9799998104572296E-2</v>
      </c>
      <c r="E51">
        <v>4.1700001806020737E-2</v>
      </c>
      <c r="F51">
        <v>8.190000057220459E-2</v>
      </c>
      <c r="G51">
        <v>7.7500000596046448E-2</v>
      </c>
      <c r="H51">
        <v>4.9400001764297485E-2</v>
      </c>
      <c r="I51">
        <v>9.6900001168251038E-2</v>
      </c>
      <c r="J51">
        <v>8.6800001561641693E-2</v>
      </c>
      <c r="K51">
        <v>4.1999999433755875E-2</v>
      </c>
      <c r="L51">
        <v>5.6699998676776886E-2</v>
      </c>
      <c r="M51">
        <v>5.4400000721216202E-2</v>
      </c>
    </row>
    <row r="52" spans="1:13" x14ac:dyDescent="0.35">
      <c r="A52" s="2" t="s">
        <v>32</v>
      </c>
      <c r="B52">
        <v>6.1500001698732376E-2</v>
      </c>
      <c r="C52">
        <v>8.2900002598762512E-2</v>
      </c>
      <c r="D52">
        <v>8.1399999558925629E-2</v>
      </c>
      <c r="E52">
        <v>4.6599999070167542E-2</v>
      </c>
      <c r="F52">
        <v>9.2200003564357758E-2</v>
      </c>
      <c r="G52">
        <v>8.5199996829032898E-2</v>
      </c>
      <c r="H52">
        <v>7.850000262260437E-2</v>
      </c>
      <c r="I52">
        <v>8.8500000536441803E-2</v>
      </c>
      <c r="J52">
        <v>9.1499999165534973E-2</v>
      </c>
      <c r="K52">
        <v>4.3299999088048935E-2</v>
      </c>
      <c r="L52">
        <v>5.0700001418590546E-2</v>
      </c>
      <c r="M52">
        <v>5.1100000739097595E-2</v>
      </c>
    </row>
    <row r="53" spans="1:13" x14ac:dyDescent="0.35">
      <c r="A53" s="2" t="s">
        <v>33</v>
      </c>
      <c r="B53">
        <v>3.7799999117851257E-2</v>
      </c>
      <c r="C53">
        <v>0.10700000077486038</v>
      </c>
      <c r="D53">
        <v>0.12489999830722809</v>
      </c>
      <c r="E53">
        <v>3.7900000810623169E-2</v>
      </c>
      <c r="F53">
        <v>9.5299996435642242E-2</v>
      </c>
      <c r="G53">
        <v>0.10239999741315842</v>
      </c>
      <c r="H53">
        <v>4.9199998378753662E-2</v>
      </c>
      <c r="I53">
        <v>0.11599999666213989</v>
      </c>
      <c r="J53">
        <v>0.1005999967455864</v>
      </c>
      <c r="K53">
        <v>4.479999840259552E-2</v>
      </c>
      <c r="L53">
        <v>5.3100001066923141E-2</v>
      </c>
      <c r="M53">
        <v>5.0200000405311584E-2</v>
      </c>
    </row>
    <row r="54" spans="1:13" x14ac:dyDescent="0.35">
      <c r="A54" s="2" t="s">
        <v>34</v>
      </c>
      <c r="B54">
        <v>5.0999999046325684E-2</v>
      </c>
      <c r="C54">
        <v>8.3099998533725739E-2</v>
      </c>
      <c r="D54">
        <v>8.0899998545646667E-2</v>
      </c>
      <c r="E54">
        <v>4.5800000429153442E-2</v>
      </c>
      <c r="F54">
        <v>8.8600002229213715E-2</v>
      </c>
      <c r="G54">
        <v>9.1600000858306885E-2</v>
      </c>
      <c r="H54">
        <v>6.1900001019239426E-2</v>
      </c>
      <c r="I54">
        <v>8.1399999558925629E-2</v>
      </c>
      <c r="J54">
        <v>8.1699997186660767E-2</v>
      </c>
      <c r="K54">
        <v>4.4199999421834946E-2</v>
      </c>
      <c r="L54">
        <v>5.1600001752376556E-2</v>
      </c>
      <c r="M54">
        <v>5.2099999040365219E-2</v>
      </c>
    </row>
    <row r="55" spans="1:13" x14ac:dyDescent="0.35">
      <c r="A55" s="2" t="s">
        <v>35</v>
      </c>
      <c r="B55">
        <v>0.49279999732971191</v>
      </c>
      <c r="C55">
        <v>0.30079999566078186</v>
      </c>
      <c r="D55">
        <v>0.18440000712871552</v>
      </c>
      <c r="E55">
        <v>0.11829999834299088</v>
      </c>
      <c r="F55">
        <v>8.8100001215934753E-2</v>
      </c>
      <c r="G55">
        <v>7.3499999940395355E-2</v>
      </c>
      <c r="H55">
        <v>7.0500001311302185E-2</v>
      </c>
      <c r="I55">
        <v>6.6500000655651093E-2</v>
      </c>
      <c r="J55">
        <v>5.8699999004602432E-2</v>
      </c>
      <c r="K55">
        <v>6.2600001692771912E-2</v>
      </c>
      <c r="L55">
        <v>4.3400000780820847E-2</v>
      </c>
      <c r="M55">
        <v>4.2800001800060272E-2</v>
      </c>
    </row>
    <row r="56" spans="1:13" x14ac:dyDescent="0.35">
      <c r="A56" s="2" t="s">
        <v>36</v>
      </c>
      <c r="B56">
        <v>0.43930000066757202</v>
      </c>
      <c r="C56">
        <v>0.2736000120639801</v>
      </c>
      <c r="D56">
        <v>0.18359999358654022</v>
      </c>
      <c r="E56">
        <v>0.12690000236034393</v>
      </c>
      <c r="F56">
        <v>9.3999996781349182E-2</v>
      </c>
      <c r="G56">
        <v>7.7100001275539398E-2</v>
      </c>
      <c r="H56">
        <v>6.8300001323223114E-2</v>
      </c>
      <c r="I56">
        <v>5.5700000375509262E-2</v>
      </c>
      <c r="J56">
        <v>4.3900001794099808E-2</v>
      </c>
      <c r="K56">
        <v>4.3699998408555984E-2</v>
      </c>
      <c r="L56">
        <v>4.309999942779541E-2</v>
      </c>
      <c r="M56">
        <v>4.309999942779541E-2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MjAuOHwxNDcyNzgvMTYvRW50cnlQYXJ0LzE4NjYzMjU4NTh8NTIuOA==</eid>
  <version>1</version>
  <updated-at>2025-06-20T03:35:59Z</updated-at>
</LabArchives>
</file>

<file path=customXml/itemProps1.xml><?xml version="1.0" encoding="utf-8"?>
<ds:datastoreItem xmlns:ds="http://schemas.openxmlformats.org/officeDocument/2006/customXml" ds:itemID="{968ED86A-1B11-4DBE-9B92-9FB4A52F6AF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2025-06-20T03:33:29Z</dcterms:created>
  <dcterms:modified xsi:type="dcterms:W3CDTF">2025-06-21T12:46:08Z</dcterms:modified>
</cp:coreProperties>
</file>